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T:\Gas Unit\LNG netback price series\"/>
    </mc:Choice>
  </mc:AlternateContent>
  <xr:revisionPtr revIDLastSave="0" documentId="13_ncr:1_{F97117B6-061A-4C5B-B8AE-56205D1C13AD}" xr6:coauthVersionLast="47" xr6:coauthVersionMax="47" xr10:uidLastSave="{00000000-0000-0000-0000-000000000000}"/>
  <bookViews>
    <workbookView xWindow="-108" yWindow="-108" windowWidth="23256" windowHeight="12576" tabRatio="766" xr2:uid="{00000000-000D-0000-FFFF-FFFF00000000}"/>
  </bookViews>
  <sheets>
    <sheet name="Assumptions" sheetId="2" r:id="rId1"/>
    <sheet name="Forward JKM netback prices" sheetId="4" r:id="rId2"/>
    <sheet name="JKM netback chart data" sheetId="5" r:id="rId3"/>
    <sheet name="Forward Brent netback prices" sheetId="6" r:id="rId4"/>
  </sheets>
  <externalReferences>
    <externalReference r:id="rId5"/>
    <externalReference r:id="rId6"/>
    <externalReference r:id="rId7"/>
    <externalReference r:id="rId8"/>
    <externalReference r:id="rId9"/>
    <externalReference r:id="rId10"/>
  </externalReferences>
  <definedNames>
    <definedName name="jkm" localSheetId="1">'Forward JKM netback prices'!$C$8:$H$23</definedName>
    <definedName name="jkm_1" localSheetId="1">'Forward JKM netback prices'!$B$26:$H$41</definedName>
    <definedName name="mmbtu_gj">Assumptions!$H$6</definedName>
    <definedName name="opex_2017">Assumptions!$H$10</definedName>
    <definedName name="opex_2020">Assumptions!$I$10</definedName>
    <definedName name="opex_2021">Assumptions!$J$10</definedName>
    <definedName name="opex_2022">[1]Assumptions!$K$10</definedName>
    <definedName name="transport_2017">Assumptions!$H$11</definedName>
    <definedName name="transport_2020">Assumptions!$I$11</definedName>
    <definedName name="transport_2021">Assumptions!$J$11</definedName>
    <definedName name="transport_2022">[1]Assumptions!$K$11</definedName>
    <definedName name="y">[2]Assumptions!$H$10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9" i="6" l="1"/>
  <c r="I29" i="6"/>
  <c r="I28" i="6"/>
  <c r="I17" i="6"/>
  <c r="J17" i="6"/>
  <c r="K17" i="6"/>
  <c r="L17" i="6"/>
  <c r="M17" i="6"/>
  <c r="I18" i="6"/>
  <c r="J18" i="6"/>
  <c r="K18" i="6"/>
  <c r="L18" i="6"/>
  <c r="M18" i="6"/>
  <c r="I19" i="6"/>
  <c r="J19" i="6"/>
  <c r="K19" i="6"/>
  <c r="L19" i="6"/>
  <c r="M19" i="6"/>
  <c r="I20" i="6"/>
  <c r="J20" i="6"/>
  <c r="K20" i="6"/>
  <c r="L20" i="6"/>
  <c r="M20" i="6"/>
  <c r="I21" i="6"/>
  <c r="J21" i="6"/>
  <c r="K21" i="6"/>
  <c r="L21" i="6"/>
  <c r="M21" i="6"/>
  <c r="I22" i="6"/>
  <c r="J22" i="6"/>
  <c r="K22" i="6"/>
  <c r="L22" i="6"/>
  <c r="M22" i="6"/>
  <c r="I23" i="6"/>
  <c r="J23" i="6"/>
  <c r="K23" i="6"/>
  <c r="L23" i="6"/>
  <c r="M23" i="6"/>
  <c r="I24" i="6"/>
  <c r="J24" i="6"/>
  <c r="K24" i="6"/>
  <c r="L24" i="6"/>
  <c r="M24" i="6"/>
  <c r="I25" i="6"/>
  <c r="J25" i="6"/>
  <c r="K25" i="6"/>
  <c r="L25" i="6"/>
  <c r="M25" i="6"/>
  <c r="I26" i="6"/>
  <c r="J26" i="6"/>
  <c r="K26" i="6"/>
  <c r="L26" i="6"/>
  <c r="M26" i="6"/>
  <c r="I27" i="6"/>
  <c r="J27" i="6"/>
  <c r="K27" i="6"/>
  <c r="L27" i="6"/>
  <c r="M27" i="6"/>
  <c r="J28" i="6"/>
  <c r="K28" i="6"/>
  <c r="L28" i="6"/>
  <c r="M28" i="6"/>
  <c r="J29" i="6"/>
  <c r="K29" i="6"/>
  <c r="L29" i="6"/>
  <c r="M29" i="6"/>
  <c r="K16" i="6"/>
  <c r="F2916" i="4"/>
  <c r="F2915" i="4"/>
  <c r="F2914" i="4"/>
  <c r="F2913" i="4"/>
  <c r="F2912" i="4"/>
  <c r="F2911" i="4"/>
  <c r="F2910" i="4"/>
  <c r="F2909" i="4"/>
  <c r="F2908" i="4"/>
  <c r="F2907" i="4"/>
  <c r="F2906" i="4"/>
  <c r="F2905" i="4"/>
  <c r="F2904" i="4"/>
  <c r="F2903" i="4"/>
  <c r="F2902" i="4"/>
  <c r="F2901" i="4"/>
  <c r="F2900" i="4"/>
  <c r="F2899" i="4"/>
  <c r="F2898" i="4"/>
  <c r="F2897" i="4"/>
  <c r="F2896" i="4"/>
  <c r="F2895" i="4"/>
  <c r="F2894" i="4"/>
  <c r="F2893" i="4"/>
  <c r="D2128" i="2"/>
  <c r="D2127" i="2"/>
  <c r="D2126" i="2"/>
  <c r="D2125" i="2"/>
  <c r="D2124" i="2"/>
  <c r="D2123" i="2"/>
  <c r="D2122" i="2"/>
  <c r="D2121" i="2"/>
  <c r="D2120" i="2"/>
  <c r="D2119" i="2"/>
  <c r="AC28" i="6"/>
  <c r="M2845" i="4"/>
  <c r="M2846" i="4"/>
  <c r="M2847" i="4"/>
  <c r="M2848" i="4"/>
  <c r="M2849" i="4"/>
  <c r="M2850" i="4"/>
  <c r="M2851" i="4"/>
  <c r="M2852" i="4"/>
  <c r="M2853" i="4"/>
  <c r="M2854" i="4"/>
  <c r="M2855" i="4"/>
  <c r="M2856" i="4"/>
  <c r="M2857" i="4"/>
  <c r="M2858" i="4"/>
  <c r="M2859" i="4"/>
  <c r="M2860" i="4"/>
  <c r="M2861" i="4"/>
  <c r="M2862" i="4"/>
  <c r="M2863" i="4"/>
  <c r="M2864" i="4"/>
  <c r="M2865" i="4"/>
  <c r="M2866" i="4"/>
  <c r="M2867" i="4"/>
  <c r="M2868" i="4"/>
  <c r="L2868" i="4" s="1"/>
  <c r="L2845" i="4"/>
  <c r="L2846" i="4"/>
  <c r="L2847" i="4"/>
  <c r="L2848" i="4"/>
  <c r="L2849" i="4"/>
  <c r="L2850" i="4"/>
  <c r="L2851" i="4"/>
  <c r="L2852" i="4"/>
  <c r="L2853" i="4"/>
  <c r="L2854" i="4"/>
  <c r="L2855" i="4"/>
  <c r="L2856" i="4"/>
  <c r="L2857" i="4"/>
  <c r="L2858" i="4"/>
  <c r="L2859" i="4"/>
  <c r="L2860" i="4"/>
  <c r="L2861" i="4"/>
  <c r="L2862" i="4"/>
  <c r="L2863" i="4"/>
  <c r="L2864" i="4"/>
  <c r="L2865" i="4"/>
  <c r="L2866" i="4"/>
  <c r="L2867" i="4"/>
  <c r="M2821" i="4" l="1"/>
  <c r="M2822" i="4"/>
  <c r="M2823" i="4"/>
  <c r="M2824" i="4"/>
  <c r="M2825" i="4"/>
  <c r="M2826" i="4"/>
  <c r="M2827" i="4"/>
  <c r="M2828" i="4"/>
  <c r="M2829" i="4"/>
  <c r="M2830" i="4"/>
  <c r="M2831" i="4"/>
  <c r="M2832" i="4"/>
  <c r="M2833" i="4"/>
  <c r="M2834" i="4"/>
  <c r="M2835" i="4"/>
  <c r="M2836" i="4"/>
  <c r="L2836" i="4" s="1"/>
  <c r="M2837" i="4"/>
  <c r="M2838" i="4"/>
  <c r="M2839" i="4"/>
  <c r="M2840" i="4"/>
  <c r="M2841" i="4"/>
  <c r="M2842" i="4"/>
  <c r="M2843" i="4"/>
  <c r="M2844" i="4"/>
  <c r="L2821" i="4"/>
  <c r="L2822" i="4"/>
  <c r="L2823" i="4"/>
  <c r="L2824" i="4"/>
  <c r="L2825" i="4"/>
  <c r="L2826" i="4"/>
  <c r="L2827" i="4"/>
  <c r="L2828" i="4"/>
  <c r="L2829" i="4"/>
  <c r="L2830" i="4"/>
  <c r="L2831" i="4"/>
  <c r="L2832" i="4"/>
  <c r="L2833" i="4"/>
  <c r="L2834" i="4"/>
  <c r="L2835" i="4"/>
  <c r="L2837" i="4"/>
  <c r="L2838" i="4"/>
  <c r="L2839" i="4"/>
  <c r="L2840" i="4"/>
  <c r="L2841" i="4"/>
  <c r="L2842" i="4"/>
  <c r="L2843" i="4"/>
  <c r="L2844" i="4"/>
  <c r="D2064" i="2"/>
  <c r="D2065" i="2"/>
  <c r="D2066" i="2"/>
  <c r="D2067" i="2"/>
  <c r="D2068" i="2"/>
  <c r="D2069" i="2"/>
  <c r="D2070" i="2"/>
  <c r="D2071" i="2"/>
  <c r="D2072" i="2"/>
  <c r="D2073" i="2"/>
  <c r="D2074" i="2"/>
  <c r="D2075" i="2"/>
  <c r="D2076" i="2"/>
  <c r="D2077" i="2"/>
  <c r="AE26" i="6"/>
  <c r="AH26" i="6"/>
  <c r="AC27" i="6"/>
  <c r="AB25" i="6"/>
  <c r="AH25" i="6" s="1"/>
  <c r="AB26" i="6"/>
  <c r="AB27" i="6"/>
  <c r="AH27" i="6" s="1"/>
  <c r="AA25" i="6"/>
  <c r="AG25" i="6" s="1"/>
  <c r="AA26" i="6"/>
  <c r="AG26" i="6" s="1"/>
  <c r="AA27" i="6"/>
  <c r="AG27" i="6" s="1"/>
  <c r="Z25" i="6"/>
  <c r="AF25" i="6" s="1"/>
  <c r="Z26" i="6"/>
  <c r="AF26" i="6" s="1"/>
  <c r="Z27" i="6"/>
  <c r="AF27" i="6" s="1"/>
  <c r="Y25" i="6"/>
  <c r="AE25" i="6" s="1"/>
  <c r="Y26" i="6"/>
  <c r="Y27" i="6"/>
  <c r="AE27" i="6" s="1"/>
  <c r="X25" i="6"/>
  <c r="X26" i="6"/>
  <c r="AD26" i="6" s="1"/>
  <c r="X27" i="6"/>
  <c r="AD27" i="6" s="1"/>
  <c r="O2797" i="4"/>
  <c r="O2798" i="4"/>
  <c r="O2799" i="4"/>
  <c r="O2800" i="4"/>
  <c r="O2801" i="4"/>
  <c r="O2802" i="4"/>
  <c r="O2803" i="4"/>
  <c r="O2804" i="4"/>
  <c r="O2805" i="4"/>
  <c r="O2806" i="4"/>
  <c r="O2807" i="4"/>
  <c r="O2808" i="4"/>
  <c r="O2809" i="4"/>
  <c r="O2810" i="4"/>
  <c r="O2811" i="4"/>
  <c r="O2812" i="4"/>
  <c r="O2813" i="4"/>
  <c r="O2814" i="4"/>
  <c r="O2815" i="4"/>
  <c r="O2816" i="4"/>
  <c r="O2817" i="4"/>
  <c r="O2818" i="4"/>
  <c r="O2819" i="4"/>
  <c r="O2820" i="4"/>
  <c r="M2797" i="4"/>
  <c r="M2798" i="4"/>
  <c r="M2799" i="4"/>
  <c r="M2800" i="4"/>
  <c r="M2801" i="4"/>
  <c r="M2802" i="4"/>
  <c r="M2803" i="4"/>
  <c r="M2804" i="4"/>
  <c r="M2805" i="4"/>
  <c r="M2806" i="4"/>
  <c r="M2807" i="4"/>
  <c r="M2808" i="4"/>
  <c r="M2809" i="4"/>
  <c r="M2810" i="4"/>
  <c r="M2811" i="4"/>
  <c r="M2812" i="4"/>
  <c r="M2813" i="4"/>
  <c r="M2814" i="4"/>
  <c r="M2815" i="4"/>
  <c r="M2816" i="4"/>
  <c r="M2817" i="4"/>
  <c r="M2818" i="4"/>
  <c r="M2819" i="4"/>
  <c r="M2820" i="4"/>
  <c r="L2797" i="4"/>
  <c r="L2798" i="4"/>
  <c r="L2799" i="4"/>
  <c r="L2800" i="4"/>
  <c r="L2801" i="4"/>
  <c r="L2802" i="4"/>
  <c r="L2803" i="4"/>
  <c r="L2804" i="4"/>
  <c r="L2805" i="4"/>
  <c r="L2806" i="4"/>
  <c r="L2807" i="4"/>
  <c r="L2808" i="4"/>
  <c r="L2809" i="4"/>
  <c r="L2810" i="4"/>
  <c r="L2811" i="4"/>
  <c r="L2812" i="4"/>
  <c r="L2813" i="4"/>
  <c r="L2814" i="4"/>
  <c r="L2815" i="4"/>
  <c r="L2816" i="4"/>
  <c r="L2817" i="4"/>
  <c r="L2818" i="4"/>
  <c r="L2819" i="4"/>
  <c r="L2820" i="4"/>
  <c r="O2796" i="4"/>
  <c r="M2796" i="4"/>
  <c r="L2796" i="4"/>
  <c r="O2795" i="4"/>
  <c r="M2795" i="4"/>
  <c r="L2795" i="4" s="1"/>
  <c r="O2794" i="4"/>
  <c r="M2794" i="4"/>
  <c r="L2794" i="4" s="1"/>
  <c r="O2793" i="4"/>
  <c r="M2793" i="4"/>
  <c r="L2793" i="4" s="1"/>
  <c r="O2792" i="4"/>
  <c r="M2792" i="4"/>
  <c r="L2792" i="4" s="1"/>
  <c r="O2791" i="4"/>
  <c r="M2791" i="4"/>
  <c r="L2791" i="4" s="1"/>
  <c r="O2790" i="4"/>
  <c r="M2790" i="4"/>
  <c r="L2790" i="4"/>
  <c r="O2789" i="4"/>
  <c r="M2789" i="4"/>
  <c r="L2789" i="4"/>
  <c r="O2788" i="4"/>
  <c r="M2788" i="4"/>
  <c r="L2788" i="4"/>
  <c r="O2787" i="4"/>
  <c r="M2787" i="4"/>
  <c r="L2787" i="4" s="1"/>
  <c r="O2786" i="4"/>
  <c r="M2786" i="4"/>
  <c r="L2786" i="4"/>
  <c r="O2785" i="4"/>
  <c r="M2785" i="4"/>
  <c r="L2785" i="4" s="1"/>
  <c r="O2784" i="4"/>
  <c r="M2784" i="4"/>
  <c r="L2784" i="4" s="1"/>
  <c r="O2783" i="4"/>
  <c r="M2783" i="4"/>
  <c r="L2783" i="4" s="1"/>
  <c r="O2782" i="4"/>
  <c r="M2782" i="4"/>
  <c r="L2782" i="4"/>
  <c r="O2781" i="4"/>
  <c r="M2781" i="4"/>
  <c r="L2781" i="4"/>
  <c r="O2780" i="4"/>
  <c r="M2780" i="4"/>
  <c r="L2780" i="4"/>
  <c r="O2779" i="4"/>
  <c r="M2779" i="4"/>
  <c r="L2779" i="4" s="1"/>
  <c r="O2778" i="4"/>
  <c r="M2778" i="4"/>
  <c r="L2778" i="4"/>
  <c r="O2777" i="4"/>
  <c r="M2777" i="4"/>
  <c r="L2777" i="4" s="1"/>
  <c r="O2776" i="4"/>
  <c r="M2776" i="4"/>
  <c r="L2776" i="4" s="1"/>
  <c r="O2775" i="4"/>
  <c r="M2775" i="4"/>
  <c r="L2775" i="4" s="1"/>
  <c r="O2774" i="4"/>
  <c r="M2774" i="4"/>
  <c r="L2774" i="4"/>
  <c r="O2773" i="4"/>
  <c r="M2773" i="4"/>
  <c r="L2773" i="4"/>
  <c r="F2773" i="4"/>
  <c r="F2774" i="4"/>
  <c r="F2775" i="4"/>
  <c r="F2776" i="4"/>
  <c r="F2777" i="4"/>
  <c r="F2778" i="4"/>
  <c r="F2779" i="4"/>
  <c r="F2780" i="4"/>
  <c r="F2781" i="4"/>
  <c r="F2782" i="4"/>
  <c r="F2783" i="4"/>
  <c r="F2784" i="4"/>
  <c r="F2785" i="4"/>
  <c r="F2786" i="4"/>
  <c r="F2787" i="4"/>
  <c r="F2788" i="4"/>
  <c r="F2789" i="4"/>
  <c r="F2790" i="4"/>
  <c r="F2791" i="4"/>
  <c r="F2792" i="4"/>
  <c r="F2793" i="4"/>
  <c r="F2794" i="4"/>
  <c r="F2795" i="4"/>
  <c r="F2796" i="4"/>
  <c r="AC26" i="6"/>
  <c r="F2749" i="4"/>
  <c r="F2750" i="4"/>
  <c r="F2751" i="4"/>
  <c r="F2752" i="4"/>
  <c r="F2753" i="4"/>
  <c r="F2754" i="4"/>
  <c r="F2755" i="4"/>
  <c r="F2756" i="4"/>
  <c r="F2757" i="4"/>
  <c r="F2758" i="4"/>
  <c r="F2759" i="4"/>
  <c r="F2760" i="4"/>
  <c r="F2761" i="4"/>
  <c r="F2762" i="4"/>
  <c r="F2763" i="4"/>
  <c r="F2764" i="4"/>
  <c r="F2765" i="4"/>
  <c r="F2766" i="4"/>
  <c r="F2767" i="4"/>
  <c r="F2768" i="4"/>
  <c r="F2769" i="4"/>
  <c r="F2770" i="4"/>
  <c r="F2771" i="4"/>
  <c r="F2772" i="4"/>
  <c r="D2056" i="2"/>
  <c r="D2057" i="2"/>
  <c r="D2058" i="2"/>
  <c r="D2059" i="2"/>
  <c r="D2060" i="2"/>
  <c r="D2061" i="2"/>
  <c r="D2062" i="2"/>
  <c r="D2063" i="2"/>
  <c r="M2725" i="4"/>
  <c r="L2725" i="4" s="1"/>
  <c r="N2725" i="4"/>
  <c r="O2725" i="4" s="1"/>
  <c r="Q2725" i="4" s="1"/>
  <c r="DY103" i="5" s="1"/>
  <c r="L2726" i="4"/>
  <c r="M2726" i="4"/>
  <c r="N2726" i="4"/>
  <c r="O2726" i="4" s="1"/>
  <c r="Q2726" i="4" s="1"/>
  <c r="DY104" i="5" s="1"/>
  <c r="L2727" i="4"/>
  <c r="M2727" i="4"/>
  <c r="N2727" i="4"/>
  <c r="O2727" i="4" s="1"/>
  <c r="Q2727" i="4" s="1"/>
  <c r="DY105" i="5" s="1"/>
  <c r="L2728" i="4"/>
  <c r="M2728" i="4"/>
  <c r="N2728" i="4"/>
  <c r="O2728" i="4" s="1"/>
  <c r="Q2728" i="4" s="1"/>
  <c r="DY106" i="5" s="1"/>
  <c r="M2729" i="4"/>
  <c r="L2729" i="4" s="1"/>
  <c r="N2729" i="4"/>
  <c r="O2729" i="4" s="1"/>
  <c r="Q2729" i="4" s="1"/>
  <c r="DY107" i="5" s="1"/>
  <c r="M2730" i="4"/>
  <c r="L2730" i="4" s="1"/>
  <c r="N2730" i="4"/>
  <c r="O2730" i="4" s="1"/>
  <c r="Q2730" i="4" s="1"/>
  <c r="DY108" i="5" s="1"/>
  <c r="M2731" i="4"/>
  <c r="L2731" i="4" s="1"/>
  <c r="N2731" i="4"/>
  <c r="O2731" i="4" s="1"/>
  <c r="Q2731" i="4" s="1"/>
  <c r="DY109" i="5" s="1"/>
  <c r="M2732" i="4"/>
  <c r="L2732" i="4" s="1"/>
  <c r="N2732" i="4"/>
  <c r="O2732" i="4" s="1"/>
  <c r="Q2732" i="4" s="1"/>
  <c r="DY110" i="5" s="1"/>
  <c r="M2733" i="4"/>
  <c r="L2733" i="4" s="1"/>
  <c r="N2733" i="4"/>
  <c r="O2733" i="4" s="1"/>
  <c r="Q2733" i="4" s="1"/>
  <c r="DY111" i="5" s="1"/>
  <c r="L2734" i="4"/>
  <c r="M2734" i="4"/>
  <c r="N2734" i="4"/>
  <c r="O2734" i="4" s="1"/>
  <c r="Q2734" i="4" s="1"/>
  <c r="DY112" i="5" s="1"/>
  <c r="L2735" i="4"/>
  <c r="M2735" i="4"/>
  <c r="N2735" i="4"/>
  <c r="O2735" i="4" s="1"/>
  <c r="Q2735" i="4" s="1"/>
  <c r="DY113" i="5" s="1"/>
  <c r="L2736" i="4"/>
  <c r="M2736" i="4"/>
  <c r="N2736" i="4"/>
  <c r="O2736" i="4" s="1"/>
  <c r="Q2736" i="4" s="1"/>
  <c r="DY114" i="5" s="1"/>
  <c r="M2737" i="4"/>
  <c r="L2737" i="4" s="1"/>
  <c r="N2737" i="4"/>
  <c r="O2737" i="4" s="1"/>
  <c r="Q2737" i="4" s="1"/>
  <c r="DY115" i="5" s="1"/>
  <c r="M2738" i="4"/>
  <c r="L2738" i="4" s="1"/>
  <c r="N2738" i="4"/>
  <c r="O2738" i="4" s="1"/>
  <c r="Q2738" i="4" s="1"/>
  <c r="DY116" i="5" s="1"/>
  <c r="M2739" i="4"/>
  <c r="L2739" i="4" s="1"/>
  <c r="N2739" i="4"/>
  <c r="O2739" i="4" s="1"/>
  <c r="Q2739" i="4" s="1"/>
  <c r="DY117" i="5" s="1"/>
  <c r="M2740" i="4"/>
  <c r="L2740" i="4" s="1"/>
  <c r="N2740" i="4"/>
  <c r="O2740" i="4" s="1"/>
  <c r="Q2740" i="4" s="1"/>
  <c r="DY118" i="5" s="1"/>
  <c r="M2741" i="4"/>
  <c r="L2741" i="4" s="1"/>
  <c r="N2741" i="4"/>
  <c r="O2741" i="4" s="1"/>
  <c r="Q2741" i="4" s="1"/>
  <c r="DY119" i="5" s="1"/>
  <c r="L2742" i="4"/>
  <c r="M2742" i="4"/>
  <c r="N2742" i="4"/>
  <c r="O2742" i="4" s="1"/>
  <c r="Q2742" i="4" s="1"/>
  <c r="DY120" i="5" s="1"/>
  <c r="L2743" i="4"/>
  <c r="M2743" i="4"/>
  <c r="N2743" i="4"/>
  <c r="O2743" i="4" s="1"/>
  <c r="Q2743" i="4" s="1"/>
  <c r="DY121" i="5" s="1"/>
  <c r="L2744" i="4"/>
  <c r="M2744" i="4"/>
  <c r="N2744" i="4"/>
  <c r="O2744" i="4" s="1"/>
  <c r="Q2744" i="4" s="1"/>
  <c r="DY122" i="5" s="1"/>
  <c r="M2745" i="4"/>
  <c r="L2745" i="4" s="1"/>
  <c r="N2745" i="4"/>
  <c r="O2745" i="4" s="1"/>
  <c r="Q2745" i="4" s="1"/>
  <c r="DY123" i="5" s="1"/>
  <c r="M2746" i="4"/>
  <c r="L2746" i="4" s="1"/>
  <c r="N2746" i="4"/>
  <c r="O2746" i="4" s="1"/>
  <c r="Q2746" i="4" s="1"/>
  <c r="DY124" i="5" s="1"/>
  <c r="M2747" i="4"/>
  <c r="L2747" i="4" s="1"/>
  <c r="N2747" i="4"/>
  <c r="O2747" i="4" s="1"/>
  <c r="Q2747" i="4" s="1"/>
  <c r="DY125" i="5" s="1"/>
  <c r="L2748" i="4"/>
  <c r="M2748" i="4"/>
  <c r="N2748" i="4"/>
  <c r="O2748" i="4" s="1"/>
  <c r="Q2748" i="4" s="1"/>
  <c r="DY126" i="5" s="1"/>
  <c r="F2725" i="4"/>
  <c r="F2726" i="4"/>
  <c r="F2727" i="4"/>
  <c r="F2728" i="4"/>
  <c r="F2729" i="4"/>
  <c r="F2730" i="4"/>
  <c r="F2731" i="4"/>
  <c r="F2732" i="4"/>
  <c r="F2733" i="4"/>
  <c r="F2734" i="4"/>
  <c r="F2735" i="4"/>
  <c r="F2736" i="4"/>
  <c r="F2737" i="4"/>
  <c r="F2738" i="4"/>
  <c r="F2739" i="4"/>
  <c r="F2740" i="4"/>
  <c r="F2741" i="4"/>
  <c r="F2742" i="4"/>
  <c r="F2743" i="4"/>
  <c r="F2744" i="4"/>
  <c r="F2745" i="4"/>
  <c r="F2746" i="4"/>
  <c r="F2747" i="4"/>
  <c r="F2748" i="4"/>
  <c r="D2046" i="2"/>
  <c r="D2047" i="2"/>
  <c r="D2048" i="2"/>
  <c r="D2049" i="2"/>
  <c r="D2050" i="2"/>
  <c r="D2051" i="2"/>
  <c r="D2052" i="2"/>
  <c r="D2053" i="2"/>
  <c r="D2054" i="2"/>
  <c r="D2055" i="2"/>
  <c r="AB22" i="6"/>
  <c r="AH22" i="6" s="1"/>
  <c r="AB23" i="6"/>
  <c r="AB24" i="6"/>
  <c r="AH24" i="6" s="1"/>
  <c r="AA22" i="6"/>
  <c r="AA23" i="6"/>
  <c r="AG23" i="6" s="1"/>
  <c r="AA24" i="6"/>
  <c r="Z22" i="6"/>
  <c r="Z23" i="6"/>
  <c r="Z24" i="6"/>
  <c r="AF24" i="6" s="1"/>
  <c r="Y22" i="6"/>
  <c r="Y23" i="6"/>
  <c r="AE23" i="6" s="1"/>
  <c r="Y24" i="6"/>
  <c r="AE24" i="6" s="1"/>
  <c r="X22" i="6"/>
  <c r="X23" i="6"/>
  <c r="X24" i="6"/>
  <c r="AD24" i="6" s="1"/>
  <c r="AH23" i="6"/>
  <c r="AG24" i="6"/>
  <c r="AF23" i="6"/>
  <c r="AG22" i="6"/>
  <c r="AF22" i="6"/>
  <c r="AE22" i="6"/>
  <c r="AD25" i="6"/>
  <c r="AD23" i="6"/>
  <c r="AD22" i="6"/>
  <c r="AC25" i="6"/>
  <c r="N2701" i="4"/>
  <c r="O2701" i="4" s="1"/>
  <c r="Q2701" i="4" s="1"/>
  <c r="DX103" i="5" s="1"/>
  <c r="N2702" i="4"/>
  <c r="O2702" i="4" s="1"/>
  <c r="Q2702" i="4" s="1"/>
  <c r="DX104" i="5" s="1"/>
  <c r="N2703" i="4"/>
  <c r="O2703" i="4" s="1"/>
  <c r="Q2703" i="4" s="1"/>
  <c r="DX105" i="5" s="1"/>
  <c r="N2704" i="4"/>
  <c r="O2704" i="4" s="1"/>
  <c r="Q2704" i="4" s="1"/>
  <c r="DX106" i="5" s="1"/>
  <c r="N2705" i="4"/>
  <c r="O2705" i="4" s="1"/>
  <c r="Q2705" i="4" s="1"/>
  <c r="DX107" i="5" s="1"/>
  <c r="N2706" i="4"/>
  <c r="O2706" i="4" s="1"/>
  <c r="Q2706" i="4" s="1"/>
  <c r="DX108" i="5" s="1"/>
  <c r="N2707" i="4"/>
  <c r="O2707" i="4" s="1"/>
  <c r="Q2707" i="4" s="1"/>
  <c r="DX109" i="5" s="1"/>
  <c r="N2708" i="4"/>
  <c r="O2708" i="4" s="1"/>
  <c r="Q2708" i="4" s="1"/>
  <c r="DX110" i="5" s="1"/>
  <c r="N2709" i="4"/>
  <c r="O2709" i="4" s="1"/>
  <c r="Q2709" i="4" s="1"/>
  <c r="DX111" i="5" s="1"/>
  <c r="N2710" i="4"/>
  <c r="O2710" i="4" s="1"/>
  <c r="Q2710" i="4" s="1"/>
  <c r="DX112" i="5" s="1"/>
  <c r="N2711" i="4"/>
  <c r="O2711" i="4" s="1"/>
  <c r="Q2711" i="4" s="1"/>
  <c r="DX113" i="5" s="1"/>
  <c r="N2712" i="4"/>
  <c r="O2712" i="4" s="1"/>
  <c r="Q2712" i="4" s="1"/>
  <c r="DX114" i="5" s="1"/>
  <c r="N2713" i="4"/>
  <c r="O2713" i="4" s="1"/>
  <c r="Q2713" i="4" s="1"/>
  <c r="DX115" i="5" s="1"/>
  <c r="N2714" i="4"/>
  <c r="O2714" i="4" s="1"/>
  <c r="Q2714" i="4" s="1"/>
  <c r="DX116" i="5" s="1"/>
  <c r="N2715" i="4"/>
  <c r="O2715" i="4" s="1"/>
  <c r="Q2715" i="4" s="1"/>
  <c r="DX117" i="5" s="1"/>
  <c r="N2716" i="4"/>
  <c r="O2716" i="4" s="1"/>
  <c r="Q2716" i="4" s="1"/>
  <c r="DX118" i="5" s="1"/>
  <c r="N2717" i="4"/>
  <c r="O2717" i="4" s="1"/>
  <c r="Q2717" i="4" s="1"/>
  <c r="DX119" i="5" s="1"/>
  <c r="N2718" i="4"/>
  <c r="O2718" i="4" s="1"/>
  <c r="Q2718" i="4" s="1"/>
  <c r="DX120" i="5" s="1"/>
  <c r="N2719" i="4"/>
  <c r="O2719" i="4" s="1"/>
  <c r="Q2719" i="4" s="1"/>
  <c r="DX121" i="5" s="1"/>
  <c r="N2720" i="4"/>
  <c r="O2720" i="4" s="1"/>
  <c r="Q2720" i="4" s="1"/>
  <c r="DX122" i="5" s="1"/>
  <c r="N2721" i="4"/>
  <c r="O2721" i="4" s="1"/>
  <c r="Q2721" i="4" s="1"/>
  <c r="DX123" i="5" s="1"/>
  <c r="N2722" i="4"/>
  <c r="O2722" i="4" s="1"/>
  <c r="Q2722" i="4" s="1"/>
  <c r="DX124" i="5" s="1"/>
  <c r="N2723" i="4"/>
  <c r="O2723" i="4" s="1"/>
  <c r="Q2723" i="4" s="1"/>
  <c r="DX125" i="5" s="1"/>
  <c r="N2724" i="4"/>
  <c r="O2724" i="4" s="1"/>
  <c r="Q2724" i="4" s="1"/>
  <c r="DX126" i="5" s="1"/>
  <c r="M2701" i="4"/>
  <c r="M2702" i="4"/>
  <c r="M2703" i="4"/>
  <c r="M2704" i="4"/>
  <c r="M2705" i="4"/>
  <c r="M2706" i="4"/>
  <c r="M2707" i="4"/>
  <c r="M2708" i="4"/>
  <c r="M2709" i="4"/>
  <c r="M2710" i="4"/>
  <c r="M2711" i="4"/>
  <c r="M2712" i="4"/>
  <c r="M2713" i="4"/>
  <c r="M2714" i="4"/>
  <c r="M2715" i="4"/>
  <c r="M2716" i="4"/>
  <c r="M2717" i="4"/>
  <c r="M2718" i="4"/>
  <c r="M2719" i="4"/>
  <c r="M2720" i="4"/>
  <c r="M2721" i="4"/>
  <c r="M2722" i="4"/>
  <c r="M2723" i="4"/>
  <c r="M2724" i="4"/>
  <c r="L2701" i="4"/>
  <c r="L2702" i="4"/>
  <c r="L2703" i="4"/>
  <c r="L2704" i="4"/>
  <c r="L2705" i="4"/>
  <c r="L2706" i="4"/>
  <c r="L2707" i="4"/>
  <c r="L2708" i="4"/>
  <c r="L2709" i="4"/>
  <c r="L2710" i="4"/>
  <c r="L2711" i="4"/>
  <c r="L2712" i="4"/>
  <c r="L2713" i="4"/>
  <c r="L2714" i="4"/>
  <c r="L2715" i="4"/>
  <c r="L2716" i="4"/>
  <c r="L2717" i="4"/>
  <c r="L2718" i="4"/>
  <c r="L2719" i="4"/>
  <c r="L2720" i="4"/>
  <c r="L2721" i="4"/>
  <c r="L2722" i="4"/>
  <c r="L2723" i="4"/>
  <c r="L2724" i="4"/>
  <c r="F2701" i="4"/>
  <c r="F2702" i="4"/>
  <c r="F2703" i="4"/>
  <c r="F2704" i="4"/>
  <c r="F2705" i="4"/>
  <c r="F2706" i="4"/>
  <c r="F2707" i="4"/>
  <c r="F2708" i="4"/>
  <c r="F2709" i="4"/>
  <c r="F2710" i="4"/>
  <c r="F2711" i="4"/>
  <c r="F2712" i="4"/>
  <c r="F2713" i="4"/>
  <c r="F2714" i="4"/>
  <c r="F2715" i="4"/>
  <c r="F2716" i="4"/>
  <c r="F2717" i="4"/>
  <c r="F2718" i="4"/>
  <c r="F2719" i="4"/>
  <c r="F2720" i="4"/>
  <c r="F2721" i="4"/>
  <c r="F2722" i="4"/>
  <c r="F2723" i="4"/>
  <c r="F2724" i="4"/>
  <c r="D2038" i="2"/>
  <c r="D2039" i="2"/>
  <c r="D2040" i="2"/>
  <c r="D2041" i="2"/>
  <c r="D2042" i="2"/>
  <c r="D2043" i="2"/>
  <c r="D2044" i="2"/>
  <c r="D2045" i="2"/>
  <c r="N2678" i="4"/>
  <c r="O2678" i="4" s="1"/>
  <c r="Q2678" i="4" s="1"/>
  <c r="DW103" i="5" s="1"/>
  <c r="N2679" i="4"/>
  <c r="O2679" i="4" s="1"/>
  <c r="Q2679" i="4" s="1"/>
  <c r="DW104" i="5" s="1"/>
  <c r="N2680" i="4"/>
  <c r="O2680" i="4" s="1"/>
  <c r="Q2680" i="4" s="1"/>
  <c r="DW105" i="5" s="1"/>
  <c r="N2681" i="4"/>
  <c r="O2681" i="4" s="1"/>
  <c r="Q2681" i="4" s="1"/>
  <c r="DW106" i="5" s="1"/>
  <c r="N2682" i="4"/>
  <c r="O2682" i="4" s="1"/>
  <c r="Q2682" i="4" s="1"/>
  <c r="DW107" i="5" s="1"/>
  <c r="N2683" i="4"/>
  <c r="O2683" i="4" s="1"/>
  <c r="Q2683" i="4" s="1"/>
  <c r="DW108" i="5" s="1"/>
  <c r="N2684" i="4"/>
  <c r="O2684" i="4" s="1"/>
  <c r="Q2684" i="4" s="1"/>
  <c r="DW109" i="5" s="1"/>
  <c r="N2685" i="4"/>
  <c r="O2685" i="4" s="1"/>
  <c r="Q2685" i="4" s="1"/>
  <c r="DW110" i="5" s="1"/>
  <c r="N2686" i="4"/>
  <c r="O2686" i="4" s="1"/>
  <c r="Q2686" i="4" s="1"/>
  <c r="DW111" i="5" s="1"/>
  <c r="N2687" i="4"/>
  <c r="O2687" i="4" s="1"/>
  <c r="Q2687" i="4" s="1"/>
  <c r="DW112" i="5" s="1"/>
  <c r="N2688" i="4"/>
  <c r="O2688" i="4" s="1"/>
  <c r="Q2688" i="4" s="1"/>
  <c r="DW113" i="5" s="1"/>
  <c r="N2689" i="4"/>
  <c r="O2689" i="4" s="1"/>
  <c r="Q2689" i="4" s="1"/>
  <c r="DW114" i="5" s="1"/>
  <c r="N2690" i="4"/>
  <c r="O2690" i="4" s="1"/>
  <c r="Q2690" i="4" s="1"/>
  <c r="DW115" i="5" s="1"/>
  <c r="N2691" i="4"/>
  <c r="O2691" i="4" s="1"/>
  <c r="Q2691" i="4" s="1"/>
  <c r="DW116" i="5" s="1"/>
  <c r="N2692" i="4"/>
  <c r="O2692" i="4" s="1"/>
  <c r="Q2692" i="4" s="1"/>
  <c r="DW117" i="5" s="1"/>
  <c r="N2693" i="4"/>
  <c r="O2693" i="4" s="1"/>
  <c r="Q2693" i="4" s="1"/>
  <c r="DW118" i="5" s="1"/>
  <c r="N2694" i="4"/>
  <c r="O2694" i="4" s="1"/>
  <c r="Q2694" i="4" s="1"/>
  <c r="DW119" i="5" s="1"/>
  <c r="N2695" i="4"/>
  <c r="O2695" i="4" s="1"/>
  <c r="Q2695" i="4" s="1"/>
  <c r="DW120" i="5" s="1"/>
  <c r="N2696" i="4"/>
  <c r="O2696" i="4" s="1"/>
  <c r="Q2696" i="4" s="1"/>
  <c r="DW121" i="5" s="1"/>
  <c r="N2697" i="4"/>
  <c r="O2697" i="4" s="1"/>
  <c r="Q2697" i="4" s="1"/>
  <c r="DW122" i="5" s="1"/>
  <c r="N2698" i="4"/>
  <c r="O2698" i="4" s="1"/>
  <c r="Q2698" i="4" s="1"/>
  <c r="DW123" i="5" s="1"/>
  <c r="N2699" i="4"/>
  <c r="O2699" i="4" s="1"/>
  <c r="Q2699" i="4" s="1"/>
  <c r="DW124" i="5" s="1"/>
  <c r="N2700" i="4"/>
  <c r="O2700" i="4" s="1"/>
  <c r="Q2700" i="4" s="1"/>
  <c r="DW125" i="5" s="1"/>
  <c r="N2677" i="4"/>
  <c r="O2677" i="4" s="1"/>
  <c r="Q2677" i="4" s="1"/>
  <c r="DW102" i="5" s="1"/>
  <c r="L2678" i="4"/>
  <c r="L2679" i="4"/>
  <c r="L2680" i="4"/>
  <c r="L2681" i="4"/>
  <c r="L2682" i="4"/>
  <c r="L2683" i="4"/>
  <c r="L2684" i="4"/>
  <c r="L2685" i="4"/>
  <c r="L2686" i="4"/>
  <c r="L2687" i="4"/>
  <c r="L2688" i="4"/>
  <c r="L2689" i="4"/>
  <c r="L2690" i="4"/>
  <c r="L2691" i="4"/>
  <c r="L2692" i="4"/>
  <c r="L2693" i="4"/>
  <c r="L2694" i="4"/>
  <c r="L2695" i="4"/>
  <c r="L2696" i="4"/>
  <c r="L2697" i="4"/>
  <c r="L2698" i="4"/>
  <c r="L2699" i="4"/>
  <c r="L2700" i="4"/>
  <c r="M2677" i="4"/>
  <c r="M2678" i="4"/>
  <c r="M2679" i="4"/>
  <c r="M2680" i="4"/>
  <c r="M2681" i="4"/>
  <c r="M2682" i="4"/>
  <c r="M2683" i="4"/>
  <c r="M2684" i="4"/>
  <c r="M2685" i="4"/>
  <c r="M2686" i="4"/>
  <c r="M2687" i="4"/>
  <c r="M2688" i="4"/>
  <c r="M2689" i="4"/>
  <c r="M2690" i="4"/>
  <c r="M2691" i="4"/>
  <c r="M2692" i="4"/>
  <c r="M2693" i="4"/>
  <c r="M2694" i="4"/>
  <c r="M2695" i="4"/>
  <c r="M2696" i="4"/>
  <c r="M2697" i="4"/>
  <c r="M2698" i="4"/>
  <c r="M2699" i="4"/>
  <c r="M2700" i="4"/>
  <c r="L2677" i="4"/>
  <c r="F2677" i="4"/>
  <c r="F2678" i="4"/>
  <c r="F2679" i="4"/>
  <c r="F2680" i="4"/>
  <c r="F2681" i="4"/>
  <c r="F2682" i="4"/>
  <c r="F2683" i="4"/>
  <c r="F2684" i="4"/>
  <c r="F2685" i="4"/>
  <c r="F2686" i="4"/>
  <c r="F2687" i="4"/>
  <c r="F2688" i="4"/>
  <c r="F2689" i="4"/>
  <c r="F2690" i="4"/>
  <c r="F2691" i="4"/>
  <c r="F2692" i="4"/>
  <c r="F2693" i="4"/>
  <c r="F2694" i="4"/>
  <c r="F2695" i="4"/>
  <c r="F2696" i="4"/>
  <c r="F2697" i="4"/>
  <c r="F2698" i="4"/>
  <c r="F2699" i="4"/>
  <c r="F2700" i="4"/>
  <c r="D2027" i="2"/>
  <c r="D2028" i="2"/>
  <c r="D2029" i="2"/>
  <c r="D2030" i="2"/>
  <c r="D2031" i="2"/>
  <c r="D2032" i="2"/>
  <c r="D2033" i="2"/>
  <c r="D2034" i="2"/>
  <c r="D2035" i="2"/>
  <c r="D2036" i="2"/>
  <c r="D2037" i="2"/>
  <c r="AC24" i="6"/>
  <c r="DV122" i="5"/>
  <c r="Q2659" i="4"/>
  <c r="DV108" i="5" s="1"/>
  <c r="Q2667" i="4"/>
  <c r="DV116" i="5" s="1"/>
  <c r="Q2670" i="4"/>
  <c r="DV119" i="5" s="1"/>
  <c r="Q2673" i="4"/>
  <c r="Q2675" i="4"/>
  <c r="DV124" i="5" s="1"/>
  <c r="N2676" i="4"/>
  <c r="O2676" i="4" s="1"/>
  <c r="Q2676" i="4" s="1"/>
  <c r="DV125" i="5" s="1"/>
  <c r="M2676" i="4"/>
  <c r="L2676" i="4" s="1"/>
  <c r="N2675" i="4"/>
  <c r="O2675" i="4" s="1"/>
  <c r="M2675" i="4"/>
  <c r="L2675" i="4"/>
  <c r="N2674" i="4"/>
  <c r="O2674" i="4" s="1"/>
  <c r="Q2674" i="4" s="1"/>
  <c r="DV123" i="5" s="1"/>
  <c r="M2674" i="4"/>
  <c r="L2674" i="4" s="1"/>
  <c r="N2673" i="4"/>
  <c r="O2673" i="4" s="1"/>
  <c r="M2673" i="4"/>
  <c r="L2673" i="4"/>
  <c r="N2672" i="4"/>
  <c r="O2672" i="4" s="1"/>
  <c r="Q2672" i="4" s="1"/>
  <c r="DV121" i="5" s="1"/>
  <c r="M2672" i="4"/>
  <c r="L2672" i="4" s="1"/>
  <c r="N2671" i="4"/>
  <c r="O2671" i="4" s="1"/>
  <c r="Q2671" i="4" s="1"/>
  <c r="DV120" i="5" s="1"/>
  <c r="M2671" i="4"/>
  <c r="L2671" i="4"/>
  <c r="N2670" i="4"/>
  <c r="O2670" i="4" s="1"/>
  <c r="M2670" i="4"/>
  <c r="L2670" i="4" s="1"/>
  <c r="N2669" i="4"/>
  <c r="O2669" i="4" s="1"/>
  <c r="Q2669" i="4" s="1"/>
  <c r="DV118" i="5" s="1"/>
  <c r="M2669" i="4"/>
  <c r="L2669" i="4"/>
  <c r="N2668" i="4"/>
  <c r="O2668" i="4" s="1"/>
  <c r="Q2668" i="4" s="1"/>
  <c r="DV117" i="5" s="1"/>
  <c r="M2668" i="4"/>
  <c r="L2668" i="4" s="1"/>
  <c r="N2667" i="4"/>
  <c r="O2667" i="4" s="1"/>
  <c r="M2667" i="4"/>
  <c r="L2667" i="4"/>
  <c r="N2666" i="4"/>
  <c r="O2666" i="4" s="1"/>
  <c r="Q2666" i="4" s="1"/>
  <c r="DV115" i="5" s="1"/>
  <c r="M2666" i="4"/>
  <c r="L2666" i="4" s="1"/>
  <c r="N2665" i="4"/>
  <c r="O2665" i="4" s="1"/>
  <c r="Q2665" i="4" s="1"/>
  <c r="DV114" i="5" s="1"/>
  <c r="M2665" i="4"/>
  <c r="L2665" i="4"/>
  <c r="N2664" i="4"/>
  <c r="O2664" i="4" s="1"/>
  <c r="Q2664" i="4" s="1"/>
  <c r="DV113" i="5" s="1"/>
  <c r="M2664" i="4"/>
  <c r="L2664" i="4" s="1"/>
  <c r="N2663" i="4"/>
  <c r="O2663" i="4" s="1"/>
  <c r="Q2663" i="4" s="1"/>
  <c r="DV112" i="5" s="1"/>
  <c r="M2663" i="4"/>
  <c r="L2663" i="4"/>
  <c r="N2662" i="4"/>
  <c r="O2662" i="4" s="1"/>
  <c r="Q2662" i="4" s="1"/>
  <c r="DV111" i="5" s="1"/>
  <c r="M2662" i="4"/>
  <c r="L2662" i="4" s="1"/>
  <c r="N2661" i="4"/>
  <c r="O2661" i="4" s="1"/>
  <c r="Q2661" i="4" s="1"/>
  <c r="DV110" i="5" s="1"/>
  <c r="M2661" i="4"/>
  <c r="L2661" i="4"/>
  <c r="N2660" i="4"/>
  <c r="O2660" i="4" s="1"/>
  <c r="Q2660" i="4" s="1"/>
  <c r="DV109" i="5" s="1"/>
  <c r="M2660" i="4"/>
  <c r="L2660" i="4" s="1"/>
  <c r="N2659" i="4"/>
  <c r="O2659" i="4" s="1"/>
  <c r="M2659" i="4"/>
  <c r="L2659" i="4"/>
  <c r="N2658" i="4"/>
  <c r="O2658" i="4" s="1"/>
  <c r="Q2658" i="4" s="1"/>
  <c r="DV107" i="5" s="1"/>
  <c r="M2658" i="4"/>
  <c r="L2658" i="4" s="1"/>
  <c r="N2657" i="4"/>
  <c r="O2657" i="4" s="1"/>
  <c r="Q2657" i="4" s="1"/>
  <c r="DV106" i="5" s="1"/>
  <c r="M2657" i="4"/>
  <c r="L2657" i="4"/>
  <c r="N2656" i="4"/>
  <c r="O2656" i="4" s="1"/>
  <c r="Q2656" i="4" s="1"/>
  <c r="DV105" i="5" s="1"/>
  <c r="M2656" i="4"/>
  <c r="L2656" i="4" s="1"/>
  <c r="N2655" i="4"/>
  <c r="O2655" i="4" s="1"/>
  <c r="Q2655" i="4" s="1"/>
  <c r="DV104" i="5" s="1"/>
  <c r="M2655" i="4"/>
  <c r="L2655" i="4"/>
  <c r="N2654" i="4"/>
  <c r="O2654" i="4" s="1"/>
  <c r="Q2654" i="4" s="1"/>
  <c r="DV103" i="5" s="1"/>
  <c r="M2654" i="4"/>
  <c r="L2654" i="4" s="1"/>
  <c r="N2653" i="4"/>
  <c r="O2653" i="4" s="1"/>
  <c r="Q2653" i="4" s="1"/>
  <c r="DV102" i="5" s="1"/>
  <c r="M2653" i="4"/>
  <c r="L2653" i="4"/>
  <c r="F2653" i="4"/>
  <c r="F2654" i="4"/>
  <c r="F2655" i="4"/>
  <c r="F2656" i="4"/>
  <c r="F2657" i="4"/>
  <c r="F2658" i="4"/>
  <c r="F2659" i="4"/>
  <c r="F2660" i="4"/>
  <c r="F2661" i="4"/>
  <c r="F2662" i="4"/>
  <c r="F2663" i="4"/>
  <c r="F2664" i="4"/>
  <c r="F2665" i="4"/>
  <c r="F2666" i="4"/>
  <c r="F2667" i="4"/>
  <c r="F2668" i="4"/>
  <c r="F2669" i="4"/>
  <c r="F2670" i="4"/>
  <c r="F2671" i="4"/>
  <c r="F2672" i="4"/>
  <c r="F2673" i="4"/>
  <c r="F2674" i="4"/>
  <c r="F2675" i="4"/>
  <c r="F2676" i="4"/>
  <c r="D2016" i="2"/>
  <c r="D2017" i="2"/>
  <c r="D2018" i="2"/>
  <c r="D2019" i="2"/>
  <c r="D2020" i="2"/>
  <c r="D2021" i="2"/>
  <c r="D2022" i="2"/>
  <c r="D2023" i="2"/>
  <c r="D2024" i="2"/>
  <c r="D2025" i="2"/>
  <c r="D2026" i="2"/>
  <c r="Q2630" i="4"/>
  <c r="Q2631" i="4"/>
  <c r="Q2632" i="4"/>
  <c r="Q2633" i="4"/>
  <c r="Q2634" i="4"/>
  <c r="Q2635" i="4"/>
  <c r="Q2636" i="4"/>
  <c r="Q2637" i="4"/>
  <c r="DU109" i="5" s="1"/>
  <c r="Q2638" i="4"/>
  <c r="Q2639" i="4"/>
  <c r="Q2640" i="4"/>
  <c r="Q2641" i="4"/>
  <c r="Q2642" i="4"/>
  <c r="Q2643" i="4"/>
  <c r="Q2644" i="4"/>
  <c r="Q2645" i="4"/>
  <c r="DU117" i="5" s="1"/>
  <c r="Q2646" i="4"/>
  <c r="Q2647" i="4"/>
  <c r="Q2648" i="4"/>
  <c r="Q2649" i="4"/>
  <c r="Q2650" i="4"/>
  <c r="Q2651" i="4"/>
  <c r="Q2652" i="4"/>
  <c r="Q2629" i="4"/>
  <c r="DU101" i="5"/>
  <c r="DU102" i="5"/>
  <c r="DU103" i="5"/>
  <c r="DU104" i="5"/>
  <c r="DU105" i="5"/>
  <c r="DU106" i="5"/>
  <c r="DU107" i="5"/>
  <c r="DU108" i="5"/>
  <c r="DU110" i="5"/>
  <c r="DU111" i="5"/>
  <c r="DU112" i="5"/>
  <c r="DU113" i="5"/>
  <c r="DU114" i="5"/>
  <c r="DU115" i="5"/>
  <c r="DU116" i="5"/>
  <c r="DU118" i="5"/>
  <c r="DU119" i="5"/>
  <c r="DU120" i="5"/>
  <c r="DU121" i="5"/>
  <c r="DU122" i="5"/>
  <c r="DU123" i="5"/>
  <c r="DU124" i="5"/>
  <c r="M2629" i="4"/>
  <c r="L2629" i="4" s="1"/>
  <c r="O2629" i="4"/>
  <c r="M2630" i="4"/>
  <c r="L2630" i="4" s="1"/>
  <c r="O2630" i="4"/>
  <c r="L2631" i="4"/>
  <c r="M2631" i="4"/>
  <c r="O2631" i="4"/>
  <c r="L2632" i="4"/>
  <c r="M2632" i="4"/>
  <c r="O2632" i="4"/>
  <c r="L2633" i="4"/>
  <c r="M2633" i="4"/>
  <c r="O2633" i="4"/>
  <c r="M2634" i="4"/>
  <c r="L2634" i="4" s="1"/>
  <c r="O2634" i="4"/>
  <c r="M2635" i="4"/>
  <c r="L2635" i="4" s="1"/>
  <c r="O2635" i="4"/>
  <c r="M2636" i="4"/>
  <c r="L2636" i="4" s="1"/>
  <c r="O2636" i="4"/>
  <c r="M2637" i="4"/>
  <c r="L2637" i="4" s="1"/>
  <c r="O2637" i="4"/>
  <c r="M2638" i="4"/>
  <c r="L2638" i="4" s="1"/>
  <c r="O2638" i="4"/>
  <c r="L2639" i="4"/>
  <c r="M2639" i="4"/>
  <c r="O2639" i="4"/>
  <c r="L2640" i="4"/>
  <c r="M2640" i="4"/>
  <c r="O2640" i="4"/>
  <c r="L2641" i="4"/>
  <c r="M2641" i="4"/>
  <c r="O2641" i="4"/>
  <c r="M2642" i="4"/>
  <c r="L2642" i="4" s="1"/>
  <c r="O2642" i="4"/>
  <c r="M2643" i="4"/>
  <c r="L2643" i="4" s="1"/>
  <c r="O2643" i="4"/>
  <c r="M2644" i="4"/>
  <c r="L2644" i="4" s="1"/>
  <c r="O2644" i="4"/>
  <c r="M2645" i="4"/>
  <c r="L2645" i="4" s="1"/>
  <c r="O2645" i="4"/>
  <c r="M2646" i="4"/>
  <c r="L2646" i="4" s="1"/>
  <c r="O2646" i="4"/>
  <c r="L2647" i="4"/>
  <c r="M2647" i="4"/>
  <c r="O2647" i="4"/>
  <c r="L2648" i="4"/>
  <c r="M2648" i="4"/>
  <c r="O2648" i="4"/>
  <c r="L2649" i="4"/>
  <c r="M2649" i="4"/>
  <c r="O2649" i="4"/>
  <c r="M2650" i="4"/>
  <c r="L2650" i="4" s="1"/>
  <c r="O2650" i="4"/>
  <c r="M2651" i="4"/>
  <c r="L2651" i="4" s="1"/>
  <c r="O2651" i="4"/>
  <c r="M2652" i="4"/>
  <c r="L2652" i="4" s="1"/>
  <c r="O2652" i="4"/>
  <c r="F2629" i="4"/>
  <c r="F2630" i="4"/>
  <c r="F2631" i="4"/>
  <c r="F2632" i="4"/>
  <c r="F2633" i="4"/>
  <c r="F2634" i="4"/>
  <c r="F2635" i="4"/>
  <c r="F2636" i="4"/>
  <c r="F2637" i="4"/>
  <c r="F2638" i="4"/>
  <c r="F2639" i="4"/>
  <c r="F2640" i="4"/>
  <c r="F2641" i="4"/>
  <c r="F2642" i="4"/>
  <c r="F2643" i="4"/>
  <c r="F2644" i="4"/>
  <c r="F2645" i="4"/>
  <c r="F2646" i="4"/>
  <c r="F2647" i="4"/>
  <c r="F2648" i="4"/>
  <c r="F2649" i="4"/>
  <c r="F2650" i="4"/>
  <c r="F2651" i="4"/>
  <c r="F2652" i="4"/>
  <c r="D2005" i="2"/>
  <c r="D2006" i="2"/>
  <c r="D2007" i="2"/>
  <c r="D2008" i="2"/>
  <c r="D2009" i="2"/>
  <c r="D2010" i="2"/>
  <c r="D2011" i="2"/>
  <c r="D2012" i="2"/>
  <c r="D2013" i="2"/>
  <c r="D2014" i="2"/>
  <c r="D2015" i="2"/>
  <c r="AC23" i="6"/>
  <c r="DT124" i="5"/>
  <c r="DT101" i="5"/>
  <c r="DT102" i="5"/>
  <c r="DT103" i="5"/>
  <c r="DT104" i="5"/>
  <c r="DT105" i="5"/>
  <c r="DT106" i="5"/>
  <c r="DT107" i="5"/>
  <c r="DT108" i="5"/>
  <c r="DT109" i="5"/>
  <c r="DT110" i="5"/>
  <c r="DT111" i="5"/>
  <c r="DT112" i="5"/>
  <c r="DT113" i="5"/>
  <c r="DT114" i="5"/>
  <c r="DT115" i="5"/>
  <c r="DT116" i="5"/>
  <c r="DT117" i="5"/>
  <c r="DT118" i="5"/>
  <c r="DT119" i="5"/>
  <c r="DT120" i="5"/>
  <c r="DT121" i="5"/>
  <c r="DT122" i="5"/>
  <c r="DT123" i="5"/>
  <c r="Q2605" i="4"/>
  <c r="Q2606" i="4"/>
  <c r="Q2607" i="4"/>
  <c r="Q2608" i="4"/>
  <c r="Q2609" i="4"/>
  <c r="Q2610" i="4"/>
  <c r="Q2611" i="4"/>
  <c r="Q2612" i="4"/>
  <c r="Q2613" i="4"/>
  <c r="Q2614" i="4"/>
  <c r="Q2615" i="4"/>
  <c r="Q2616" i="4"/>
  <c r="Q2617" i="4"/>
  <c r="Q2618" i="4"/>
  <c r="Q2619" i="4"/>
  <c r="Q2620" i="4"/>
  <c r="Q2621" i="4"/>
  <c r="Q2622" i="4"/>
  <c r="Q2623" i="4"/>
  <c r="Q2624" i="4"/>
  <c r="Q2625" i="4"/>
  <c r="Q2626" i="4"/>
  <c r="Q2627" i="4"/>
  <c r="Q2628" i="4"/>
  <c r="N2628" i="4"/>
  <c r="O2628" i="4" s="1"/>
  <c r="M2628" i="4"/>
  <c r="L2628" i="4"/>
  <c r="F2628" i="4"/>
  <c r="O2627" i="4"/>
  <c r="N2627" i="4"/>
  <c r="M2627" i="4"/>
  <c r="L2627" i="4"/>
  <c r="F2627" i="4"/>
  <c r="N2626" i="4"/>
  <c r="O2626" i="4" s="1"/>
  <c r="M2626" i="4"/>
  <c r="L2626" i="4" s="1"/>
  <c r="F2626" i="4"/>
  <c r="N2625" i="4"/>
  <c r="O2625" i="4" s="1"/>
  <c r="M2625" i="4"/>
  <c r="L2625" i="4"/>
  <c r="F2625" i="4"/>
  <c r="N2624" i="4"/>
  <c r="O2624" i="4" s="1"/>
  <c r="M2624" i="4"/>
  <c r="L2624" i="4"/>
  <c r="F2624" i="4"/>
  <c r="O2623" i="4"/>
  <c r="N2623" i="4"/>
  <c r="M2623" i="4"/>
  <c r="L2623" i="4"/>
  <c r="F2623" i="4"/>
  <c r="N2622" i="4"/>
  <c r="O2622" i="4" s="1"/>
  <c r="M2622" i="4"/>
  <c r="L2622" i="4" s="1"/>
  <c r="F2622" i="4"/>
  <c r="N2621" i="4"/>
  <c r="O2621" i="4" s="1"/>
  <c r="M2621" i="4"/>
  <c r="L2621" i="4"/>
  <c r="F2621" i="4"/>
  <c r="N2620" i="4"/>
  <c r="O2620" i="4" s="1"/>
  <c r="M2620" i="4"/>
  <c r="L2620" i="4"/>
  <c r="F2620" i="4"/>
  <c r="O2619" i="4"/>
  <c r="N2619" i="4"/>
  <c r="M2619" i="4"/>
  <c r="L2619" i="4"/>
  <c r="F2619" i="4"/>
  <c r="N2618" i="4"/>
  <c r="O2618" i="4" s="1"/>
  <c r="M2618" i="4"/>
  <c r="L2618" i="4" s="1"/>
  <c r="F2618" i="4"/>
  <c r="N2617" i="4"/>
  <c r="O2617" i="4" s="1"/>
  <c r="M2617" i="4"/>
  <c r="L2617" i="4"/>
  <c r="F2617" i="4"/>
  <c r="N2616" i="4"/>
  <c r="O2616" i="4" s="1"/>
  <c r="M2616" i="4"/>
  <c r="L2616" i="4"/>
  <c r="F2616" i="4"/>
  <c r="O2615" i="4"/>
  <c r="N2615" i="4"/>
  <c r="M2615" i="4"/>
  <c r="L2615" i="4"/>
  <c r="F2615" i="4"/>
  <c r="N2614" i="4"/>
  <c r="O2614" i="4" s="1"/>
  <c r="M2614" i="4"/>
  <c r="L2614" i="4" s="1"/>
  <c r="F2614" i="4"/>
  <c r="N2613" i="4"/>
  <c r="O2613" i="4" s="1"/>
  <c r="M2613" i="4"/>
  <c r="L2613" i="4"/>
  <c r="F2613" i="4"/>
  <c r="N2612" i="4"/>
  <c r="O2612" i="4" s="1"/>
  <c r="M2612" i="4"/>
  <c r="L2612" i="4"/>
  <c r="F2612" i="4"/>
  <c r="O2611" i="4"/>
  <c r="N2611" i="4"/>
  <c r="M2611" i="4"/>
  <c r="L2611" i="4"/>
  <c r="F2611" i="4"/>
  <c r="N2610" i="4"/>
  <c r="O2610" i="4" s="1"/>
  <c r="M2610" i="4"/>
  <c r="L2610" i="4" s="1"/>
  <c r="F2610" i="4"/>
  <c r="N2609" i="4"/>
  <c r="O2609" i="4" s="1"/>
  <c r="M2609" i="4"/>
  <c r="L2609" i="4"/>
  <c r="F2609" i="4"/>
  <c r="N2608" i="4"/>
  <c r="O2608" i="4" s="1"/>
  <c r="M2608" i="4"/>
  <c r="L2608" i="4"/>
  <c r="F2608" i="4"/>
  <c r="O2607" i="4"/>
  <c r="N2607" i="4"/>
  <c r="M2607" i="4"/>
  <c r="L2607" i="4"/>
  <c r="F2607" i="4"/>
  <c r="N2606" i="4"/>
  <c r="O2606" i="4" s="1"/>
  <c r="M2606" i="4"/>
  <c r="L2606" i="4" s="1"/>
  <c r="F2606" i="4"/>
  <c r="N2605" i="4"/>
  <c r="O2605" i="4" s="1"/>
  <c r="M2605" i="4"/>
  <c r="L2605" i="4"/>
  <c r="F2605" i="4"/>
  <c r="D2004" i="2"/>
  <c r="D2003" i="2"/>
  <c r="D2002" i="2"/>
  <c r="D2001" i="2"/>
  <c r="D2000" i="2"/>
  <c r="D1999" i="2"/>
  <c r="D1998" i="2"/>
  <c r="D1997" i="2"/>
  <c r="D1996" i="2"/>
  <c r="D1995" i="2"/>
  <c r="D1994" i="2"/>
  <c r="D1993" i="2"/>
  <c r="O2583" i="4"/>
  <c r="Q2583" i="4" s="1"/>
  <c r="DS102" i="5" s="1"/>
  <c r="O2584" i="4"/>
  <c r="Q2584" i="4" s="1"/>
  <c r="DS103" i="5" s="1"/>
  <c r="O2587" i="4"/>
  <c r="Q2587" i="4" s="1"/>
  <c r="DS106" i="5" s="1"/>
  <c r="O2591" i="4"/>
  <c r="Q2591" i="4" s="1"/>
  <c r="DS110" i="5" s="1"/>
  <c r="O2599" i="4"/>
  <c r="Q2599" i="4" s="1"/>
  <c r="DS118" i="5" s="1"/>
  <c r="N2582" i="4"/>
  <c r="O2582" i="4" s="1"/>
  <c r="Q2582" i="4" s="1"/>
  <c r="DS101" i="5" s="1"/>
  <c r="N2583" i="4"/>
  <c r="N2584" i="4"/>
  <c r="N2585" i="4"/>
  <c r="O2585" i="4" s="1"/>
  <c r="Q2585" i="4" s="1"/>
  <c r="DS104" i="5" s="1"/>
  <c r="N2586" i="4"/>
  <c r="O2586" i="4" s="1"/>
  <c r="Q2586" i="4" s="1"/>
  <c r="DS105" i="5" s="1"/>
  <c r="N2587" i="4"/>
  <c r="N2588" i="4"/>
  <c r="O2588" i="4" s="1"/>
  <c r="Q2588" i="4" s="1"/>
  <c r="DS107" i="5" s="1"/>
  <c r="N2589" i="4"/>
  <c r="O2589" i="4" s="1"/>
  <c r="Q2589" i="4" s="1"/>
  <c r="DS108" i="5" s="1"/>
  <c r="N2590" i="4"/>
  <c r="O2590" i="4" s="1"/>
  <c r="Q2590" i="4" s="1"/>
  <c r="DS109" i="5" s="1"/>
  <c r="N2591" i="4"/>
  <c r="N2592" i="4"/>
  <c r="O2592" i="4" s="1"/>
  <c r="Q2592" i="4" s="1"/>
  <c r="DS111" i="5" s="1"/>
  <c r="N2593" i="4"/>
  <c r="O2593" i="4" s="1"/>
  <c r="Q2593" i="4" s="1"/>
  <c r="DS112" i="5" s="1"/>
  <c r="N2594" i="4"/>
  <c r="O2594" i="4" s="1"/>
  <c r="Q2594" i="4" s="1"/>
  <c r="DS113" i="5" s="1"/>
  <c r="N2595" i="4"/>
  <c r="O2595" i="4" s="1"/>
  <c r="Q2595" i="4" s="1"/>
  <c r="DS114" i="5" s="1"/>
  <c r="N2596" i="4"/>
  <c r="O2596" i="4" s="1"/>
  <c r="Q2596" i="4" s="1"/>
  <c r="DS115" i="5" s="1"/>
  <c r="N2597" i="4"/>
  <c r="O2597" i="4" s="1"/>
  <c r="Q2597" i="4" s="1"/>
  <c r="DS116" i="5" s="1"/>
  <c r="N2598" i="4"/>
  <c r="O2598" i="4" s="1"/>
  <c r="Q2598" i="4" s="1"/>
  <c r="DS117" i="5" s="1"/>
  <c r="N2599" i="4"/>
  <c r="N2600" i="4"/>
  <c r="O2600" i="4" s="1"/>
  <c r="Q2600" i="4" s="1"/>
  <c r="DS119" i="5" s="1"/>
  <c r="N2601" i="4"/>
  <c r="O2601" i="4" s="1"/>
  <c r="Q2601" i="4" s="1"/>
  <c r="DS120" i="5" s="1"/>
  <c r="N2602" i="4"/>
  <c r="O2602" i="4" s="1"/>
  <c r="Q2602" i="4" s="1"/>
  <c r="DS121" i="5" s="1"/>
  <c r="N2603" i="4"/>
  <c r="O2603" i="4" s="1"/>
  <c r="Q2603" i="4" s="1"/>
  <c r="DS122" i="5" s="1"/>
  <c r="N2604" i="4"/>
  <c r="O2604" i="4" s="1"/>
  <c r="Q2604" i="4" s="1"/>
  <c r="DS123" i="5" s="1"/>
  <c r="N2581" i="4"/>
  <c r="O2581" i="4" s="1"/>
  <c r="Q2581" i="4" s="1"/>
  <c r="DS100" i="5" s="1"/>
  <c r="N2580" i="4"/>
  <c r="L2581" i="4"/>
  <c r="L2582" i="4"/>
  <c r="L2583" i="4"/>
  <c r="L2584" i="4"/>
  <c r="L2585" i="4"/>
  <c r="L2586" i="4"/>
  <c r="L2587" i="4"/>
  <c r="L2588" i="4"/>
  <c r="L2589" i="4"/>
  <c r="L2590" i="4"/>
  <c r="L2591" i="4"/>
  <c r="L2592" i="4"/>
  <c r="L2593" i="4"/>
  <c r="L2594" i="4"/>
  <c r="L2595" i="4"/>
  <c r="L2596" i="4"/>
  <c r="L2597" i="4"/>
  <c r="L2598" i="4"/>
  <c r="L2599" i="4"/>
  <c r="L2600" i="4"/>
  <c r="L2601" i="4"/>
  <c r="L2602" i="4"/>
  <c r="L2603" i="4"/>
  <c r="L2604" i="4"/>
  <c r="M2581" i="4"/>
  <c r="M2582" i="4"/>
  <c r="M2583" i="4"/>
  <c r="M2584" i="4"/>
  <c r="M2585" i="4"/>
  <c r="M2586" i="4"/>
  <c r="M2587" i="4"/>
  <c r="M2588" i="4"/>
  <c r="M2589" i="4"/>
  <c r="M2590" i="4"/>
  <c r="M2591" i="4"/>
  <c r="M2592" i="4"/>
  <c r="M2593" i="4"/>
  <c r="M2594" i="4"/>
  <c r="M2595" i="4"/>
  <c r="M2596" i="4"/>
  <c r="M2597" i="4"/>
  <c r="M2598" i="4"/>
  <c r="M2599" i="4"/>
  <c r="M2600" i="4"/>
  <c r="M2601" i="4"/>
  <c r="M2602" i="4"/>
  <c r="M2603" i="4"/>
  <c r="M2604" i="4"/>
  <c r="F2581" i="4"/>
  <c r="F2582" i="4"/>
  <c r="F2583" i="4"/>
  <c r="F2584" i="4"/>
  <c r="F2585" i="4"/>
  <c r="F2586" i="4"/>
  <c r="F2587" i="4"/>
  <c r="F2588" i="4"/>
  <c r="F2589" i="4"/>
  <c r="F2590" i="4"/>
  <c r="F2591" i="4"/>
  <c r="F2592" i="4"/>
  <c r="F2593" i="4"/>
  <c r="F2594" i="4"/>
  <c r="F2595" i="4"/>
  <c r="F2596" i="4"/>
  <c r="F2597" i="4"/>
  <c r="F2598" i="4"/>
  <c r="F2599" i="4"/>
  <c r="F2600" i="4"/>
  <c r="F2601" i="4"/>
  <c r="F2602" i="4"/>
  <c r="F2603" i="4"/>
  <c r="F2604" i="4"/>
  <c r="D1992" i="2"/>
  <c r="D1991" i="2"/>
  <c r="D1990" i="2"/>
  <c r="D1989" i="2"/>
  <c r="D1988" i="2"/>
  <c r="D1987" i="2"/>
  <c r="D1986" i="2"/>
  <c r="D1985" i="2"/>
  <c r="D1984" i="2"/>
  <c r="AC22" i="6"/>
  <c r="O2552" i="4" l="1"/>
  <c r="N2579" i="4"/>
  <c r="N2578" i="4"/>
  <c r="O2578" i="4" s="1"/>
  <c r="Q2578" i="4" s="1"/>
  <c r="DR121" i="5" s="1"/>
  <c r="N2577" i="4"/>
  <c r="N2576" i="4"/>
  <c r="N2575" i="4"/>
  <c r="O2575" i="4" s="1"/>
  <c r="Q2575" i="4" s="1"/>
  <c r="DR118" i="5" s="1"/>
  <c r="N2574" i="4"/>
  <c r="O2574" i="4" s="1"/>
  <c r="Q2574" i="4" s="1"/>
  <c r="DR117" i="5" s="1"/>
  <c r="N2573" i="4"/>
  <c r="O2573" i="4" s="1"/>
  <c r="Q2573" i="4" s="1"/>
  <c r="DR116" i="5" s="1"/>
  <c r="N2572" i="4"/>
  <c r="N2571" i="4"/>
  <c r="N2570" i="4"/>
  <c r="N2569" i="4"/>
  <c r="N2568" i="4"/>
  <c r="O2568" i="4" s="1"/>
  <c r="Q2568" i="4" s="1"/>
  <c r="DR111" i="5" s="1"/>
  <c r="N2567" i="4"/>
  <c r="N2566" i="4"/>
  <c r="O2566" i="4" s="1"/>
  <c r="Q2566" i="4" s="1"/>
  <c r="DR109" i="5" s="1"/>
  <c r="N2565" i="4"/>
  <c r="O2565" i="4" s="1"/>
  <c r="Q2565" i="4" s="1"/>
  <c r="DR108" i="5" s="1"/>
  <c r="N2564" i="4"/>
  <c r="N2563" i="4"/>
  <c r="N2562" i="4"/>
  <c r="O2562" i="4" s="1"/>
  <c r="Q2562" i="4" s="1"/>
  <c r="DR105" i="5" s="1"/>
  <c r="N2561" i="4"/>
  <c r="N2560" i="4"/>
  <c r="N2559" i="4"/>
  <c r="O2559" i="4" s="1"/>
  <c r="Q2559" i="4" s="1"/>
  <c r="DR102" i="5" s="1"/>
  <c r="N2558" i="4"/>
  <c r="O2558" i="4" s="1"/>
  <c r="Q2558" i="4" s="1"/>
  <c r="DR101" i="5" s="1"/>
  <c r="N2557" i="4"/>
  <c r="O2557" i="4" s="1"/>
  <c r="Q2557" i="4" s="1"/>
  <c r="DR100" i="5" s="1"/>
  <c r="N2530" i="4"/>
  <c r="N2533" i="4"/>
  <c r="N2534" i="4"/>
  <c r="N2535" i="4"/>
  <c r="N2536" i="4"/>
  <c r="N2537" i="4"/>
  <c r="N2538" i="4"/>
  <c r="N2539" i="4"/>
  <c r="N2540" i="4"/>
  <c r="O2540" i="4" s="1"/>
  <c r="Q2540" i="4" s="1"/>
  <c r="DQ106" i="5" s="1"/>
  <c r="N2541" i="4"/>
  <c r="N2542" i="4"/>
  <c r="N2543" i="4"/>
  <c r="N2544" i="4"/>
  <c r="N2545" i="4"/>
  <c r="N2546" i="4"/>
  <c r="N2547" i="4"/>
  <c r="N2548" i="4"/>
  <c r="O2548" i="4" s="1"/>
  <c r="Q2548" i="4" s="1"/>
  <c r="DQ114" i="5" s="1"/>
  <c r="N2549" i="4"/>
  <c r="N2550" i="4"/>
  <c r="N2551" i="4"/>
  <c r="N2552" i="4"/>
  <c r="N2553" i="4"/>
  <c r="N2554" i="4"/>
  <c r="N2555" i="4"/>
  <c r="N2556" i="4"/>
  <c r="O2556" i="4" s="1"/>
  <c r="Q2556" i="4" s="1"/>
  <c r="DQ122" i="5" s="1"/>
  <c r="O2564" i="4"/>
  <c r="Q2564" i="4" s="1"/>
  <c r="DR107" i="5" s="1"/>
  <c r="O2572" i="4"/>
  <c r="Q2572" i="4" s="1"/>
  <c r="DR115" i="5" s="1"/>
  <c r="O2579" i="4"/>
  <c r="Q2579" i="4" s="1"/>
  <c r="DR122" i="5" s="1"/>
  <c r="O2580" i="4"/>
  <c r="Q2580" i="4" s="1"/>
  <c r="DR123" i="5" s="1"/>
  <c r="M2557" i="4"/>
  <c r="L2557" i="4" s="1"/>
  <c r="M2558" i="4"/>
  <c r="L2558" i="4" s="1"/>
  <c r="L2559" i="4"/>
  <c r="M2559" i="4"/>
  <c r="L2560" i="4"/>
  <c r="M2560" i="4"/>
  <c r="O2560" i="4"/>
  <c r="Q2560" i="4" s="1"/>
  <c r="DR103" i="5" s="1"/>
  <c r="L2561" i="4"/>
  <c r="M2561" i="4"/>
  <c r="O2561" i="4"/>
  <c r="Q2561" i="4" s="1"/>
  <c r="DR104" i="5" s="1"/>
  <c r="M2562" i="4"/>
  <c r="L2562" i="4" s="1"/>
  <c r="M2563" i="4"/>
  <c r="L2563" i="4" s="1"/>
  <c r="O2563" i="4"/>
  <c r="Q2563" i="4" s="1"/>
  <c r="DR106" i="5" s="1"/>
  <c r="M2564" i="4"/>
  <c r="L2564" i="4" s="1"/>
  <c r="M2565" i="4"/>
  <c r="L2565" i="4" s="1"/>
  <c r="M2566" i="4"/>
  <c r="L2566" i="4" s="1"/>
  <c r="L2567" i="4"/>
  <c r="M2567" i="4"/>
  <c r="O2567" i="4"/>
  <c r="Q2567" i="4" s="1"/>
  <c r="DR110" i="5" s="1"/>
  <c r="L2568" i="4"/>
  <c r="M2568" i="4"/>
  <c r="L2569" i="4"/>
  <c r="M2569" i="4"/>
  <c r="O2569" i="4"/>
  <c r="Q2569" i="4" s="1"/>
  <c r="DR112" i="5" s="1"/>
  <c r="M2570" i="4"/>
  <c r="L2570" i="4" s="1"/>
  <c r="O2570" i="4"/>
  <c r="Q2570" i="4" s="1"/>
  <c r="DR113" i="5" s="1"/>
  <c r="M2571" i="4"/>
  <c r="L2571" i="4" s="1"/>
  <c r="O2571" i="4"/>
  <c r="Q2571" i="4" s="1"/>
  <c r="DR114" i="5" s="1"/>
  <c r="M2572" i="4"/>
  <c r="L2572" i="4" s="1"/>
  <c r="M2573" i="4"/>
  <c r="L2573" i="4" s="1"/>
  <c r="M2574" i="4"/>
  <c r="L2574" i="4" s="1"/>
  <c r="L2575" i="4"/>
  <c r="M2575" i="4"/>
  <c r="L2576" i="4"/>
  <c r="M2576" i="4"/>
  <c r="O2576" i="4"/>
  <c r="Q2576" i="4" s="1"/>
  <c r="DR119" i="5" s="1"/>
  <c r="L2577" i="4"/>
  <c r="M2577" i="4"/>
  <c r="O2577" i="4"/>
  <c r="Q2577" i="4" s="1"/>
  <c r="DR120" i="5" s="1"/>
  <c r="M2578" i="4"/>
  <c r="L2578" i="4" s="1"/>
  <c r="M2579" i="4"/>
  <c r="L2579" i="4" s="1"/>
  <c r="M2580" i="4"/>
  <c r="L2580" i="4" s="1"/>
  <c r="F2557" i="4"/>
  <c r="F2558" i="4"/>
  <c r="F2559" i="4"/>
  <c r="F2560" i="4"/>
  <c r="F2561" i="4"/>
  <c r="F2562" i="4"/>
  <c r="F2563" i="4"/>
  <c r="F2564" i="4"/>
  <c r="F2565" i="4"/>
  <c r="F2566" i="4"/>
  <c r="F2567" i="4"/>
  <c r="F2568" i="4"/>
  <c r="F2569" i="4"/>
  <c r="F2570" i="4"/>
  <c r="F2571" i="4"/>
  <c r="F2572" i="4"/>
  <c r="F2573" i="4"/>
  <c r="F2574" i="4"/>
  <c r="F2575" i="4"/>
  <c r="F2576" i="4"/>
  <c r="F2577" i="4"/>
  <c r="F2578" i="4"/>
  <c r="F2579" i="4"/>
  <c r="F2580" i="4"/>
  <c r="D1974" i="2"/>
  <c r="D1975" i="2"/>
  <c r="D1976" i="2"/>
  <c r="D1977" i="2"/>
  <c r="D1978" i="2"/>
  <c r="D1979" i="2"/>
  <c r="D1980" i="2"/>
  <c r="D1981" i="2"/>
  <c r="D1982" i="2"/>
  <c r="D1983" i="2"/>
  <c r="Q2539" i="4"/>
  <c r="DQ105" i="5" s="1"/>
  <c r="Q2547" i="4"/>
  <c r="DQ113" i="5" s="1"/>
  <c r="M2556" i="4"/>
  <c r="L2556" i="4" s="1"/>
  <c r="F2556" i="4"/>
  <c r="O2555" i="4"/>
  <c r="Q2555" i="4" s="1"/>
  <c r="DQ121" i="5" s="1"/>
  <c r="M2555" i="4"/>
  <c r="L2555" i="4"/>
  <c r="F2555" i="4"/>
  <c r="O2554" i="4"/>
  <c r="Q2554" i="4" s="1"/>
  <c r="DQ120" i="5" s="1"/>
  <c r="M2554" i="4"/>
  <c r="L2554" i="4"/>
  <c r="F2554" i="4"/>
  <c r="O2553" i="4"/>
  <c r="Q2553" i="4" s="1"/>
  <c r="DQ119" i="5" s="1"/>
  <c r="M2553" i="4"/>
  <c r="L2553" i="4"/>
  <c r="F2553" i="4"/>
  <c r="Q2552" i="4"/>
  <c r="DQ118" i="5" s="1"/>
  <c r="M2552" i="4"/>
  <c r="L2552" i="4"/>
  <c r="F2552" i="4"/>
  <c r="O2551" i="4"/>
  <c r="Q2551" i="4" s="1"/>
  <c r="DQ117" i="5" s="1"/>
  <c r="M2551" i="4"/>
  <c r="L2551" i="4"/>
  <c r="F2551" i="4"/>
  <c r="O2550" i="4"/>
  <c r="Q2550" i="4" s="1"/>
  <c r="DQ116" i="5" s="1"/>
  <c r="M2550" i="4"/>
  <c r="L2550" i="4"/>
  <c r="F2550" i="4"/>
  <c r="O2549" i="4"/>
  <c r="Q2549" i="4" s="1"/>
  <c r="DQ115" i="5" s="1"/>
  <c r="M2549" i="4"/>
  <c r="L2549" i="4"/>
  <c r="F2549" i="4"/>
  <c r="M2548" i="4"/>
  <c r="L2548" i="4"/>
  <c r="F2548" i="4"/>
  <c r="O2547" i="4"/>
  <c r="M2547" i="4"/>
  <c r="L2547" i="4"/>
  <c r="F2547" i="4"/>
  <c r="O2546" i="4"/>
  <c r="Q2546" i="4" s="1"/>
  <c r="DQ112" i="5" s="1"/>
  <c r="M2546" i="4"/>
  <c r="L2546" i="4"/>
  <c r="F2546" i="4"/>
  <c r="O2545" i="4"/>
  <c r="Q2545" i="4" s="1"/>
  <c r="DQ111" i="5" s="1"/>
  <c r="M2545" i="4"/>
  <c r="L2545" i="4"/>
  <c r="F2545" i="4"/>
  <c r="O2544" i="4"/>
  <c r="Q2544" i="4" s="1"/>
  <c r="DQ110" i="5" s="1"/>
  <c r="M2544" i="4"/>
  <c r="L2544" i="4"/>
  <c r="F2544" i="4"/>
  <c r="O2543" i="4"/>
  <c r="Q2543" i="4" s="1"/>
  <c r="DQ109" i="5" s="1"/>
  <c r="M2543" i="4"/>
  <c r="L2543" i="4"/>
  <c r="F2543" i="4"/>
  <c r="O2542" i="4"/>
  <c r="Q2542" i="4" s="1"/>
  <c r="DQ108" i="5" s="1"/>
  <c r="M2542" i="4"/>
  <c r="L2542" i="4"/>
  <c r="F2542" i="4"/>
  <c r="O2541" i="4"/>
  <c r="Q2541" i="4" s="1"/>
  <c r="DQ107" i="5" s="1"/>
  <c r="M2541" i="4"/>
  <c r="L2541" i="4"/>
  <c r="F2541" i="4"/>
  <c r="M2540" i="4"/>
  <c r="L2540" i="4"/>
  <c r="F2540" i="4"/>
  <c r="O2539" i="4"/>
  <c r="M2539" i="4"/>
  <c r="L2539" i="4"/>
  <c r="F2539" i="4"/>
  <c r="O2538" i="4"/>
  <c r="Q2538" i="4" s="1"/>
  <c r="DQ104" i="5" s="1"/>
  <c r="M2538" i="4"/>
  <c r="L2538" i="4"/>
  <c r="F2538" i="4"/>
  <c r="O2537" i="4"/>
  <c r="Q2537" i="4" s="1"/>
  <c r="DQ103" i="5" s="1"/>
  <c r="M2537" i="4"/>
  <c r="L2537" i="4"/>
  <c r="F2537" i="4"/>
  <c r="O2536" i="4"/>
  <c r="Q2536" i="4" s="1"/>
  <c r="DQ102" i="5" s="1"/>
  <c r="M2536" i="4"/>
  <c r="L2536" i="4"/>
  <c r="F2536" i="4"/>
  <c r="O2535" i="4"/>
  <c r="Q2535" i="4" s="1"/>
  <c r="DQ101" i="5" s="1"/>
  <c r="M2535" i="4"/>
  <c r="L2535" i="4"/>
  <c r="F2535" i="4"/>
  <c r="O2534" i="4"/>
  <c r="Q2534" i="4" s="1"/>
  <c r="DQ100" i="5" s="1"/>
  <c r="M2534" i="4"/>
  <c r="L2534" i="4"/>
  <c r="F2534" i="4"/>
  <c r="O2533" i="4"/>
  <c r="Q2533" i="4" s="1"/>
  <c r="DQ99" i="5" s="1"/>
  <c r="M2533" i="4"/>
  <c r="L2533" i="4"/>
  <c r="F2533" i="4"/>
  <c r="D1973" i="2"/>
  <c r="D1972" i="2"/>
  <c r="D1971" i="2"/>
  <c r="D1970" i="2"/>
  <c r="D1969" i="2"/>
  <c r="D1968" i="2"/>
  <c r="D1967" i="2"/>
  <c r="D1966" i="2"/>
  <c r="D1965" i="2"/>
  <c r="D1964" i="2"/>
  <c r="D1963" i="2"/>
  <c r="D1962" i="2"/>
  <c r="W21" i="6"/>
  <c r="AC21" i="6"/>
  <c r="F2509" i="4"/>
  <c r="F2510" i="4"/>
  <c r="F2511" i="4"/>
  <c r="F2512" i="4"/>
  <c r="F2513" i="4"/>
  <c r="F2514" i="4"/>
  <c r="F2515" i="4"/>
  <c r="F2516" i="4"/>
  <c r="F2517" i="4"/>
  <c r="F2518" i="4"/>
  <c r="F2519" i="4"/>
  <c r="F2520" i="4"/>
  <c r="F2521" i="4"/>
  <c r="F2522" i="4"/>
  <c r="F2523" i="4"/>
  <c r="F2524" i="4"/>
  <c r="F2525" i="4"/>
  <c r="F2526" i="4"/>
  <c r="F2527" i="4"/>
  <c r="F2528" i="4"/>
  <c r="F2529" i="4"/>
  <c r="F2530" i="4"/>
  <c r="F2531" i="4"/>
  <c r="F2532" i="4"/>
  <c r="N2510" i="4"/>
  <c r="N2511" i="4"/>
  <c r="O2511" i="4" s="1"/>
  <c r="Q2511" i="4" s="1"/>
  <c r="DP101" i="5" s="1"/>
  <c r="N2512" i="4"/>
  <c r="N2513" i="4"/>
  <c r="N2514" i="4"/>
  <c r="O2514" i="4" s="1"/>
  <c r="Q2514" i="4" s="1"/>
  <c r="DP104" i="5" s="1"/>
  <c r="N2515" i="4"/>
  <c r="O2515" i="4" s="1"/>
  <c r="Q2515" i="4" s="1"/>
  <c r="DP105" i="5" s="1"/>
  <c r="N2516" i="4"/>
  <c r="O2516" i="4" s="1"/>
  <c r="Q2516" i="4" s="1"/>
  <c r="DP106" i="5" s="1"/>
  <c r="N2517" i="4"/>
  <c r="O2517" i="4" s="1"/>
  <c r="Q2517" i="4" s="1"/>
  <c r="DP107" i="5" s="1"/>
  <c r="N2518" i="4"/>
  <c r="O2518" i="4" s="1"/>
  <c r="Q2518" i="4" s="1"/>
  <c r="DP108" i="5" s="1"/>
  <c r="N2519" i="4"/>
  <c r="N2520" i="4"/>
  <c r="N2521" i="4"/>
  <c r="O2521" i="4" s="1"/>
  <c r="Q2521" i="4" s="1"/>
  <c r="DP111" i="5" s="1"/>
  <c r="N2522" i="4"/>
  <c r="N2523" i="4"/>
  <c r="O2523" i="4" s="1"/>
  <c r="Q2523" i="4" s="1"/>
  <c r="DP113" i="5" s="1"/>
  <c r="N2524" i="4"/>
  <c r="O2524" i="4" s="1"/>
  <c r="Q2524" i="4" s="1"/>
  <c r="DP114" i="5" s="1"/>
  <c r="N2525" i="4"/>
  <c r="O2525" i="4" s="1"/>
  <c r="Q2525" i="4" s="1"/>
  <c r="DP115" i="5" s="1"/>
  <c r="N2526" i="4"/>
  <c r="O2526" i="4" s="1"/>
  <c r="Q2526" i="4" s="1"/>
  <c r="DP116" i="5" s="1"/>
  <c r="N2527" i="4"/>
  <c r="N2528" i="4"/>
  <c r="N2529" i="4"/>
  <c r="O2529" i="4" s="1"/>
  <c r="Q2529" i="4" s="1"/>
  <c r="DP119" i="5" s="1"/>
  <c r="O2530" i="4"/>
  <c r="Q2530" i="4" s="1"/>
  <c r="DP120" i="5" s="1"/>
  <c r="N2531" i="4"/>
  <c r="O2531" i="4" s="1"/>
  <c r="Q2531" i="4" s="1"/>
  <c r="DP121" i="5" s="1"/>
  <c r="N2532" i="4"/>
  <c r="O2532" i="4" s="1"/>
  <c r="Q2532" i="4" s="1"/>
  <c r="DP122" i="5" s="1"/>
  <c r="N2431" i="4"/>
  <c r="N2432" i="4"/>
  <c r="N2433" i="4"/>
  <c r="N2434" i="4"/>
  <c r="N2435" i="4"/>
  <c r="N2436" i="4"/>
  <c r="N2437" i="4"/>
  <c r="N2438" i="4"/>
  <c r="N2439" i="4"/>
  <c r="N2440" i="4"/>
  <c r="N2441" i="4"/>
  <c r="N2442" i="4"/>
  <c r="N2443" i="4"/>
  <c r="N2444" i="4"/>
  <c r="N2445" i="4"/>
  <c r="N2446" i="4"/>
  <c r="N2447" i="4"/>
  <c r="N2448" i="4"/>
  <c r="N2449" i="4"/>
  <c r="N2450" i="4"/>
  <c r="N2451" i="4"/>
  <c r="N2452" i="4"/>
  <c r="N2453" i="4"/>
  <c r="N2454" i="4"/>
  <c r="N2455" i="4"/>
  <c r="N2456" i="4"/>
  <c r="N2457" i="4"/>
  <c r="N2458" i="4"/>
  <c r="N2459" i="4"/>
  <c r="N2460" i="4"/>
  <c r="N2461" i="4"/>
  <c r="N2462" i="4"/>
  <c r="O2462" i="4" s="1"/>
  <c r="Q2462" i="4" s="1"/>
  <c r="DN99" i="5" s="1"/>
  <c r="N2463" i="4"/>
  <c r="N2464" i="4"/>
  <c r="N2465" i="4"/>
  <c r="N2466" i="4"/>
  <c r="N2467" i="4"/>
  <c r="N2468" i="4"/>
  <c r="N2469" i="4"/>
  <c r="N2470" i="4"/>
  <c r="N2471" i="4"/>
  <c r="N2472" i="4"/>
  <c r="N2473" i="4"/>
  <c r="N2474" i="4"/>
  <c r="N2475" i="4"/>
  <c r="O2475" i="4" s="1"/>
  <c r="Q2475" i="4" s="1"/>
  <c r="DN112" i="5" s="1"/>
  <c r="N2476" i="4"/>
  <c r="O2476" i="4" s="1"/>
  <c r="Q2476" i="4" s="1"/>
  <c r="DN113" i="5" s="1"/>
  <c r="N2477" i="4"/>
  <c r="N2478" i="4"/>
  <c r="N2479" i="4"/>
  <c r="N2480" i="4"/>
  <c r="O2480" i="4" s="1"/>
  <c r="Q2480" i="4" s="1"/>
  <c r="DN117" i="5" s="1"/>
  <c r="N2481" i="4"/>
  <c r="N2482" i="4"/>
  <c r="N2483" i="4"/>
  <c r="N2484" i="4"/>
  <c r="O2484" i="4" s="1"/>
  <c r="Q2484" i="4" s="1"/>
  <c r="DN121" i="5" s="1"/>
  <c r="N2485" i="4"/>
  <c r="O2485" i="4" s="1"/>
  <c r="Q2485" i="4" s="1"/>
  <c r="DO98" i="5" s="1"/>
  <c r="N2486" i="4"/>
  <c r="N2487" i="4"/>
  <c r="O2487" i="4" s="1"/>
  <c r="Q2487" i="4" s="1"/>
  <c r="DO100" i="5" s="1"/>
  <c r="N2488" i="4"/>
  <c r="O2488" i="4" s="1"/>
  <c r="Q2488" i="4" s="1"/>
  <c r="DO101" i="5" s="1"/>
  <c r="N2489" i="4"/>
  <c r="O2489" i="4" s="1"/>
  <c r="Q2489" i="4" s="1"/>
  <c r="DO102" i="5" s="1"/>
  <c r="N2490" i="4"/>
  <c r="N2491" i="4"/>
  <c r="N2492" i="4"/>
  <c r="N2493" i="4"/>
  <c r="O2493" i="4" s="1"/>
  <c r="Q2493" i="4" s="1"/>
  <c r="DO106" i="5" s="1"/>
  <c r="N2494" i="4"/>
  <c r="O2494" i="4" s="1"/>
  <c r="Q2494" i="4" s="1"/>
  <c r="DO107" i="5" s="1"/>
  <c r="N2495" i="4"/>
  <c r="O2495" i="4" s="1"/>
  <c r="Q2495" i="4" s="1"/>
  <c r="DO108" i="5" s="1"/>
  <c r="N2496" i="4"/>
  <c r="O2496" i="4" s="1"/>
  <c r="Q2496" i="4" s="1"/>
  <c r="DO109" i="5" s="1"/>
  <c r="N2497" i="4"/>
  <c r="N2498" i="4"/>
  <c r="N2499" i="4"/>
  <c r="O2499" i="4" s="1"/>
  <c r="Q2499" i="4" s="1"/>
  <c r="DO112" i="5" s="1"/>
  <c r="N2500" i="4"/>
  <c r="O2500" i="4" s="1"/>
  <c r="Q2500" i="4" s="1"/>
  <c r="DO113" i="5" s="1"/>
  <c r="N2501" i="4"/>
  <c r="N2502" i="4"/>
  <c r="O2502" i="4" s="1"/>
  <c r="Q2502" i="4" s="1"/>
  <c r="DO115" i="5" s="1"/>
  <c r="N2503" i="4"/>
  <c r="O2503" i="4" s="1"/>
  <c r="Q2503" i="4" s="1"/>
  <c r="DO116" i="5" s="1"/>
  <c r="N2504" i="4"/>
  <c r="O2504" i="4" s="1"/>
  <c r="Q2504" i="4" s="1"/>
  <c r="DO117" i="5" s="1"/>
  <c r="N2505" i="4"/>
  <c r="O2505" i="4" s="1"/>
  <c r="Q2505" i="4" s="1"/>
  <c r="DO118" i="5" s="1"/>
  <c r="N2506" i="4"/>
  <c r="N2507" i="4"/>
  <c r="O2507" i="4" s="1"/>
  <c r="Q2507" i="4" s="1"/>
  <c r="DO120" i="5" s="1"/>
  <c r="N2508" i="4"/>
  <c r="O2508" i="4" s="1"/>
  <c r="Q2508" i="4" s="1"/>
  <c r="DO121" i="5" s="1"/>
  <c r="N2509" i="4"/>
  <c r="O2509" i="4" s="1"/>
  <c r="Q2509" i="4" s="1"/>
  <c r="DP99" i="5" s="1"/>
  <c r="L2510" i="4"/>
  <c r="M2510" i="4"/>
  <c r="O2510" i="4"/>
  <c r="Q2510" i="4" s="1"/>
  <c r="DP100" i="5" s="1"/>
  <c r="M2511" i="4"/>
  <c r="L2511" i="4" s="1"/>
  <c r="L2512" i="4"/>
  <c r="M2512" i="4"/>
  <c r="O2512" i="4"/>
  <c r="Q2512" i="4" s="1"/>
  <c r="DP102" i="5" s="1"/>
  <c r="L2513" i="4"/>
  <c r="M2513" i="4"/>
  <c r="O2513" i="4"/>
  <c r="Q2513" i="4" s="1"/>
  <c r="DP103" i="5" s="1"/>
  <c r="M2514" i="4"/>
  <c r="L2514" i="4" s="1"/>
  <c r="M2515" i="4"/>
  <c r="L2515" i="4" s="1"/>
  <c r="M2516" i="4"/>
  <c r="L2516" i="4" s="1"/>
  <c r="M2517" i="4"/>
  <c r="L2517" i="4" s="1"/>
  <c r="M2518" i="4"/>
  <c r="L2518" i="4" s="1"/>
  <c r="M2519" i="4"/>
  <c r="L2519" i="4" s="1"/>
  <c r="O2519" i="4"/>
  <c r="Q2519" i="4" s="1"/>
  <c r="DP109" i="5" s="1"/>
  <c r="L2520" i="4"/>
  <c r="M2520" i="4"/>
  <c r="O2520" i="4"/>
  <c r="Q2520" i="4" s="1"/>
  <c r="DP110" i="5" s="1"/>
  <c r="M2521" i="4"/>
  <c r="L2521" i="4" s="1"/>
  <c r="M2522" i="4"/>
  <c r="L2522" i="4" s="1"/>
  <c r="O2522" i="4"/>
  <c r="Q2522" i="4" s="1"/>
  <c r="DP112" i="5" s="1"/>
  <c r="M2523" i="4"/>
  <c r="L2523" i="4" s="1"/>
  <c r="M2524" i="4"/>
  <c r="L2524" i="4" s="1"/>
  <c r="M2525" i="4"/>
  <c r="L2525" i="4" s="1"/>
  <c r="M2526" i="4"/>
  <c r="L2526" i="4" s="1"/>
  <c r="M2527" i="4"/>
  <c r="L2527" i="4" s="1"/>
  <c r="O2527" i="4"/>
  <c r="Q2527" i="4" s="1"/>
  <c r="DP117" i="5" s="1"/>
  <c r="M2528" i="4"/>
  <c r="L2528" i="4" s="1"/>
  <c r="O2528" i="4"/>
  <c r="Q2528" i="4" s="1"/>
  <c r="DP118" i="5" s="1"/>
  <c r="M2529" i="4"/>
  <c r="L2529" i="4" s="1"/>
  <c r="L2530" i="4"/>
  <c r="M2530" i="4"/>
  <c r="M2531" i="4"/>
  <c r="L2531" i="4" s="1"/>
  <c r="M2532" i="4"/>
  <c r="L2532" i="4" s="1"/>
  <c r="M2509" i="4"/>
  <c r="L2509" i="4" s="1"/>
  <c r="D1961" i="2"/>
  <c r="D1960" i="2"/>
  <c r="D1959" i="2"/>
  <c r="D1958" i="2"/>
  <c r="D1957" i="2"/>
  <c r="D1956" i="2"/>
  <c r="D1955" i="2"/>
  <c r="D1954" i="2"/>
  <c r="D1953" i="2"/>
  <c r="D1952" i="2"/>
  <c r="D1951" i="2"/>
  <c r="D1950" i="2"/>
  <c r="M2508" i="4"/>
  <c r="L2508" i="4"/>
  <c r="F2508" i="4"/>
  <c r="M2507" i="4"/>
  <c r="L2507" i="4"/>
  <c r="F2507" i="4"/>
  <c r="O2506" i="4"/>
  <c r="Q2506" i="4" s="1"/>
  <c r="DO119" i="5" s="1"/>
  <c r="M2506" i="4"/>
  <c r="L2506" i="4" s="1"/>
  <c r="F2506" i="4"/>
  <c r="M2505" i="4"/>
  <c r="L2505" i="4"/>
  <c r="F2505" i="4"/>
  <c r="M2504" i="4"/>
  <c r="L2504" i="4"/>
  <c r="F2504" i="4"/>
  <c r="M2503" i="4"/>
  <c r="L2503" i="4"/>
  <c r="F2503" i="4"/>
  <c r="M2502" i="4"/>
  <c r="L2502" i="4" s="1"/>
  <c r="F2502" i="4"/>
  <c r="M2501" i="4"/>
  <c r="L2501" i="4"/>
  <c r="F2501" i="4"/>
  <c r="M2500" i="4"/>
  <c r="L2500" i="4"/>
  <c r="F2500" i="4"/>
  <c r="M2499" i="4"/>
  <c r="L2499" i="4"/>
  <c r="F2499" i="4"/>
  <c r="O2498" i="4"/>
  <c r="Q2498" i="4" s="1"/>
  <c r="DO111" i="5" s="1"/>
  <c r="M2498" i="4"/>
  <c r="L2498" i="4" s="1"/>
  <c r="F2498" i="4"/>
  <c r="O2497" i="4"/>
  <c r="Q2497" i="4" s="1"/>
  <c r="DO110" i="5" s="1"/>
  <c r="M2497" i="4"/>
  <c r="L2497" i="4"/>
  <c r="F2497" i="4"/>
  <c r="M2496" i="4"/>
  <c r="L2496" i="4"/>
  <c r="F2496" i="4"/>
  <c r="M2495" i="4"/>
  <c r="L2495" i="4"/>
  <c r="F2495" i="4"/>
  <c r="M2494" i="4"/>
  <c r="L2494" i="4" s="1"/>
  <c r="F2494" i="4"/>
  <c r="M2493" i="4"/>
  <c r="L2493" i="4"/>
  <c r="F2493" i="4"/>
  <c r="O2492" i="4"/>
  <c r="Q2492" i="4" s="1"/>
  <c r="DO105" i="5" s="1"/>
  <c r="M2492" i="4"/>
  <c r="L2492" i="4"/>
  <c r="F2492" i="4"/>
  <c r="O2491" i="4"/>
  <c r="Q2491" i="4" s="1"/>
  <c r="DO104" i="5" s="1"/>
  <c r="M2491" i="4"/>
  <c r="L2491" i="4"/>
  <c r="F2491" i="4"/>
  <c r="O2490" i="4"/>
  <c r="Q2490" i="4" s="1"/>
  <c r="DO103" i="5" s="1"/>
  <c r="M2490" i="4"/>
  <c r="L2490" i="4" s="1"/>
  <c r="F2490" i="4"/>
  <c r="M2489" i="4"/>
  <c r="L2489" i="4"/>
  <c r="F2489" i="4"/>
  <c r="M2488" i="4"/>
  <c r="L2488" i="4"/>
  <c r="F2488" i="4"/>
  <c r="M2487" i="4"/>
  <c r="L2487" i="4"/>
  <c r="F2487" i="4"/>
  <c r="M2486" i="4"/>
  <c r="L2486" i="4" s="1"/>
  <c r="F2486" i="4"/>
  <c r="M2485" i="4"/>
  <c r="L2485" i="4"/>
  <c r="F2485" i="4"/>
  <c r="D1949" i="2"/>
  <c r="D1948" i="2"/>
  <c r="D1947" i="2"/>
  <c r="D1946" i="2"/>
  <c r="D1945" i="2"/>
  <c r="D1944" i="2"/>
  <c r="D1943" i="2"/>
  <c r="D1942" i="2"/>
  <c r="D1941" i="2"/>
  <c r="AC20" i="6"/>
  <c r="M2461" i="4"/>
  <c r="L2461" i="4" s="1"/>
  <c r="M2462" i="4"/>
  <c r="L2462" i="4" s="1"/>
  <c r="L2463" i="4"/>
  <c r="M2463" i="4"/>
  <c r="L2464" i="4"/>
  <c r="M2464" i="4"/>
  <c r="L2465" i="4"/>
  <c r="M2465" i="4"/>
  <c r="M2466" i="4"/>
  <c r="L2466" i="4" s="1"/>
  <c r="M2467" i="4"/>
  <c r="L2467" i="4" s="1"/>
  <c r="M2468" i="4"/>
  <c r="L2468" i="4" s="1"/>
  <c r="M2469" i="4"/>
  <c r="L2469" i="4" s="1"/>
  <c r="M2470" i="4"/>
  <c r="L2470" i="4" s="1"/>
  <c r="L2471" i="4"/>
  <c r="M2471" i="4"/>
  <c r="L2472" i="4"/>
  <c r="M2472" i="4"/>
  <c r="L2473" i="4"/>
  <c r="M2473" i="4"/>
  <c r="M2474" i="4"/>
  <c r="L2474" i="4" s="1"/>
  <c r="O2474" i="4"/>
  <c r="Q2474" i="4" s="1"/>
  <c r="DN111" i="5" s="1"/>
  <c r="M2475" i="4"/>
  <c r="L2475" i="4" s="1"/>
  <c r="M2476" i="4"/>
  <c r="L2476" i="4" s="1"/>
  <c r="M2477" i="4"/>
  <c r="L2477" i="4" s="1"/>
  <c r="M2478" i="4"/>
  <c r="L2478" i="4" s="1"/>
  <c r="L2479" i="4"/>
  <c r="M2479" i="4"/>
  <c r="L2480" i="4"/>
  <c r="M2480" i="4"/>
  <c r="L2481" i="4"/>
  <c r="M2481" i="4"/>
  <c r="O2481" i="4"/>
  <c r="Q2481" i="4" s="1"/>
  <c r="DN118" i="5" s="1"/>
  <c r="M2482" i="4"/>
  <c r="L2482" i="4" s="1"/>
  <c r="M2483" i="4"/>
  <c r="L2483" i="4" s="1"/>
  <c r="M2484" i="4"/>
  <c r="L2484" i="4" s="1"/>
  <c r="F2461" i="4"/>
  <c r="F2462" i="4"/>
  <c r="F2463" i="4"/>
  <c r="F2464" i="4"/>
  <c r="F2465" i="4"/>
  <c r="F2466" i="4"/>
  <c r="F2467" i="4"/>
  <c r="F2468" i="4"/>
  <c r="F2469" i="4"/>
  <c r="F2470" i="4"/>
  <c r="F2471" i="4"/>
  <c r="F2472" i="4"/>
  <c r="F2473" i="4"/>
  <c r="F2474" i="4"/>
  <c r="F2475" i="4"/>
  <c r="F2476" i="4"/>
  <c r="F2477" i="4"/>
  <c r="F2478" i="4"/>
  <c r="F2479" i="4"/>
  <c r="F2480" i="4"/>
  <c r="F2481" i="4"/>
  <c r="F2482" i="4"/>
  <c r="F2483" i="4"/>
  <c r="F2484" i="4"/>
  <c r="D1930" i="2"/>
  <c r="D1931" i="2"/>
  <c r="D1932" i="2"/>
  <c r="D1933" i="2"/>
  <c r="D1934" i="2"/>
  <c r="D1935" i="2"/>
  <c r="D1936" i="2"/>
  <c r="D1937" i="2"/>
  <c r="D1938" i="2"/>
  <c r="D1939" i="2"/>
  <c r="O2465" i="4" s="1"/>
  <c r="Q2465" i="4" s="1"/>
  <c r="DN102" i="5" s="1"/>
  <c r="D1940" i="2"/>
  <c r="M2437" i="4"/>
  <c r="O2459" i="4"/>
  <c r="Q2459" i="4" s="1"/>
  <c r="O2447" i="4"/>
  <c r="Q2447" i="4" s="1"/>
  <c r="N2413" i="4"/>
  <c r="O2413" i="4" s="1"/>
  <c r="Q2413" i="4" s="1"/>
  <c r="DL97" i="5" s="1"/>
  <c r="N2414" i="4"/>
  <c r="O2414" i="4" s="1"/>
  <c r="Q2414" i="4" s="1"/>
  <c r="DL98" i="5" s="1"/>
  <c r="N2415" i="4"/>
  <c r="O2415" i="4" s="1"/>
  <c r="Q2415" i="4" s="1"/>
  <c r="DL99" i="5" s="1"/>
  <c r="N2416" i="4"/>
  <c r="O2416" i="4" s="1"/>
  <c r="Q2416" i="4" s="1"/>
  <c r="DL100" i="5" s="1"/>
  <c r="N2417" i="4"/>
  <c r="N2418" i="4"/>
  <c r="O2418" i="4" s="1"/>
  <c r="Q2418" i="4" s="1"/>
  <c r="DL102" i="5" s="1"/>
  <c r="N2419" i="4"/>
  <c r="O2419" i="4" s="1"/>
  <c r="Q2419" i="4" s="1"/>
  <c r="DL103" i="5" s="1"/>
  <c r="N2420" i="4"/>
  <c r="O2420" i="4" s="1"/>
  <c r="Q2420" i="4" s="1"/>
  <c r="DL104" i="5" s="1"/>
  <c r="N2421" i="4"/>
  <c r="O2421" i="4" s="1"/>
  <c r="Q2421" i="4" s="1"/>
  <c r="DL105" i="5" s="1"/>
  <c r="N2422" i="4"/>
  <c r="O2422" i="4" s="1"/>
  <c r="Q2422" i="4" s="1"/>
  <c r="DL106" i="5" s="1"/>
  <c r="N2423" i="4"/>
  <c r="O2423" i="4" s="1"/>
  <c r="Q2423" i="4" s="1"/>
  <c r="DL107" i="5" s="1"/>
  <c r="N2424" i="4"/>
  <c r="O2424" i="4" s="1"/>
  <c r="Q2424" i="4" s="1"/>
  <c r="DL108" i="5" s="1"/>
  <c r="N2425" i="4"/>
  <c r="O2425" i="4" s="1"/>
  <c r="Q2425" i="4" s="1"/>
  <c r="DL109" i="5" s="1"/>
  <c r="N2426" i="4"/>
  <c r="O2426" i="4" s="1"/>
  <c r="Q2426" i="4" s="1"/>
  <c r="DL110" i="5" s="1"/>
  <c r="N2427" i="4"/>
  <c r="O2427" i="4" s="1"/>
  <c r="Q2427" i="4" s="1"/>
  <c r="DL111" i="5" s="1"/>
  <c r="N2428" i="4"/>
  <c r="O2428" i="4" s="1"/>
  <c r="Q2428" i="4" s="1"/>
  <c r="DL112" i="5" s="1"/>
  <c r="N2429" i="4"/>
  <c r="O2429" i="4" s="1"/>
  <c r="Q2429" i="4" s="1"/>
  <c r="DL113" i="5" s="1"/>
  <c r="N2430" i="4"/>
  <c r="O2430" i="4" s="1"/>
  <c r="Q2430" i="4" s="1"/>
  <c r="DL114" i="5" s="1"/>
  <c r="O2431" i="4"/>
  <c r="Q2431" i="4" s="1"/>
  <c r="DL115" i="5" s="1"/>
  <c r="O2432" i="4"/>
  <c r="Q2432" i="4" s="1"/>
  <c r="DL116" i="5" s="1"/>
  <c r="O2434" i="4"/>
  <c r="Q2434" i="4" s="1"/>
  <c r="DL118" i="5" s="1"/>
  <c r="O2435" i="4"/>
  <c r="Q2435" i="4" s="1"/>
  <c r="DL119" i="5" s="1"/>
  <c r="O2436" i="4"/>
  <c r="Q2436" i="4" s="1"/>
  <c r="DL120" i="5" s="1"/>
  <c r="L2437" i="4"/>
  <c r="M2438" i="4"/>
  <c r="L2438" i="4" s="1"/>
  <c r="M2439" i="4"/>
  <c r="L2439" i="4" s="1"/>
  <c r="M2440" i="4"/>
  <c r="L2440" i="4" s="1"/>
  <c r="M2441" i="4"/>
  <c r="L2441" i="4" s="1"/>
  <c r="M2442" i="4"/>
  <c r="L2442" i="4" s="1"/>
  <c r="M2443" i="4"/>
  <c r="L2443" i="4" s="1"/>
  <c r="M2444" i="4"/>
  <c r="L2444" i="4" s="1"/>
  <c r="M2445" i="4"/>
  <c r="L2445" i="4" s="1"/>
  <c r="M2446" i="4"/>
  <c r="L2446" i="4" s="1"/>
  <c r="M2447" i="4"/>
  <c r="L2447" i="4" s="1"/>
  <c r="M2448" i="4"/>
  <c r="L2448" i="4" s="1"/>
  <c r="M2449" i="4"/>
  <c r="L2449" i="4" s="1"/>
  <c r="M2450" i="4"/>
  <c r="L2450" i="4" s="1"/>
  <c r="M2451" i="4"/>
  <c r="L2451" i="4" s="1"/>
  <c r="M2452" i="4"/>
  <c r="L2452" i="4" s="1"/>
  <c r="M2453" i="4"/>
  <c r="L2453" i="4" s="1"/>
  <c r="M2454" i="4"/>
  <c r="L2454" i="4" s="1"/>
  <c r="M2455" i="4"/>
  <c r="L2455" i="4" s="1"/>
  <c r="M2456" i="4"/>
  <c r="L2456" i="4" s="1"/>
  <c r="M2457" i="4"/>
  <c r="L2457" i="4" s="1"/>
  <c r="M2458" i="4"/>
  <c r="L2458" i="4" s="1"/>
  <c r="M2459" i="4"/>
  <c r="L2459" i="4" s="1"/>
  <c r="M2460" i="4"/>
  <c r="L2460" i="4" s="1"/>
  <c r="F2437" i="4"/>
  <c r="F2438" i="4"/>
  <c r="F2439" i="4"/>
  <c r="F2440" i="4"/>
  <c r="F2441" i="4"/>
  <c r="F2442" i="4"/>
  <c r="F2443" i="4"/>
  <c r="F2444" i="4"/>
  <c r="F2445" i="4"/>
  <c r="F2446" i="4"/>
  <c r="F2447" i="4"/>
  <c r="F2448" i="4"/>
  <c r="F2449" i="4"/>
  <c r="F2450" i="4"/>
  <c r="F2451" i="4"/>
  <c r="F2452" i="4"/>
  <c r="F2453" i="4"/>
  <c r="F2454" i="4"/>
  <c r="F2455" i="4"/>
  <c r="F2456" i="4"/>
  <c r="F2457" i="4"/>
  <c r="F2458" i="4"/>
  <c r="F2459" i="4"/>
  <c r="F2460" i="4"/>
  <c r="D1920" i="2"/>
  <c r="D1921" i="2"/>
  <c r="D1922" i="2"/>
  <c r="D1923" i="2"/>
  <c r="D1924" i="2"/>
  <c r="D1925" i="2"/>
  <c r="D1926" i="2"/>
  <c r="D1927" i="2"/>
  <c r="D1928" i="2"/>
  <c r="D1929" i="2"/>
  <c r="O2460" i="4" s="1"/>
  <c r="Q2460" i="4" s="1"/>
  <c r="W19" i="6"/>
  <c r="X19" i="6" s="1"/>
  <c r="AD19" i="6" s="1"/>
  <c r="AC19" i="6"/>
  <c r="M2436" i="4"/>
  <c r="L2436" i="4" s="1"/>
  <c r="F2436" i="4"/>
  <c r="M2435" i="4"/>
  <c r="L2435" i="4"/>
  <c r="F2435" i="4"/>
  <c r="M2434" i="4"/>
  <c r="L2434" i="4" s="1"/>
  <c r="F2434" i="4"/>
  <c r="O2433" i="4"/>
  <c r="Q2433" i="4" s="1"/>
  <c r="DL117" i="5" s="1"/>
  <c r="M2433" i="4"/>
  <c r="L2433" i="4"/>
  <c r="F2433" i="4"/>
  <c r="M2432" i="4"/>
  <c r="L2432" i="4"/>
  <c r="F2432" i="4"/>
  <c r="M2431" i="4"/>
  <c r="L2431" i="4"/>
  <c r="F2431" i="4"/>
  <c r="M2430" i="4"/>
  <c r="L2430" i="4" s="1"/>
  <c r="F2430" i="4"/>
  <c r="M2429" i="4"/>
  <c r="L2429" i="4"/>
  <c r="F2429" i="4"/>
  <c r="M2428" i="4"/>
  <c r="L2428" i="4"/>
  <c r="F2428" i="4"/>
  <c r="M2427" i="4"/>
  <c r="L2427" i="4"/>
  <c r="F2427" i="4"/>
  <c r="M2426" i="4"/>
  <c r="L2426" i="4" s="1"/>
  <c r="F2426" i="4"/>
  <c r="M2425" i="4"/>
  <c r="L2425" i="4"/>
  <c r="F2425" i="4"/>
  <c r="M2424" i="4"/>
  <c r="L2424" i="4"/>
  <c r="F2424" i="4"/>
  <c r="M2423" i="4"/>
  <c r="L2423" i="4"/>
  <c r="F2423" i="4"/>
  <c r="M2422" i="4"/>
  <c r="L2422" i="4" s="1"/>
  <c r="F2422" i="4"/>
  <c r="M2421" i="4"/>
  <c r="L2421" i="4"/>
  <c r="F2421" i="4"/>
  <c r="M2420" i="4"/>
  <c r="L2420" i="4"/>
  <c r="F2420" i="4"/>
  <c r="M2419" i="4"/>
  <c r="L2419" i="4"/>
  <c r="F2419" i="4"/>
  <c r="M2418" i="4"/>
  <c r="L2418" i="4" s="1"/>
  <c r="F2418" i="4"/>
  <c r="O2417" i="4"/>
  <c r="Q2417" i="4" s="1"/>
  <c r="DL101" i="5" s="1"/>
  <c r="M2417" i="4"/>
  <c r="L2417" i="4"/>
  <c r="F2417" i="4"/>
  <c r="M2416" i="4"/>
  <c r="L2416" i="4"/>
  <c r="F2416" i="4"/>
  <c r="M2415" i="4"/>
  <c r="L2415" i="4"/>
  <c r="F2415" i="4"/>
  <c r="M2414" i="4"/>
  <c r="L2414" i="4" s="1"/>
  <c r="F2414" i="4"/>
  <c r="M2413" i="4"/>
  <c r="L2413" i="4"/>
  <c r="F2413" i="4"/>
  <c r="D1919" i="2"/>
  <c r="D1918" i="2"/>
  <c r="D1917" i="2"/>
  <c r="D1916" i="2"/>
  <c r="D1915" i="2"/>
  <c r="D1914" i="2"/>
  <c r="D1913" i="2"/>
  <c r="D1912" i="2"/>
  <c r="D1911" i="2"/>
  <c r="D1910" i="2"/>
  <c r="D1909" i="2"/>
  <c r="L2389" i="4"/>
  <c r="L2390" i="4"/>
  <c r="L2391" i="4"/>
  <c r="L2392" i="4"/>
  <c r="L2393" i="4"/>
  <c r="L2394" i="4"/>
  <c r="L2395" i="4"/>
  <c r="L2396" i="4"/>
  <c r="L2397" i="4"/>
  <c r="L2398" i="4"/>
  <c r="L2399" i="4"/>
  <c r="L2400" i="4"/>
  <c r="L2401" i="4"/>
  <c r="L2402" i="4"/>
  <c r="L2403" i="4"/>
  <c r="L2404" i="4"/>
  <c r="L2405" i="4"/>
  <c r="L2406" i="4"/>
  <c r="L2407" i="4"/>
  <c r="L2408" i="4"/>
  <c r="L2409" i="4"/>
  <c r="L2410" i="4"/>
  <c r="L2411" i="4"/>
  <c r="L2412" i="4"/>
  <c r="N2387" i="4"/>
  <c r="N2388" i="4"/>
  <c r="N2389" i="4"/>
  <c r="O2389" i="4" s="1"/>
  <c r="Q2389" i="4" s="1"/>
  <c r="DK96" i="5" s="1"/>
  <c r="N2390" i="4"/>
  <c r="O2390" i="4" s="1"/>
  <c r="Q2390" i="4" s="1"/>
  <c r="DK97" i="5" s="1"/>
  <c r="N2391" i="4"/>
  <c r="O2391" i="4" s="1"/>
  <c r="Q2391" i="4" s="1"/>
  <c r="DK98" i="5" s="1"/>
  <c r="N2392" i="4"/>
  <c r="O2392" i="4" s="1"/>
  <c r="Q2392" i="4" s="1"/>
  <c r="DK99" i="5" s="1"/>
  <c r="N2393" i="4"/>
  <c r="O2393" i="4" s="1"/>
  <c r="Q2393" i="4" s="1"/>
  <c r="DK100" i="5" s="1"/>
  <c r="N2394" i="4"/>
  <c r="O2394" i="4" s="1"/>
  <c r="Q2394" i="4" s="1"/>
  <c r="DK101" i="5" s="1"/>
  <c r="N2395" i="4"/>
  <c r="O2395" i="4" s="1"/>
  <c r="Q2395" i="4" s="1"/>
  <c r="DK102" i="5" s="1"/>
  <c r="N2396" i="4"/>
  <c r="O2396" i="4" s="1"/>
  <c r="Q2396" i="4" s="1"/>
  <c r="DK103" i="5" s="1"/>
  <c r="N2397" i="4"/>
  <c r="O2397" i="4" s="1"/>
  <c r="Q2397" i="4" s="1"/>
  <c r="N2398" i="4"/>
  <c r="O2398" i="4" s="1"/>
  <c r="Q2398" i="4" s="1"/>
  <c r="N2399" i="4"/>
  <c r="O2399" i="4" s="1"/>
  <c r="Q2399" i="4" s="1"/>
  <c r="N2400" i="4"/>
  <c r="O2400" i="4" s="1"/>
  <c r="Q2400" i="4" s="1"/>
  <c r="N2401" i="4"/>
  <c r="O2401" i="4" s="1"/>
  <c r="Q2401" i="4" s="1"/>
  <c r="N2402" i="4"/>
  <c r="O2402" i="4" s="1"/>
  <c r="Q2402" i="4" s="1"/>
  <c r="N2403" i="4"/>
  <c r="O2403" i="4" s="1"/>
  <c r="Q2403" i="4" s="1"/>
  <c r="N2404" i="4"/>
  <c r="O2404" i="4" s="1"/>
  <c r="Q2404" i="4" s="1"/>
  <c r="DK111" i="5" s="1"/>
  <c r="N2405" i="4"/>
  <c r="O2405" i="4" s="1"/>
  <c r="Q2405" i="4" s="1"/>
  <c r="N2406" i="4"/>
  <c r="O2406" i="4" s="1"/>
  <c r="Q2406" i="4" s="1"/>
  <c r="N2407" i="4"/>
  <c r="O2407" i="4" s="1"/>
  <c r="Q2407" i="4" s="1"/>
  <c r="N2408" i="4"/>
  <c r="O2408" i="4" s="1"/>
  <c r="Q2408" i="4" s="1"/>
  <c r="DK115" i="5" s="1"/>
  <c r="N2409" i="4"/>
  <c r="O2409" i="4" s="1"/>
  <c r="Q2409" i="4" s="1"/>
  <c r="N2410" i="4"/>
  <c r="O2410" i="4" s="1"/>
  <c r="Q2410" i="4" s="1"/>
  <c r="DK117" i="5" s="1"/>
  <c r="N2411" i="4"/>
  <c r="O2411" i="4" s="1"/>
  <c r="Q2411" i="4" s="1"/>
  <c r="DK118" i="5" s="1"/>
  <c r="N2412" i="4"/>
  <c r="O2412" i="4" s="1"/>
  <c r="Q2412" i="4" s="1"/>
  <c r="DK119" i="5" s="1"/>
  <c r="N2350" i="4"/>
  <c r="N2351" i="4"/>
  <c r="N2352" i="4"/>
  <c r="N2353" i="4"/>
  <c r="N2354" i="4"/>
  <c r="N2355" i="4"/>
  <c r="N2356" i="4"/>
  <c r="N2357" i="4"/>
  <c r="N2358" i="4"/>
  <c r="N2359" i="4"/>
  <c r="N2360" i="4"/>
  <c r="N2361" i="4"/>
  <c r="N2362" i="4"/>
  <c r="N2363" i="4"/>
  <c r="N2364" i="4"/>
  <c r="N2365" i="4"/>
  <c r="N2366" i="4"/>
  <c r="N2367" i="4"/>
  <c r="N2368" i="4"/>
  <c r="N2369" i="4"/>
  <c r="N2370" i="4"/>
  <c r="N2371" i="4"/>
  <c r="N2372" i="4"/>
  <c r="N2373" i="4"/>
  <c r="N2374" i="4"/>
  <c r="N2375" i="4"/>
  <c r="N2376" i="4"/>
  <c r="N2377" i="4"/>
  <c r="N2378" i="4"/>
  <c r="N2379" i="4"/>
  <c r="N2380" i="4"/>
  <c r="N2381" i="4"/>
  <c r="N2382" i="4"/>
  <c r="N2383" i="4"/>
  <c r="N2384" i="4"/>
  <c r="N2385" i="4"/>
  <c r="N2386" i="4"/>
  <c r="M2390" i="4"/>
  <c r="M2391" i="4"/>
  <c r="M2392" i="4"/>
  <c r="M2393" i="4"/>
  <c r="M2394" i="4"/>
  <c r="M2395" i="4"/>
  <c r="M2396" i="4"/>
  <c r="M2397" i="4"/>
  <c r="M2398" i="4"/>
  <c r="M2399" i="4"/>
  <c r="M2400" i="4"/>
  <c r="M2401" i="4"/>
  <c r="M2402" i="4"/>
  <c r="M2403" i="4"/>
  <c r="M2404" i="4"/>
  <c r="M2405" i="4"/>
  <c r="M2406" i="4"/>
  <c r="M2407" i="4"/>
  <c r="M2408" i="4"/>
  <c r="M2409" i="4"/>
  <c r="M2410" i="4"/>
  <c r="M2411" i="4"/>
  <c r="M2412" i="4"/>
  <c r="M2389" i="4"/>
  <c r="F2412" i="4"/>
  <c r="F2411" i="4"/>
  <c r="F2410" i="4"/>
  <c r="F2409" i="4"/>
  <c r="F2408" i="4"/>
  <c r="F2407" i="4"/>
  <c r="F2406" i="4"/>
  <c r="F2405" i="4"/>
  <c r="F2404" i="4"/>
  <c r="F2403" i="4"/>
  <c r="F2402" i="4"/>
  <c r="F2401" i="4"/>
  <c r="F2400" i="4"/>
  <c r="F2399" i="4"/>
  <c r="F2398" i="4"/>
  <c r="F2397" i="4"/>
  <c r="F2396" i="4"/>
  <c r="F2395" i="4"/>
  <c r="F2394" i="4"/>
  <c r="F2393" i="4"/>
  <c r="F2392" i="4"/>
  <c r="F2391" i="4"/>
  <c r="F2390" i="4"/>
  <c r="F2389" i="4"/>
  <c r="D1908" i="2"/>
  <c r="D1907" i="2"/>
  <c r="D1906" i="2"/>
  <c r="D1905" i="2"/>
  <c r="D1904" i="2"/>
  <c r="D1903" i="2"/>
  <c r="D1902" i="2"/>
  <c r="D1901" i="2"/>
  <c r="D1900" i="2"/>
  <c r="D1899" i="2"/>
  <c r="AB21" i="6" l="1"/>
  <c r="AH21" i="6" s="1"/>
  <c r="X21" i="6"/>
  <c r="AD21" i="6" s="1"/>
  <c r="Y21" i="6"/>
  <c r="AE21" i="6" s="1"/>
  <c r="AA21" i="6"/>
  <c r="AG21" i="6" s="1"/>
  <c r="Z21" i="6"/>
  <c r="AF21" i="6" s="1"/>
  <c r="O2486" i="4"/>
  <c r="Q2486" i="4" s="1"/>
  <c r="DO99" i="5" s="1"/>
  <c r="O2437" i="4"/>
  <c r="Q2437" i="4" s="1"/>
  <c r="DM97" i="5" s="1"/>
  <c r="O2470" i="4"/>
  <c r="Q2470" i="4" s="1"/>
  <c r="DN107" i="5" s="1"/>
  <c r="O2501" i="4"/>
  <c r="Q2501" i="4" s="1"/>
  <c r="DO114" i="5" s="1"/>
  <c r="O2454" i="4"/>
  <c r="Q2454" i="4" s="1"/>
  <c r="DM114" i="5" s="1"/>
  <c r="O2446" i="4"/>
  <c r="Q2446" i="4" s="1"/>
  <c r="O2458" i="4"/>
  <c r="Q2458" i="4" s="1"/>
  <c r="DM118" i="5" s="1"/>
  <c r="O2478" i="4"/>
  <c r="Q2478" i="4" s="1"/>
  <c r="DN115" i="5" s="1"/>
  <c r="O2468" i="4"/>
  <c r="Q2468" i="4" s="1"/>
  <c r="DN105" i="5" s="1"/>
  <c r="O2453" i="4"/>
  <c r="Q2453" i="4" s="1"/>
  <c r="DM113" i="5" s="1"/>
  <c r="O2445" i="4"/>
  <c r="Q2445" i="4" s="1"/>
  <c r="DM105" i="5" s="1"/>
  <c r="O2457" i="4"/>
  <c r="Q2457" i="4" s="1"/>
  <c r="DM117" i="5" s="1"/>
  <c r="O2471" i="4"/>
  <c r="Q2471" i="4" s="1"/>
  <c r="DN108" i="5" s="1"/>
  <c r="O2464" i="4"/>
  <c r="Q2464" i="4" s="1"/>
  <c r="DN101" i="5" s="1"/>
  <c r="O2461" i="4"/>
  <c r="Q2461" i="4" s="1"/>
  <c r="DN98" i="5" s="1"/>
  <c r="O2452" i="4"/>
  <c r="Q2452" i="4" s="1"/>
  <c r="DM112" i="5" s="1"/>
  <c r="O2444" i="4"/>
  <c r="Q2444" i="4" s="1"/>
  <c r="DM104" i="5" s="1"/>
  <c r="O2456" i="4"/>
  <c r="Q2456" i="4" s="1"/>
  <c r="DM116" i="5" s="1"/>
  <c r="O2477" i="4"/>
  <c r="Q2477" i="4" s="1"/>
  <c r="DN114" i="5" s="1"/>
  <c r="O2467" i="4"/>
  <c r="Q2467" i="4" s="1"/>
  <c r="DN104" i="5" s="1"/>
  <c r="O2451" i="4"/>
  <c r="Q2451" i="4" s="1"/>
  <c r="DM111" i="5" s="1"/>
  <c r="O2443" i="4"/>
  <c r="Q2443" i="4" s="1"/>
  <c r="DM103" i="5" s="1"/>
  <c r="O2455" i="4"/>
  <c r="Q2455" i="4" s="1"/>
  <c r="DM115" i="5" s="1"/>
  <c r="O2483" i="4"/>
  <c r="Q2483" i="4" s="1"/>
  <c r="DN120" i="5" s="1"/>
  <c r="O2473" i="4"/>
  <c r="Q2473" i="4" s="1"/>
  <c r="DN110" i="5" s="1"/>
  <c r="W20" i="6"/>
  <c r="O2440" i="4"/>
  <c r="Q2440" i="4" s="1"/>
  <c r="DM100" i="5" s="1"/>
  <c r="O2450" i="4"/>
  <c r="Q2450" i="4" s="1"/>
  <c r="DM110" i="5" s="1"/>
  <c r="O2442" i="4"/>
  <c r="Q2442" i="4" s="1"/>
  <c r="DM102" i="5" s="1"/>
  <c r="O2466" i="4"/>
  <c r="Q2466" i="4" s="1"/>
  <c r="DN103" i="5" s="1"/>
  <c r="O2463" i="4"/>
  <c r="Q2463" i="4" s="1"/>
  <c r="DN100" i="5" s="1"/>
  <c r="O2439" i="4"/>
  <c r="Q2439" i="4" s="1"/>
  <c r="DM99" i="5" s="1"/>
  <c r="O2449" i="4"/>
  <c r="Q2449" i="4" s="1"/>
  <c r="DM109" i="5" s="1"/>
  <c r="O2441" i="4"/>
  <c r="Q2441" i="4" s="1"/>
  <c r="DM101" i="5" s="1"/>
  <c r="O2482" i="4"/>
  <c r="Q2482" i="4" s="1"/>
  <c r="DN119" i="5" s="1"/>
  <c r="O2479" i="4"/>
  <c r="Q2479" i="4" s="1"/>
  <c r="DN116" i="5" s="1"/>
  <c r="O2438" i="4"/>
  <c r="Q2438" i="4" s="1"/>
  <c r="DM98" i="5" s="1"/>
  <c r="O2448" i="4"/>
  <c r="Q2448" i="4" s="1"/>
  <c r="DM108" i="5" s="1"/>
  <c r="O2472" i="4"/>
  <c r="Q2472" i="4" s="1"/>
  <c r="DN109" i="5" s="1"/>
  <c r="O2469" i="4"/>
  <c r="Q2469" i="4" s="1"/>
  <c r="DN106" i="5" s="1"/>
  <c r="DM119" i="5"/>
  <c r="DM120" i="5"/>
  <c r="DM106" i="5"/>
  <c r="DM107" i="5"/>
  <c r="AB19" i="6"/>
  <c r="Z19" i="6"/>
  <c r="Y19" i="6"/>
  <c r="AA19" i="6"/>
  <c r="DK104" i="5"/>
  <c r="DK110" i="5"/>
  <c r="DK109" i="5"/>
  <c r="DK116" i="5"/>
  <c r="DK108" i="5"/>
  <c r="DK107" i="5"/>
  <c r="DK114" i="5"/>
  <c r="DK106" i="5"/>
  <c r="DK113" i="5"/>
  <c r="DK105" i="5"/>
  <c r="DK112" i="5"/>
  <c r="AB20" i="6" l="1"/>
  <c r="AH20" i="6" s="1"/>
  <c r="X20" i="6"/>
  <c r="AD20" i="6" s="1"/>
  <c r="Y20" i="6"/>
  <c r="AE20" i="6" s="1"/>
  <c r="Z20" i="6"/>
  <c r="AF20" i="6" s="1"/>
  <c r="AA20" i="6"/>
  <c r="AG20" i="6" s="1"/>
  <c r="AH19" i="6"/>
  <c r="W18" i="6"/>
  <c r="Z18" i="6" s="1"/>
  <c r="AF18" i="6" s="1"/>
  <c r="AC18" i="6"/>
  <c r="AG19" i="6" s="1"/>
  <c r="D1898" i="2"/>
  <c r="D1897" i="2"/>
  <c r="D1896" i="2"/>
  <c r="D1895" i="2"/>
  <c r="D1894" i="2"/>
  <c r="D1893" i="2"/>
  <c r="D1892" i="2"/>
  <c r="D1891" i="2"/>
  <c r="D1890" i="2"/>
  <c r="D1889" i="2"/>
  <c r="D1888" i="2"/>
  <c r="D1887" i="2"/>
  <c r="D1886" i="2"/>
  <c r="D1885" i="2"/>
  <c r="D1884" i="2"/>
  <c r="D1883" i="2"/>
  <c r="D1882" i="2"/>
  <c r="D1881" i="2"/>
  <c r="D1880" i="2"/>
  <c r="D1879" i="2"/>
  <c r="D1878" i="2"/>
  <c r="D1877" i="2"/>
  <c r="D1876" i="2"/>
  <c r="O2388" i="4"/>
  <c r="Q2388" i="4" s="1"/>
  <c r="DJ119" i="5" s="1"/>
  <c r="M2388" i="4"/>
  <c r="L2388" i="4" s="1"/>
  <c r="F2388" i="4"/>
  <c r="O2387" i="4"/>
  <c r="Q2387" i="4" s="1"/>
  <c r="DJ118" i="5" s="1"/>
  <c r="M2387" i="4"/>
  <c r="L2387" i="4"/>
  <c r="F2387" i="4"/>
  <c r="O2386" i="4"/>
  <c r="Q2386" i="4" s="1"/>
  <c r="DJ117" i="5" s="1"/>
  <c r="M2386" i="4"/>
  <c r="L2386" i="4"/>
  <c r="F2386" i="4"/>
  <c r="O2385" i="4"/>
  <c r="Q2385" i="4" s="1"/>
  <c r="DJ116" i="5" s="1"/>
  <c r="M2385" i="4"/>
  <c r="L2385" i="4"/>
  <c r="F2385" i="4"/>
  <c r="O2384" i="4"/>
  <c r="Q2384" i="4" s="1"/>
  <c r="DJ115" i="5" s="1"/>
  <c r="M2384" i="4"/>
  <c r="L2384" i="4"/>
  <c r="F2384" i="4"/>
  <c r="O2383" i="4"/>
  <c r="Q2383" i="4" s="1"/>
  <c r="DJ114" i="5" s="1"/>
  <c r="M2383" i="4"/>
  <c r="L2383" i="4"/>
  <c r="F2383" i="4"/>
  <c r="O2382" i="4"/>
  <c r="Q2382" i="4" s="1"/>
  <c r="DJ113" i="5" s="1"/>
  <c r="M2382" i="4"/>
  <c r="L2382" i="4"/>
  <c r="F2382" i="4"/>
  <c r="O2381" i="4"/>
  <c r="Q2381" i="4" s="1"/>
  <c r="DJ112" i="5" s="1"/>
  <c r="M2381" i="4"/>
  <c r="L2381" i="4"/>
  <c r="F2381" i="4"/>
  <c r="O2380" i="4"/>
  <c r="Q2380" i="4" s="1"/>
  <c r="DJ111" i="5" s="1"/>
  <c r="M2380" i="4"/>
  <c r="L2380" i="4"/>
  <c r="F2380" i="4"/>
  <c r="O2379" i="4"/>
  <c r="Q2379" i="4" s="1"/>
  <c r="DJ110" i="5" s="1"/>
  <c r="M2379" i="4"/>
  <c r="L2379" i="4"/>
  <c r="F2379" i="4"/>
  <c r="O2378" i="4"/>
  <c r="Q2378" i="4" s="1"/>
  <c r="DJ109" i="5" s="1"/>
  <c r="M2378" i="4"/>
  <c r="L2378" i="4"/>
  <c r="F2378" i="4"/>
  <c r="O2377" i="4"/>
  <c r="Q2377" i="4" s="1"/>
  <c r="DJ108" i="5" s="1"/>
  <c r="M2377" i="4"/>
  <c r="L2377" i="4"/>
  <c r="F2377" i="4"/>
  <c r="O2376" i="4"/>
  <c r="Q2376" i="4" s="1"/>
  <c r="DJ107" i="5" s="1"/>
  <c r="M2376" i="4"/>
  <c r="L2376" i="4"/>
  <c r="F2376" i="4"/>
  <c r="O2375" i="4"/>
  <c r="Q2375" i="4" s="1"/>
  <c r="DJ106" i="5" s="1"/>
  <c r="M2375" i="4"/>
  <c r="L2375" i="4"/>
  <c r="F2375" i="4"/>
  <c r="O2374" i="4"/>
  <c r="Q2374" i="4" s="1"/>
  <c r="DJ105" i="5" s="1"/>
  <c r="M2374" i="4"/>
  <c r="L2374" i="4"/>
  <c r="F2374" i="4"/>
  <c r="O2373" i="4"/>
  <c r="Q2373" i="4" s="1"/>
  <c r="DJ104" i="5" s="1"/>
  <c r="M2373" i="4"/>
  <c r="L2373" i="4"/>
  <c r="F2373" i="4"/>
  <c r="O2372" i="4"/>
  <c r="Q2372" i="4" s="1"/>
  <c r="DJ103" i="5" s="1"/>
  <c r="M2372" i="4"/>
  <c r="L2372" i="4"/>
  <c r="F2372" i="4"/>
  <c r="O2371" i="4"/>
  <c r="Q2371" i="4" s="1"/>
  <c r="DJ102" i="5" s="1"/>
  <c r="M2371" i="4"/>
  <c r="L2371" i="4"/>
  <c r="F2371" i="4"/>
  <c r="O2370" i="4"/>
  <c r="Q2370" i="4" s="1"/>
  <c r="DJ101" i="5" s="1"/>
  <c r="M2370" i="4"/>
  <c r="L2370" i="4"/>
  <c r="F2370" i="4"/>
  <c r="O2369" i="4"/>
  <c r="Q2369" i="4" s="1"/>
  <c r="DJ100" i="5" s="1"/>
  <c r="M2369" i="4"/>
  <c r="L2369" i="4"/>
  <c r="F2369" i="4"/>
  <c r="O2368" i="4"/>
  <c r="Q2368" i="4" s="1"/>
  <c r="DJ99" i="5" s="1"/>
  <c r="M2368" i="4"/>
  <c r="L2368" i="4"/>
  <c r="F2368" i="4"/>
  <c r="O2367" i="4"/>
  <c r="Q2367" i="4" s="1"/>
  <c r="DJ98" i="5" s="1"/>
  <c r="M2367" i="4"/>
  <c r="L2367" i="4"/>
  <c r="F2367" i="4"/>
  <c r="O2366" i="4"/>
  <c r="Q2366" i="4" s="1"/>
  <c r="DJ97" i="5" s="1"/>
  <c r="M2366" i="4"/>
  <c r="L2366" i="4"/>
  <c r="F2366" i="4"/>
  <c r="O2365" i="4"/>
  <c r="Q2365" i="4" s="1"/>
  <c r="DJ96" i="5" s="1"/>
  <c r="M2365" i="4"/>
  <c r="L2365" i="4"/>
  <c r="F2365" i="4"/>
  <c r="M2341" i="4"/>
  <c r="L2341" i="4" s="1"/>
  <c r="N2341" i="4"/>
  <c r="O2341" i="4" s="1"/>
  <c r="Q2341" i="4" s="1"/>
  <c r="DI95" i="5" s="1"/>
  <c r="M2342" i="4"/>
  <c r="L2342" i="4" s="1"/>
  <c r="N2342" i="4"/>
  <c r="O2342" i="4" s="1"/>
  <c r="Q2342" i="4" s="1"/>
  <c r="DI96" i="5" s="1"/>
  <c r="L2343" i="4"/>
  <c r="M2343" i="4"/>
  <c r="N2343" i="4"/>
  <c r="O2343" i="4" s="1"/>
  <c r="Q2343" i="4" s="1"/>
  <c r="DI97" i="5" s="1"/>
  <c r="L2344" i="4"/>
  <c r="M2344" i="4"/>
  <c r="N2344" i="4"/>
  <c r="O2344" i="4" s="1"/>
  <c r="Q2344" i="4" s="1"/>
  <c r="DI98" i="5" s="1"/>
  <c r="L2345" i="4"/>
  <c r="M2345" i="4"/>
  <c r="N2345" i="4"/>
  <c r="O2345" i="4" s="1"/>
  <c r="Q2345" i="4" s="1"/>
  <c r="DI99" i="5" s="1"/>
  <c r="M2346" i="4"/>
  <c r="L2346" i="4" s="1"/>
  <c r="N2346" i="4"/>
  <c r="O2346" i="4" s="1"/>
  <c r="Q2346" i="4" s="1"/>
  <c r="DI100" i="5" s="1"/>
  <c r="M2347" i="4"/>
  <c r="L2347" i="4" s="1"/>
  <c r="N2347" i="4"/>
  <c r="O2347" i="4" s="1"/>
  <c r="Q2347" i="4" s="1"/>
  <c r="DI101" i="5" s="1"/>
  <c r="M2348" i="4"/>
  <c r="L2348" i="4" s="1"/>
  <c r="N2348" i="4"/>
  <c r="O2348" i="4"/>
  <c r="Q2348" i="4" s="1"/>
  <c r="DI102" i="5" s="1"/>
  <c r="M2349" i="4"/>
  <c r="L2349" i="4" s="1"/>
  <c r="N2349" i="4"/>
  <c r="O2349" i="4" s="1"/>
  <c r="Q2349" i="4" s="1"/>
  <c r="DI103" i="5" s="1"/>
  <c r="M2350" i="4"/>
  <c r="L2350" i="4" s="1"/>
  <c r="O2350" i="4"/>
  <c r="Q2350" i="4" s="1"/>
  <c r="DI104" i="5" s="1"/>
  <c r="L2351" i="4"/>
  <c r="M2351" i="4"/>
  <c r="O2351" i="4"/>
  <c r="Q2351" i="4" s="1"/>
  <c r="DI105" i="5" s="1"/>
  <c r="L2352" i="4"/>
  <c r="M2352" i="4"/>
  <c r="O2352" i="4"/>
  <c r="Q2352" i="4" s="1"/>
  <c r="DI106" i="5" s="1"/>
  <c r="L2353" i="4"/>
  <c r="M2353" i="4"/>
  <c r="O2353" i="4"/>
  <c r="Q2353" i="4" s="1"/>
  <c r="DI107" i="5" s="1"/>
  <c r="M2354" i="4"/>
  <c r="L2354" i="4" s="1"/>
  <c r="O2354" i="4"/>
  <c r="Q2354" i="4" s="1"/>
  <c r="DI108" i="5" s="1"/>
  <c r="M2355" i="4"/>
  <c r="L2355" i="4" s="1"/>
  <c r="O2355" i="4"/>
  <c r="Q2355" i="4" s="1"/>
  <c r="DI109" i="5" s="1"/>
  <c r="M2356" i="4"/>
  <c r="L2356" i="4" s="1"/>
  <c r="O2356" i="4"/>
  <c r="Q2356" i="4" s="1"/>
  <c r="DI110" i="5" s="1"/>
  <c r="M2357" i="4"/>
  <c r="L2357" i="4" s="1"/>
  <c r="O2357" i="4"/>
  <c r="Q2357" i="4" s="1"/>
  <c r="DI111" i="5" s="1"/>
  <c r="M2358" i="4"/>
  <c r="L2358" i="4" s="1"/>
  <c r="O2358" i="4"/>
  <c r="Q2358" i="4" s="1"/>
  <c r="DI112" i="5" s="1"/>
  <c r="L2359" i="4"/>
  <c r="M2359" i="4"/>
  <c r="O2359" i="4"/>
  <c r="Q2359" i="4" s="1"/>
  <c r="DI113" i="5" s="1"/>
  <c r="L2360" i="4"/>
  <c r="M2360" i="4"/>
  <c r="O2360" i="4"/>
  <c r="Q2360" i="4" s="1"/>
  <c r="DI114" i="5" s="1"/>
  <c r="L2361" i="4"/>
  <c r="M2361" i="4"/>
  <c r="O2361" i="4"/>
  <c r="Q2361" i="4" s="1"/>
  <c r="DI115" i="5" s="1"/>
  <c r="M2362" i="4"/>
  <c r="L2362" i="4" s="1"/>
  <c r="O2362" i="4"/>
  <c r="Q2362" i="4" s="1"/>
  <c r="DI116" i="5" s="1"/>
  <c r="M2363" i="4"/>
  <c r="L2363" i="4" s="1"/>
  <c r="O2363" i="4"/>
  <c r="Q2363" i="4" s="1"/>
  <c r="DI117" i="5" s="1"/>
  <c r="M2364" i="4"/>
  <c r="L2364" i="4" s="1"/>
  <c r="O2364" i="4"/>
  <c r="Q2364" i="4" s="1"/>
  <c r="DI118" i="5" s="1"/>
  <c r="F2341" i="4"/>
  <c r="F2342" i="4"/>
  <c r="F2343" i="4"/>
  <c r="F2344" i="4"/>
  <c r="F2345" i="4"/>
  <c r="F2346" i="4"/>
  <c r="F2347" i="4"/>
  <c r="F2348" i="4"/>
  <c r="F2349" i="4"/>
  <c r="F2350" i="4"/>
  <c r="F2351" i="4"/>
  <c r="F2352" i="4"/>
  <c r="F2353" i="4"/>
  <c r="F2354" i="4"/>
  <c r="F2355" i="4"/>
  <c r="F2356" i="4"/>
  <c r="F2357" i="4"/>
  <c r="F2358" i="4"/>
  <c r="F2359" i="4"/>
  <c r="F2360" i="4"/>
  <c r="F2361" i="4"/>
  <c r="F2362" i="4"/>
  <c r="F2363" i="4"/>
  <c r="F2364" i="4"/>
  <c r="AC17" i="6"/>
  <c r="W17" i="6"/>
  <c r="X17" i="6" s="1"/>
  <c r="AD17" i="6" s="1"/>
  <c r="M2317" i="4"/>
  <c r="L2317" i="4" s="1"/>
  <c r="N2317" i="4"/>
  <c r="O2317" i="4" s="1"/>
  <c r="Q2317" i="4" s="1"/>
  <c r="DH95" i="5" s="1"/>
  <c r="M2318" i="4"/>
  <c r="L2318" i="4" s="1"/>
  <c r="N2318" i="4"/>
  <c r="O2318" i="4" s="1"/>
  <c r="Q2318" i="4" s="1"/>
  <c r="DH96" i="5" s="1"/>
  <c r="L2319" i="4"/>
  <c r="M2319" i="4"/>
  <c r="N2319" i="4"/>
  <c r="O2319" i="4" s="1"/>
  <c r="Q2319" i="4" s="1"/>
  <c r="DH97" i="5" s="1"/>
  <c r="L2320" i="4"/>
  <c r="M2320" i="4"/>
  <c r="N2320" i="4"/>
  <c r="O2320" i="4" s="1"/>
  <c r="Q2320" i="4" s="1"/>
  <c r="DH98" i="5" s="1"/>
  <c r="L2321" i="4"/>
  <c r="M2321" i="4"/>
  <c r="N2321" i="4"/>
  <c r="O2321" i="4" s="1"/>
  <c r="Q2321" i="4" s="1"/>
  <c r="DH99" i="5" s="1"/>
  <c r="M2322" i="4"/>
  <c r="L2322" i="4" s="1"/>
  <c r="N2322" i="4"/>
  <c r="O2322" i="4" s="1"/>
  <c r="Q2322" i="4" s="1"/>
  <c r="DH100" i="5" s="1"/>
  <c r="M2323" i="4"/>
  <c r="L2323" i="4" s="1"/>
  <c r="N2323" i="4"/>
  <c r="O2323" i="4" s="1"/>
  <c r="Q2323" i="4" s="1"/>
  <c r="DH101" i="5" s="1"/>
  <c r="M2324" i="4"/>
  <c r="L2324" i="4" s="1"/>
  <c r="N2324" i="4"/>
  <c r="O2324" i="4" s="1"/>
  <c r="Q2324" i="4" s="1"/>
  <c r="DH102" i="5" s="1"/>
  <c r="M2325" i="4"/>
  <c r="L2325" i="4" s="1"/>
  <c r="N2325" i="4"/>
  <c r="O2325" i="4" s="1"/>
  <c r="Q2325" i="4" s="1"/>
  <c r="DH103" i="5" s="1"/>
  <c r="M2326" i="4"/>
  <c r="L2326" i="4" s="1"/>
  <c r="N2326" i="4"/>
  <c r="O2326" i="4" s="1"/>
  <c r="Q2326" i="4" s="1"/>
  <c r="DH104" i="5" s="1"/>
  <c r="L2327" i="4"/>
  <c r="M2327" i="4"/>
  <c r="N2327" i="4"/>
  <c r="O2327" i="4" s="1"/>
  <c r="Q2327" i="4" s="1"/>
  <c r="DH105" i="5" s="1"/>
  <c r="L2328" i="4"/>
  <c r="M2328" i="4"/>
  <c r="N2328" i="4"/>
  <c r="O2328" i="4" s="1"/>
  <c r="Q2328" i="4" s="1"/>
  <c r="DH106" i="5" s="1"/>
  <c r="L2329" i="4"/>
  <c r="M2329" i="4"/>
  <c r="N2329" i="4"/>
  <c r="O2329" i="4" s="1"/>
  <c r="Q2329" i="4" s="1"/>
  <c r="DH107" i="5" s="1"/>
  <c r="M2330" i="4"/>
  <c r="L2330" i="4" s="1"/>
  <c r="N2330" i="4"/>
  <c r="O2330" i="4" s="1"/>
  <c r="Q2330" i="4" s="1"/>
  <c r="DH108" i="5" s="1"/>
  <c r="M2331" i="4"/>
  <c r="L2331" i="4" s="1"/>
  <c r="N2331" i="4"/>
  <c r="O2331" i="4" s="1"/>
  <c r="Q2331" i="4" s="1"/>
  <c r="DH109" i="5" s="1"/>
  <c r="M2332" i="4"/>
  <c r="L2332" i="4" s="1"/>
  <c r="N2332" i="4"/>
  <c r="O2332" i="4" s="1"/>
  <c r="Q2332" i="4" s="1"/>
  <c r="DH110" i="5" s="1"/>
  <c r="M2333" i="4"/>
  <c r="L2333" i="4" s="1"/>
  <c r="N2333" i="4"/>
  <c r="O2333" i="4" s="1"/>
  <c r="Q2333" i="4" s="1"/>
  <c r="DH111" i="5" s="1"/>
  <c r="M2334" i="4"/>
  <c r="L2334" i="4" s="1"/>
  <c r="N2334" i="4"/>
  <c r="O2334" i="4" s="1"/>
  <c r="Q2334" i="4" s="1"/>
  <c r="DH112" i="5" s="1"/>
  <c r="L2335" i="4"/>
  <c r="M2335" i="4"/>
  <c r="N2335" i="4"/>
  <c r="O2335" i="4" s="1"/>
  <c r="Q2335" i="4" s="1"/>
  <c r="DH113" i="5" s="1"/>
  <c r="L2336" i="4"/>
  <c r="M2336" i="4"/>
  <c r="N2336" i="4"/>
  <c r="O2336" i="4" s="1"/>
  <c r="Q2336" i="4" s="1"/>
  <c r="DH114" i="5" s="1"/>
  <c r="L2337" i="4"/>
  <c r="M2337" i="4"/>
  <c r="N2337" i="4"/>
  <c r="O2337" i="4" s="1"/>
  <c r="Q2337" i="4" s="1"/>
  <c r="DH115" i="5" s="1"/>
  <c r="M2338" i="4"/>
  <c r="L2338" i="4" s="1"/>
  <c r="N2338" i="4"/>
  <c r="O2338" i="4" s="1"/>
  <c r="Q2338" i="4" s="1"/>
  <c r="DH116" i="5" s="1"/>
  <c r="M2339" i="4"/>
  <c r="L2339" i="4" s="1"/>
  <c r="N2339" i="4"/>
  <c r="O2339" i="4" s="1"/>
  <c r="Q2339" i="4" s="1"/>
  <c r="DH117" i="5" s="1"/>
  <c r="M2340" i="4"/>
  <c r="L2340" i="4" s="1"/>
  <c r="N2340" i="4"/>
  <c r="O2340" i="4" s="1"/>
  <c r="Q2340" i="4" s="1"/>
  <c r="DH118" i="5" s="1"/>
  <c r="F2317" i="4"/>
  <c r="F2318" i="4"/>
  <c r="F2319" i="4"/>
  <c r="F2320" i="4"/>
  <c r="F2321" i="4"/>
  <c r="F2322" i="4"/>
  <c r="F2323" i="4"/>
  <c r="F2324" i="4"/>
  <c r="F2325" i="4"/>
  <c r="F2326" i="4"/>
  <c r="F2327" i="4"/>
  <c r="F2328" i="4"/>
  <c r="F2329" i="4"/>
  <c r="F2330" i="4"/>
  <c r="F2331" i="4"/>
  <c r="F2332" i="4"/>
  <c r="F2333" i="4"/>
  <c r="F2334" i="4"/>
  <c r="F2335" i="4"/>
  <c r="F2336" i="4"/>
  <c r="F2337" i="4"/>
  <c r="F2338" i="4"/>
  <c r="F2339" i="4"/>
  <c r="F2340" i="4"/>
  <c r="D1867" i="2"/>
  <c r="D1868" i="2"/>
  <c r="D1869" i="2"/>
  <c r="D1870" i="2"/>
  <c r="D1871" i="2"/>
  <c r="D1872" i="2"/>
  <c r="D1873" i="2"/>
  <c r="D1874" i="2"/>
  <c r="D1875" i="2"/>
  <c r="AF19" i="6" l="1"/>
  <c r="AE19" i="6"/>
  <c r="AA18" i="6"/>
  <c r="AG18" i="6" s="1"/>
  <c r="Y18" i="6"/>
  <c r="AE18" i="6" s="1"/>
  <c r="X18" i="6"/>
  <c r="AD18" i="6" s="1"/>
  <c r="AB18" i="6"/>
  <c r="AH18" i="6" s="1"/>
  <c r="AB17" i="6"/>
  <c r="AH17" i="6" s="1"/>
  <c r="AA17" i="6"/>
  <c r="AG17" i="6" s="1"/>
  <c r="Z17" i="6"/>
  <c r="AF17" i="6" s="1"/>
  <c r="Y17" i="6"/>
  <c r="AE17" i="6" s="1"/>
  <c r="L2293" i="4"/>
  <c r="L2294" i="4"/>
  <c r="L2295" i="4"/>
  <c r="L2296" i="4"/>
  <c r="L2297" i="4"/>
  <c r="L2298" i="4"/>
  <c r="L2299" i="4"/>
  <c r="L2300" i="4"/>
  <c r="L2301" i="4"/>
  <c r="L2302" i="4"/>
  <c r="L2303" i="4"/>
  <c r="L2304" i="4"/>
  <c r="L2305" i="4"/>
  <c r="L2306" i="4"/>
  <c r="L2307" i="4"/>
  <c r="L2308" i="4"/>
  <c r="L2309" i="4"/>
  <c r="L2310" i="4"/>
  <c r="L2311" i="4"/>
  <c r="L2312" i="4"/>
  <c r="L2313" i="4"/>
  <c r="L2314" i="4"/>
  <c r="L2315" i="4"/>
  <c r="L2316" i="4"/>
  <c r="P2292" i="4"/>
  <c r="M2293" i="4"/>
  <c r="N2293" i="4"/>
  <c r="O2293" i="4" s="1"/>
  <c r="Q2293" i="4" s="1"/>
  <c r="DG94" i="5" s="1"/>
  <c r="M2294" i="4"/>
  <c r="N2294" i="4"/>
  <c r="O2294" i="4" s="1"/>
  <c r="Q2294" i="4" s="1"/>
  <c r="DG95" i="5" s="1"/>
  <c r="M2295" i="4"/>
  <c r="N2295" i="4"/>
  <c r="O2295" i="4" s="1"/>
  <c r="Q2295" i="4" s="1"/>
  <c r="DG96" i="5" s="1"/>
  <c r="M2296" i="4"/>
  <c r="N2296" i="4"/>
  <c r="O2296" i="4" s="1"/>
  <c r="Q2296" i="4" s="1"/>
  <c r="DG97" i="5" s="1"/>
  <c r="M2297" i="4"/>
  <c r="N2297" i="4"/>
  <c r="O2297" i="4" s="1"/>
  <c r="Q2297" i="4" s="1"/>
  <c r="DG98" i="5" s="1"/>
  <c r="M2298" i="4"/>
  <c r="N2298" i="4"/>
  <c r="O2298" i="4" s="1"/>
  <c r="Q2298" i="4" s="1"/>
  <c r="DG99" i="5" s="1"/>
  <c r="M2299" i="4"/>
  <c r="N2299" i="4"/>
  <c r="O2299" i="4" s="1"/>
  <c r="Q2299" i="4" s="1"/>
  <c r="DG100" i="5" s="1"/>
  <c r="M2300" i="4"/>
  <c r="N2300" i="4"/>
  <c r="O2300" i="4" s="1"/>
  <c r="Q2300" i="4" s="1"/>
  <c r="M2301" i="4"/>
  <c r="N2301" i="4"/>
  <c r="O2301" i="4" s="1"/>
  <c r="Q2301" i="4" s="1"/>
  <c r="M2302" i="4"/>
  <c r="N2302" i="4"/>
  <c r="O2302" i="4" s="1"/>
  <c r="Q2302" i="4" s="1"/>
  <c r="M2303" i="4"/>
  <c r="N2303" i="4"/>
  <c r="O2303" i="4" s="1"/>
  <c r="Q2303" i="4" s="1"/>
  <c r="M2304" i="4"/>
  <c r="N2304" i="4"/>
  <c r="O2304" i="4" s="1"/>
  <c r="Q2304" i="4" s="1"/>
  <c r="M2305" i="4"/>
  <c r="N2305" i="4"/>
  <c r="O2305" i="4" s="1"/>
  <c r="Q2305" i="4" s="1"/>
  <c r="M2306" i="4"/>
  <c r="N2306" i="4"/>
  <c r="O2306" i="4" s="1"/>
  <c r="Q2306" i="4" s="1"/>
  <c r="DG107" i="5" s="1"/>
  <c r="M2307" i="4"/>
  <c r="N2307" i="4"/>
  <c r="O2307" i="4" s="1"/>
  <c r="Q2307" i="4" s="1"/>
  <c r="DG108" i="5" s="1"/>
  <c r="M2308" i="4"/>
  <c r="N2308" i="4"/>
  <c r="O2308" i="4" s="1"/>
  <c r="Q2308" i="4" s="1"/>
  <c r="M2309" i="4"/>
  <c r="N2309" i="4"/>
  <c r="O2309" i="4" s="1"/>
  <c r="Q2309" i="4" s="1"/>
  <c r="M2310" i="4"/>
  <c r="N2310" i="4"/>
  <c r="O2310" i="4" s="1"/>
  <c r="Q2310" i="4" s="1"/>
  <c r="M2311" i="4"/>
  <c r="N2311" i="4"/>
  <c r="O2311" i="4" s="1"/>
  <c r="Q2311" i="4" s="1"/>
  <c r="M2312" i="4"/>
  <c r="N2312" i="4"/>
  <c r="O2312" i="4" s="1"/>
  <c r="Q2312" i="4" s="1"/>
  <c r="M2313" i="4"/>
  <c r="N2313" i="4"/>
  <c r="O2313" i="4" s="1"/>
  <c r="Q2313" i="4" s="1"/>
  <c r="M2314" i="4"/>
  <c r="N2314" i="4"/>
  <c r="O2314" i="4" s="1"/>
  <c r="Q2314" i="4" s="1"/>
  <c r="DG115" i="5" s="1"/>
  <c r="M2315" i="4"/>
  <c r="N2315" i="4"/>
  <c r="O2315" i="4" s="1"/>
  <c r="Q2315" i="4" s="1"/>
  <c r="DG116" i="5" s="1"/>
  <c r="M2316" i="4"/>
  <c r="N2316" i="4"/>
  <c r="O2316" i="4" s="1"/>
  <c r="Q2316" i="4" s="1"/>
  <c r="F2293" i="4"/>
  <c r="F2294" i="4"/>
  <c r="F2295" i="4"/>
  <c r="F2296" i="4"/>
  <c r="F2297" i="4"/>
  <c r="F2298" i="4"/>
  <c r="F2299" i="4"/>
  <c r="F2300" i="4"/>
  <c r="F2301" i="4"/>
  <c r="F2302" i="4"/>
  <c r="F2303" i="4"/>
  <c r="F2304" i="4"/>
  <c r="F2305" i="4"/>
  <c r="F2306" i="4"/>
  <c r="F2307" i="4"/>
  <c r="F2308" i="4"/>
  <c r="F2309" i="4"/>
  <c r="F2310" i="4"/>
  <c r="F2311" i="4"/>
  <c r="F2312" i="4"/>
  <c r="F2313" i="4"/>
  <c r="F2314" i="4"/>
  <c r="F2315" i="4"/>
  <c r="F2316" i="4"/>
  <c r="D1859" i="2"/>
  <c r="D1860" i="2"/>
  <c r="D1861" i="2"/>
  <c r="D1862" i="2"/>
  <c r="D1863" i="2"/>
  <c r="D1864" i="2"/>
  <c r="D1865" i="2"/>
  <c r="D1866" i="2"/>
  <c r="L2292" i="4"/>
  <c r="L2221" i="4"/>
  <c r="L2222" i="4"/>
  <c r="L2223" i="4"/>
  <c r="L2224" i="4"/>
  <c r="L2225" i="4"/>
  <c r="L2226" i="4"/>
  <c r="L2227" i="4"/>
  <c r="L2228" i="4"/>
  <c r="L2229" i="4"/>
  <c r="L2230" i="4"/>
  <c r="L2231" i="4"/>
  <c r="L2232" i="4"/>
  <c r="L2233" i="4"/>
  <c r="L2234" i="4"/>
  <c r="L2235" i="4"/>
  <c r="L2236" i="4"/>
  <c r="L2237" i="4"/>
  <c r="L2238" i="4"/>
  <c r="L2239" i="4"/>
  <c r="L2240" i="4"/>
  <c r="L2241" i="4"/>
  <c r="L2242" i="4"/>
  <c r="L2243" i="4"/>
  <c r="L2244" i="4"/>
  <c r="L2245" i="4"/>
  <c r="L2246" i="4"/>
  <c r="L2247" i="4"/>
  <c r="L2248" i="4"/>
  <c r="L2249" i="4"/>
  <c r="L2250" i="4"/>
  <c r="L2251" i="4"/>
  <c r="L2252" i="4"/>
  <c r="L2253" i="4"/>
  <c r="L2254" i="4"/>
  <c r="L2255" i="4"/>
  <c r="L2256" i="4"/>
  <c r="L2257" i="4"/>
  <c r="L2258" i="4"/>
  <c r="L2259" i="4"/>
  <c r="L2260" i="4"/>
  <c r="L2261" i="4"/>
  <c r="L2262" i="4"/>
  <c r="L2263" i="4"/>
  <c r="L2264" i="4"/>
  <c r="L2265" i="4"/>
  <c r="L2266" i="4"/>
  <c r="L2267" i="4"/>
  <c r="L2268" i="4"/>
  <c r="L2269" i="4"/>
  <c r="L2270" i="4"/>
  <c r="L2271" i="4"/>
  <c r="L2272" i="4"/>
  <c r="L2273" i="4"/>
  <c r="L2274" i="4"/>
  <c r="L2275" i="4"/>
  <c r="L2276" i="4"/>
  <c r="L2277" i="4"/>
  <c r="L2278" i="4"/>
  <c r="L2279" i="4"/>
  <c r="L2280" i="4"/>
  <c r="L2281" i="4"/>
  <c r="L2282" i="4"/>
  <c r="L2283" i="4"/>
  <c r="L2284" i="4"/>
  <c r="L2285" i="4"/>
  <c r="L2286" i="4"/>
  <c r="L2287" i="4"/>
  <c r="L2288" i="4"/>
  <c r="L2289" i="4"/>
  <c r="L2290" i="4"/>
  <c r="L2291" i="4"/>
  <c r="W16" i="6"/>
  <c r="X16" i="6" s="1"/>
  <c r="AC16" i="6"/>
  <c r="AC15" i="6"/>
  <c r="W15" i="6"/>
  <c r="X15" i="6" s="1"/>
  <c r="I16" i="6"/>
  <c r="J16" i="6"/>
  <c r="L16" i="6"/>
  <c r="M16" i="6"/>
  <c r="P2269" i="4"/>
  <c r="P2270" i="4"/>
  <c r="P2271" i="4"/>
  <c r="P2272" i="4"/>
  <c r="P2273" i="4"/>
  <c r="P2274" i="4"/>
  <c r="P2275" i="4"/>
  <c r="P2276" i="4"/>
  <c r="P2277" i="4"/>
  <c r="P2278" i="4"/>
  <c r="P2279" i="4"/>
  <c r="P2280" i="4"/>
  <c r="P2281" i="4"/>
  <c r="P2282" i="4"/>
  <c r="P2283" i="4"/>
  <c r="P2284" i="4"/>
  <c r="P2285" i="4"/>
  <c r="P2286" i="4"/>
  <c r="P2287" i="4"/>
  <c r="P2288" i="4"/>
  <c r="P2289" i="4"/>
  <c r="P2290" i="4"/>
  <c r="P2291" i="4"/>
  <c r="N2272" i="4"/>
  <c r="O2272" i="4" s="1"/>
  <c r="Q2272" i="4" s="1"/>
  <c r="DF97" i="5" s="1"/>
  <c r="N2269" i="4"/>
  <c r="O2269" i="4" s="1"/>
  <c r="Q2269" i="4" s="1"/>
  <c r="DF94" i="5" s="1"/>
  <c r="N2270" i="4"/>
  <c r="O2270" i="4" s="1"/>
  <c r="Q2270" i="4" s="1"/>
  <c r="DF95" i="5" s="1"/>
  <c r="N2271" i="4"/>
  <c r="O2271" i="4" s="1"/>
  <c r="Q2271" i="4" s="1"/>
  <c r="DF96" i="5" s="1"/>
  <c r="N2273" i="4"/>
  <c r="O2273" i="4" s="1"/>
  <c r="Q2273" i="4" s="1"/>
  <c r="DF98" i="5" s="1"/>
  <c r="N2274" i="4"/>
  <c r="O2274" i="4" s="1"/>
  <c r="Q2274" i="4" s="1"/>
  <c r="DF99" i="5" s="1"/>
  <c r="N2275" i="4"/>
  <c r="O2275" i="4" s="1"/>
  <c r="Q2275" i="4" s="1"/>
  <c r="DF100" i="5" s="1"/>
  <c r="N2276" i="4"/>
  <c r="O2276" i="4" s="1"/>
  <c r="Q2276" i="4" s="1"/>
  <c r="DF101" i="5" s="1"/>
  <c r="N2277" i="4"/>
  <c r="O2277" i="4" s="1"/>
  <c r="Q2277" i="4" s="1"/>
  <c r="DF102" i="5" s="1"/>
  <c r="N2278" i="4"/>
  <c r="O2278" i="4" s="1"/>
  <c r="Q2278" i="4" s="1"/>
  <c r="DF103" i="5" s="1"/>
  <c r="N2279" i="4"/>
  <c r="O2279" i="4" s="1"/>
  <c r="Q2279" i="4" s="1"/>
  <c r="DF104" i="5" s="1"/>
  <c r="N2280" i="4"/>
  <c r="O2280" i="4" s="1"/>
  <c r="Q2280" i="4" s="1"/>
  <c r="DF105" i="5" s="1"/>
  <c r="N2281" i="4"/>
  <c r="O2281" i="4" s="1"/>
  <c r="Q2281" i="4" s="1"/>
  <c r="DF106" i="5" s="1"/>
  <c r="N2282" i="4"/>
  <c r="O2282" i="4" s="1"/>
  <c r="Q2282" i="4" s="1"/>
  <c r="DF107" i="5" s="1"/>
  <c r="N2283" i="4"/>
  <c r="O2283" i="4" s="1"/>
  <c r="Q2283" i="4" s="1"/>
  <c r="DF108" i="5" s="1"/>
  <c r="N2284" i="4"/>
  <c r="O2284" i="4" s="1"/>
  <c r="Q2284" i="4" s="1"/>
  <c r="DF109" i="5" s="1"/>
  <c r="N2285" i="4"/>
  <c r="O2285" i="4" s="1"/>
  <c r="Q2285" i="4" s="1"/>
  <c r="DF110" i="5" s="1"/>
  <c r="N2286" i="4"/>
  <c r="O2286" i="4" s="1"/>
  <c r="Q2286" i="4" s="1"/>
  <c r="DF111" i="5" s="1"/>
  <c r="N2287" i="4"/>
  <c r="O2287" i="4" s="1"/>
  <c r="Q2287" i="4" s="1"/>
  <c r="DF112" i="5" s="1"/>
  <c r="N2288" i="4"/>
  <c r="O2288" i="4" s="1"/>
  <c r="Q2288" i="4" s="1"/>
  <c r="DF113" i="5" s="1"/>
  <c r="N2289" i="4"/>
  <c r="O2289" i="4" s="1"/>
  <c r="Q2289" i="4" s="1"/>
  <c r="DF114" i="5" s="1"/>
  <c r="N2290" i="4"/>
  <c r="O2290" i="4" s="1"/>
  <c r="Q2290" i="4" s="1"/>
  <c r="DF115" i="5" s="1"/>
  <c r="N2291" i="4"/>
  <c r="O2291" i="4" s="1"/>
  <c r="Q2291" i="4" s="1"/>
  <c r="DF116" i="5" s="1"/>
  <c r="N2292" i="4"/>
  <c r="O2292" i="4" s="1"/>
  <c r="Q2292" i="4" s="1"/>
  <c r="DF117" i="5" s="1"/>
  <c r="M2269" i="4"/>
  <c r="M2270" i="4"/>
  <c r="M2271" i="4"/>
  <c r="M2272" i="4"/>
  <c r="M2273" i="4"/>
  <c r="M2274" i="4"/>
  <c r="M2275" i="4"/>
  <c r="M2276" i="4"/>
  <c r="M2277" i="4"/>
  <c r="M2278" i="4"/>
  <c r="M2279" i="4"/>
  <c r="M2280" i="4"/>
  <c r="M2281" i="4"/>
  <c r="M2282" i="4"/>
  <c r="M2283" i="4"/>
  <c r="M2284" i="4"/>
  <c r="M2285" i="4"/>
  <c r="M2286" i="4"/>
  <c r="M2287" i="4"/>
  <c r="M2288" i="4"/>
  <c r="M2289" i="4"/>
  <c r="M2290" i="4"/>
  <c r="M2291" i="4"/>
  <c r="M2292" i="4"/>
  <c r="F2292" i="4"/>
  <c r="F2291" i="4"/>
  <c r="F2290" i="4"/>
  <c r="F2289" i="4"/>
  <c r="F2288" i="4"/>
  <c r="F2287" i="4"/>
  <c r="F2286" i="4"/>
  <c r="F2285" i="4"/>
  <c r="F2284" i="4"/>
  <c r="F2283" i="4"/>
  <c r="F2282" i="4"/>
  <c r="F2281" i="4"/>
  <c r="F2280" i="4"/>
  <c r="F2279" i="4"/>
  <c r="F2278" i="4"/>
  <c r="F2277" i="4"/>
  <c r="F2276" i="4"/>
  <c r="F2275" i="4"/>
  <c r="F2274" i="4"/>
  <c r="F2273" i="4"/>
  <c r="F2272" i="4"/>
  <c r="F2271" i="4"/>
  <c r="F2270" i="4"/>
  <c r="F2269" i="4"/>
  <c r="D1858" i="2"/>
  <c r="D1857" i="2"/>
  <c r="D1856" i="2"/>
  <c r="D1855" i="2"/>
  <c r="D1854" i="2"/>
  <c r="D1853" i="2"/>
  <c r="D1852" i="2"/>
  <c r="D1851" i="2"/>
  <c r="D1850" i="2"/>
  <c r="D1849" i="2"/>
  <c r="D1848" i="2"/>
  <c r="D1847" i="2"/>
  <c r="F2246" i="4"/>
  <c r="F2247" i="4"/>
  <c r="F2248" i="4"/>
  <c r="F2249" i="4"/>
  <c r="F2250" i="4"/>
  <c r="F2251" i="4"/>
  <c r="F2252" i="4"/>
  <c r="F2253" i="4"/>
  <c r="F2254" i="4"/>
  <c r="F2255" i="4"/>
  <c r="F2256" i="4"/>
  <c r="F2257" i="4"/>
  <c r="F2258" i="4"/>
  <c r="F2259" i="4"/>
  <c r="F2260" i="4"/>
  <c r="F2261" i="4"/>
  <c r="F2262" i="4"/>
  <c r="F2263" i="4"/>
  <c r="F2264" i="4"/>
  <c r="F2265" i="4"/>
  <c r="F2266" i="4"/>
  <c r="F2267" i="4"/>
  <c r="F2268" i="4"/>
  <c r="F2245" i="4"/>
  <c r="D1836" i="2"/>
  <c r="D1837" i="2"/>
  <c r="D1838" i="2"/>
  <c r="D1839" i="2"/>
  <c r="D1840" i="2"/>
  <c r="D1841" i="2"/>
  <c r="D1842" i="2"/>
  <c r="D1843" i="2"/>
  <c r="D1844" i="2"/>
  <c r="D1845" i="2"/>
  <c r="D1846" i="2"/>
  <c r="M2246" i="4"/>
  <c r="N2246" i="4"/>
  <c r="O2246" i="4" s="1"/>
  <c r="Q2246" i="4" s="1"/>
  <c r="DE94" i="5" s="1"/>
  <c r="P2246" i="4"/>
  <c r="M2247" i="4"/>
  <c r="N2247" i="4"/>
  <c r="O2247" i="4" s="1"/>
  <c r="Q2247" i="4" s="1"/>
  <c r="DE95" i="5" s="1"/>
  <c r="P2247" i="4"/>
  <c r="M2248" i="4"/>
  <c r="N2248" i="4"/>
  <c r="O2248" i="4" s="1"/>
  <c r="Q2248" i="4" s="1"/>
  <c r="DE96" i="5" s="1"/>
  <c r="P2248" i="4"/>
  <c r="M2249" i="4"/>
  <c r="N2249" i="4"/>
  <c r="O2249" i="4" s="1"/>
  <c r="Q2249" i="4" s="1"/>
  <c r="DE97" i="5" s="1"/>
  <c r="P2249" i="4"/>
  <c r="M2250" i="4"/>
  <c r="N2250" i="4"/>
  <c r="O2250" i="4" s="1"/>
  <c r="Q2250" i="4" s="1"/>
  <c r="DE98" i="5" s="1"/>
  <c r="P2250" i="4"/>
  <c r="M2251" i="4"/>
  <c r="N2251" i="4"/>
  <c r="O2251" i="4" s="1"/>
  <c r="Q2251" i="4" s="1"/>
  <c r="DE99" i="5" s="1"/>
  <c r="P2251" i="4"/>
  <c r="M2252" i="4"/>
  <c r="N2252" i="4"/>
  <c r="O2252" i="4" s="1"/>
  <c r="Q2252" i="4" s="1"/>
  <c r="DE100" i="5" s="1"/>
  <c r="P2252" i="4"/>
  <c r="M2253" i="4"/>
  <c r="N2253" i="4"/>
  <c r="O2253" i="4" s="1"/>
  <c r="Q2253" i="4" s="1"/>
  <c r="DE101" i="5" s="1"/>
  <c r="P2253" i="4"/>
  <c r="M2254" i="4"/>
  <c r="N2254" i="4"/>
  <c r="O2254" i="4" s="1"/>
  <c r="Q2254" i="4" s="1"/>
  <c r="DE102" i="5" s="1"/>
  <c r="P2254" i="4"/>
  <c r="M2255" i="4"/>
  <c r="N2255" i="4"/>
  <c r="O2255" i="4" s="1"/>
  <c r="Q2255" i="4" s="1"/>
  <c r="DE103" i="5" s="1"/>
  <c r="P2255" i="4"/>
  <c r="M2256" i="4"/>
  <c r="N2256" i="4"/>
  <c r="O2256" i="4" s="1"/>
  <c r="Q2256" i="4" s="1"/>
  <c r="DE104" i="5" s="1"/>
  <c r="P2256" i="4"/>
  <c r="M2257" i="4"/>
  <c r="N2257" i="4"/>
  <c r="O2257" i="4" s="1"/>
  <c r="Q2257" i="4" s="1"/>
  <c r="DE105" i="5" s="1"/>
  <c r="P2257" i="4"/>
  <c r="M2258" i="4"/>
  <c r="N2258" i="4"/>
  <c r="O2258" i="4" s="1"/>
  <c r="Q2258" i="4" s="1"/>
  <c r="DE106" i="5" s="1"/>
  <c r="P2258" i="4"/>
  <c r="M2259" i="4"/>
  <c r="N2259" i="4"/>
  <c r="O2259" i="4" s="1"/>
  <c r="Q2259" i="4" s="1"/>
  <c r="DE107" i="5" s="1"/>
  <c r="P2259" i="4"/>
  <c r="M2260" i="4"/>
  <c r="N2260" i="4"/>
  <c r="O2260" i="4" s="1"/>
  <c r="Q2260" i="4" s="1"/>
  <c r="DE108" i="5" s="1"/>
  <c r="P2260" i="4"/>
  <c r="M2261" i="4"/>
  <c r="N2261" i="4"/>
  <c r="O2261" i="4" s="1"/>
  <c r="Q2261" i="4" s="1"/>
  <c r="DE109" i="5" s="1"/>
  <c r="P2261" i="4"/>
  <c r="M2262" i="4"/>
  <c r="N2262" i="4"/>
  <c r="O2262" i="4" s="1"/>
  <c r="Q2262" i="4" s="1"/>
  <c r="DE110" i="5" s="1"/>
  <c r="P2262" i="4"/>
  <c r="M2263" i="4"/>
  <c r="N2263" i="4"/>
  <c r="O2263" i="4" s="1"/>
  <c r="Q2263" i="4" s="1"/>
  <c r="DE111" i="5" s="1"/>
  <c r="P2263" i="4"/>
  <c r="M2264" i="4"/>
  <c r="N2264" i="4"/>
  <c r="O2264" i="4" s="1"/>
  <c r="Q2264" i="4" s="1"/>
  <c r="DE112" i="5" s="1"/>
  <c r="P2264" i="4"/>
  <c r="M2265" i="4"/>
  <c r="N2265" i="4"/>
  <c r="O2265" i="4" s="1"/>
  <c r="Q2265" i="4" s="1"/>
  <c r="DE113" i="5" s="1"/>
  <c r="P2265" i="4"/>
  <c r="M2266" i="4"/>
  <c r="N2266" i="4"/>
  <c r="O2266" i="4" s="1"/>
  <c r="Q2266" i="4" s="1"/>
  <c r="DE114" i="5" s="1"/>
  <c r="P2266" i="4"/>
  <c r="M2267" i="4"/>
  <c r="N2267" i="4"/>
  <c r="O2267" i="4" s="1"/>
  <c r="Q2267" i="4" s="1"/>
  <c r="DE115" i="5" s="1"/>
  <c r="P2267" i="4"/>
  <c r="M2268" i="4"/>
  <c r="N2268" i="4"/>
  <c r="O2268" i="4" s="1"/>
  <c r="Q2268" i="4" s="1"/>
  <c r="DE116" i="5" s="1"/>
  <c r="P2268" i="4"/>
  <c r="M2245" i="4"/>
  <c r="N2245" i="4"/>
  <c r="O2245" i="4" s="1"/>
  <c r="Q2245" i="4" s="1"/>
  <c r="DE93" i="5" s="1"/>
  <c r="P2245" i="4"/>
  <c r="I15" i="6"/>
  <c r="J15" i="6"/>
  <c r="K15" i="6"/>
  <c r="L15" i="6"/>
  <c r="M15" i="6"/>
  <c r="M2221" i="4"/>
  <c r="N2221" i="4"/>
  <c r="O2221" i="4" s="1"/>
  <c r="Q2221" i="4" s="1"/>
  <c r="DD93" i="5" s="1"/>
  <c r="P2221" i="4"/>
  <c r="M2222" i="4"/>
  <c r="N2222" i="4"/>
  <c r="O2222" i="4" s="1"/>
  <c r="Q2222" i="4" s="1"/>
  <c r="DD94" i="5" s="1"/>
  <c r="P2222" i="4"/>
  <c r="M2223" i="4"/>
  <c r="N2223" i="4"/>
  <c r="O2223" i="4" s="1"/>
  <c r="Q2223" i="4" s="1"/>
  <c r="DD95" i="5" s="1"/>
  <c r="P2223" i="4"/>
  <c r="M2224" i="4"/>
  <c r="N2224" i="4"/>
  <c r="O2224" i="4" s="1"/>
  <c r="Q2224" i="4" s="1"/>
  <c r="DD96" i="5" s="1"/>
  <c r="P2224" i="4"/>
  <c r="M2225" i="4"/>
  <c r="N2225" i="4"/>
  <c r="O2225" i="4" s="1"/>
  <c r="Q2225" i="4" s="1"/>
  <c r="DD97" i="5" s="1"/>
  <c r="P2225" i="4"/>
  <c r="M2226" i="4"/>
  <c r="N2226" i="4"/>
  <c r="O2226" i="4" s="1"/>
  <c r="Q2226" i="4" s="1"/>
  <c r="DD98" i="5" s="1"/>
  <c r="P2226" i="4"/>
  <c r="M2227" i="4"/>
  <c r="N2227" i="4"/>
  <c r="O2227" i="4" s="1"/>
  <c r="Q2227" i="4" s="1"/>
  <c r="DD99" i="5" s="1"/>
  <c r="P2227" i="4"/>
  <c r="M2228" i="4"/>
  <c r="N2228" i="4"/>
  <c r="O2228" i="4" s="1"/>
  <c r="Q2228" i="4" s="1"/>
  <c r="DD100" i="5" s="1"/>
  <c r="P2228" i="4"/>
  <c r="M2229" i="4"/>
  <c r="N2229" i="4"/>
  <c r="O2229" i="4" s="1"/>
  <c r="Q2229" i="4" s="1"/>
  <c r="DD101" i="5" s="1"/>
  <c r="P2229" i="4"/>
  <c r="M2230" i="4"/>
  <c r="N2230" i="4"/>
  <c r="O2230" i="4" s="1"/>
  <c r="Q2230" i="4" s="1"/>
  <c r="DD102" i="5" s="1"/>
  <c r="P2230" i="4"/>
  <c r="M2231" i="4"/>
  <c r="N2231" i="4"/>
  <c r="O2231" i="4" s="1"/>
  <c r="Q2231" i="4" s="1"/>
  <c r="DD103" i="5" s="1"/>
  <c r="P2231" i="4"/>
  <c r="M2232" i="4"/>
  <c r="N2232" i="4"/>
  <c r="O2232" i="4" s="1"/>
  <c r="Q2232" i="4" s="1"/>
  <c r="DD104" i="5" s="1"/>
  <c r="P2232" i="4"/>
  <c r="M2233" i="4"/>
  <c r="N2233" i="4"/>
  <c r="O2233" i="4" s="1"/>
  <c r="Q2233" i="4" s="1"/>
  <c r="DD105" i="5" s="1"/>
  <c r="P2233" i="4"/>
  <c r="M2234" i="4"/>
  <c r="N2234" i="4"/>
  <c r="O2234" i="4" s="1"/>
  <c r="Q2234" i="4" s="1"/>
  <c r="DD106" i="5" s="1"/>
  <c r="P2234" i="4"/>
  <c r="M2235" i="4"/>
  <c r="N2235" i="4"/>
  <c r="O2235" i="4" s="1"/>
  <c r="Q2235" i="4" s="1"/>
  <c r="DD107" i="5" s="1"/>
  <c r="P2235" i="4"/>
  <c r="M2236" i="4"/>
  <c r="N2236" i="4"/>
  <c r="O2236" i="4" s="1"/>
  <c r="P2236" i="4"/>
  <c r="M2237" i="4"/>
  <c r="N2237" i="4"/>
  <c r="O2237" i="4" s="1"/>
  <c r="Q2237" i="4" s="1"/>
  <c r="DD109" i="5" s="1"/>
  <c r="P2237" i="4"/>
  <c r="M2238" i="4"/>
  <c r="N2238" i="4"/>
  <c r="O2238" i="4" s="1"/>
  <c r="Q2238" i="4" s="1"/>
  <c r="DD110" i="5" s="1"/>
  <c r="P2238" i="4"/>
  <c r="M2239" i="4"/>
  <c r="N2239" i="4"/>
  <c r="O2239" i="4" s="1"/>
  <c r="Q2239" i="4" s="1"/>
  <c r="DD111" i="5" s="1"/>
  <c r="P2239" i="4"/>
  <c r="M2240" i="4"/>
  <c r="N2240" i="4"/>
  <c r="O2240" i="4" s="1"/>
  <c r="Q2240" i="4" s="1"/>
  <c r="DD112" i="5" s="1"/>
  <c r="P2240" i="4"/>
  <c r="M2241" i="4"/>
  <c r="N2241" i="4"/>
  <c r="O2241" i="4" s="1"/>
  <c r="Q2241" i="4" s="1"/>
  <c r="DD113" i="5" s="1"/>
  <c r="P2241" i="4"/>
  <c r="M2242" i="4"/>
  <c r="N2242" i="4"/>
  <c r="O2242" i="4" s="1"/>
  <c r="Q2242" i="4" s="1"/>
  <c r="DD114" i="5" s="1"/>
  <c r="P2242" i="4"/>
  <c r="M2243" i="4"/>
  <c r="N2243" i="4"/>
  <c r="O2243" i="4" s="1"/>
  <c r="Q2243" i="4" s="1"/>
  <c r="DD115" i="5" s="1"/>
  <c r="P2243" i="4"/>
  <c r="M2244" i="4"/>
  <c r="N2244" i="4"/>
  <c r="O2244" i="4" s="1"/>
  <c r="P2244" i="4"/>
  <c r="F2244" i="4"/>
  <c r="F2243" i="4"/>
  <c r="F2242" i="4"/>
  <c r="F2241" i="4"/>
  <c r="F2240" i="4"/>
  <c r="F2239" i="4"/>
  <c r="F2238" i="4"/>
  <c r="F2237" i="4"/>
  <c r="F2236" i="4"/>
  <c r="F2235" i="4"/>
  <c r="F2234" i="4"/>
  <c r="F2233" i="4"/>
  <c r="F2232" i="4"/>
  <c r="F2231" i="4"/>
  <c r="F2230" i="4"/>
  <c r="F2229" i="4"/>
  <c r="F2228" i="4"/>
  <c r="F2227" i="4"/>
  <c r="F2226" i="4"/>
  <c r="F2225" i="4"/>
  <c r="F2224" i="4"/>
  <c r="F2223" i="4"/>
  <c r="F2222" i="4"/>
  <c r="F2221" i="4"/>
  <c r="D1835" i="2"/>
  <c r="D1834" i="2"/>
  <c r="D1833" i="2"/>
  <c r="D1832" i="2"/>
  <c r="D1831" i="2"/>
  <c r="D1830" i="2"/>
  <c r="D1829" i="2"/>
  <c r="D1828" i="2"/>
  <c r="D1827" i="2"/>
  <c r="P2197" i="4"/>
  <c r="P2198" i="4"/>
  <c r="P2199" i="4"/>
  <c r="P2200" i="4"/>
  <c r="P2201" i="4"/>
  <c r="P2202" i="4"/>
  <c r="P2203" i="4"/>
  <c r="P2204" i="4"/>
  <c r="P2205" i="4"/>
  <c r="P2206" i="4"/>
  <c r="P2207" i="4"/>
  <c r="P2208" i="4"/>
  <c r="P2209" i="4"/>
  <c r="P2210" i="4"/>
  <c r="P2211" i="4"/>
  <c r="P2212" i="4"/>
  <c r="P2213" i="4"/>
  <c r="P2214" i="4"/>
  <c r="P2215" i="4"/>
  <c r="P2216" i="4"/>
  <c r="P2217" i="4"/>
  <c r="P2218" i="4"/>
  <c r="P2219" i="4"/>
  <c r="P2220" i="4"/>
  <c r="N2197" i="4"/>
  <c r="O2197" i="4" s="1"/>
  <c r="Q2197" i="4" s="1"/>
  <c r="DC92" i="5" s="1"/>
  <c r="N2198" i="4"/>
  <c r="O2198" i="4" s="1"/>
  <c r="N2199" i="4"/>
  <c r="O2199" i="4" s="1"/>
  <c r="Q2199" i="4" s="1"/>
  <c r="DC94" i="5" s="1"/>
  <c r="N2200" i="4"/>
  <c r="O2200" i="4" s="1"/>
  <c r="Q2200" i="4" s="1"/>
  <c r="DC95" i="5" s="1"/>
  <c r="N2201" i="4"/>
  <c r="O2201" i="4" s="1"/>
  <c r="Q2201" i="4" s="1"/>
  <c r="DC96" i="5" s="1"/>
  <c r="N2202" i="4"/>
  <c r="O2202" i="4" s="1"/>
  <c r="Q2202" i="4" s="1"/>
  <c r="DC97" i="5" s="1"/>
  <c r="N2203" i="4"/>
  <c r="O2203" i="4" s="1"/>
  <c r="Q2203" i="4" s="1"/>
  <c r="DC98" i="5" s="1"/>
  <c r="N2204" i="4"/>
  <c r="O2204" i="4" s="1"/>
  <c r="Q2204" i="4" s="1"/>
  <c r="DC99" i="5" s="1"/>
  <c r="N2205" i="4"/>
  <c r="O2205" i="4" s="1"/>
  <c r="Q2205" i="4" s="1"/>
  <c r="DC100" i="5" s="1"/>
  <c r="N2206" i="4"/>
  <c r="O2206" i="4" s="1"/>
  <c r="Q2206" i="4" s="1"/>
  <c r="DC101" i="5" s="1"/>
  <c r="N2207" i="4"/>
  <c r="O2207" i="4" s="1"/>
  <c r="Q2207" i="4" s="1"/>
  <c r="DC102" i="5" s="1"/>
  <c r="N2208" i="4"/>
  <c r="O2208" i="4" s="1"/>
  <c r="Q2208" i="4" s="1"/>
  <c r="DC103" i="5" s="1"/>
  <c r="N2209" i="4"/>
  <c r="O2209" i="4" s="1"/>
  <c r="Q2209" i="4" s="1"/>
  <c r="DC104" i="5" s="1"/>
  <c r="N2210" i="4"/>
  <c r="O2210" i="4" s="1"/>
  <c r="Q2210" i="4" s="1"/>
  <c r="DC105" i="5" s="1"/>
  <c r="N2211" i="4"/>
  <c r="O2211" i="4" s="1"/>
  <c r="Q2211" i="4" s="1"/>
  <c r="DC106" i="5" s="1"/>
  <c r="N2212" i="4"/>
  <c r="O2212" i="4" s="1"/>
  <c r="Q2212" i="4" s="1"/>
  <c r="DC107" i="5" s="1"/>
  <c r="N2213" i="4"/>
  <c r="O2213" i="4" s="1"/>
  <c r="Q2213" i="4" s="1"/>
  <c r="DC108" i="5" s="1"/>
  <c r="N2214" i="4"/>
  <c r="O2214" i="4" s="1"/>
  <c r="Q2214" i="4" s="1"/>
  <c r="DC109" i="5" s="1"/>
  <c r="N2215" i="4"/>
  <c r="O2215" i="4" s="1"/>
  <c r="Q2215" i="4" s="1"/>
  <c r="DC110" i="5" s="1"/>
  <c r="N2216" i="4"/>
  <c r="O2216" i="4" s="1"/>
  <c r="Q2216" i="4" s="1"/>
  <c r="DC111" i="5" s="1"/>
  <c r="N2217" i="4"/>
  <c r="O2217" i="4" s="1"/>
  <c r="Q2217" i="4" s="1"/>
  <c r="DC112" i="5" s="1"/>
  <c r="N2218" i="4"/>
  <c r="O2218" i="4" s="1"/>
  <c r="Q2218" i="4" s="1"/>
  <c r="DC113" i="5" s="1"/>
  <c r="N2219" i="4"/>
  <c r="O2219" i="4" s="1"/>
  <c r="Q2219" i="4" s="1"/>
  <c r="DC114" i="5" s="1"/>
  <c r="N2220" i="4"/>
  <c r="O2220" i="4" s="1"/>
  <c r="Q2220" i="4" s="1"/>
  <c r="DC115" i="5" s="1"/>
  <c r="M2197" i="4"/>
  <c r="M2198" i="4"/>
  <c r="M2199" i="4"/>
  <c r="M2200" i="4"/>
  <c r="M2201" i="4"/>
  <c r="M2202" i="4"/>
  <c r="M2203" i="4"/>
  <c r="M2204" i="4"/>
  <c r="L2204" i="4" s="1"/>
  <c r="M2205" i="4"/>
  <c r="M2206" i="4"/>
  <c r="M2207" i="4"/>
  <c r="M2208" i="4"/>
  <c r="M2209" i="4"/>
  <c r="M2210" i="4"/>
  <c r="M2211" i="4"/>
  <c r="M2212" i="4"/>
  <c r="M2213" i="4"/>
  <c r="M2214" i="4"/>
  <c r="M2215" i="4"/>
  <c r="M2216" i="4"/>
  <c r="M2217" i="4"/>
  <c r="M2218" i="4"/>
  <c r="M2219" i="4"/>
  <c r="M2220" i="4"/>
  <c r="L2197" i="4"/>
  <c r="L2198" i="4"/>
  <c r="L2199" i="4"/>
  <c r="L2200" i="4"/>
  <c r="L2201" i="4"/>
  <c r="L2202" i="4"/>
  <c r="L2203" i="4"/>
  <c r="L2205" i="4"/>
  <c r="L2206" i="4"/>
  <c r="L2207" i="4"/>
  <c r="L2208" i="4"/>
  <c r="L2209" i="4"/>
  <c r="L2210" i="4"/>
  <c r="L2211" i="4"/>
  <c r="L2212" i="4"/>
  <c r="L2213" i="4"/>
  <c r="L2214" i="4"/>
  <c r="L2215" i="4"/>
  <c r="L2216" i="4"/>
  <c r="L2217" i="4"/>
  <c r="L2218" i="4"/>
  <c r="L2219" i="4"/>
  <c r="L2220" i="4"/>
  <c r="F2197" i="4"/>
  <c r="F2198" i="4"/>
  <c r="F2199" i="4"/>
  <c r="F2200" i="4"/>
  <c r="F2201" i="4"/>
  <c r="F2202" i="4"/>
  <c r="F2203" i="4"/>
  <c r="F2204" i="4"/>
  <c r="F2205" i="4"/>
  <c r="F2206" i="4"/>
  <c r="F2207" i="4"/>
  <c r="F2208" i="4"/>
  <c r="F2209" i="4"/>
  <c r="F2210" i="4"/>
  <c r="F2211" i="4"/>
  <c r="F2212" i="4"/>
  <c r="F2213" i="4"/>
  <c r="F2214" i="4"/>
  <c r="F2215" i="4"/>
  <c r="F2216" i="4"/>
  <c r="F2217" i="4"/>
  <c r="F2218" i="4"/>
  <c r="F2219" i="4"/>
  <c r="F2220" i="4"/>
  <c r="DG102" i="5" l="1"/>
  <c r="DG117" i="5"/>
  <c r="DG109" i="5"/>
  <c r="DG101" i="5"/>
  <c r="DG114" i="5"/>
  <c r="DG106" i="5"/>
  <c r="DG113" i="5"/>
  <c r="DG105" i="5"/>
  <c r="DG112" i="5"/>
  <c r="DG104" i="5"/>
  <c r="DG111" i="5"/>
  <c r="DG103" i="5"/>
  <c r="DG110" i="5"/>
  <c r="AA15" i="6"/>
  <c r="Z15" i="6"/>
  <c r="AB15" i="6"/>
  <c r="Y15" i="6"/>
  <c r="AB16" i="6"/>
  <c r="AA16" i="6"/>
  <c r="Z16" i="6"/>
  <c r="Y16" i="6"/>
  <c r="Q2236" i="4"/>
  <c r="DD108" i="5" s="1"/>
  <c r="Q2244" i="4"/>
  <c r="DD116" i="5" s="1"/>
  <c r="Q2198" i="4"/>
  <c r="DC93" i="5" s="1"/>
  <c r="D1816" i="2"/>
  <c r="D1817" i="2"/>
  <c r="D1818" i="2"/>
  <c r="D1819" i="2"/>
  <c r="D1820" i="2"/>
  <c r="D1821" i="2"/>
  <c r="D1822" i="2"/>
  <c r="D1823" i="2"/>
  <c r="D1824" i="2"/>
  <c r="D1825" i="2"/>
  <c r="D1826" i="2"/>
  <c r="W14" i="6"/>
  <c r="X14" i="6" s="1"/>
  <c r="AC14" i="6"/>
  <c r="I14" i="6"/>
  <c r="J14" i="6"/>
  <c r="K14" i="6"/>
  <c r="L14" i="6"/>
  <c r="M14" i="6"/>
  <c r="V14" i="6"/>
  <c r="M2173" i="4"/>
  <c r="L2173" i="4" s="1"/>
  <c r="N2173" i="4"/>
  <c r="O2173" i="4" s="1"/>
  <c r="Q2173" i="4" s="1"/>
  <c r="DB92" i="5" s="1"/>
  <c r="P2173" i="4"/>
  <c r="M2174" i="4"/>
  <c r="L2174" i="4" s="1"/>
  <c r="N2174" i="4"/>
  <c r="O2174" i="4" s="1"/>
  <c r="Q2174" i="4" s="1"/>
  <c r="DB93" i="5" s="1"/>
  <c r="P2174" i="4"/>
  <c r="L2175" i="4"/>
  <c r="M2175" i="4"/>
  <c r="N2175" i="4"/>
  <c r="O2175" i="4" s="1"/>
  <c r="Q2175" i="4" s="1"/>
  <c r="DB94" i="5" s="1"/>
  <c r="P2175" i="4"/>
  <c r="L2176" i="4"/>
  <c r="M2176" i="4"/>
  <c r="N2176" i="4"/>
  <c r="O2176" i="4" s="1"/>
  <c r="Q2176" i="4" s="1"/>
  <c r="DB95" i="5" s="1"/>
  <c r="P2176" i="4"/>
  <c r="L2177" i="4"/>
  <c r="M2177" i="4"/>
  <c r="N2177" i="4"/>
  <c r="O2177" i="4" s="1"/>
  <c r="Q2177" i="4" s="1"/>
  <c r="DB96" i="5" s="1"/>
  <c r="P2177" i="4"/>
  <c r="M2178" i="4"/>
  <c r="L2178" i="4" s="1"/>
  <c r="N2178" i="4"/>
  <c r="O2178" i="4" s="1"/>
  <c r="Q2178" i="4" s="1"/>
  <c r="DB97" i="5" s="1"/>
  <c r="P2178" i="4"/>
  <c r="L2179" i="4"/>
  <c r="M2179" i="4"/>
  <c r="N2179" i="4"/>
  <c r="O2179" i="4" s="1"/>
  <c r="Q2179" i="4" s="1"/>
  <c r="DB98" i="5" s="1"/>
  <c r="P2179" i="4"/>
  <c r="L2180" i="4"/>
  <c r="M2180" i="4"/>
  <c r="N2180" i="4"/>
  <c r="O2180" i="4" s="1"/>
  <c r="Q2180" i="4" s="1"/>
  <c r="DB99" i="5" s="1"/>
  <c r="P2180" i="4"/>
  <c r="L2181" i="4"/>
  <c r="M2181" i="4"/>
  <c r="N2181" i="4"/>
  <c r="O2181" i="4" s="1"/>
  <c r="Q2181" i="4" s="1"/>
  <c r="DB100" i="5" s="1"/>
  <c r="P2181" i="4"/>
  <c r="M2182" i="4"/>
  <c r="L2182" i="4" s="1"/>
  <c r="N2182" i="4"/>
  <c r="O2182" i="4" s="1"/>
  <c r="Q2182" i="4" s="1"/>
  <c r="DB101" i="5" s="1"/>
  <c r="P2182" i="4"/>
  <c r="L2183" i="4"/>
  <c r="M2183" i="4"/>
  <c r="N2183" i="4"/>
  <c r="O2183" i="4" s="1"/>
  <c r="Q2183" i="4" s="1"/>
  <c r="DB102" i="5" s="1"/>
  <c r="P2183" i="4"/>
  <c r="L2184" i="4"/>
  <c r="M2184" i="4"/>
  <c r="N2184" i="4"/>
  <c r="O2184" i="4" s="1"/>
  <c r="Q2184" i="4" s="1"/>
  <c r="DB103" i="5" s="1"/>
  <c r="P2184" i="4"/>
  <c r="L2185" i="4"/>
  <c r="M2185" i="4"/>
  <c r="N2185" i="4"/>
  <c r="O2185" i="4" s="1"/>
  <c r="Q2185" i="4" s="1"/>
  <c r="DB104" i="5" s="1"/>
  <c r="P2185" i="4"/>
  <c r="M2186" i="4"/>
  <c r="L2186" i="4" s="1"/>
  <c r="N2186" i="4"/>
  <c r="O2186" i="4" s="1"/>
  <c r="Q2186" i="4" s="1"/>
  <c r="DB105" i="5" s="1"/>
  <c r="P2186" i="4"/>
  <c r="L2187" i="4"/>
  <c r="M2187" i="4"/>
  <c r="N2187" i="4"/>
  <c r="O2187" i="4" s="1"/>
  <c r="Q2187" i="4" s="1"/>
  <c r="DB106" i="5" s="1"/>
  <c r="P2187" i="4"/>
  <c r="L2188" i="4"/>
  <c r="M2188" i="4"/>
  <c r="N2188" i="4"/>
  <c r="O2188" i="4" s="1"/>
  <c r="Q2188" i="4" s="1"/>
  <c r="DB107" i="5" s="1"/>
  <c r="P2188" i="4"/>
  <c r="L2189" i="4"/>
  <c r="M2189" i="4"/>
  <c r="N2189" i="4"/>
  <c r="O2189" i="4" s="1"/>
  <c r="Q2189" i="4" s="1"/>
  <c r="DB108" i="5" s="1"/>
  <c r="P2189" i="4"/>
  <c r="M2190" i="4"/>
  <c r="L2190" i="4" s="1"/>
  <c r="N2190" i="4"/>
  <c r="O2190" i="4" s="1"/>
  <c r="Q2190" i="4" s="1"/>
  <c r="DB109" i="5" s="1"/>
  <c r="P2190" i="4"/>
  <c r="L2191" i="4"/>
  <c r="M2191" i="4"/>
  <c r="N2191" i="4"/>
  <c r="O2191" i="4" s="1"/>
  <c r="Q2191" i="4" s="1"/>
  <c r="DB110" i="5" s="1"/>
  <c r="P2191" i="4"/>
  <c r="L2192" i="4"/>
  <c r="M2192" i="4"/>
  <c r="N2192" i="4"/>
  <c r="O2192" i="4" s="1"/>
  <c r="Q2192" i="4" s="1"/>
  <c r="DB111" i="5" s="1"/>
  <c r="P2192" i="4"/>
  <c r="L2193" i="4"/>
  <c r="M2193" i="4"/>
  <c r="N2193" i="4"/>
  <c r="O2193" i="4" s="1"/>
  <c r="Q2193" i="4" s="1"/>
  <c r="DB112" i="5" s="1"/>
  <c r="P2193" i="4"/>
  <c r="M2194" i="4"/>
  <c r="L2194" i="4" s="1"/>
  <c r="N2194" i="4"/>
  <c r="O2194" i="4" s="1"/>
  <c r="Q2194" i="4" s="1"/>
  <c r="DB113" i="5" s="1"/>
  <c r="P2194" i="4"/>
  <c r="L2195" i="4"/>
  <c r="M2195" i="4"/>
  <c r="N2195" i="4"/>
  <c r="O2195" i="4" s="1"/>
  <c r="Q2195" i="4" s="1"/>
  <c r="DB114" i="5" s="1"/>
  <c r="P2195" i="4"/>
  <c r="L2196" i="4"/>
  <c r="M2196" i="4"/>
  <c r="N2196" i="4"/>
  <c r="O2196" i="4" s="1"/>
  <c r="Q2196" i="4" s="1"/>
  <c r="DB115" i="5" s="1"/>
  <c r="P2196" i="4"/>
  <c r="F2196" i="4"/>
  <c r="F2195" i="4"/>
  <c r="F2194" i="4"/>
  <c r="F2193" i="4"/>
  <c r="F2192" i="4"/>
  <c r="F2191" i="4"/>
  <c r="F2190" i="4"/>
  <c r="F2189" i="4"/>
  <c r="F2188" i="4"/>
  <c r="F2187" i="4"/>
  <c r="F2186" i="4"/>
  <c r="F2185" i="4"/>
  <c r="F2184" i="4"/>
  <c r="F2183" i="4"/>
  <c r="F2182" i="4"/>
  <c r="F2181" i="4"/>
  <c r="F2180" i="4"/>
  <c r="F2179" i="4"/>
  <c r="F2178" i="4"/>
  <c r="F2177" i="4"/>
  <c r="F2176" i="4"/>
  <c r="F2175" i="4"/>
  <c r="F2174" i="4"/>
  <c r="F2173" i="4"/>
  <c r="D1815" i="2"/>
  <c r="D1814" i="2"/>
  <c r="D1813" i="2"/>
  <c r="D1812" i="2"/>
  <c r="D1811" i="2"/>
  <c r="D1810" i="2"/>
  <c r="D1809" i="2"/>
  <c r="D1808" i="2"/>
  <c r="D1807" i="2"/>
  <c r="D1806" i="2"/>
  <c r="D1805" i="2"/>
  <c r="M2149" i="4"/>
  <c r="L2149" i="4" s="1"/>
  <c r="N2149" i="4"/>
  <c r="O2149" i="4" s="1"/>
  <c r="Q2149" i="4" s="1"/>
  <c r="DA91" i="5" s="1"/>
  <c r="P2149" i="4"/>
  <c r="M2150" i="4"/>
  <c r="L2150" i="4" s="1"/>
  <c r="N2150" i="4"/>
  <c r="O2150" i="4" s="1"/>
  <c r="Q2150" i="4" s="1"/>
  <c r="DA92" i="5" s="1"/>
  <c r="P2150" i="4"/>
  <c r="L2151" i="4"/>
  <c r="M2151" i="4"/>
  <c r="N2151" i="4"/>
  <c r="O2151" i="4" s="1"/>
  <c r="Q2151" i="4" s="1"/>
  <c r="DA93" i="5" s="1"/>
  <c r="P2151" i="4"/>
  <c r="L2152" i="4"/>
  <c r="M2152" i="4"/>
  <c r="N2152" i="4"/>
  <c r="O2152" i="4" s="1"/>
  <c r="Q2152" i="4" s="1"/>
  <c r="DA94" i="5" s="1"/>
  <c r="P2152" i="4"/>
  <c r="L2153" i="4"/>
  <c r="M2153" i="4"/>
  <c r="N2153" i="4"/>
  <c r="O2153" i="4" s="1"/>
  <c r="Q2153" i="4" s="1"/>
  <c r="DA95" i="5" s="1"/>
  <c r="P2153" i="4"/>
  <c r="M2154" i="4"/>
  <c r="L2154" i="4" s="1"/>
  <c r="N2154" i="4"/>
  <c r="O2154" i="4" s="1"/>
  <c r="Q2154" i="4" s="1"/>
  <c r="DA96" i="5" s="1"/>
  <c r="P2154" i="4"/>
  <c r="L2155" i="4"/>
  <c r="M2155" i="4"/>
  <c r="N2155" i="4"/>
  <c r="O2155" i="4" s="1"/>
  <c r="Q2155" i="4" s="1"/>
  <c r="DA97" i="5" s="1"/>
  <c r="P2155" i="4"/>
  <c r="L2156" i="4"/>
  <c r="M2156" i="4"/>
  <c r="N2156" i="4"/>
  <c r="O2156" i="4" s="1"/>
  <c r="Q2156" i="4" s="1"/>
  <c r="DA98" i="5" s="1"/>
  <c r="P2156" i="4"/>
  <c r="L2157" i="4"/>
  <c r="M2157" i="4"/>
  <c r="N2157" i="4"/>
  <c r="O2157" i="4" s="1"/>
  <c r="Q2157" i="4" s="1"/>
  <c r="DA99" i="5" s="1"/>
  <c r="P2157" i="4"/>
  <c r="M2158" i="4"/>
  <c r="L2158" i="4" s="1"/>
  <c r="N2158" i="4"/>
  <c r="O2158" i="4" s="1"/>
  <c r="Q2158" i="4" s="1"/>
  <c r="DA100" i="5" s="1"/>
  <c r="P2158" i="4"/>
  <c r="L2159" i="4"/>
  <c r="M2159" i="4"/>
  <c r="N2159" i="4"/>
  <c r="O2159" i="4" s="1"/>
  <c r="Q2159" i="4" s="1"/>
  <c r="DA101" i="5" s="1"/>
  <c r="P2159" i="4"/>
  <c r="L2160" i="4"/>
  <c r="M2160" i="4"/>
  <c r="N2160" i="4"/>
  <c r="O2160" i="4" s="1"/>
  <c r="Q2160" i="4" s="1"/>
  <c r="DA102" i="5" s="1"/>
  <c r="P2160" i="4"/>
  <c r="L2161" i="4"/>
  <c r="M2161" i="4"/>
  <c r="N2161" i="4"/>
  <c r="O2161" i="4" s="1"/>
  <c r="Q2161" i="4" s="1"/>
  <c r="DA103" i="5" s="1"/>
  <c r="P2161" i="4"/>
  <c r="M2162" i="4"/>
  <c r="L2162" i="4" s="1"/>
  <c r="N2162" i="4"/>
  <c r="O2162" i="4" s="1"/>
  <c r="Q2162" i="4" s="1"/>
  <c r="DA104" i="5" s="1"/>
  <c r="P2162" i="4"/>
  <c r="L2163" i="4"/>
  <c r="M2163" i="4"/>
  <c r="N2163" i="4"/>
  <c r="O2163" i="4" s="1"/>
  <c r="Q2163" i="4" s="1"/>
  <c r="DA105" i="5" s="1"/>
  <c r="P2163" i="4"/>
  <c r="L2164" i="4"/>
  <c r="M2164" i="4"/>
  <c r="N2164" i="4"/>
  <c r="O2164" i="4" s="1"/>
  <c r="Q2164" i="4" s="1"/>
  <c r="DA106" i="5" s="1"/>
  <c r="P2164" i="4"/>
  <c r="L2165" i="4"/>
  <c r="M2165" i="4"/>
  <c r="N2165" i="4"/>
  <c r="O2165" i="4" s="1"/>
  <c r="Q2165" i="4" s="1"/>
  <c r="DA107" i="5" s="1"/>
  <c r="P2165" i="4"/>
  <c r="M2166" i="4"/>
  <c r="L2166" i="4" s="1"/>
  <c r="N2166" i="4"/>
  <c r="O2166" i="4" s="1"/>
  <c r="Q2166" i="4" s="1"/>
  <c r="DA108" i="5" s="1"/>
  <c r="P2166" i="4"/>
  <c r="L2167" i="4"/>
  <c r="M2167" i="4"/>
  <c r="N2167" i="4"/>
  <c r="O2167" i="4" s="1"/>
  <c r="Q2167" i="4" s="1"/>
  <c r="DA109" i="5" s="1"/>
  <c r="P2167" i="4"/>
  <c r="L2168" i="4"/>
  <c r="M2168" i="4"/>
  <c r="N2168" i="4"/>
  <c r="O2168" i="4" s="1"/>
  <c r="Q2168" i="4" s="1"/>
  <c r="DA110" i="5" s="1"/>
  <c r="P2168" i="4"/>
  <c r="L2169" i="4"/>
  <c r="M2169" i="4"/>
  <c r="N2169" i="4"/>
  <c r="O2169" i="4" s="1"/>
  <c r="Q2169" i="4" s="1"/>
  <c r="DA111" i="5" s="1"/>
  <c r="P2169" i="4"/>
  <c r="M2170" i="4"/>
  <c r="L2170" i="4" s="1"/>
  <c r="N2170" i="4"/>
  <c r="O2170" i="4" s="1"/>
  <c r="Q2170" i="4" s="1"/>
  <c r="DA112" i="5" s="1"/>
  <c r="P2170" i="4"/>
  <c r="L2171" i="4"/>
  <c r="M2171" i="4"/>
  <c r="N2171" i="4"/>
  <c r="O2171" i="4" s="1"/>
  <c r="Q2171" i="4" s="1"/>
  <c r="DA113" i="5" s="1"/>
  <c r="P2171" i="4"/>
  <c r="L2172" i="4"/>
  <c r="M2172" i="4"/>
  <c r="N2172" i="4"/>
  <c r="O2172" i="4" s="1"/>
  <c r="Q2172" i="4" s="1"/>
  <c r="DA114" i="5" s="1"/>
  <c r="P2172" i="4"/>
  <c r="F2149" i="4"/>
  <c r="F2150" i="4"/>
  <c r="F2151" i="4"/>
  <c r="F2152" i="4"/>
  <c r="F2153" i="4"/>
  <c r="F2154" i="4"/>
  <c r="F2155" i="4"/>
  <c r="F2156" i="4"/>
  <c r="F2157" i="4"/>
  <c r="F2158" i="4"/>
  <c r="F2159" i="4"/>
  <c r="F2160" i="4"/>
  <c r="F2161" i="4"/>
  <c r="F2162" i="4"/>
  <c r="F2163" i="4"/>
  <c r="F2164" i="4"/>
  <c r="F2165" i="4"/>
  <c r="F2166" i="4"/>
  <c r="F2167" i="4"/>
  <c r="F2168" i="4"/>
  <c r="F2169" i="4"/>
  <c r="F2170" i="4"/>
  <c r="F2171" i="4"/>
  <c r="F2172" i="4"/>
  <c r="D1794" i="2"/>
  <c r="D1795" i="2"/>
  <c r="D1796" i="2"/>
  <c r="D1797" i="2"/>
  <c r="D1798" i="2"/>
  <c r="D1799" i="2"/>
  <c r="D1800" i="2"/>
  <c r="D1801" i="2"/>
  <c r="D1802" i="2"/>
  <c r="D1803" i="2"/>
  <c r="D1804" i="2"/>
  <c r="W13" i="6"/>
  <c r="X13" i="6" s="1"/>
  <c r="V10" i="6"/>
  <c r="V11" i="6"/>
  <c r="V12" i="6"/>
  <c r="V13" i="6"/>
  <c r="AC13" i="6"/>
  <c r="M13" i="6"/>
  <c r="L13" i="6"/>
  <c r="K13" i="6"/>
  <c r="J13" i="6"/>
  <c r="I13" i="6"/>
  <c r="M2125" i="4"/>
  <c r="L2125" i="4" s="1"/>
  <c r="N2125" i="4"/>
  <c r="O2125" i="4" s="1"/>
  <c r="Q2125" i="4" s="1"/>
  <c r="CZ91" i="5" s="1"/>
  <c r="P2125" i="4"/>
  <c r="M2126" i="4"/>
  <c r="L2126" i="4" s="1"/>
  <c r="N2126" i="4"/>
  <c r="O2126" i="4" s="1"/>
  <c r="Q2126" i="4" s="1"/>
  <c r="CZ92" i="5" s="1"/>
  <c r="P2126" i="4"/>
  <c r="M2127" i="4"/>
  <c r="L2127" i="4" s="1"/>
  <c r="N2127" i="4"/>
  <c r="O2127" i="4" s="1"/>
  <c r="Q2127" i="4" s="1"/>
  <c r="CZ93" i="5" s="1"/>
  <c r="P2127" i="4"/>
  <c r="L2128" i="4"/>
  <c r="M2128" i="4"/>
  <c r="N2128" i="4"/>
  <c r="O2128" i="4" s="1"/>
  <c r="Q2128" i="4" s="1"/>
  <c r="CZ94" i="5" s="1"/>
  <c r="P2128" i="4"/>
  <c r="L2129" i="4"/>
  <c r="M2129" i="4"/>
  <c r="N2129" i="4"/>
  <c r="O2129" i="4" s="1"/>
  <c r="Q2129" i="4" s="1"/>
  <c r="CZ95" i="5" s="1"/>
  <c r="P2129" i="4"/>
  <c r="M2130" i="4"/>
  <c r="L2130" i="4" s="1"/>
  <c r="N2130" i="4"/>
  <c r="O2130" i="4" s="1"/>
  <c r="Q2130" i="4" s="1"/>
  <c r="CZ96" i="5" s="1"/>
  <c r="P2130" i="4"/>
  <c r="M2131" i="4"/>
  <c r="L2131" i="4" s="1"/>
  <c r="N2131" i="4"/>
  <c r="O2131" i="4" s="1"/>
  <c r="Q2131" i="4" s="1"/>
  <c r="CZ97" i="5" s="1"/>
  <c r="P2131" i="4"/>
  <c r="L2132" i="4"/>
  <c r="M2132" i="4"/>
  <c r="N2132" i="4"/>
  <c r="O2132" i="4" s="1"/>
  <c r="Q2132" i="4" s="1"/>
  <c r="CZ98" i="5" s="1"/>
  <c r="P2132" i="4"/>
  <c r="L2133" i="4"/>
  <c r="M2133" i="4"/>
  <c r="N2133" i="4"/>
  <c r="O2133" i="4" s="1"/>
  <c r="Q2133" i="4" s="1"/>
  <c r="CZ99" i="5" s="1"/>
  <c r="P2133" i="4"/>
  <c r="M2134" i="4"/>
  <c r="L2134" i="4" s="1"/>
  <c r="N2134" i="4"/>
  <c r="O2134" i="4" s="1"/>
  <c r="Q2134" i="4" s="1"/>
  <c r="CZ100" i="5" s="1"/>
  <c r="P2134" i="4"/>
  <c r="L2135" i="4"/>
  <c r="M2135" i="4"/>
  <c r="N2135" i="4"/>
  <c r="O2135" i="4" s="1"/>
  <c r="Q2135" i="4" s="1"/>
  <c r="CZ101" i="5" s="1"/>
  <c r="P2135" i="4"/>
  <c r="L2136" i="4"/>
  <c r="M2136" i="4"/>
  <c r="N2136" i="4"/>
  <c r="O2136" i="4" s="1"/>
  <c r="Q2136" i="4" s="1"/>
  <c r="CZ102" i="5" s="1"/>
  <c r="P2136" i="4"/>
  <c r="L2137" i="4"/>
  <c r="M2137" i="4"/>
  <c r="N2137" i="4"/>
  <c r="O2137" i="4" s="1"/>
  <c r="Q2137" i="4" s="1"/>
  <c r="CZ103" i="5" s="1"/>
  <c r="P2137" i="4"/>
  <c r="M2138" i="4"/>
  <c r="L2138" i="4" s="1"/>
  <c r="N2138" i="4"/>
  <c r="O2138" i="4" s="1"/>
  <c r="Q2138" i="4" s="1"/>
  <c r="CZ104" i="5" s="1"/>
  <c r="P2138" i="4"/>
  <c r="L2139" i="4"/>
  <c r="M2139" i="4"/>
  <c r="N2139" i="4"/>
  <c r="O2139" i="4" s="1"/>
  <c r="Q2139" i="4" s="1"/>
  <c r="CZ105" i="5" s="1"/>
  <c r="P2139" i="4"/>
  <c r="L2140" i="4"/>
  <c r="M2140" i="4"/>
  <c r="N2140" i="4"/>
  <c r="O2140" i="4" s="1"/>
  <c r="Q2140" i="4" s="1"/>
  <c r="CZ106" i="5" s="1"/>
  <c r="P2140" i="4"/>
  <c r="L2141" i="4"/>
  <c r="M2141" i="4"/>
  <c r="N2141" i="4"/>
  <c r="O2141" i="4" s="1"/>
  <c r="Q2141" i="4" s="1"/>
  <c r="CZ107" i="5" s="1"/>
  <c r="P2141" i="4"/>
  <c r="M2142" i="4"/>
  <c r="L2142" i="4" s="1"/>
  <c r="N2142" i="4"/>
  <c r="O2142" i="4" s="1"/>
  <c r="Q2142" i="4" s="1"/>
  <c r="CZ108" i="5" s="1"/>
  <c r="P2142" i="4"/>
  <c r="L2143" i="4"/>
  <c r="M2143" i="4"/>
  <c r="N2143" i="4"/>
  <c r="O2143" i="4" s="1"/>
  <c r="Q2143" i="4" s="1"/>
  <c r="CZ109" i="5" s="1"/>
  <c r="P2143" i="4"/>
  <c r="L2144" i="4"/>
  <c r="M2144" i="4"/>
  <c r="N2144" i="4"/>
  <c r="O2144" i="4" s="1"/>
  <c r="Q2144" i="4" s="1"/>
  <c r="CZ110" i="5" s="1"/>
  <c r="P2144" i="4"/>
  <c r="L2145" i="4"/>
  <c r="M2145" i="4"/>
  <c r="N2145" i="4"/>
  <c r="O2145" i="4" s="1"/>
  <c r="Q2145" i="4" s="1"/>
  <c r="CZ111" i="5" s="1"/>
  <c r="P2145" i="4"/>
  <c r="M2146" i="4"/>
  <c r="L2146" i="4" s="1"/>
  <c r="N2146" i="4"/>
  <c r="O2146" i="4" s="1"/>
  <c r="Q2146" i="4" s="1"/>
  <c r="CZ112" i="5" s="1"/>
  <c r="P2146" i="4"/>
  <c r="L2147" i="4"/>
  <c r="M2147" i="4"/>
  <c r="N2147" i="4"/>
  <c r="O2147" i="4" s="1"/>
  <c r="Q2147" i="4" s="1"/>
  <c r="CZ113" i="5" s="1"/>
  <c r="P2147" i="4"/>
  <c r="L2148" i="4"/>
  <c r="M2148" i="4"/>
  <c r="N2148" i="4"/>
  <c r="O2148" i="4" s="1"/>
  <c r="Q2148" i="4" s="1"/>
  <c r="CZ114" i="5" s="1"/>
  <c r="P2148" i="4"/>
  <c r="M2124" i="4"/>
  <c r="L2124" i="4" s="1"/>
  <c r="M2077" i="4"/>
  <c r="M2078" i="4"/>
  <c r="M2079" i="4"/>
  <c r="M2080" i="4"/>
  <c r="M2081" i="4"/>
  <c r="M2082" i="4"/>
  <c r="M2083" i="4"/>
  <c r="M2084" i="4"/>
  <c r="M2085" i="4"/>
  <c r="M2086" i="4"/>
  <c r="M2087" i="4"/>
  <c r="M2088" i="4"/>
  <c r="M2089" i="4"/>
  <c r="M2090" i="4"/>
  <c r="M2091" i="4"/>
  <c r="M2092" i="4"/>
  <c r="M2093" i="4"/>
  <c r="M2094" i="4"/>
  <c r="M2095" i="4"/>
  <c r="M2096" i="4"/>
  <c r="M2097" i="4"/>
  <c r="M2098" i="4"/>
  <c r="M2099" i="4"/>
  <c r="M2100" i="4"/>
  <c r="M2101" i="4"/>
  <c r="M2102" i="4"/>
  <c r="L2102" i="4" s="1"/>
  <c r="M2103" i="4"/>
  <c r="M2104" i="4"/>
  <c r="M2105" i="4"/>
  <c r="M2106" i="4"/>
  <c r="M2107" i="4"/>
  <c r="M2108" i="4"/>
  <c r="M2109" i="4"/>
  <c r="M2110" i="4"/>
  <c r="L2110" i="4" s="1"/>
  <c r="M2111" i="4"/>
  <c r="M2112" i="4"/>
  <c r="M2113" i="4"/>
  <c r="M2114" i="4"/>
  <c r="M2115" i="4"/>
  <c r="M2116" i="4"/>
  <c r="M2117" i="4"/>
  <c r="M2118" i="4"/>
  <c r="L2118" i="4" s="1"/>
  <c r="M2119" i="4"/>
  <c r="M2120" i="4"/>
  <c r="M2121" i="4"/>
  <c r="M2122" i="4"/>
  <c r="M2123" i="4"/>
  <c r="F2148" i="4"/>
  <c r="F2147" i="4"/>
  <c r="F2146" i="4"/>
  <c r="F2145" i="4"/>
  <c r="F2144" i="4"/>
  <c r="F2143" i="4"/>
  <c r="F2142" i="4"/>
  <c r="F2141" i="4"/>
  <c r="F2140" i="4"/>
  <c r="F2139" i="4"/>
  <c r="F2138" i="4"/>
  <c r="F2137" i="4"/>
  <c r="F2136" i="4"/>
  <c r="F2135" i="4"/>
  <c r="F2134" i="4"/>
  <c r="F2133" i="4"/>
  <c r="F2132" i="4"/>
  <c r="F2131" i="4"/>
  <c r="F2130" i="4"/>
  <c r="F2129" i="4"/>
  <c r="F2128" i="4"/>
  <c r="F2127" i="4"/>
  <c r="F2126" i="4"/>
  <c r="F2125" i="4"/>
  <c r="D1786" i="2"/>
  <c r="D1787" i="2"/>
  <c r="D1788" i="2"/>
  <c r="D1789" i="2"/>
  <c r="D1790" i="2"/>
  <c r="D1791" i="2"/>
  <c r="D1792" i="2"/>
  <c r="D1793" i="2"/>
  <c r="N2101" i="4"/>
  <c r="O2101" i="4" s="1"/>
  <c r="Q2101" i="4" s="1"/>
  <c r="P2101" i="4"/>
  <c r="N2102" i="4"/>
  <c r="O2102" i="4" s="1"/>
  <c r="Q2102" i="4" s="1"/>
  <c r="P2102" i="4"/>
  <c r="N2103" i="4"/>
  <c r="O2103" i="4" s="1"/>
  <c r="Q2103" i="4" s="1"/>
  <c r="P2103" i="4"/>
  <c r="N2104" i="4"/>
  <c r="O2104" i="4" s="1"/>
  <c r="Q2104" i="4" s="1"/>
  <c r="P2104" i="4"/>
  <c r="N2105" i="4"/>
  <c r="O2105" i="4" s="1"/>
  <c r="Q2105" i="4" s="1"/>
  <c r="P2105" i="4"/>
  <c r="N2106" i="4"/>
  <c r="O2106" i="4" s="1"/>
  <c r="Q2106" i="4" s="1"/>
  <c r="P2106" i="4"/>
  <c r="N2107" i="4"/>
  <c r="O2107" i="4" s="1"/>
  <c r="Q2107" i="4" s="1"/>
  <c r="P2107" i="4"/>
  <c r="N2108" i="4"/>
  <c r="O2108" i="4" s="1"/>
  <c r="Q2108" i="4" s="1"/>
  <c r="P2108" i="4"/>
  <c r="N2109" i="4"/>
  <c r="O2109" i="4" s="1"/>
  <c r="Q2109" i="4" s="1"/>
  <c r="P2109" i="4"/>
  <c r="N2110" i="4"/>
  <c r="O2110" i="4" s="1"/>
  <c r="Q2110" i="4" s="1"/>
  <c r="P2110" i="4"/>
  <c r="N2111" i="4"/>
  <c r="O2111" i="4" s="1"/>
  <c r="Q2111" i="4" s="1"/>
  <c r="P2111" i="4"/>
  <c r="N2112" i="4"/>
  <c r="O2112" i="4" s="1"/>
  <c r="Q2112" i="4" s="1"/>
  <c r="P2112" i="4"/>
  <c r="N2113" i="4"/>
  <c r="O2113" i="4" s="1"/>
  <c r="Q2113" i="4" s="1"/>
  <c r="P2113" i="4"/>
  <c r="N2114" i="4"/>
  <c r="O2114" i="4" s="1"/>
  <c r="Q2114" i="4" s="1"/>
  <c r="P2114" i="4"/>
  <c r="N2115" i="4"/>
  <c r="O2115" i="4" s="1"/>
  <c r="Q2115" i="4" s="1"/>
  <c r="P2115" i="4"/>
  <c r="N2116" i="4"/>
  <c r="O2116" i="4" s="1"/>
  <c r="Q2116" i="4" s="1"/>
  <c r="P2116" i="4"/>
  <c r="N2117" i="4"/>
  <c r="O2117" i="4" s="1"/>
  <c r="Q2117" i="4" s="1"/>
  <c r="P2117" i="4"/>
  <c r="N2118" i="4"/>
  <c r="O2118" i="4" s="1"/>
  <c r="Q2118" i="4" s="1"/>
  <c r="P2118" i="4"/>
  <c r="N2119" i="4"/>
  <c r="O2119" i="4" s="1"/>
  <c r="Q2119" i="4" s="1"/>
  <c r="P2119" i="4"/>
  <c r="N2120" i="4"/>
  <c r="O2120" i="4" s="1"/>
  <c r="Q2120" i="4" s="1"/>
  <c r="P2120" i="4"/>
  <c r="N2121" i="4"/>
  <c r="O2121" i="4" s="1"/>
  <c r="Q2121" i="4" s="1"/>
  <c r="P2121" i="4"/>
  <c r="N2122" i="4"/>
  <c r="O2122" i="4" s="1"/>
  <c r="Q2122" i="4" s="1"/>
  <c r="P2122" i="4"/>
  <c r="N2123" i="4"/>
  <c r="O2123" i="4" s="1"/>
  <c r="Q2123" i="4" s="1"/>
  <c r="P2123" i="4"/>
  <c r="N2124" i="4"/>
  <c r="O2124" i="4" s="1"/>
  <c r="Q2124" i="4" s="1"/>
  <c r="P2124" i="4"/>
  <c r="L2101" i="4"/>
  <c r="L2103" i="4"/>
  <c r="L2104" i="4"/>
  <c r="L2105" i="4"/>
  <c r="L2106" i="4"/>
  <c r="L2107" i="4"/>
  <c r="L2108" i="4"/>
  <c r="L2109" i="4"/>
  <c r="L2111" i="4"/>
  <c r="L2112" i="4"/>
  <c r="L2113" i="4"/>
  <c r="L2114" i="4"/>
  <c r="L2115" i="4"/>
  <c r="L2116" i="4"/>
  <c r="L2117" i="4"/>
  <c r="L2119" i="4"/>
  <c r="L2120" i="4"/>
  <c r="L2121" i="4"/>
  <c r="L2122" i="4"/>
  <c r="L2123" i="4"/>
  <c r="F2101" i="4"/>
  <c r="F2102" i="4"/>
  <c r="F2103" i="4"/>
  <c r="F2104" i="4"/>
  <c r="F2105" i="4"/>
  <c r="F2106" i="4"/>
  <c r="F2107" i="4"/>
  <c r="F2108" i="4"/>
  <c r="F2109" i="4"/>
  <c r="F2110" i="4"/>
  <c r="F2111" i="4"/>
  <c r="F2112" i="4"/>
  <c r="F2113" i="4"/>
  <c r="F2114" i="4"/>
  <c r="F2115" i="4"/>
  <c r="F2116" i="4"/>
  <c r="F2117" i="4"/>
  <c r="F2118" i="4"/>
  <c r="F2119" i="4"/>
  <c r="F2120" i="4"/>
  <c r="F2121" i="4"/>
  <c r="F2122" i="4"/>
  <c r="F2123" i="4"/>
  <c r="F2124" i="4"/>
  <c r="D1776" i="2"/>
  <c r="D1777" i="2"/>
  <c r="D1778" i="2"/>
  <c r="D1779" i="2"/>
  <c r="D1780" i="2"/>
  <c r="D1781" i="2"/>
  <c r="D1782" i="2"/>
  <c r="D1783" i="2"/>
  <c r="D1784" i="2"/>
  <c r="D1785" i="2"/>
  <c r="AB14" i="6" l="1"/>
  <c r="AA14" i="6"/>
  <c r="Z14" i="6"/>
  <c r="Y14" i="6"/>
  <c r="AB13" i="6"/>
  <c r="AA13" i="6"/>
  <c r="Z13" i="6"/>
  <c r="Y13" i="6"/>
  <c r="AC12" i="6"/>
  <c r="W12" i="6"/>
  <c r="X12" i="6" s="1"/>
  <c r="I12" i="6"/>
  <c r="J12" i="6"/>
  <c r="K12" i="6"/>
  <c r="L12" i="6"/>
  <c r="M12" i="6"/>
  <c r="P2077" i="4"/>
  <c r="P2078" i="4"/>
  <c r="P2079" i="4"/>
  <c r="P2080" i="4"/>
  <c r="P2081" i="4"/>
  <c r="P2082" i="4"/>
  <c r="P2083" i="4"/>
  <c r="P2084" i="4"/>
  <c r="P2085" i="4"/>
  <c r="P2086" i="4"/>
  <c r="P2087" i="4"/>
  <c r="P2088" i="4"/>
  <c r="P2089" i="4"/>
  <c r="P2090" i="4"/>
  <c r="P2091" i="4"/>
  <c r="P2092" i="4"/>
  <c r="P2093" i="4"/>
  <c r="P2094" i="4"/>
  <c r="P2095" i="4"/>
  <c r="P2096" i="4"/>
  <c r="P2097" i="4"/>
  <c r="P2098" i="4"/>
  <c r="P2099" i="4"/>
  <c r="P2100" i="4"/>
  <c r="N2078" i="4"/>
  <c r="O2078" i="4" s="1"/>
  <c r="Q2078" i="4" s="1"/>
  <c r="N2079" i="4"/>
  <c r="O2079" i="4" s="1"/>
  <c r="Q2079" i="4" s="1"/>
  <c r="N2080" i="4"/>
  <c r="O2080" i="4" s="1"/>
  <c r="Q2080" i="4" s="1"/>
  <c r="N2081" i="4"/>
  <c r="O2081" i="4" s="1"/>
  <c r="Q2081" i="4" s="1"/>
  <c r="N2082" i="4"/>
  <c r="O2082" i="4" s="1"/>
  <c r="Q2082" i="4" s="1"/>
  <c r="N2083" i="4"/>
  <c r="O2083" i="4" s="1"/>
  <c r="Q2083" i="4" s="1"/>
  <c r="N2084" i="4"/>
  <c r="O2084" i="4" s="1"/>
  <c r="Q2084" i="4" s="1"/>
  <c r="N2085" i="4"/>
  <c r="O2085" i="4" s="1"/>
  <c r="Q2085" i="4" s="1"/>
  <c r="N2086" i="4"/>
  <c r="O2086" i="4" s="1"/>
  <c r="Q2086" i="4" s="1"/>
  <c r="N2087" i="4"/>
  <c r="O2087" i="4" s="1"/>
  <c r="Q2087" i="4" s="1"/>
  <c r="N2088" i="4"/>
  <c r="O2088" i="4" s="1"/>
  <c r="Q2088" i="4" s="1"/>
  <c r="CX101" i="5" s="1"/>
  <c r="N2089" i="4"/>
  <c r="O2089" i="4" s="1"/>
  <c r="Q2089" i="4" s="1"/>
  <c r="N2090" i="4"/>
  <c r="O2090" i="4" s="1"/>
  <c r="Q2090" i="4" s="1"/>
  <c r="N2091" i="4"/>
  <c r="O2091" i="4" s="1"/>
  <c r="Q2091" i="4" s="1"/>
  <c r="N2092" i="4"/>
  <c r="O2092" i="4" s="1"/>
  <c r="Q2092" i="4" s="1"/>
  <c r="N2093" i="4"/>
  <c r="O2093" i="4" s="1"/>
  <c r="Q2093" i="4" s="1"/>
  <c r="N2094" i="4"/>
  <c r="O2094" i="4" s="1"/>
  <c r="Q2094" i="4" s="1"/>
  <c r="N2095" i="4"/>
  <c r="O2095" i="4" s="1"/>
  <c r="Q2095" i="4" s="1"/>
  <c r="N2096" i="4"/>
  <c r="O2096" i="4" s="1"/>
  <c r="Q2096" i="4" s="1"/>
  <c r="CX109" i="5" s="1"/>
  <c r="N2097" i="4"/>
  <c r="O2097" i="4" s="1"/>
  <c r="Q2097" i="4" s="1"/>
  <c r="N2098" i="4"/>
  <c r="O2098" i="4" s="1"/>
  <c r="Q2098" i="4" s="1"/>
  <c r="N2099" i="4"/>
  <c r="O2099" i="4" s="1"/>
  <c r="Q2099" i="4" s="1"/>
  <c r="N2100" i="4"/>
  <c r="O2100" i="4" s="1"/>
  <c r="Q2100" i="4" s="1"/>
  <c r="N2077" i="4"/>
  <c r="O2077" i="4" s="1"/>
  <c r="Q2077" i="4" s="1"/>
  <c r="L2077" i="4"/>
  <c r="CY101" i="5" s="1"/>
  <c r="L2078" i="4"/>
  <c r="L2079" i="4"/>
  <c r="CY105" i="5" s="1"/>
  <c r="L2080" i="4"/>
  <c r="L2081" i="4"/>
  <c r="L2082" i="4"/>
  <c r="L2083" i="4"/>
  <c r="L2084" i="4"/>
  <c r="L2085" i="4"/>
  <c r="L2086" i="4"/>
  <c r="L2087" i="4"/>
  <c r="L2088" i="4"/>
  <c r="L2089" i="4"/>
  <c r="L2090" i="4"/>
  <c r="L2091" i="4"/>
  <c r="L2092" i="4"/>
  <c r="L2093" i="4"/>
  <c r="L2094" i="4"/>
  <c r="L2095" i="4"/>
  <c r="L2096" i="4"/>
  <c r="L2097" i="4"/>
  <c r="L2098" i="4"/>
  <c r="L2099" i="4"/>
  <c r="L2100" i="4"/>
  <c r="F2077" i="4"/>
  <c r="F2078" i="4"/>
  <c r="F2079" i="4"/>
  <c r="F2080" i="4"/>
  <c r="F2081" i="4"/>
  <c r="F2082" i="4"/>
  <c r="F2083" i="4"/>
  <c r="F2084" i="4"/>
  <c r="F2085" i="4"/>
  <c r="F2086" i="4"/>
  <c r="F2087" i="4"/>
  <c r="F2088" i="4"/>
  <c r="F2089" i="4"/>
  <c r="F2090" i="4"/>
  <c r="F2091" i="4"/>
  <c r="F2092" i="4"/>
  <c r="F2093" i="4"/>
  <c r="F2094" i="4"/>
  <c r="F2095" i="4"/>
  <c r="F2096" i="4"/>
  <c r="F2097" i="4"/>
  <c r="F2098" i="4"/>
  <c r="F2099" i="4"/>
  <c r="F2100" i="4"/>
  <c r="D1765" i="2"/>
  <c r="D1766" i="2"/>
  <c r="D1767" i="2"/>
  <c r="D1768" i="2"/>
  <c r="D1769" i="2"/>
  <c r="D1770" i="2"/>
  <c r="D1771" i="2"/>
  <c r="D1772" i="2"/>
  <c r="D1773" i="2"/>
  <c r="D1774" i="2"/>
  <c r="D1775" i="2"/>
  <c r="O2074" i="4"/>
  <c r="Q2074" i="4" s="1"/>
  <c r="L2076" i="4"/>
  <c r="L2075" i="4"/>
  <c r="L2074" i="4"/>
  <c r="L2073" i="4"/>
  <c r="L2072" i="4"/>
  <c r="L2071" i="4"/>
  <c r="L2070" i="4"/>
  <c r="L2069" i="4"/>
  <c r="L2068" i="4"/>
  <c r="L2067" i="4"/>
  <c r="L2066" i="4"/>
  <c r="L2065" i="4"/>
  <c r="L2064" i="4"/>
  <c r="L2063" i="4"/>
  <c r="L2062" i="4"/>
  <c r="L2061" i="4"/>
  <c r="L2060" i="4"/>
  <c r="L2059" i="4"/>
  <c r="L2058" i="4"/>
  <c r="L2057" i="4"/>
  <c r="L2056" i="4"/>
  <c r="L2055" i="4"/>
  <c r="L2054" i="4"/>
  <c r="L2053" i="4"/>
  <c r="P2053" i="4"/>
  <c r="P2054" i="4"/>
  <c r="P2055" i="4"/>
  <c r="P2056" i="4"/>
  <c r="P2057" i="4"/>
  <c r="P2058" i="4"/>
  <c r="P2059" i="4"/>
  <c r="P2060" i="4"/>
  <c r="P2061" i="4"/>
  <c r="P2062" i="4"/>
  <c r="P2063" i="4"/>
  <c r="P2064" i="4"/>
  <c r="P2065" i="4"/>
  <c r="P2066" i="4"/>
  <c r="P2067" i="4"/>
  <c r="P2068" i="4"/>
  <c r="P2069" i="4"/>
  <c r="P2070" i="4"/>
  <c r="P2071" i="4"/>
  <c r="P2072" i="4"/>
  <c r="P2073" i="4"/>
  <c r="P2074" i="4"/>
  <c r="P2075" i="4"/>
  <c r="P2076" i="4"/>
  <c r="M2076" i="4"/>
  <c r="M2075" i="4"/>
  <c r="M2074" i="4"/>
  <c r="M2073" i="4"/>
  <c r="M2072" i="4"/>
  <c r="M2071" i="4"/>
  <c r="M2070" i="4"/>
  <c r="M2069" i="4"/>
  <c r="O2068" i="4"/>
  <c r="Q2068" i="4" s="1"/>
  <c r="M2068" i="4"/>
  <c r="M2067" i="4"/>
  <c r="M2066" i="4"/>
  <c r="O2065" i="4"/>
  <c r="Q2065" i="4" s="1"/>
  <c r="M2065" i="4"/>
  <c r="M2064" i="4"/>
  <c r="M2063" i="4"/>
  <c r="O2062" i="4"/>
  <c r="Q2062" i="4" s="1"/>
  <c r="M2062" i="4"/>
  <c r="M2061" i="4"/>
  <c r="M2060" i="4"/>
  <c r="M2059" i="4"/>
  <c r="O2058" i="4"/>
  <c r="Q2058" i="4" s="1"/>
  <c r="M2058" i="4"/>
  <c r="O2057" i="4"/>
  <c r="Q2057" i="4" s="1"/>
  <c r="M2057" i="4"/>
  <c r="M2056" i="4"/>
  <c r="O2055" i="4"/>
  <c r="Q2055" i="4" s="1"/>
  <c r="M2055" i="4"/>
  <c r="O2054" i="4"/>
  <c r="Q2054" i="4" s="1"/>
  <c r="M2054" i="4"/>
  <c r="O2053" i="4"/>
  <c r="Q2053" i="4" s="1"/>
  <c r="CW89" i="5" s="1"/>
  <c r="M2053" i="4"/>
  <c r="F2076" i="4"/>
  <c r="F2075" i="4"/>
  <c r="F2074" i="4"/>
  <c r="F2073" i="4"/>
  <c r="F2072" i="4"/>
  <c r="F2071" i="4"/>
  <c r="F2070" i="4"/>
  <c r="F2069" i="4"/>
  <c r="F2068" i="4"/>
  <c r="F2067" i="4"/>
  <c r="F2066" i="4"/>
  <c r="F2065" i="4"/>
  <c r="F2064" i="4"/>
  <c r="F2063" i="4"/>
  <c r="F2062" i="4"/>
  <c r="F2061" i="4"/>
  <c r="F2060" i="4"/>
  <c r="F2059" i="4"/>
  <c r="F2058" i="4"/>
  <c r="F2057" i="4"/>
  <c r="F2056" i="4"/>
  <c r="F2055" i="4"/>
  <c r="F2054" i="4"/>
  <c r="F2053" i="4"/>
  <c r="D1764" i="2"/>
  <c r="D1763" i="2"/>
  <c r="D1762" i="2"/>
  <c r="D1761" i="2"/>
  <c r="D1760" i="2"/>
  <c r="D1759" i="2"/>
  <c r="D1758" i="2"/>
  <c r="D1757" i="2"/>
  <c r="D1756" i="2"/>
  <c r="D1755" i="2"/>
  <c r="D1754" i="2"/>
  <c r="AC11" i="6"/>
  <c r="W11" i="6"/>
  <c r="Z11" i="6" s="1"/>
  <c r="I11" i="6"/>
  <c r="J11" i="6"/>
  <c r="K11" i="6"/>
  <c r="L11" i="6"/>
  <c r="M11" i="6"/>
  <c r="L2043" i="4"/>
  <c r="L2051" i="4"/>
  <c r="M2029" i="4"/>
  <c r="L2029" i="4" s="1"/>
  <c r="N2029" i="4"/>
  <c r="O2029" i="4" s="1"/>
  <c r="Q2029" i="4" s="1"/>
  <c r="CV89" i="5" s="1"/>
  <c r="P2029" i="4"/>
  <c r="M2030" i="4"/>
  <c r="L2030" i="4" s="1"/>
  <c r="N2030" i="4"/>
  <c r="O2030" i="4" s="1"/>
  <c r="Q2030" i="4" s="1"/>
  <c r="P2030" i="4"/>
  <c r="M2031" i="4"/>
  <c r="L2031" i="4" s="1"/>
  <c r="N2031" i="4"/>
  <c r="O2031" i="4" s="1"/>
  <c r="P2031" i="4"/>
  <c r="M2032" i="4"/>
  <c r="L2032" i="4" s="1"/>
  <c r="N2032" i="4"/>
  <c r="O2032" i="4" s="1"/>
  <c r="Q2032" i="4" s="1"/>
  <c r="P2032" i="4"/>
  <c r="M2033" i="4"/>
  <c r="L2033" i="4" s="1"/>
  <c r="N2033" i="4"/>
  <c r="O2033" i="4" s="1"/>
  <c r="P2033" i="4"/>
  <c r="M2034" i="4"/>
  <c r="L2034" i="4" s="1"/>
  <c r="N2034" i="4"/>
  <c r="O2034" i="4" s="1"/>
  <c r="Q2034" i="4" s="1"/>
  <c r="CV94" i="5" s="1"/>
  <c r="P2034" i="4"/>
  <c r="M2035" i="4"/>
  <c r="L2035" i="4" s="1"/>
  <c r="N2035" i="4"/>
  <c r="O2035" i="4" s="1"/>
  <c r="Q2035" i="4" s="1"/>
  <c r="P2035" i="4"/>
  <c r="M2036" i="4"/>
  <c r="L2036" i="4" s="1"/>
  <c r="N2036" i="4"/>
  <c r="O2036" i="4" s="1"/>
  <c r="Q2036" i="4" s="1"/>
  <c r="P2036" i="4"/>
  <c r="M2037" i="4"/>
  <c r="L2037" i="4" s="1"/>
  <c r="N2037" i="4"/>
  <c r="O2037" i="4" s="1"/>
  <c r="Q2037" i="4" s="1"/>
  <c r="P2037" i="4"/>
  <c r="M2038" i="4"/>
  <c r="L2038" i="4" s="1"/>
  <c r="N2038" i="4"/>
  <c r="O2038" i="4" s="1"/>
  <c r="Q2038" i="4" s="1"/>
  <c r="P2038" i="4"/>
  <c r="M2039" i="4"/>
  <c r="L2039" i="4" s="1"/>
  <c r="N2039" i="4"/>
  <c r="O2039" i="4" s="1"/>
  <c r="Q2039" i="4" s="1"/>
  <c r="P2039" i="4"/>
  <c r="M2040" i="4"/>
  <c r="L2040" i="4" s="1"/>
  <c r="N2040" i="4"/>
  <c r="O2040" i="4" s="1"/>
  <c r="Q2040" i="4" s="1"/>
  <c r="P2040" i="4"/>
  <c r="M2041" i="4"/>
  <c r="L2041" i="4" s="1"/>
  <c r="N2041" i="4"/>
  <c r="O2041" i="4" s="1"/>
  <c r="Q2041" i="4" s="1"/>
  <c r="P2041" i="4"/>
  <c r="M2042" i="4"/>
  <c r="L2042" i="4" s="1"/>
  <c r="N2042" i="4"/>
  <c r="O2042" i="4" s="1"/>
  <c r="Q2042" i="4" s="1"/>
  <c r="CV102" i="5" s="1"/>
  <c r="P2042" i="4"/>
  <c r="M2043" i="4"/>
  <c r="N2043" i="4"/>
  <c r="O2043" i="4" s="1"/>
  <c r="P2043" i="4"/>
  <c r="M2044" i="4"/>
  <c r="L2044" i="4" s="1"/>
  <c r="N2044" i="4"/>
  <c r="O2044" i="4" s="1"/>
  <c r="Q2044" i="4" s="1"/>
  <c r="P2044" i="4"/>
  <c r="M2045" i="4"/>
  <c r="L2045" i="4" s="1"/>
  <c r="N2045" i="4"/>
  <c r="O2045" i="4" s="1"/>
  <c r="P2045" i="4"/>
  <c r="M2046" i="4"/>
  <c r="L2046" i="4" s="1"/>
  <c r="N2046" i="4"/>
  <c r="O2046" i="4" s="1"/>
  <c r="Q2046" i="4" s="1"/>
  <c r="P2046" i="4"/>
  <c r="M2047" i="4"/>
  <c r="L2047" i="4" s="1"/>
  <c r="N2047" i="4"/>
  <c r="O2047" i="4" s="1"/>
  <c r="P2047" i="4"/>
  <c r="M2048" i="4"/>
  <c r="L2048" i="4" s="1"/>
  <c r="N2048" i="4"/>
  <c r="O2048" i="4" s="1"/>
  <c r="Q2048" i="4" s="1"/>
  <c r="CV108" i="5" s="1"/>
  <c r="P2048" i="4"/>
  <c r="M2049" i="4"/>
  <c r="L2049" i="4" s="1"/>
  <c r="N2049" i="4"/>
  <c r="O2049" i="4" s="1"/>
  <c r="Q2049" i="4" s="1"/>
  <c r="P2049" i="4"/>
  <c r="M2050" i="4"/>
  <c r="L2050" i="4" s="1"/>
  <c r="N2050" i="4"/>
  <c r="O2050" i="4" s="1"/>
  <c r="Q2050" i="4" s="1"/>
  <c r="P2050" i="4"/>
  <c r="M2051" i="4"/>
  <c r="N2051" i="4"/>
  <c r="O2051" i="4" s="1"/>
  <c r="P2051" i="4"/>
  <c r="M2052" i="4"/>
  <c r="L2052" i="4" s="1"/>
  <c r="N2052" i="4"/>
  <c r="O2052" i="4" s="1"/>
  <c r="Q2052" i="4" s="1"/>
  <c r="CV112" i="5" s="1"/>
  <c r="P2052" i="4"/>
  <c r="F2052" i="4"/>
  <c r="F2051" i="4"/>
  <c r="F2050" i="4"/>
  <c r="F2049" i="4"/>
  <c r="F2048" i="4"/>
  <c r="F2047" i="4"/>
  <c r="F2046" i="4"/>
  <c r="F2045" i="4"/>
  <c r="F2044" i="4"/>
  <c r="F2043" i="4"/>
  <c r="F2042" i="4"/>
  <c r="F2041" i="4"/>
  <c r="F2040" i="4"/>
  <c r="F2039" i="4"/>
  <c r="F2038" i="4"/>
  <c r="F2037" i="4"/>
  <c r="F2036" i="4"/>
  <c r="F2035" i="4"/>
  <c r="F2034" i="4"/>
  <c r="F2033" i="4"/>
  <c r="F2032" i="4"/>
  <c r="F2031" i="4"/>
  <c r="F2030" i="4"/>
  <c r="F2029" i="4"/>
  <c r="D1753" i="2"/>
  <c r="D1752" i="2"/>
  <c r="D1751" i="2"/>
  <c r="D1750" i="2"/>
  <c r="D1749" i="2"/>
  <c r="D1748" i="2"/>
  <c r="D1747" i="2"/>
  <c r="D1746" i="2"/>
  <c r="D1745" i="2"/>
  <c r="D1744" i="2"/>
  <c r="D1743" i="2"/>
  <c r="D1742" i="2"/>
  <c r="N2010" i="4"/>
  <c r="O2010" i="4" s="1"/>
  <c r="N2005" i="4"/>
  <c r="O2005" i="4" s="1"/>
  <c r="Q2005" i="4" s="1"/>
  <c r="P2005" i="4"/>
  <c r="N2006" i="4"/>
  <c r="O2006" i="4" s="1"/>
  <c r="P2006" i="4"/>
  <c r="N2007" i="4"/>
  <c r="O2007" i="4" s="1"/>
  <c r="Q2007" i="4" s="1"/>
  <c r="P2007" i="4"/>
  <c r="N2008" i="4"/>
  <c r="O2008" i="4" s="1"/>
  <c r="Q2008" i="4" s="1"/>
  <c r="P2008" i="4"/>
  <c r="N2009" i="4"/>
  <c r="O2009" i="4" s="1"/>
  <c r="Q2009" i="4" s="1"/>
  <c r="P2009" i="4"/>
  <c r="P2010" i="4"/>
  <c r="N2011" i="4"/>
  <c r="O2011" i="4" s="1"/>
  <c r="P2011" i="4"/>
  <c r="N2012" i="4"/>
  <c r="O2012" i="4" s="1"/>
  <c r="P2012" i="4"/>
  <c r="N2013" i="4"/>
  <c r="O2013" i="4" s="1"/>
  <c r="P2013" i="4"/>
  <c r="N2014" i="4"/>
  <c r="O2014" i="4" s="1"/>
  <c r="P2014" i="4"/>
  <c r="N2015" i="4"/>
  <c r="O2015" i="4" s="1"/>
  <c r="P2015" i="4"/>
  <c r="N2016" i="4"/>
  <c r="O2016" i="4" s="1"/>
  <c r="P2016" i="4"/>
  <c r="N2017" i="4"/>
  <c r="O2017" i="4" s="1"/>
  <c r="P2017" i="4"/>
  <c r="N2018" i="4"/>
  <c r="O2018" i="4" s="1"/>
  <c r="P2018" i="4"/>
  <c r="N2019" i="4"/>
  <c r="O2019" i="4" s="1"/>
  <c r="P2019" i="4"/>
  <c r="N2020" i="4"/>
  <c r="O2020" i="4" s="1"/>
  <c r="P2020" i="4"/>
  <c r="N2021" i="4"/>
  <c r="O2021" i="4" s="1"/>
  <c r="P2021" i="4"/>
  <c r="N2022" i="4"/>
  <c r="O2022" i="4" s="1"/>
  <c r="P2022" i="4"/>
  <c r="N2023" i="4"/>
  <c r="O2023" i="4" s="1"/>
  <c r="P2023" i="4"/>
  <c r="N2024" i="4"/>
  <c r="O2024" i="4" s="1"/>
  <c r="P2024" i="4"/>
  <c r="N2025" i="4"/>
  <c r="O2025" i="4" s="1"/>
  <c r="P2025" i="4"/>
  <c r="N2026" i="4"/>
  <c r="O2026" i="4" s="1"/>
  <c r="P2026" i="4"/>
  <c r="N2027" i="4"/>
  <c r="O2027" i="4" s="1"/>
  <c r="P2027" i="4"/>
  <c r="N2028" i="4"/>
  <c r="O2028" i="4" s="1"/>
  <c r="P2028" i="4"/>
  <c r="M2028" i="4"/>
  <c r="L2028" i="4" s="1"/>
  <c r="M2027" i="4"/>
  <c r="L2027" i="4" s="1"/>
  <c r="M2026" i="4"/>
  <c r="L2026" i="4" s="1"/>
  <c r="M2025" i="4"/>
  <c r="L2025" i="4" s="1"/>
  <c r="M2024" i="4"/>
  <c r="L2024" i="4" s="1"/>
  <c r="M2023" i="4"/>
  <c r="L2023" i="4" s="1"/>
  <c r="M2022" i="4"/>
  <c r="L2022" i="4" s="1"/>
  <c r="M2021" i="4"/>
  <c r="L2021" i="4" s="1"/>
  <c r="M2020" i="4"/>
  <c r="L2020" i="4" s="1"/>
  <c r="M2019" i="4"/>
  <c r="L2019" i="4" s="1"/>
  <c r="M2018" i="4"/>
  <c r="L2018" i="4" s="1"/>
  <c r="M2017" i="4"/>
  <c r="L2017" i="4" s="1"/>
  <c r="M2016" i="4"/>
  <c r="L2016" i="4" s="1"/>
  <c r="M2015" i="4"/>
  <c r="L2015" i="4" s="1"/>
  <c r="M2014" i="4"/>
  <c r="L2014" i="4" s="1"/>
  <c r="M2013" i="4"/>
  <c r="L2013" i="4" s="1"/>
  <c r="M2012" i="4"/>
  <c r="L2012" i="4" s="1"/>
  <c r="M2011" i="4"/>
  <c r="L2011" i="4" s="1"/>
  <c r="M2010" i="4"/>
  <c r="L2010" i="4" s="1"/>
  <c r="M2009" i="4"/>
  <c r="L2009" i="4" s="1"/>
  <c r="M2008" i="4"/>
  <c r="L2008" i="4" s="1"/>
  <c r="M2007" i="4"/>
  <c r="L2007" i="4" s="1"/>
  <c r="M2006" i="4"/>
  <c r="L2006" i="4" s="1"/>
  <c r="M2005" i="4"/>
  <c r="L2005" i="4" s="1"/>
  <c r="F2028" i="4"/>
  <c r="F2027" i="4"/>
  <c r="F2026" i="4"/>
  <c r="F2025" i="4"/>
  <c r="F2024" i="4"/>
  <c r="F2023" i="4"/>
  <c r="F2022" i="4"/>
  <c r="F2021" i="4"/>
  <c r="F2020" i="4"/>
  <c r="F2019" i="4"/>
  <c r="F2018" i="4"/>
  <c r="F2017" i="4"/>
  <c r="F2016" i="4"/>
  <c r="F2015" i="4"/>
  <c r="F2014" i="4"/>
  <c r="F2013" i="4"/>
  <c r="F2012" i="4"/>
  <c r="F2011" i="4"/>
  <c r="F2010" i="4"/>
  <c r="F2009" i="4"/>
  <c r="F2008" i="4"/>
  <c r="F2007" i="4"/>
  <c r="F2006" i="4"/>
  <c r="F2005" i="4"/>
  <c r="D1741" i="2"/>
  <c r="D1740" i="2"/>
  <c r="D1739" i="2"/>
  <c r="D1738" i="2"/>
  <c r="D1737" i="2"/>
  <c r="D1736" i="2"/>
  <c r="D1735" i="2"/>
  <c r="D1734" i="2"/>
  <c r="D1733" i="2"/>
  <c r="W10" i="6"/>
  <c r="X10" i="6" s="1"/>
  <c r="AC10" i="6"/>
  <c r="I10" i="6"/>
  <c r="J10" i="6"/>
  <c r="K10" i="6"/>
  <c r="L10" i="6"/>
  <c r="M10" i="6"/>
  <c r="M1981" i="4"/>
  <c r="L1981" i="4" s="1"/>
  <c r="N1981" i="4"/>
  <c r="O1981" i="4" s="1"/>
  <c r="P1981" i="4"/>
  <c r="M1982" i="4"/>
  <c r="L1982" i="4" s="1"/>
  <c r="N1982" i="4"/>
  <c r="O1982" i="4" s="1"/>
  <c r="P1982" i="4"/>
  <c r="M1983" i="4"/>
  <c r="L1983" i="4" s="1"/>
  <c r="N1983" i="4"/>
  <c r="O1983" i="4" s="1"/>
  <c r="P1983" i="4"/>
  <c r="M1984" i="4"/>
  <c r="L1984" i="4" s="1"/>
  <c r="N1984" i="4"/>
  <c r="O1984" i="4" s="1"/>
  <c r="Q1984" i="4" s="1"/>
  <c r="P1984" i="4"/>
  <c r="M1985" i="4"/>
  <c r="L1985" i="4" s="1"/>
  <c r="N1985" i="4"/>
  <c r="O1985" i="4" s="1"/>
  <c r="Q1985" i="4" s="1"/>
  <c r="P1985" i="4"/>
  <c r="L1986" i="4"/>
  <c r="M1986" i="4"/>
  <c r="N1986" i="4"/>
  <c r="O1986" i="4" s="1"/>
  <c r="Q1986" i="4" s="1"/>
  <c r="P1986" i="4"/>
  <c r="M1987" i="4"/>
  <c r="L1987" i="4" s="1"/>
  <c r="N1987" i="4"/>
  <c r="O1987" i="4" s="1"/>
  <c r="P1987" i="4"/>
  <c r="M1988" i="4"/>
  <c r="L1988" i="4" s="1"/>
  <c r="N1988" i="4"/>
  <c r="O1988" i="4" s="1"/>
  <c r="Q1988" i="4" s="1"/>
  <c r="P1988" i="4"/>
  <c r="M1989" i="4"/>
  <c r="L1989" i="4" s="1"/>
  <c r="N1989" i="4"/>
  <c r="O1989" i="4" s="1"/>
  <c r="Q1989" i="4" s="1"/>
  <c r="P1989" i="4"/>
  <c r="L1990" i="4"/>
  <c r="M1990" i="4"/>
  <c r="N1990" i="4"/>
  <c r="O1990" i="4" s="1"/>
  <c r="Q1990" i="4" s="1"/>
  <c r="P1990" i="4"/>
  <c r="M1991" i="4"/>
  <c r="L1991" i="4" s="1"/>
  <c r="N1991" i="4"/>
  <c r="O1991" i="4" s="1"/>
  <c r="P1991" i="4"/>
  <c r="M1992" i="4"/>
  <c r="L1992" i="4" s="1"/>
  <c r="N1992" i="4"/>
  <c r="O1992" i="4" s="1"/>
  <c r="Q1992" i="4" s="1"/>
  <c r="P1992" i="4"/>
  <c r="M1993" i="4"/>
  <c r="L1993" i="4" s="1"/>
  <c r="N1993" i="4"/>
  <c r="O1993" i="4" s="1"/>
  <c r="Q1993" i="4" s="1"/>
  <c r="P1993" i="4"/>
  <c r="L1994" i="4"/>
  <c r="M1994" i="4"/>
  <c r="N1994" i="4"/>
  <c r="O1994" i="4" s="1"/>
  <c r="Q1994" i="4" s="1"/>
  <c r="P1994" i="4"/>
  <c r="M1995" i="4"/>
  <c r="L1995" i="4" s="1"/>
  <c r="N1995" i="4"/>
  <c r="O1995" i="4" s="1"/>
  <c r="P1995" i="4"/>
  <c r="M1996" i="4"/>
  <c r="L1996" i="4" s="1"/>
  <c r="N1996" i="4"/>
  <c r="O1996" i="4" s="1"/>
  <c r="Q1996" i="4" s="1"/>
  <c r="P1996" i="4"/>
  <c r="M1997" i="4"/>
  <c r="L1997" i="4" s="1"/>
  <c r="N1997" i="4"/>
  <c r="O1997" i="4" s="1"/>
  <c r="Q1997" i="4" s="1"/>
  <c r="P1997" i="4"/>
  <c r="M1998" i="4"/>
  <c r="L1998" i="4" s="1"/>
  <c r="N1998" i="4"/>
  <c r="O1998" i="4" s="1"/>
  <c r="Q1998" i="4" s="1"/>
  <c r="P1998" i="4"/>
  <c r="M1999" i="4"/>
  <c r="L1999" i="4" s="1"/>
  <c r="N1999" i="4"/>
  <c r="O1999" i="4" s="1"/>
  <c r="P1999" i="4"/>
  <c r="M2000" i="4"/>
  <c r="L2000" i="4" s="1"/>
  <c r="N2000" i="4"/>
  <c r="O2000" i="4" s="1"/>
  <c r="Q2000" i="4" s="1"/>
  <c r="P2000" i="4"/>
  <c r="M2001" i="4"/>
  <c r="L2001" i="4" s="1"/>
  <c r="N2001" i="4"/>
  <c r="O2001" i="4" s="1"/>
  <c r="Q2001" i="4" s="1"/>
  <c r="P2001" i="4"/>
  <c r="M2002" i="4"/>
  <c r="L2002" i="4" s="1"/>
  <c r="N2002" i="4"/>
  <c r="O2002" i="4" s="1"/>
  <c r="Q2002" i="4" s="1"/>
  <c r="P2002" i="4"/>
  <c r="M2003" i="4"/>
  <c r="L2003" i="4" s="1"/>
  <c r="N2003" i="4"/>
  <c r="O2003" i="4" s="1"/>
  <c r="P2003" i="4"/>
  <c r="M2004" i="4"/>
  <c r="L2004" i="4" s="1"/>
  <c r="N2004" i="4"/>
  <c r="O2004" i="4" s="1"/>
  <c r="P2004" i="4"/>
  <c r="F1981" i="4"/>
  <c r="F1982" i="4"/>
  <c r="F1983" i="4"/>
  <c r="F1984" i="4"/>
  <c r="F1985" i="4"/>
  <c r="F1986" i="4"/>
  <c r="F1987" i="4"/>
  <c r="F1988" i="4"/>
  <c r="F1989" i="4"/>
  <c r="F1990" i="4"/>
  <c r="F1991" i="4"/>
  <c r="F1992" i="4"/>
  <c r="F1993" i="4"/>
  <c r="F1994" i="4"/>
  <c r="F1995" i="4"/>
  <c r="F1996" i="4"/>
  <c r="F1997" i="4"/>
  <c r="F1998" i="4"/>
  <c r="F1999" i="4"/>
  <c r="F2000" i="4"/>
  <c r="F2001" i="4"/>
  <c r="F2002" i="4"/>
  <c r="F2003" i="4"/>
  <c r="F2004" i="4"/>
  <c r="D1720" i="2"/>
  <c r="D1721" i="2"/>
  <c r="D1722" i="2"/>
  <c r="D1723" i="2"/>
  <c r="D1724" i="2"/>
  <c r="D1725" i="2"/>
  <c r="D1726" i="2"/>
  <c r="D1727" i="2"/>
  <c r="D1728" i="2"/>
  <c r="D1729" i="2"/>
  <c r="D1730" i="2"/>
  <c r="D1731" i="2"/>
  <c r="D1732" i="2"/>
  <c r="AD12" i="6" l="1"/>
  <c r="AF11" i="6"/>
  <c r="CX93" i="5"/>
  <c r="CX111" i="5"/>
  <c r="CX110" i="5"/>
  <c r="CX102" i="5"/>
  <c r="CX94" i="5"/>
  <c r="CY104" i="5"/>
  <c r="CY109" i="5"/>
  <c r="CY93" i="5"/>
  <c r="CX108" i="5"/>
  <c r="CX100" i="5"/>
  <c r="CX92" i="5"/>
  <c r="CY106" i="5"/>
  <c r="CY94" i="5"/>
  <c r="CY92" i="5"/>
  <c r="CY90" i="5"/>
  <c r="CX107" i="5"/>
  <c r="CX99" i="5"/>
  <c r="CX91" i="5"/>
  <c r="CY110" i="5"/>
  <c r="CY96" i="5"/>
  <c r="CY98" i="5"/>
  <c r="CX90" i="5"/>
  <c r="CX106" i="5"/>
  <c r="CX98" i="5"/>
  <c r="CY95" i="5"/>
  <c r="CY108" i="5"/>
  <c r="CY102" i="5"/>
  <c r="CX113" i="5"/>
  <c r="CX105" i="5"/>
  <c r="CX97" i="5"/>
  <c r="CY103" i="5"/>
  <c r="CY112" i="5"/>
  <c r="CY91" i="5"/>
  <c r="CX112" i="5"/>
  <c r="CX104" i="5"/>
  <c r="CX96" i="5"/>
  <c r="CY107" i="5"/>
  <c r="CY113" i="5"/>
  <c r="CY99" i="5"/>
  <c r="CX103" i="5"/>
  <c r="CX95" i="5"/>
  <c r="CY100" i="5"/>
  <c r="CY97" i="5"/>
  <c r="CY111" i="5"/>
  <c r="Z12" i="6"/>
  <c r="Y12" i="6"/>
  <c r="AE12" i="6" s="1"/>
  <c r="CV99" i="5"/>
  <c r="AA12" i="6"/>
  <c r="AB12" i="6"/>
  <c r="O2069" i="4"/>
  <c r="Q2069" i="4" s="1"/>
  <c r="CW105" i="5" s="1"/>
  <c r="O2072" i="4"/>
  <c r="Q2072" i="4" s="1"/>
  <c r="O2075" i="4"/>
  <c r="Q2075" i="4" s="1"/>
  <c r="O2059" i="4"/>
  <c r="Q2059" i="4" s="1"/>
  <c r="O2063" i="4"/>
  <c r="Q2063" i="4" s="1"/>
  <c r="O2056" i="4"/>
  <c r="Q2056" i="4" s="1"/>
  <c r="CW92" i="5" s="1"/>
  <c r="O2066" i="4"/>
  <c r="Q2066" i="4" s="1"/>
  <c r="CW102" i="5" s="1"/>
  <c r="O2070" i="4"/>
  <c r="Q2070" i="4" s="1"/>
  <c r="CW106" i="5" s="1"/>
  <c r="O2076" i="4"/>
  <c r="Q2076" i="4" s="1"/>
  <c r="CW112" i="5" s="1"/>
  <c r="O2060" i="4"/>
  <c r="Q2060" i="4" s="1"/>
  <c r="O2073" i="4"/>
  <c r="Q2073" i="4" s="1"/>
  <c r="O2064" i="4"/>
  <c r="Q2064" i="4" s="1"/>
  <c r="CW100" i="5" s="1"/>
  <c r="O2067" i="4"/>
  <c r="Q2067" i="4" s="1"/>
  <c r="CW103" i="5" s="1"/>
  <c r="O2061" i="4"/>
  <c r="Q2061" i="4" s="1"/>
  <c r="CW97" i="5" s="1"/>
  <c r="O2071" i="4"/>
  <c r="Q2071" i="4" s="1"/>
  <c r="CW107" i="5" s="1"/>
  <c r="CW98" i="5"/>
  <c r="CW91" i="5"/>
  <c r="CW99" i="5"/>
  <c r="CW108" i="5"/>
  <c r="CW93" i="5"/>
  <c r="CW101" i="5"/>
  <c r="CW109" i="5"/>
  <c r="CW94" i="5"/>
  <c r="CW110" i="5"/>
  <c r="CW95" i="5"/>
  <c r="CW111" i="5"/>
  <c r="CW90" i="5"/>
  <c r="CW96" i="5"/>
  <c r="CW104" i="5"/>
  <c r="CV109" i="5"/>
  <c r="CV104" i="5"/>
  <c r="CV106" i="5"/>
  <c r="CV96" i="5"/>
  <c r="CV101" i="5"/>
  <c r="CV98" i="5"/>
  <c r="CV95" i="5"/>
  <c r="CV90" i="5"/>
  <c r="CV100" i="5"/>
  <c r="CV92" i="5"/>
  <c r="CV110" i="5"/>
  <c r="CV97" i="5"/>
  <c r="Y11" i="6"/>
  <c r="AE11" i="6" s="1"/>
  <c r="X11" i="6"/>
  <c r="AB11" i="6"/>
  <c r="AH11" i="6" s="1"/>
  <c r="AA11" i="6"/>
  <c r="AG11" i="6" s="1"/>
  <c r="Q2003" i="4"/>
  <c r="Q1987" i="4"/>
  <c r="Q2045" i="4"/>
  <c r="CV105" i="5" s="1"/>
  <c r="Q2043" i="4"/>
  <c r="CV103" i="5" s="1"/>
  <c r="Q1991" i="4"/>
  <c r="Q1982" i="4"/>
  <c r="Q2051" i="4"/>
  <c r="CV111" i="5" s="1"/>
  <c r="Q2047" i="4"/>
  <c r="CV107" i="5" s="1"/>
  <c r="Q1999" i="4"/>
  <c r="Q2004" i="4"/>
  <c r="Q1981" i="4"/>
  <c r="Q1995" i="4"/>
  <c r="Q1983" i="4"/>
  <c r="Q2033" i="4"/>
  <c r="CV93" i="5" s="1"/>
  <c r="Q2031" i="4"/>
  <c r="CV91" i="5" s="1"/>
  <c r="Q2006" i="4"/>
  <c r="Q2026" i="4"/>
  <c r="Q2028" i="4"/>
  <c r="Q2024" i="4"/>
  <c r="Q2020" i="4"/>
  <c r="Q2016" i="4"/>
  <c r="Q2012" i="4"/>
  <c r="Q2027" i="4"/>
  <c r="Q2023" i="4"/>
  <c r="Q2019" i="4"/>
  <c r="Q2015" i="4"/>
  <c r="Q2011" i="4"/>
  <c r="Q2022" i="4"/>
  <c r="Q2018" i="4"/>
  <c r="Q2014" i="4"/>
  <c r="Q2025" i="4"/>
  <c r="Q2021" i="4"/>
  <c r="Q2017" i="4"/>
  <c r="Q2013" i="4"/>
  <c r="Q2010" i="4"/>
  <c r="AB10" i="6"/>
  <c r="AH10" i="6" s="1"/>
  <c r="AA10" i="6"/>
  <c r="AG10" i="6" s="1"/>
  <c r="Y10" i="6"/>
  <c r="AE10" i="6" s="1"/>
  <c r="Z10" i="6"/>
  <c r="AF10" i="6" s="1"/>
  <c r="P1957" i="4"/>
  <c r="P1958" i="4"/>
  <c r="P1959" i="4"/>
  <c r="P1960" i="4"/>
  <c r="P1961" i="4"/>
  <c r="P1962" i="4"/>
  <c r="P1963" i="4"/>
  <c r="P1964" i="4"/>
  <c r="P1965" i="4"/>
  <c r="P1966" i="4"/>
  <c r="P1967" i="4"/>
  <c r="P1968" i="4"/>
  <c r="P1969" i="4"/>
  <c r="P1970" i="4"/>
  <c r="P1971" i="4"/>
  <c r="P1972" i="4"/>
  <c r="P1973" i="4"/>
  <c r="P1974" i="4"/>
  <c r="P1975" i="4"/>
  <c r="P1976" i="4"/>
  <c r="P1977" i="4"/>
  <c r="P1978" i="4"/>
  <c r="P1979" i="4"/>
  <c r="P1980" i="4"/>
  <c r="N1957" i="4"/>
  <c r="O1957" i="4" s="1"/>
  <c r="Q1957" i="4" s="1"/>
  <c r="N1958" i="4"/>
  <c r="O1958" i="4" s="1"/>
  <c r="Q1958" i="4" s="1"/>
  <c r="N1959" i="4"/>
  <c r="O1959" i="4" s="1"/>
  <c r="Q1959" i="4" s="1"/>
  <c r="N1960" i="4"/>
  <c r="O1960" i="4" s="1"/>
  <c r="Q1960" i="4" s="1"/>
  <c r="N1961" i="4"/>
  <c r="O1961" i="4" s="1"/>
  <c r="Q1961" i="4" s="1"/>
  <c r="N1962" i="4"/>
  <c r="O1962" i="4" s="1"/>
  <c r="Q1962" i="4" s="1"/>
  <c r="N1963" i="4"/>
  <c r="O1963" i="4" s="1"/>
  <c r="Q1963" i="4" s="1"/>
  <c r="N1964" i="4"/>
  <c r="O1964" i="4" s="1"/>
  <c r="Q1964" i="4" s="1"/>
  <c r="N1965" i="4"/>
  <c r="O1965" i="4" s="1"/>
  <c r="Q1965" i="4" s="1"/>
  <c r="N1966" i="4"/>
  <c r="O1966" i="4" s="1"/>
  <c r="Q1966" i="4" s="1"/>
  <c r="N1967" i="4"/>
  <c r="O1967" i="4" s="1"/>
  <c r="Q1967" i="4" s="1"/>
  <c r="N1968" i="4"/>
  <c r="O1968" i="4" s="1"/>
  <c r="Q1968" i="4" s="1"/>
  <c r="N1969" i="4"/>
  <c r="O1969" i="4" s="1"/>
  <c r="Q1969" i="4" s="1"/>
  <c r="N1970" i="4"/>
  <c r="O1970" i="4" s="1"/>
  <c r="Q1970" i="4" s="1"/>
  <c r="N1971" i="4"/>
  <c r="O1971" i="4" s="1"/>
  <c r="Q1971" i="4" s="1"/>
  <c r="N1972" i="4"/>
  <c r="O1972" i="4" s="1"/>
  <c r="Q1972" i="4" s="1"/>
  <c r="N1973" i="4"/>
  <c r="O1973" i="4" s="1"/>
  <c r="Q1973" i="4" s="1"/>
  <c r="N1974" i="4"/>
  <c r="O1974" i="4" s="1"/>
  <c r="Q1974" i="4" s="1"/>
  <c r="N1975" i="4"/>
  <c r="O1975" i="4" s="1"/>
  <c r="Q1975" i="4" s="1"/>
  <c r="N1976" i="4"/>
  <c r="O1976" i="4" s="1"/>
  <c r="Q1976" i="4" s="1"/>
  <c r="N1977" i="4"/>
  <c r="O1977" i="4" s="1"/>
  <c r="Q1977" i="4" s="1"/>
  <c r="N1978" i="4"/>
  <c r="O1978" i="4" s="1"/>
  <c r="Q1978" i="4" s="1"/>
  <c r="N1979" i="4"/>
  <c r="O1979" i="4" s="1"/>
  <c r="Q1979" i="4" s="1"/>
  <c r="N1980" i="4"/>
  <c r="O1980" i="4" s="1"/>
  <c r="Q1980" i="4" s="1"/>
  <c r="M1958" i="4"/>
  <c r="L1958" i="4" s="1"/>
  <c r="M1959" i="4"/>
  <c r="L1959" i="4" s="1"/>
  <c r="M1960" i="4"/>
  <c r="L1960" i="4" s="1"/>
  <c r="M1961" i="4"/>
  <c r="L1961" i="4" s="1"/>
  <c r="M1962" i="4"/>
  <c r="L1962" i="4" s="1"/>
  <c r="M1963" i="4"/>
  <c r="L1963" i="4" s="1"/>
  <c r="M1964" i="4"/>
  <c r="L1964" i="4" s="1"/>
  <c r="M1965" i="4"/>
  <c r="L1965" i="4" s="1"/>
  <c r="M1966" i="4"/>
  <c r="L1966" i="4" s="1"/>
  <c r="M1967" i="4"/>
  <c r="L1967" i="4" s="1"/>
  <c r="M1968" i="4"/>
  <c r="L1968" i="4" s="1"/>
  <c r="M1969" i="4"/>
  <c r="L1969" i="4" s="1"/>
  <c r="M1970" i="4"/>
  <c r="L1970" i="4" s="1"/>
  <c r="M1971" i="4"/>
  <c r="L1971" i="4" s="1"/>
  <c r="M1972" i="4"/>
  <c r="L1972" i="4" s="1"/>
  <c r="M1973" i="4"/>
  <c r="L1973" i="4" s="1"/>
  <c r="M1974" i="4"/>
  <c r="L1974" i="4" s="1"/>
  <c r="M1975" i="4"/>
  <c r="L1975" i="4" s="1"/>
  <c r="M1976" i="4"/>
  <c r="L1976" i="4" s="1"/>
  <c r="M1977" i="4"/>
  <c r="L1977" i="4" s="1"/>
  <c r="M1978" i="4"/>
  <c r="L1978" i="4" s="1"/>
  <c r="M1979" i="4"/>
  <c r="L1979" i="4" s="1"/>
  <c r="M1980" i="4"/>
  <c r="L1980" i="4" s="1"/>
  <c r="M1957" i="4"/>
  <c r="L1957" i="4" s="1"/>
  <c r="F1980" i="4"/>
  <c r="F1979" i="4"/>
  <c r="F1978" i="4"/>
  <c r="F1977" i="4"/>
  <c r="F1976" i="4"/>
  <c r="F1975" i="4"/>
  <c r="F1974" i="4"/>
  <c r="F1973" i="4"/>
  <c r="F1972" i="4"/>
  <c r="F1971" i="4"/>
  <c r="F1970" i="4"/>
  <c r="F1969" i="4"/>
  <c r="F1968" i="4"/>
  <c r="F1967" i="4"/>
  <c r="F1966" i="4"/>
  <c r="F1965" i="4"/>
  <c r="F1964" i="4"/>
  <c r="F1963" i="4"/>
  <c r="F1962" i="4"/>
  <c r="F1961" i="4"/>
  <c r="F1960" i="4"/>
  <c r="F1959" i="4"/>
  <c r="F1958" i="4"/>
  <c r="F1957" i="4"/>
  <c r="D1719" i="2"/>
  <c r="D1718" i="2"/>
  <c r="D1717" i="2"/>
  <c r="D1716" i="2"/>
  <c r="D1715" i="2"/>
  <c r="D1714" i="2"/>
  <c r="D1713" i="2"/>
  <c r="D1712" i="2"/>
  <c r="D1711" i="2"/>
  <c r="W9" i="6"/>
  <c r="I9" i="6"/>
  <c r="M1909" i="4"/>
  <c r="N1909" i="4"/>
  <c r="O1909" i="4" s="1"/>
  <c r="Q1909" i="4" s="1"/>
  <c r="P1909" i="4"/>
  <c r="M1910" i="4"/>
  <c r="N1910" i="4"/>
  <c r="O1910" i="4" s="1"/>
  <c r="Q1910" i="4" s="1"/>
  <c r="P1910" i="4"/>
  <c r="M1911" i="4"/>
  <c r="N1911" i="4"/>
  <c r="O1911" i="4" s="1"/>
  <c r="Q1911" i="4" s="1"/>
  <c r="P1911" i="4"/>
  <c r="M1912" i="4"/>
  <c r="L1912" i="4" s="1"/>
  <c r="N1912" i="4"/>
  <c r="O1912" i="4" s="1"/>
  <c r="Q1912" i="4" s="1"/>
  <c r="P1912" i="4"/>
  <c r="M1913" i="4"/>
  <c r="N1913" i="4"/>
  <c r="O1913" i="4" s="1"/>
  <c r="P1913" i="4"/>
  <c r="M1914" i="4"/>
  <c r="L1914" i="4" s="1"/>
  <c r="N1914" i="4"/>
  <c r="O1914" i="4" s="1"/>
  <c r="Q1914" i="4" s="1"/>
  <c r="P1914" i="4"/>
  <c r="M1915" i="4"/>
  <c r="N1915" i="4"/>
  <c r="O1915" i="4" s="1"/>
  <c r="Q1915" i="4" s="1"/>
  <c r="P1915" i="4"/>
  <c r="M1916" i="4"/>
  <c r="N1916" i="4"/>
  <c r="O1916" i="4" s="1"/>
  <c r="Q1916" i="4" s="1"/>
  <c r="P1916" i="4"/>
  <c r="M1917" i="4"/>
  <c r="N1917" i="4"/>
  <c r="O1917" i="4" s="1"/>
  <c r="Q1917" i="4" s="1"/>
  <c r="P1917" i="4"/>
  <c r="M1918" i="4"/>
  <c r="N1918" i="4"/>
  <c r="O1918" i="4" s="1"/>
  <c r="P1918" i="4"/>
  <c r="M1919" i="4"/>
  <c r="N1919" i="4"/>
  <c r="O1919" i="4" s="1"/>
  <c r="Q1919" i="4" s="1"/>
  <c r="P1919" i="4"/>
  <c r="M1920" i="4"/>
  <c r="L1920" i="4" s="1"/>
  <c r="N1920" i="4"/>
  <c r="O1920" i="4" s="1"/>
  <c r="P1920" i="4"/>
  <c r="M1921" i="4"/>
  <c r="N1921" i="4"/>
  <c r="O1921" i="4" s="1"/>
  <c r="P1921" i="4"/>
  <c r="M1922" i="4"/>
  <c r="N1922" i="4"/>
  <c r="O1922" i="4" s="1"/>
  <c r="Q1922" i="4" s="1"/>
  <c r="P1922" i="4"/>
  <c r="M1923" i="4"/>
  <c r="N1923" i="4"/>
  <c r="O1923" i="4" s="1"/>
  <c r="Q1923" i="4" s="1"/>
  <c r="P1923" i="4"/>
  <c r="M1924" i="4"/>
  <c r="N1924" i="4"/>
  <c r="O1924" i="4" s="1"/>
  <c r="Q1924" i="4" s="1"/>
  <c r="P1924" i="4"/>
  <c r="M1925" i="4"/>
  <c r="N1925" i="4"/>
  <c r="O1925" i="4" s="1"/>
  <c r="Q1925" i="4" s="1"/>
  <c r="P1925" i="4"/>
  <c r="M1926" i="4"/>
  <c r="N1926" i="4"/>
  <c r="O1926" i="4" s="1"/>
  <c r="P1926" i="4"/>
  <c r="M1927" i="4"/>
  <c r="N1927" i="4"/>
  <c r="O1927" i="4" s="1"/>
  <c r="Q1927" i="4" s="1"/>
  <c r="P1927" i="4"/>
  <c r="M1928" i="4"/>
  <c r="L1928" i="4" s="1"/>
  <c r="N1928" i="4"/>
  <c r="O1928" i="4" s="1"/>
  <c r="Q1928" i="4" s="1"/>
  <c r="P1928" i="4"/>
  <c r="M1929" i="4"/>
  <c r="N1929" i="4"/>
  <c r="O1929" i="4" s="1"/>
  <c r="P1929" i="4"/>
  <c r="M1930" i="4"/>
  <c r="N1930" i="4"/>
  <c r="O1930" i="4" s="1"/>
  <c r="P1930" i="4"/>
  <c r="M1931" i="4"/>
  <c r="N1931" i="4"/>
  <c r="O1931" i="4" s="1"/>
  <c r="Q1931" i="4" s="1"/>
  <c r="P1931" i="4"/>
  <c r="M1932" i="4"/>
  <c r="L1932" i="4" s="1"/>
  <c r="N1932" i="4"/>
  <c r="O1932" i="4" s="1"/>
  <c r="Q1932" i="4" s="1"/>
  <c r="P1932" i="4"/>
  <c r="M1933" i="4"/>
  <c r="L1933" i="4" s="1"/>
  <c r="N1933" i="4"/>
  <c r="O1933" i="4" s="1"/>
  <c r="Q1933" i="4" s="1"/>
  <c r="P1933" i="4"/>
  <c r="M1934" i="4"/>
  <c r="L1934" i="4" s="1"/>
  <c r="N1934" i="4"/>
  <c r="O1934" i="4" s="1"/>
  <c r="P1934" i="4"/>
  <c r="M1935" i="4"/>
  <c r="L1935" i="4" s="1"/>
  <c r="N1935" i="4"/>
  <c r="O1935" i="4" s="1"/>
  <c r="P1935" i="4"/>
  <c r="M1936" i="4"/>
  <c r="L1936" i="4" s="1"/>
  <c r="N1936" i="4"/>
  <c r="O1936" i="4" s="1"/>
  <c r="Q1936" i="4" s="1"/>
  <c r="P1936" i="4"/>
  <c r="M1937" i="4"/>
  <c r="L1937" i="4" s="1"/>
  <c r="N1937" i="4"/>
  <c r="O1937" i="4" s="1"/>
  <c r="P1937" i="4"/>
  <c r="M1938" i="4"/>
  <c r="L1938" i="4" s="1"/>
  <c r="N1938" i="4"/>
  <c r="O1938" i="4" s="1"/>
  <c r="P1938" i="4"/>
  <c r="M1939" i="4"/>
  <c r="N1939" i="4"/>
  <c r="O1939" i="4" s="1"/>
  <c r="Q1939" i="4" s="1"/>
  <c r="P1939" i="4"/>
  <c r="M1940" i="4"/>
  <c r="L1940" i="4" s="1"/>
  <c r="N1940" i="4"/>
  <c r="O1940" i="4" s="1"/>
  <c r="Q1940" i="4" s="1"/>
  <c r="P1940" i="4"/>
  <c r="M1941" i="4"/>
  <c r="L1941" i="4" s="1"/>
  <c r="N1941" i="4"/>
  <c r="O1941" i="4" s="1"/>
  <c r="Q1941" i="4" s="1"/>
  <c r="P1941" i="4"/>
  <c r="M1942" i="4"/>
  <c r="L1942" i="4" s="1"/>
  <c r="N1942" i="4"/>
  <c r="O1942" i="4" s="1"/>
  <c r="P1942" i="4"/>
  <c r="M1943" i="4"/>
  <c r="L1943" i="4" s="1"/>
  <c r="N1943" i="4"/>
  <c r="O1943" i="4" s="1"/>
  <c r="P1943" i="4"/>
  <c r="M1944" i="4"/>
  <c r="L1944" i="4" s="1"/>
  <c r="N1944" i="4"/>
  <c r="O1944" i="4" s="1"/>
  <c r="Q1944" i="4" s="1"/>
  <c r="P1944" i="4"/>
  <c r="M1945" i="4"/>
  <c r="N1945" i="4"/>
  <c r="O1945" i="4" s="1"/>
  <c r="P1945" i="4"/>
  <c r="M1946" i="4"/>
  <c r="N1946" i="4"/>
  <c r="O1946" i="4" s="1"/>
  <c r="P1946" i="4"/>
  <c r="M1947" i="4"/>
  <c r="N1947" i="4"/>
  <c r="O1947" i="4" s="1"/>
  <c r="Q1947" i="4" s="1"/>
  <c r="P1947" i="4"/>
  <c r="M1948" i="4"/>
  <c r="N1948" i="4"/>
  <c r="O1948" i="4" s="1"/>
  <c r="Q1948" i="4" s="1"/>
  <c r="P1948" i="4"/>
  <c r="M1949" i="4"/>
  <c r="L1949" i="4" s="1"/>
  <c r="N1949" i="4"/>
  <c r="O1949" i="4" s="1"/>
  <c r="Q1949" i="4" s="1"/>
  <c r="P1949" i="4"/>
  <c r="M1950" i="4"/>
  <c r="L1950" i="4" s="1"/>
  <c r="N1950" i="4"/>
  <c r="O1950" i="4" s="1"/>
  <c r="P1950" i="4"/>
  <c r="M1951" i="4"/>
  <c r="L1951" i="4" s="1"/>
  <c r="N1951" i="4"/>
  <c r="O1951" i="4" s="1"/>
  <c r="P1951" i="4"/>
  <c r="M1952" i="4"/>
  <c r="L1952" i="4" s="1"/>
  <c r="N1952" i="4"/>
  <c r="O1952" i="4" s="1"/>
  <c r="Q1952" i="4" s="1"/>
  <c r="P1952" i="4"/>
  <c r="M1953" i="4"/>
  <c r="L1953" i="4" s="1"/>
  <c r="N1953" i="4"/>
  <c r="O1953" i="4" s="1"/>
  <c r="P1953" i="4"/>
  <c r="M1954" i="4"/>
  <c r="L1954" i="4" s="1"/>
  <c r="N1954" i="4"/>
  <c r="O1954" i="4" s="1"/>
  <c r="P1954" i="4"/>
  <c r="M1955" i="4"/>
  <c r="N1955" i="4"/>
  <c r="O1955" i="4" s="1"/>
  <c r="Q1955" i="4" s="1"/>
  <c r="P1955" i="4"/>
  <c r="M1956" i="4"/>
  <c r="N1956" i="4"/>
  <c r="O1956" i="4" s="1"/>
  <c r="Q1956" i="4" s="1"/>
  <c r="P1956" i="4"/>
  <c r="L1909" i="4"/>
  <c r="L1910" i="4"/>
  <c r="L1911" i="4"/>
  <c r="L1913" i="4"/>
  <c r="L1915" i="4"/>
  <c r="L1916" i="4"/>
  <c r="L1917" i="4"/>
  <c r="L1918" i="4"/>
  <c r="L1919" i="4"/>
  <c r="L1921" i="4"/>
  <c r="L1922" i="4"/>
  <c r="L1923" i="4"/>
  <c r="L1924" i="4"/>
  <c r="L1925" i="4"/>
  <c r="L1926" i="4"/>
  <c r="L1927" i="4"/>
  <c r="L1929" i="4"/>
  <c r="L1930" i="4"/>
  <c r="L1931" i="4"/>
  <c r="L1939" i="4"/>
  <c r="L1945" i="4"/>
  <c r="L1946" i="4"/>
  <c r="L1947" i="4"/>
  <c r="L1948" i="4"/>
  <c r="L1955" i="4"/>
  <c r="L1956"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D1689" i="2"/>
  <c r="D1690" i="2"/>
  <c r="D1691" i="2"/>
  <c r="D1692" i="2"/>
  <c r="D1693" i="2"/>
  <c r="D1694" i="2"/>
  <c r="D1695" i="2"/>
  <c r="D1696" i="2"/>
  <c r="D1697" i="2"/>
  <c r="D1698" i="2"/>
  <c r="D1699" i="2"/>
  <c r="D1700" i="2"/>
  <c r="D1701" i="2"/>
  <c r="D1702" i="2"/>
  <c r="D1703" i="2"/>
  <c r="D1704" i="2"/>
  <c r="D1705" i="2"/>
  <c r="D1706" i="2"/>
  <c r="D1707" i="2"/>
  <c r="D1708" i="2"/>
  <c r="D1709" i="2"/>
  <c r="D1710" i="2"/>
  <c r="AC9" i="6"/>
  <c r="AF14" i="6" s="1"/>
  <c r="J9" i="6"/>
  <c r="K9" i="6"/>
  <c r="L9" i="6"/>
  <c r="M9" i="6"/>
  <c r="V9" i="6"/>
  <c r="P1908" i="4"/>
  <c r="AF12" i="6" l="1"/>
  <c r="AH14" i="6"/>
  <c r="AD11" i="6"/>
  <c r="AG14" i="6"/>
  <c r="AD10" i="6"/>
  <c r="AD15" i="6"/>
  <c r="AD16" i="6"/>
  <c r="AE16" i="6"/>
  <c r="AD13" i="6"/>
  <c r="AD14" i="6"/>
  <c r="AF15" i="6"/>
  <c r="AF16" i="6"/>
  <c r="AG16" i="6"/>
  <c r="AH16" i="6"/>
  <c r="AE15" i="6"/>
  <c r="AH15" i="6"/>
  <c r="AG15" i="6"/>
  <c r="AH12" i="6"/>
  <c r="AG13" i="6"/>
  <c r="AG12" i="6"/>
  <c r="AF13" i="6"/>
  <c r="AE14" i="6"/>
  <c r="AE13" i="6"/>
  <c r="AH13" i="6"/>
  <c r="Q1954" i="4"/>
  <c r="Q1946" i="4"/>
  <c r="Q1938" i="4"/>
  <c r="Q1951" i="4"/>
  <c r="Q1943" i="4"/>
  <c r="Q1935" i="4"/>
  <c r="Q1953" i="4"/>
  <c r="Q1945" i="4"/>
  <c r="Q1937" i="4"/>
  <c r="Q1929" i="4"/>
  <c r="Q1921" i="4"/>
  <c r="Q1950" i="4"/>
  <c r="Q1942" i="4"/>
  <c r="Q1934" i="4"/>
  <c r="Q1926" i="4"/>
  <c r="Q1918" i="4"/>
  <c r="Q1913" i="4"/>
  <c r="Q1920" i="4"/>
  <c r="Q1930" i="4"/>
  <c r="AA9" i="6"/>
  <c r="AG9" i="6" s="1"/>
  <c r="AB9" i="6"/>
  <c r="AH9" i="6" s="1"/>
  <c r="X9" i="6"/>
  <c r="AD9" i="6" s="1"/>
  <c r="Y9" i="6"/>
  <c r="AE9" i="6" s="1"/>
  <c r="Z9" i="6"/>
  <c r="AF9" i="6" s="1"/>
  <c r="M1885" i="4" l="1"/>
  <c r="L1885" i="4" s="1"/>
  <c r="N1885" i="4"/>
  <c r="O1885" i="4" s="1"/>
  <c r="Q1885" i="4" s="1"/>
  <c r="P1885" i="4"/>
  <c r="M1886" i="4"/>
  <c r="L1886" i="4" s="1"/>
  <c r="N1886" i="4"/>
  <c r="O1886" i="4" s="1"/>
  <c r="Q1886" i="4" s="1"/>
  <c r="P1886" i="4"/>
  <c r="M1887" i="4"/>
  <c r="L1887" i="4" s="1"/>
  <c r="N1887" i="4"/>
  <c r="O1887" i="4" s="1"/>
  <c r="P1887" i="4"/>
  <c r="L1888" i="4"/>
  <c r="M1888" i="4"/>
  <c r="N1888" i="4"/>
  <c r="O1888" i="4" s="1"/>
  <c r="Q1888" i="4" s="1"/>
  <c r="P1888" i="4"/>
  <c r="M1889" i="4"/>
  <c r="L1889" i="4" s="1"/>
  <c r="N1889" i="4"/>
  <c r="O1889" i="4" s="1"/>
  <c r="Q1889" i="4" s="1"/>
  <c r="P1889" i="4"/>
  <c r="L1890" i="4"/>
  <c r="M1890" i="4"/>
  <c r="N1890" i="4"/>
  <c r="O1890" i="4" s="1"/>
  <c r="Q1890" i="4" s="1"/>
  <c r="P1890" i="4"/>
  <c r="M1891" i="4"/>
  <c r="L1891" i="4" s="1"/>
  <c r="N1891" i="4"/>
  <c r="O1891" i="4" s="1"/>
  <c r="P1891" i="4"/>
  <c r="L1892" i="4"/>
  <c r="M1892" i="4"/>
  <c r="N1892" i="4"/>
  <c r="O1892" i="4" s="1"/>
  <c r="Q1892" i="4" s="1"/>
  <c r="P1892" i="4"/>
  <c r="M1893" i="4"/>
  <c r="L1893" i="4" s="1"/>
  <c r="N1893" i="4"/>
  <c r="O1893" i="4" s="1"/>
  <c r="Q1893" i="4" s="1"/>
  <c r="P1893" i="4"/>
  <c r="L1894" i="4"/>
  <c r="M1894" i="4"/>
  <c r="N1894" i="4"/>
  <c r="O1894" i="4" s="1"/>
  <c r="Q1894" i="4" s="1"/>
  <c r="P1894" i="4"/>
  <c r="M1895" i="4"/>
  <c r="L1895" i="4" s="1"/>
  <c r="N1895" i="4"/>
  <c r="O1895" i="4" s="1"/>
  <c r="P1895" i="4"/>
  <c r="L1896" i="4"/>
  <c r="M1896" i="4"/>
  <c r="N1896" i="4"/>
  <c r="O1896" i="4" s="1"/>
  <c r="P1896" i="4"/>
  <c r="L1897" i="4"/>
  <c r="M1897" i="4"/>
  <c r="N1897" i="4"/>
  <c r="O1897" i="4" s="1"/>
  <c r="P1897" i="4"/>
  <c r="L1898" i="4"/>
  <c r="M1898" i="4"/>
  <c r="N1898" i="4"/>
  <c r="O1898" i="4" s="1"/>
  <c r="P1898" i="4"/>
  <c r="M1899" i="4"/>
  <c r="L1899" i="4" s="1"/>
  <c r="N1899" i="4"/>
  <c r="O1899" i="4" s="1"/>
  <c r="P1899" i="4"/>
  <c r="L1900" i="4"/>
  <c r="M1900" i="4"/>
  <c r="N1900" i="4"/>
  <c r="O1900" i="4" s="1"/>
  <c r="Q1900" i="4" s="1"/>
  <c r="P1900" i="4"/>
  <c r="L1901" i="4"/>
  <c r="M1901" i="4"/>
  <c r="N1901" i="4"/>
  <c r="O1901" i="4" s="1"/>
  <c r="P1901" i="4"/>
  <c r="L1902" i="4"/>
  <c r="M1902" i="4"/>
  <c r="N1902" i="4"/>
  <c r="O1902" i="4" s="1"/>
  <c r="Q1902" i="4" s="1"/>
  <c r="P1902" i="4"/>
  <c r="M1903" i="4"/>
  <c r="L1903" i="4" s="1"/>
  <c r="N1903" i="4"/>
  <c r="O1903" i="4" s="1"/>
  <c r="P1903" i="4"/>
  <c r="M1904" i="4"/>
  <c r="L1904" i="4" s="1"/>
  <c r="N1904" i="4"/>
  <c r="O1904" i="4" s="1"/>
  <c r="Q1904" i="4" s="1"/>
  <c r="P1904" i="4"/>
  <c r="L1905" i="4"/>
  <c r="M1905" i="4"/>
  <c r="N1905" i="4"/>
  <c r="O1905" i="4" s="1"/>
  <c r="P1905" i="4"/>
  <c r="L1906" i="4"/>
  <c r="M1906" i="4"/>
  <c r="N1906" i="4"/>
  <c r="O1906" i="4" s="1"/>
  <c r="Q1906" i="4" s="1"/>
  <c r="P1906" i="4"/>
  <c r="M1907" i="4"/>
  <c r="L1907" i="4" s="1"/>
  <c r="N1907" i="4"/>
  <c r="O1907" i="4" s="1"/>
  <c r="P1907" i="4"/>
  <c r="M1908" i="4"/>
  <c r="L1908" i="4" s="1"/>
  <c r="N1908" i="4"/>
  <c r="O1908" i="4" s="1"/>
  <c r="Q1908" i="4" s="1"/>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D1680" i="2"/>
  <c r="D1681" i="2"/>
  <c r="D1682" i="2"/>
  <c r="D1683" i="2"/>
  <c r="D1684" i="2"/>
  <c r="D1685" i="2"/>
  <c r="D1686" i="2"/>
  <c r="D1687" i="2"/>
  <c r="D1688" i="2"/>
  <c r="L1866" i="4"/>
  <c r="L1868" i="4"/>
  <c r="L1869" i="4"/>
  <c r="L1870" i="4"/>
  <c r="L1871" i="4"/>
  <c r="L1874" i="4"/>
  <c r="L1876" i="4"/>
  <c r="L1877" i="4"/>
  <c r="L1878" i="4"/>
  <c r="L1879" i="4"/>
  <c r="L1882" i="4"/>
  <c r="L1884" i="4"/>
  <c r="L1861" i="4"/>
  <c r="L1862" i="4"/>
  <c r="L1863" i="4"/>
  <c r="M1861" i="4"/>
  <c r="N1861" i="4"/>
  <c r="O1861" i="4" s="1"/>
  <c r="P1861" i="4"/>
  <c r="M1862" i="4"/>
  <c r="N1862" i="4"/>
  <c r="O1862" i="4" s="1"/>
  <c r="Q1862" i="4" s="1"/>
  <c r="P1862" i="4"/>
  <c r="M1863" i="4"/>
  <c r="N1863" i="4"/>
  <c r="O1863" i="4" s="1"/>
  <c r="P1863" i="4"/>
  <c r="M1864" i="4"/>
  <c r="L1864" i="4" s="1"/>
  <c r="N1864" i="4"/>
  <c r="O1864" i="4" s="1"/>
  <c r="P1864" i="4"/>
  <c r="M1865" i="4"/>
  <c r="L1865" i="4" s="1"/>
  <c r="N1865" i="4"/>
  <c r="O1865" i="4" s="1"/>
  <c r="Q1865" i="4" s="1"/>
  <c r="P1865" i="4"/>
  <c r="M1866" i="4"/>
  <c r="N1866" i="4"/>
  <c r="O1866" i="4" s="1"/>
  <c r="Q1866" i="4" s="1"/>
  <c r="P1866" i="4"/>
  <c r="M1867" i="4"/>
  <c r="L1867" i="4" s="1"/>
  <c r="N1867" i="4"/>
  <c r="O1867" i="4" s="1"/>
  <c r="P1867" i="4"/>
  <c r="M1868" i="4"/>
  <c r="N1868" i="4"/>
  <c r="O1868" i="4" s="1"/>
  <c r="Q1868" i="4" s="1"/>
  <c r="P1868" i="4"/>
  <c r="M1869" i="4"/>
  <c r="N1869" i="4"/>
  <c r="O1869" i="4" s="1"/>
  <c r="P1869" i="4"/>
  <c r="M1870" i="4"/>
  <c r="N1870" i="4"/>
  <c r="O1870" i="4" s="1"/>
  <c r="Q1870" i="4" s="1"/>
  <c r="P1870" i="4"/>
  <c r="M1871" i="4"/>
  <c r="N1871" i="4"/>
  <c r="O1871" i="4" s="1"/>
  <c r="P1871" i="4"/>
  <c r="M1872" i="4"/>
  <c r="L1872" i="4" s="1"/>
  <c r="N1872" i="4"/>
  <c r="O1872" i="4" s="1"/>
  <c r="P1872" i="4"/>
  <c r="M1873" i="4"/>
  <c r="L1873" i="4" s="1"/>
  <c r="N1873" i="4"/>
  <c r="O1873" i="4" s="1"/>
  <c r="Q1873" i="4" s="1"/>
  <c r="P1873" i="4"/>
  <c r="M1874" i="4"/>
  <c r="N1874" i="4"/>
  <c r="O1874" i="4" s="1"/>
  <c r="Q1874" i="4" s="1"/>
  <c r="P1874" i="4"/>
  <c r="M1875" i="4"/>
  <c r="L1875" i="4" s="1"/>
  <c r="N1875" i="4"/>
  <c r="O1875" i="4" s="1"/>
  <c r="P1875" i="4"/>
  <c r="M1876" i="4"/>
  <c r="N1876" i="4"/>
  <c r="O1876" i="4" s="1"/>
  <c r="Q1876" i="4" s="1"/>
  <c r="P1876" i="4"/>
  <c r="M1877" i="4"/>
  <c r="N1877" i="4"/>
  <c r="O1877" i="4" s="1"/>
  <c r="P1877" i="4"/>
  <c r="M1878" i="4"/>
  <c r="N1878" i="4"/>
  <c r="O1878" i="4" s="1"/>
  <c r="Q1878" i="4" s="1"/>
  <c r="P1878" i="4"/>
  <c r="M1879" i="4"/>
  <c r="N1879" i="4"/>
  <c r="O1879" i="4" s="1"/>
  <c r="P1879" i="4"/>
  <c r="M1880" i="4"/>
  <c r="L1880" i="4" s="1"/>
  <c r="N1880" i="4"/>
  <c r="O1880" i="4" s="1"/>
  <c r="P1880" i="4"/>
  <c r="M1881" i="4"/>
  <c r="L1881" i="4" s="1"/>
  <c r="N1881" i="4"/>
  <c r="O1881" i="4" s="1"/>
  <c r="Q1881" i="4" s="1"/>
  <c r="P1881" i="4"/>
  <c r="M1882" i="4"/>
  <c r="N1882" i="4"/>
  <c r="O1882" i="4" s="1"/>
  <c r="Q1882" i="4" s="1"/>
  <c r="P1882" i="4"/>
  <c r="M1883" i="4"/>
  <c r="L1883" i="4" s="1"/>
  <c r="N1883" i="4"/>
  <c r="O1883" i="4" s="1"/>
  <c r="P1883" i="4"/>
  <c r="M1884" i="4"/>
  <c r="N1884" i="4"/>
  <c r="O1884" i="4" s="1"/>
  <c r="Q1884" i="4" s="1"/>
  <c r="P1884" i="4"/>
  <c r="F1884" i="4"/>
  <c r="F1883" i="4"/>
  <c r="F1882" i="4"/>
  <c r="F1881" i="4"/>
  <c r="F1880" i="4"/>
  <c r="F1879" i="4"/>
  <c r="F1878" i="4"/>
  <c r="F1877" i="4"/>
  <c r="F1876" i="4"/>
  <c r="F1875" i="4"/>
  <c r="F1874" i="4"/>
  <c r="F1873" i="4"/>
  <c r="F1872" i="4"/>
  <c r="F1871" i="4"/>
  <c r="F1870" i="4"/>
  <c r="F1869" i="4"/>
  <c r="F1868" i="4"/>
  <c r="F1867" i="4"/>
  <c r="F1866" i="4"/>
  <c r="F1865" i="4"/>
  <c r="F1864" i="4"/>
  <c r="F1863" i="4"/>
  <c r="F1862" i="4"/>
  <c r="F1861" i="4"/>
  <c r="D1676" i="2"/>
  <c r="D1679" i="2"/>
  <c r="D1678" i="2"/>
  <c r="D1677" i="2"/>
  <c r="D1675" i="2"/>
  <c r="D1674" i="2"/>
  <c r="D1673" i="2"/>
  <c r="D1672" i="2"/>
  <c r="D1671" i="2"/>
  <c r="D1670" i="2"/>
  <c r="D1669" i="2"/>
  <c r="L1837" i="4"/>
  <c r="L1838" i="4"/>
  <c r="L1839" i="4"/>
  <c r="L1844" i="4"/>
  <c r="L1846" i="4"/>
  <c r="L1847" i="4"/>
  <c r="L1852" i="4"/>
  <c r="L1854" i="4"/>
  <c r="L1855" i="4"/>
  <c r="L1860" i="4"/>
  <c r="N1837" i="4"/>
  <c r="O1837" i="4" s="1"/>
  <c r="Q1837" i="4" s="1"/>
  <c r="M1837" i="4"/>
  <c r="P1837" i="4"/>
  <c r="M1838" i="4"/>
  <c r="N1838" i="4"/>
  <c r="O1838" i="4" s="1"/>
  <c r="P1838" i="4"/>
  <c r="M1839" i="4"/>
  <c r="N1839" i="4"/>
  <c r="O1839" i="4" s="1"/>
  <c r="P1839" i="4"/>
  <c r="M1840" i="4"/>
  <c r="L1840" i="4" s="1"/>
  <c r="N1840" i="4"/>
  <c r="O1840" i="4" s="1"/>
  <c r="Q1840" i="4" s="1"/>
  <c r="P1840" i="4"/>
  <c r="M1841" i="4"/>
  <c r="L1841" i="4" s="1"/>
  <c r="N1841" i="4"/>
  <c r="O1841" i="4" s="1"/>
  <c r="Q1841" i="4" s="1"/>
  <c r="P1841" i="4"/>
  <c r="M1842" i="4"/>
  <c r="L1842" i="4" s="1"/>
  <c r="N1842" i="4"/>
  <c r="O1842" i="4" s="1"/>
  <c r="Q1842" i="4" s="1"/>
  <c r="P1842" i="4"/>
  <c r="M1843" i="4"/>
  <c r="L1843" i="4" s="1"/>
  <c r="N1843" i="4"/>
  <c r="O1843" i="4" s="1"/>
  <c r="Q1843" i="4" s="1"/>
  <c r="P1843" i="4"/>
  <c r="M1844" i="4"/>
  <c r="N1844" i="4"/>
  <c r="O1844" i="4" s="1"/>
  <c r="P1844" i="4"/>
  <c r="M1845" i="4"/>
  <c r="L1845" i="4" s="1"/>
  <c r="N1845" i="4"/>
  <c r="O1845" i="4" s="1"/>
  <c r="Q1845" i="4" s="1"/>
  <c r="P1845" i="4"/>
  <c r="M1846" i="4"/>
  <c r="N1846" i="4"/>
  <c r="O1846" i="4" s="1"/>
  <c r="P1846" i="4"/>
  <c r="M1847" i="4"/>
  <c r="N1847" i="4"/>
  <c r="O1847" i="4" s="1"/>
  <c r="P1847" i="4"/>
  <c r="M1848" i="4"/>
  <c r="L1848" i="4" s="1"/>
  <c r="N1848" i="4"/>
  <c r="O1848" i="4" s="1"/>
  <c r="Q1848" i="4" s="1"/>
  <c r="P1848" i="4"/>
  <c r="M1849" i="4"/>
  <c r="L1849" i="4" s="1"/>
  <c r="N1849" i="4"/>
  <c r="O1849" i="4" s="1"/>
  <c r="Q1849" i="4" s="1"/>
  <c r="P1849" i="4"/>
  <c r="M1850" i="4"/>
  <c r="L1850" i="4" s="1"/>
  <c r="N1850" i="4"/>
  <c r="O1850" i="4" s="1"/>
  <c r="Q1850" i="4" s="1"/>
  <c r="P1850" i="4"/>
  <c r="M1851" i="4"/>
  <c r="L1851" i="4" s="1"/>
  <c r="N1851" i="4"/>
  <c r="O1851" i="4" s="1"/>
  <c r="Q1851" i="4" s="1"/>
  <c r="P1851" i="4"/>
  <c r="M1852" i="4"/>
  <c r="N1852" i="4"/>
  <c r="O1852" i="4" s="1"/>
  <c r="P1852" i="4"/>
  <c r="M1853" i="4"/>
  <c r="L1853" i="4" s="1"/>
  <c r="N1853" i="4"/>
  <c r="O1853" i="4" s="1"/>
  <c r="Q1853" i="4" s="1"/>
  <c r="P1853" i="4"/>
  <c r="M1854" i="4"/>
  <c r="N1854" i="4"/>
  <c r="O1854" i="4" s="1"/>
  <c r="P1854" i="4"/>
  <c r="M1855" i="4"/>
  <c r="N1855" i="4"/>
  <c r="O1855" i="4" s="1"/>
  <c r="P1855" i="4"/>
  <c r="M1856" i="4"/>
  <c r="L1856" i="4" s="1"/>
  <c r="N1856" i="4"/>
  <c r="O1856" i="4" s="1"/>
  <c r="Q1856" i="4" s="1"/>
  <c r="P1856" i="4"/>
  <c r="M1857" i="4"/>
  <c r="L1857" i="4" s="1"/>
  <c r="N1857" i="4"/>
  <c r="O1857" i="4" s="1"/>
  <c r="Q1857" i="4" s="1"/>
  <c r="P1857" i="4"/>
  <c r="M1858" i="4"/>
  <c r="L1858" i="4" s="1"/>
  <c r="N1858" i="4"/>
  <c r="O1858" i="4" s="1"/>
  <c r="Q1858" i="4" s="1"/>
  <c r="P1858" i="4"/>
  <c r="M1859" i="4"/>
  <c r="L1859" i="4" s="1"/>
  <c r="N1859" i="4"/>
  <c r="O1859" i="4" s="1"/>
  <c r="Q1859" i="4" s="1"/>
  <c r="P1859" i="4"/>
  <c r="M1860" i="4"/>
  <c r="N1860" i="4"/>
  <c r="O1860" i="4" s="1"/>
  <c r="P1860"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D1658" i="2"/>
  <c r="D1659" i="2"/>
  <c r="D1660" i="2"/>
  <c r="D1661" i="2"/>
  <c r="D1662" i="2"/>
  <c r="D1663" i="2"/>
  <c r="D1664" i="2"/>
  <c r="D1665" i="2"/>
  <c r="D1666" i="2"/>
  <c r="D1667" i="2"/>
  <c r="D1668" i="2"/>
  <c r="L1816" i="4"/>
  <c r="L1818" i="4"/>
  <c r="L1819" i="4"/>
  <c r="L1824" i="4"/>
  <c r="L1825" i="4"/>
  <c r="L1826" i="4"/>
  <c r="L1827" i="4"/>
  <c r="L1832" i="4"/>
  <c r="L1834" i="4"/>
  <c r="L1835" i="4"/>
  <c r="M1813" i="4"/>
  <c r="L1813" i="4" s="1"/>
  <c r="N1813" i="4"/>
  <c r="O1813" i="4" s="1"/>
  <c r="P1813" i="4"/>
  <c r="M1814" i="4"/>
  <c r="L1814" i="4" s="1"/>
  <c r="N1814" i="4"/>
  <c r="O1814" i="4" s="1"/>
  <c r="Q1814" i="4" s="1"/>
  <c r="P1814" i="4"/>
  <c r="M1815" i="4"/>
  <c r="L1815" i="4" s="1"/>
  <c r="N1815" i="4"/>
  <c r="O1815" i="4" s="1"/>
  <c r="Q1815" i="4" s="1"/>
  <c r="P1815" i="4"/>
  <c r="M1816" i="4"/>
  <c r="N1816" i="4"/>
  <c r="O1816" i="4" s="1"/>
  <c r="Q1816" i="4" s="1"/>
  <c r="P1816" i="4"/>
  <c r="M1817" i="4"/>
  <c r="L1817" i="4" s="1"/>
  <c r="N1817" i="4"/>
  <c r="O1817" i="4" s="1"/>
  <c r="P1817" i="4"/>
  <c r="M1818" i="4"/>
  <c r="N1818" i="4"/>
  <c r="O1818" i="4" s="1"/>
  <c r="Q1818" i="4" s="1"/>
  <c r="P1818" i="4"/>
  <c r="M1819" i="4"/>
  <c r="N1819" i="4"/>
  <c r="O1819" i="4" s="1"/>
  <c r="P1819" i="4"/>
  <c r="M1820" i="4"/>
  <c r="L1820" i="4" s="1"/>
  <c r="N1820" i="4"/>
  <c r="O1820" i="4" s="1"/>
  <c r="Q1820" i="4" s="1"/>
  <c r="P1820" i="4"/>
  <c r="M1821" i="4"/>
  <c r="L1821" i="4" s="1"/>
  <c r="N1821" i="4"/>
  <c r="O1821" i="4" s="1"/>
  <c r="P1821" i="4"/>
  <c r="M1822" i="4"/>
  <c r="L1822" i="4" s="1"/>
  <c r="N1822" i="4"/>
  <c r="O1822" i="4" s="1"/>
  <c r="Q1822" i="4" s="1"/>
  <c r="P1822" i="4"/>
  <c r="M1823" i="4"/>
  <c r="L1823" i="4" s="1"/>
  <c r="N1823" i="4"/>
  <c r="O1823" i="4" s="1"/>
  <c r="Q1823" i="4" s="1"/>
  <c r="P1823" i="4"/>
  <c r="M1824" i="4"/>
  <c r="N1824" i="4"/>
  <c r="O1824" i="4" s="1"/>
  <c r="Q1824" i="4" s="1"/>
  <c r="P1824" i="4"/>
  <c r="M1825" i="4"/>
  <c r="N1825" i="4"/>
  <c r="O1825" i="4" s="1"/>
  <c r="P1825" i="4"/>
  <c r="M1826" i="4"/>
  <c r="N1826" i="4"/>
  <c r="O1826" i="4" s="1"/>
  <c r="Q1826" i="4" s="1"/>
  <c r="P1826" i="4"/>
  <c r="M1827" i="4"/>
  <c r="N1827" i="4"/>
  <c r="O1827" i="4" s="1"/>
  <c r="P1827" i="4"/>
  <c r="M1828" i="4"/>
  <c r="L1828" i="4" s="1"/>
  <c r="N1828" i="4"/>
  <c r="O1828" i="4" s="1"/>
  <c r="Q1828" i="4" s="1"/>
  <c r="P1828" i="4"/>
  <c r="M1829" i="4"/>
  <c r="L1829" i="4" s="1"/>
  <c r="N1829" i="4"/>
  <c r="O1829" i="4" s="1"/>
  <c r="P1829" i="4"/>
  <c r="M1830" i="4"/>
  <c r="L1830" i="4" s="1"/>
  <c r="N1830" i="4"/>
  <c r="O1830" i="4" s="1"/>
  <c r="Q1830" i="4" s="1"/>
  <c r="P1830" i="4"/>
  <c r="M1831" i="4"/>
  <c r="L1831" i="4" s="1"/>
  <c r="N1831" i="4"/>
  <c r="O1831" i="4" s="1"/>
  <c r="Q1831" i="4" s="1"/>
  <c r="P1831" i="4"/>
  <c r="M1832" i="4"/>
  <c r="N1832" i="4"/>
  <c r="O1832" i="4" s="1"/>
  <c r="Q1832" i="4" s="1"/>
  <c r="P1832" i="4"/>
  <c r="M1833" i="4"/>
  <c r="L1833" i="4" s="1"/>
  <c r="N1833" i="4"/>
  <c r="O1833" i="4" s="1"/>
  <c r="P1833" i="4"/>
  <c r="M1834" i="4"/>
  <c r="N1834" i="4"/>
  <c r="O1834" i="4" s="1"/>
  <c r="Q1834" i="4" s="1"/>
  <c r="P1834" i="4"/>
  <c r="M1835" i="4"/>
  <c r="N1835" i="4"/>
  <c r="O1835" i="4" s="1"/>
  <c r="P1835" i="4"/>
  <c r="M1836" i="4"/>
  <c r="L1836" i="4" s="1"/>
  <c r="N1836" i="4"/>
  <c r="O1836" i="4" s="1"/>
  <c r="Q1836" i="4" s="1"/>
  <c r="P1836"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D1657" i="2"/>
  <c r="D1656" i="2"/>
  <c r="D1655" i="2"/>
  <c r="D1654" i="2"/>
  <c r="D1653" i="2"/>
  <c r="D1652" i="2"/>
  <c r="D1651" i="2"/>
  <c r="D1650" i="2"/>
  <c r="D1649" i="2"/>
  <c r="D1648" i="2"/>
  <c r="L1791" i="4"/>
  <c r="L1792" i="4"/>
  <c r="L1793" i="4"/>
  <c r="L1794" i="4"/>
  <c r="L1799" i="4"/>
  <c r="L1800" i="4"/>
  <c r="L1802" i="4"/>
  <c r="L1807" i="4"/>
  <c r="L1808" i="4"/>
  <c r="L1810" i="4"/>
  <c r="M1789" i="4"/>
  <c r="L1789" i="4" s="1"/>
  <c r="N1789" i="4"/>
  <c r="O1789" i="4" s="1"/>
  <c r="P1789" i="4"/>
  <c r="M1790" i="4"/>
  <c r="L1790" i="4" s="1"/>
  <c r="N1790" i="4"/>
  <c r="O1790" i="4" s="1"/>
  <c r="Q1790" i="4" s="1"/>
  <c r="P1790" i="4"/>
  <c r="M1791" i="4"/>
  <c r="N1791" i="4"/>
  <c r="O1791" i="4" s="1"/>
  <c r="P1791" i="4"/>
  <c r="M1792" i="4"/>
  <c r="N1792" i="4"/>
  <c r="O1792" i="4" s="1"/>
  <c r="P1792" i="4"/>
  <c r="M1793" i="4"/>
  <c r="N1793" i="4"/>
  <c r="O1793" i="4" s="1"/>
  <c r="Q1793" i="4" s="1"/>
  <c r="P1793" i="4"/>
  <c r="M1794" i="4"/>
  <c r="N1794" i="4"/>
  <c r="O1794" i="4" s="1"/>
  <c r="Q1794" i="4" s="1"/>
  <c r="P1794" i="4"/>
  <c r="M1795" i="4"/>
  <c r="L1795" i="4" s="1"/>
  <c r="N1795" i="4"/>
  <c r="O1795" i="4" s="1"/>
  <c r="Q1795" i="4" s="1"/>
  <c r="P1795" i="4"/>
  <c r="M1796" i="4"/>
  <c r="L1796" i="4" s="1"/>
  <c r="N1796" i="4"/>
  <c r="O1796" i="4" s="1"/>
  <c r="Q1796" i="4" s="1"/>
  <c r="P1796" i="4"/>
  <c r="M1797" i="4"/>
  <c r="L1797" i="4" s="1"/>
  <c r="N1797" i="4"/>
  <c r="O1797" i="4" s="1"/>
  <c r="P1797" i="4"/>
  <c r="M1798" i="4"/>
  <c r="L1798" i="4" s="1"/>
  <c r="N1798" i="4"/>
  <c r="O1798" i="4" s="1"/>
  <c r="Q1798" i="4" s="1"/>
  <c r="P1798" i="4"/>
  <c r="M1799" i="4"/>
  <c r="N1799" i="4"/>
  <c r="O1799" i="4" s="1"/>
  <c r="P1799" i="4"/>
  <c r="M1800" i="4"/>
  <c r="N1800" i="4"/>
  <c r="O1800" i="4" s="1"/>
  <c r="P1800" i="4"/>
  <c r="M1801" i="4"/>
  <c r="L1801" i="4" s="1"/>
  <c r="N1801" i="4"/>
  <c r="O1801" i="4" s="1"/>
  <c r="Q1801" i="4" s="1"/>
  <c r="P1801" i="4"/>
  <c r="M1802" i="4"/>
  <c r="N1802" i="4"/>
  <c r="O1802" i="4" s="1"/>
  <c r="Q1802" i="4" s="1"/>
  <c r="P1802" i="4"/>
  <c r="M1803" i="4"/>
  <c r="L1803" i="4" s="1"/>
  <c r="N1803" i="4"/>
  <c r="O1803" i="4" s="1"/>
  <c r="Q1803" i="4" s="1"/>
  <c r="P1803" i="4"/>
  <c r="M1804" i="4"/>
  <c r="L1804" i="4" s="1"/>
  <c r="N1804" i="4"/>
  <c r="O1804" i="4" s="1"/>
  <c r="Q1804" i="4" s="1"/>
  <c r="P1804" i="4"/>
  <c r="M1805" i="4"/>
  <c r="L1805" i="4" s="1"/>
  <c r="N1805" i="4"/>
  <c r="O1805" i="4" s="1"/>
  <c r="P1805" i="4"/>
  <c r="M1806" i="4"/>
  <c r="L1806" i="4" s="1"/>
  <c r="N1806" i="4"/>
  <c r="O1806" i="4" s="1"/>
  <c r="Q1806" i="4" s="1"/>
  <c r="P1806" i="4"/>
  <c r="M1807" i="4"/>
  <c r="N1807" i="4"/>
  <c r="O1807" i="4" s="1"/>
  <c r="P1807" i="4"/>
  <c r="M1808" i="4"/>
  <c r="N1808" i="4"/>
  <c r="O1808" i="4" s="1"/>
  <c r="P1808" i="4"/>
  <c r="M1809" i="4"/>
  <c r="L1809" i="4" s="1"/>
  <c r="N1809" i="4"/>
  <c r="O1809" i="4" s="1"/>
  <c r="Q1809" i="4" s="1"/>
  <c r="P1809" i="4"/>
  <c r="M1810" i="4"/>
  <c r="N1810" i="4"/>
  <c r="O1810" i="4" s="1"/>
  <c r="Q1810" i="4" s="1"/>
  <c r="P1810" i="4"/>
  <c r="M1811" i="4"/>
  <c r="L1811" i="4" s="1"/>
  <c r="N1811" i="4"/>
  <c r="O1811" i="4" s="1"/>
  <c r="Q1811" i="4" s="1"/>
  <c r="P1811" i="4"/>
  <c r="M1812" i="4"/>
  <c r="L1812" i="4" s="1"/>
  <c r="N1812" i="4"/>
  <c r="O1812" i="4" s="1"/>
  <c r="Q1812" i="4" s="1"/>
  <c r="P1812" i="4"/>
  <c r="F1789" i="4"/>
  <c r="F1790" i="4"/>
  <c r="F1791" i="4"/>
  <c r="F1792" i="4"/>
  <c r="F1793" i="4"/>
  <c r="F1794" i="4"/>
  <c r="F1795" i="4"/>
  <c r="F1796" i="4"/>
  <c r="F1797" i="4"/>
  <c r="F1798" i="4"/>
  <c r="F1799" i="4"/>
  <c r="F1800" i="4"/>
  <c r="F1801" i="4"/>
  <c r="F1802" i="4"/>
  <c r="F1803" i="4"/>
  <c r="F1804" i="4"/>
  <c r="F1805" i="4"/>
  <c r="F1806" i="4"/>
  <c r="F1807" i="4"/>
  <c r="F1808" i="4"/>
  <c r="F1809" i="4"/>
  <c r="F1810" i="4"/>
  <c r="F1811" i="4"/>
  <c r="F1812" i="4"/>
  <c r="D1636" i="2"/>
  <c r="D1637" i="2"/>
  <c r="D1638" i="2"/>
  <c r="D1639" i="2"/>
  <c r="D1640" i="2"/>
  <c r="D1641" i="2"/>
  <c r="D1642" i="2"/>
  <c r="D1643" i="2"/>
  <c r="D1644" i="2"/>
  <c r="D1645" i="2"/>
  <c r="D1646" i="2"/>
  <c r="D1647" i="2"/>
  <c r="M1765" i="4"/>
  <c r="L1765" i="4" s="1"/>
  <c r="N1765" i="4"/>
  <c r="O1765" i="4" s="1"/>
  <c r="Q1765" i="4" s="1"/>
  <c r="P1765" i="4"/>
  <c r="M1766" i="4"/>
  <c r="L1766" i="4" s="1"/>
  <c r="N1766" i="4"/>
  <c r="O1766" i="4" s="1"/>
  <c r="Q1766" i="4" s="1"/>
  <c r="P1766" i="4"/>
  <c r="M1767" i="4"/>
  <c r="L1767" i="4" s="1"/>
  <c r="N1767" i="4"/>
  <c r="O1767" i="4" s="1"/>
  <c r="Q1767" i="4" s="1"/>
  <c r="P1767" i="4"/>
  <c r="L1768" i="4"/>
  <c r="M1768" i="4"/>
  <c r="N1768" i="4"/>
  <c r="O1768" i="4" s="1"/>
  <c r="Q1768" i="4" s="1"/>
  <c r="P1768" i="4"/>
  <c r="M1769" i="4"/>
  <c r="L1769" i="4" s="1"/>
  <c r="N1769" i="4"/>
  <c r="O1769" i="4" s="1"/>
  <c r="Q1769" i="4" s="1"/>
  <c r="P1769" i="4"/>
  <c r="M1770" i="4"/>
  <c r="L1770" i="4" s="1"/>
  <c r="N1770" i="4"/>
  <c r="O1770" i="4" s="1"/>
  <c r="P1770" i="4"/>
  <c r="M1771" i="4"/>
  <c r="L1771" i="4" s="1"/>
  <c r="N1771" i="4"/>
  <c r="O1771" i="4" s="1"/>
  <c r="P1771" i="4"/>
  <c r="L1772" i="4"/>
  <c r="M1772" i="4"/>
  <c r="N1772" i="4"/>
  <c r="O1772" i="4" s="1"/>
  <c r="P1772" i="4"/>
  <c r="M1773" i="4"/>
  <c r="L1773" i="4" s="1"/>
  <c r="N1773" i="4"/>
  <c r="O1773" i="4" s="1"/>
  <c r="P1773" i="4"/>
  <c r="M1774" i="4"/>
  <c r="L1774" i="4" s="1"/>
  <c r="N1774" i="4"/>
  <c r="O1774" i="4" s="1"/>
  <c r="Q1774" i="4" s="1"/>
  <c r="P1774" i="4"/>
  <c r="L1775" i="4"/>
  <c r="M1775" i="4"/>
  <c r="N1775" i="4"/>
  <c r="O1775" i="4" s="1"/>
  <c r="Q1775" i="4" s="1"/>
  <c r="P1775" i="4"/>
  <c r="L1776" i="4"/>
  <c r="M1776" i="4"/>
  <c r="N1776" i="4"/>
  <c r="O1776" i="4" s="1"/>
  <c r="Q1776" i="4" s="1"/>
  <c r="P1776" i="4"/>
  <c r="L1777" i="4"/>
  <c r="M1777" i="4"/>
  <c r="N1777" i="4"/>
  <c r="O1777" i="4" s="1"/>
  <c r="Q1777" i="4" s="1"/>
  <c r="P1777" i="4"/>
  <c r="M1778" i="4"/>
  <c r="L1778" i="4" s="1"/>
  <c r="N1778" i="4"/>
  <c r="O1778" i="4" s="1"/>
  <c r="Q1778" i="4" s="1"/>
  <c r="P1778" i="4"/>
  <c r="M1779" i="4"/>
  <c r="L1779" i="4" s="1"/>
  <c r="N1779" i="4"/>
  <c r="O1779" i="4" s="1"/>
  <c r="P1779" i="4"/>
  <c r="L1780" i="4"/>
  <c r="M1780" i="4"/>
  <c r="N1780" i="4"/>
  <c r="O1780" i="4" s="1"/>
  <c r="Q1780" i="4" s="1"/>
  <c r="P1780" i="4"/>
  <c r="M1781" i="4"/>
  <c r="L1781" i="4" s="1"/>
  <c r="N1781" i="4"/>
  <c r="O1781" i="4" s="1"/>
  <c r="P1781" i="4"/>
  <c r="M1782" i="4"/>
  <c r="L1782" i="4" s="1"/>
  <c r="N1782" i="4"/>
  <c r="O1782" i="4" s="1"/>
  <c r="Q1782" i="4" s="1"/>
  <c r="P1782" i="4"/>
  <c r="L1783" i="4"/>
  <c r="M1783" i="4"/>
  <c r="N1783" i="4"/>
  <c r="O1783" i="4" s="1"/>
  <c r="Q1783" i="4" s="1"/>
  <c r="P1783" i="4"/>
  <c r="L1784" i="4"/>
  <c r="M1784" i="4"/>
  <c r="N1784" i="4"/>
  <c r="O1784" i="4" s="1"/>
  <c r="Q1784" i="4" s="1"/>
  <c r="P1784" i="4"/>
  <c r="L1785" i="4"/>
  <c r="M1785" i="4"/>
  <c r="N1785" i="4"/>
  <c r="O1785" i="4" s="1"/>
  <c r="Q1785" i="4" s="1"/>
  <c r="P1785" i="4"/>
  <c r="M1786" i="4"/>
  <c r="L1786" i="4" s="1"/>
  <c r="N1786" i="4"/>
  <c r="O1786" i="4" s="1"/>
  <c r="P1786" i="4"/>
  <c r="L1787" i="4"/>
  <c r="M1787" i="4"/>
  <c r="N1787" i="4"/>
  <c r="O1787" i="4" s="1"/>
  <c r="P1787" i="4"/>
  <c r="M1788" i="4"/>
  <c r="L1788" i="4" s="1"/>
  <c r="N1788" i="4"/>
  <c r="O1788" i="4" s="1"/>
  <c r="Q1788" i="4" s="1"/>
  <c r="P1788" i="4"/>
  <c r="F1765" i="4"/>
  <c r="F1766" i="4"/>
  <c r="F1767" i="4"/>
  <c r="F1768" i="4"/>
  <c r="F1769" i="4"/>
  <c r="F1770" i="4"/>
  <c r="F1771" i="4"/>
  <c r="F1772" i="4"/>
  <c r="F1773" i="4"/>
  <c r="F1774" i="4"/>
  <c r="F1775" i="4"/>
  <c r="F1776" i="4"/>
  <c r="F1777" i="4"/>
  <c r="F1778" i="4"/>
  <c r="F1779" i="4"/>
  <c r="F1780" i="4"/>
  <c r="F1781" i="4"/>
  <c r="F1782" i="4"/>
  <c r="F1783" i="4"/>
  <c r="F1784" i="4"/>
  <c r="F1785" i="4"/>
  <c r="F1786" i="4"/>
  <c r="F1787" i="4"/>
  <c r="F1788" i="4"/>
  <c r="D1635" i="2"/>
  <c r="D1634" i="2"/>
  <c r="D1633" i="2"/>
  <c r="D1632" i="2"/>
  <c r="D1631" i="2"/>
  <c r="D1630" i="2"/>
  <c r="D1629" i="2"/>
  <c r="D1628" i="2"/>
  <c r="D1627" i="2"/>
  <c r="D1626" i="2"/>
  <c r="M1741" i="4"/>
  <c r="L1741" i="4" s="1"/>
  <c r="N1741" i="4"/>
  <c r="O1741" i="4" s="1"/>
  <c r="P1741" i="4"/>
  <c r="M1742" i="4"/>
  <c r="L1742" i="4" s="1"/>
  <c r="N1742" i="4"/>
  <c r="O1742" i="4" s="1"/>
  <c r="Q1742" i="4" s="1"/>
  <c r="P1742" i="4"/>
  <c r="L1743" i="4"/>
  <c r="M1743" i="4"/>
  <c r="N1743" i="4"/>
  <c r="O1743" i="4" s="1"/>
  <c r="Q1743" i="4" s="1"/>
  <c r="P1743" i="4"/>
  <c r="M1744" i="4"/>
  <c r="L1744" i="4" s="1"/>
  <c r="N1744" i="4"/>
  <c r="O1744" i="4" s="1"/>
  <c r="Q1744" i="4" s="1"/>
  <c r="P1744" i="4"/>
  <c r="L1745" i="4"/>
  <c r="M1745" i="4"/>
  <c r="N1745" i="4"/>
  <c r="O1745" i="4" s="1"/>
  <c r="Q1745" i="4" s="1"/>
  <c r="P1745" i="4"/>
  <c r="M1746" i="4"/>
  <c r="L1746" i="4" s="1"/>
  <c r="N1746" i="4"/>
  <c r="O1746" i="4" s="1"/>
  <c r="Q1746" i="4" s="1"/>
  <c r="P1746" i="4"/>
  <c r="L1747" i="4"/>
  <c r="M1747" i="4"/>
  <c r="N1747" i="4"/>
  <c r="O1747" i="4" s="1"/>
  <c r="P1747" i="4"/>
  <c r="M1748" i="4"/>
  <c r="L1748" i="4" s="1"/>
  <c r="N1748" i="4"/>
  <c r="O1748" i="4" s="1"/>
  <c r="P1748" i="4"/>
  <c r="L1749" i="4"/>
  <c r="M1749" i="4"/>
  <c r="N1749" i="4"/>
  <c r="O1749" i="4" s="1"/>
  <c r="P1749" i="4"/>
  <c r="M1750" i="4"/>
  <c r="L1750" i="4" s="1"/>
  <c r="N1750" i="4"/>
  <c r="O1750" i="4" s="1"/>
  <c r="Q1750" i="4" s="1"/>
  <c r="P1750" i="4"/>
  <c r="L1751" i="4"/>
  <c r="M1751" i="4"/>
  <c r="N1751" i="4"/>
  <c r="O1751" i="4" s="1"/>
  <c r="Q1751" i="4" s="1"/>
  <c r="P1751" i="4"/>
  <c r="L1752" i="4"/>
  <c r="M1752" i="4"/>
  <c r="N1752" i="4"/>
  <c r="O1752" i="4" s="1"/>
  <c r="Q1752" i="4" s="1"/>
  <c r="P1752" i="4"/>
  <c r="L1753" i="4"/>
  <c r="M1753" i="4"/>
  <c r="N1753" i="4"/>
  <c r="O1753" i="4" s="1"/>
  <c r="Q1753" i="4" s="1"/>
  <c r="P1753" i="4"/>
  <c r="M1754" i="4"/>
  <c r="L1754" i="4" s="1"/>
  <c r="N1754" i="4"/>
  <c r="O1754" i="4" s="1"/>
  <c r="P1754" i="4"/>
  <c r="M1755" i="4"/>
  <c r="L1755" i="4" s="1"/>
  <c r="N1755" i="4"/>
  <c r="O1755" i="4" s="1"/>
  <c r="Q1755" i="4" s="1"/>
  <c r="P1755" i="4"/>
  <c r="M1756" i="4"/>
  <c r="L1756" i="4" s="1"/>
  <c r="N1756" i="4"/>
  <c r="O1756" i="4" s="1"/>
  <c r="P1756" i="4"/>
  <c r="L1757" i="4"/>
  <c r="M1757" i="4"/>
  <c r="N1757" i="4"/>
  <c r="O1757" i="4" s="1"/>
  <c r="Q1757" i="4" s="1"/>
  <c r="P1757" i="4"/>
  <c r="M1758" i="4"/>
  <c r="L1758" i="4" s="1"/>
  <c r="N1758" i="4"/>
  <c r="O1758" i="4" s="1"/>
  <c r="Q1758" i="4" s="1"/>
  <c r="P1758" i="4"/>
  <c r="M1759" i="4"/>
  <c r="L1759" i="4" s="1"/>
  <c r="N1759" i="4"/>
  <c r="O1759" i="4" s="1"/>
  <c r="Q1759" i="4" s="1"/>
  <c r="P1759" i="4"/>
  <c r="L1760" i="4"/>
  <c r="M1760" i="4"/>
  <c r="N1760" i="4"/>
  <c r="O1760" i="4" s="1"/>
  <c r="Q1760" i="4" s="1"/>
  <c r="P1760" i="4"/>
  <c r="M1761" i="4"/>
  <c r="L1761" i="4" s="1"/>
  <c r="N1761" i="4"/>
  <c r="O1761" i="4" s="1"/>
  <c r="Q1761" i="4" s="1"/>
  <c r="P1761" i="4"/>
  <c r="M1762" i="4"/>
  <c r="L1762" i="4" s="1"/>
  <c r="N1762" i="4"/>
  <c r="O1762" i="4" s="1"/>
  <c r="P1762" i="4"/>
  <c r="M1763" i="4"/>
  <c r="L1763" i="4" s="1"/>
  <c r="N1763" i="4"/>
  <c r="O1763" i="4" s="1"/>
  <c r="P1763" i="4"/>
  <c r="L1764" i="4"/>
  <c r="M1764" i="4"/>
  <c r="N1764" i="4"/>
  <c r="O1764" i="4" s="1"/>
  <c r="P1764" i="4"/>
  <c r="F1764" i="4"/>
  <c r="F1763" i="4"/>
  <c r="F1762" i="4"/>
  <c r="F1761" i="4"/>
  <c r="F1760" i="4"/>
  <c r="F1759" i="4"/>
  <c r="F1758" i="4"/>
  <c r="F1757" i="4"/>
  <c r="F1756" i="4"/>
  <c r="F1755" i="4"/>
  <c r="F1754" i="4"/>
  <c r="F1753" i="4"/>
  <c r="F1752" i="4"/>
  <c r="F1751" i="4"/>
  <c r="F1750" i="4"/>
  <c r="F1749" i="4"/>
  <c r="F1748" i="4"/>
  <c r="F1747" i="4"/>
  <c r="F1746" i="4"/>
  <c r="F1745" i="4"/>
  <c r="F1744" i="4"/>
  <c r="F1743" i="4"/>
  <c r="F1742" i="4"/>
  <c r="F1741" i="4"/>
  <c r="D1625" i="2"/>
  <c r="D1624" i="2"/>
  <c r="D1623" i="2"/>
  <c r="D1622" i="2"/>
  <c r="D1621" i="2"/>
  <c r="D1620" i="2"/>
  <c r="D1619" i="2"/>
  <c r="D1618" i="2"/>
  <c r="M1717" i="4"/>
  <c r="L1717" i="4" s="1"/>
  <c r="N1717" i="4"/>
  <c r="O1717" i="4" s="1"/>
  <c r="P1717" i="4"/>
  <c r="M1718" i="4"/>
  <c r="L1718" i="4" s="1"/>
  <c r="N1718" i="4"/>
  <c r="O1718" i="4" s="1"/>
  <c r="Q1718" i="4" s="1"/>
  <c r="P1718" i="4"/>
  <c r="M1719" i="4"/>
  <c r="L1719" i="4" s="1"/>
  <c r="N1719" i="4"/>
  <c r="O1719" i="4" s="1"/>
  <c r="P1719" i="4"/>
  <c r="M1720" i="4"/>
  <c r="L1720" i="4" s="1"/>
  <c r="N1720" i="4"/>
  <c r="O1720" i="4" s="1"/>
  <c r="Q1720" i="4" s="1"/>
  <c r="P1720" i="4"/>
  <c r="M1721" i="4"/>
  <c r="L1721" i="4" s="1"/>
  <c r="N1721" i="4"/>
  <c r="O1721" i="4" s="1"/>
  <c r="P1721" i="4"/>
  <c r="L1722" i="4"/>
  <c r="M1722" i="4"/>
  <c r="N1722" i="4"/>
  <c r="O1722" i="4" s="1"/>
  <c r="Q1722" i="4" s="1"/>
  <c r="P1722" i="4"/>
  <c r="M1723" i="4"/>
  <c r="L1723" i="4" s="1"/>
  <c r="N1723" i="4"/>
  <c r="O1723" i="4" s="1"/>
  <c r="P1723" i="4"/>
  <c r="M1724" i="4"/>
  <c r="L1724" i="4" s="1"/>
  <c r="N1724" i="4"/>
  <c r="O1724" i="4" s="1"/>
  <c r="Q1724" i="4" s="1"/>
  <c r="P1724" i="4"/>
  <c r="M1725" i="4"/>
  <c r="L1725" i="4" s="1"/>
  <c r="N1725" i="4"/>
  <c r="O1725" i="4" s="1"/>
  <c r="P1725" i="4"/>
  <c r="L1726" i="4"/>
  <c r="M1726" i="4"/>
  <c r="N1726" i="4"/>
  <c r="O1726" i="4" s="1"/>
  <c r="Q1726" i="4" s="1"/>
  <c r="P1726" i="4"/>
  <c r="M1727" i="4"/>
  <c r="L1727" i="4" s="1"/>
  <c r="N1727" i="4"/>
  <c r="O1727" i="4" s="1"/>
  <c r="P1727" i="4"/>
  <c r="L1728" i="4"/>
  <c r="M1728" i="4"/>
  <c r="N1728" i="4"/>
  <c r="O1728" i="4" s="1"/>
  <c r="Q1728" i="4" s="1"/>
  <c r="P1728" i="4"/>
  <c r="M1729" i="4"/>
  <c r="L1729" i="4" s="1"/>
  <c r="N1729" i="4"/>
  <c r="O1729" i="4" s="1"/>
  <c r="P1729" i="4"/>
  <c r="M1730" i="4"/>
  <c r="L1730" i="4" s="1"/>
  <c r="N1730" i="4"/>
  <c r="O1730" i="4" s="1"/>
  <c r="Q1730" i="4" s="1"/>
  <c r="P1730" i="4"/>
  <c r="M1731" i="4"/>
  <c r="L1731" i="4" s="1"/>
  <c r="N1731" i="4"/>
  <c r="O1731" i="4" s="1"/>
  <c r="P1731" i="4"/>
  <c r="L1732" i="4"/>
  <c r="M1732" i="4"/>
  <c r="N1732" i="4"/>
  <c r="O1732" i="4" s="1"/>
  <c r="Q1732" i="4" s="1"/>
  <c r="P1732" i="4"/>
  <c r="M1733" i="4"/>
  <c r="L1733" i="4" s="1"/>
  <c r="N1733" i="4"/>
  <c r="O1733" i="4" s="1"/>
  <c r="P1733" i="4"/>
  <c r="M1734" i="4"/>
  <c r="L1734" i="4" s="1"/>
  <c r="N1734" i="4"/>
  <c r="O1734" i="4" s="1"/>
  <c r="Q1734" i="4" s="1"/>
  <c r="P1734" i="4"/>
  <c r="M1735" i="4"/>
  <c r="L1735" i="4" s="1"/>
  <c r="N1735" i="4"/>
  <c r="O1735" i="4" s="1"/>
  <c r="P1735" i="4"/>
  <c r="M1736" i="4"/>
  <c r="L1736" i="4" s="1"/>
  <c r="N1736" i="4"/>
  <c r="O1736" i="4" s="1"/>
  <c r="Q1736" i="4" s="1"/>
  <c r="P1736" i="4"/>
  <c r="M1737" i="4"/>
  <c r="L1737" i="4" s="1"/>
  <c r="N1737" i="4"/>
  <c r="O1737" i="4" s="1"/>
  <c r="P1737" i="4"/>
  <c r="L1738" i="4"/>
  <c r="M1738" i="4"/>
  <c r="N1738" i="4"/>
  <c r="O1738" i="4" s="1"/>
  <c r="Q1738" i="4" s="1"/>
  <c r="P1738" i="4"/>
  <c r="M1739" i="4"/>
  <c r="L1739" i="4" s="1"/>
  <c r="N1739" i="4"/>
  <c r="O1739" i="4" s="1"/>
  <c r="P1739" i="4"/>
  <c r="M1740" i="4"/>
  <c r="L1740" i="4" s="1"/>
  <c r="N1740" i="4"/>
  <c r="O1740" i="4" s="1"/>
  <c r="Q1740" i="4" s="1"/>
  <c r="P1740" i="4"/>
  <c r="F1740" i="4"/>
  <c r="F1739" i="4"/>
  <c r="F1738" i="4"/>
  <c r="F1737" i="4"/>
  <c r="F1736" i="4"/>
  <c r="F1735" i="4"/>
  <c r="F1734" i="4"/>
  <c r="F1733" i="4"/>
  <c r="F1732" i="4"/>
  <c r="F1731" i="4"/>
  <c r="F1730" i="4"/>
  <c r="F1729" i="4"/>
  <c r="F1728" i="4"/>
  <c r="F1727" i="4"/>
  <c r="F1726" i="4"/>
  <c r="F1725" i="4"/>
  <c r="F1724" i="4"/>
  <c r="F1723" i="4"/>
  <c r="F1722" i="4"/>
  <c r="F1721" i="4"/>
  <c r="F1720" i="4"/>
  <c r="F1719" i="4"/>
  <c r="F1718" i="4"/>
  <c r="F1717" i="4"/>
  <c r="D1608" i="2"/>
  <c r="D1609" i="2"/>
  <c r="D1610" i="2"/>
  <c r="D1611" i="2"/>
  <c r="D1612" i="2"/>
  <c r="D1613" i="2"/>
  <c r="D1614" i="2"/>
  <c r="D1615" i="2"/>
  <c r="D1616" i="2"/>
  <c r="D1617" i="2"/>
  <c r="M1693" i="4"/>
  <c r="L1693" i="4" s="1"/>
  <c r="N1693" i="4"/>
  <c r="O1693" i="4" s="1"/>
  <c r="Q1693" i="4" s="1"/>
  <c r="P1693" i="4"/>
  <c r="M1694" i="4"/>
  <c r="L1694" i="4" s="1"/>
  <c r="N1694" i="4"/>
  <c r="O1694" i="4" s="1"/>
  <c r="Q1694" i="4" s="1"/>
  <c r="P1694" i="4"/>
  <c r="M1695" i="4"/>
  <c r="L1695" i="4" s="1"/>
  <c r="N1695" i="4"/>
  <c r="O1695" i="4" s="1"/>
  <c r="Q1695" i="4" s="1"/>
  <c r="P1695" i="4"/>
  <c r="L1696" i="4"/>
  <c r="M1696" i="4"/>
  <c r="N1696" i="4"/>
  <c r="O1696" i="4" s="1"/>
  <c r="Q1696" i="4" s="1"/>
  <c r="P1696" i="4"/>
  <c r="L1697" i="4"/>
  <c r="M1697" i="4"/>
  <c r="N1697" i="4"/>
  <c r="O1697" i="4" s="1"/>
  <c r="Q1697" i="4" s="1"/>
  <c r="P1697" i="4"/>
  <c r="M1698" i="4"/>
  <c r="L1698" i="4" s="1"/>
  <c r="N1698" i="4"/>
  <c r="O1698" i="4" s="1"/>
  <c r="P1698" i="4"/>
  <c r="L1699" i="4"/>
  <c r="M1699" i="4"/>
  <c r="N1699" i="4"/>
  <c r="O1699" i="4" s="1"/>
  <c r="P1699" i="4"/>
  <c r="M1700" i="4"/>
  <c r="L1700" i="4" s="1"/>
  <c r="N1700" i="4"/>
  <c r="O1700" i="4" s="1"/>
  <c r="Q1700" i="4" s="1"/>
  <c r="P1700" i="4"/>
  <c r="L1701" i="4"/>
  <c r="M1701" i="4"/>
  <c r="N1701" i="4"/>
  <c r="O1701" i="4" s="1"/>
  <c r="P1701" i="4"/>
  <c r="M1702" i="4"/>
  <c r="L1702" i="4" s="1"/>
  <c r="N1702" i="4"/>
  <c r="O1702" i="4" s="1"/>
  <c r="Q1702" i="4" s="1"/>
  <c r="P1702" i="4"/>
  <c r="M1703" i="4"/>
  <c r="L1703" i="4" s="1"/>
  <c r="N1703" i="4"/>
  <c r="O1703" i="4" s="1"/>
  <c r="Q1703" i="4" s="1"/>
  <c r="P1703" i="4"/>
  <c r="L1704" i="4"/>
  <c r="M1704" i="4"/>
  <c r="N1704" i="4"/>
  <c r="O1704" i="4" s="1"/>
  <c r="Q1704" i="4" s="1"/>
  <c r="P1704" i="4"/>
  <c r="M1705" i="4"/>
  <c r="L1705" i="4" s="1"/>
  <c r="N1705" i="4"/>
  <c r="O1705" i="4" s="1"/>
  <c r="Q1705" i="4" s="1"/>
  <c r="P1705" i="4"/>
  <c r="M1706" i="4"/>
  <c r="L1706" i="4" s="1"/>
  <c r="N1706" i="4"/>
  <c r="O1706" i="4" s="1"/>
  <c r="P1706" i="4"/>
  <c r="L1707" i="4"/>
  <c r="M1707" i="4"/>
  <c r="N1707" i="4"/>
  <c r="O1707" i="4" s="1"/>
  <c r="Q1707" i="4" s="1"/>
  <c r="P1707" i="4"/>
  <c r="M1708" i="4"/>
  <c r="L1708" i="4" s="1"/>
  <c r="N1708" i="4"/>
  <c r="O1708" i="4" s="1"/>
  <c r="P1708" i="4"/>
  <c r="L1709" i="4"/>
  <c r="M1709" i="4"/>
  <c r="N1709" i="4"/>
  <c r="O1709" i="4" s="1"/>
  <c r="Q1709" i="4" s="1"/>
  <c r="P1709" i="4"/>
  <c r="M1710" i="4"/>
  <c r="L1710" i="4" s="1"/>
  <c r="N1710" i="4"/>
  <c r="O1710" i="4" s="1"/>
  <c r="Q1710" i="4" s="1"/>
  <c r="P1710" i="4"/>
  <c r="M1711" i="4"/>
  <c r="L1711" i="4" s="1"/>
  <c r="N1711" i="4"/>
  <c r="O1711" i="4" s="1"/>
  <c r="Q1711" i="4" s="1"/>
  <c r="P1711" i="4"/>
  <c r="L1712" i="4"/>
  <c r="M1712" i="4"/>
  <c r="N1712" i="4"/>
  <c r="O1712" i="4" s="1"/>
  <c r="Q1712" i="4" s="1"/>
  <c r="P1712" i="4"/>
  <c r="M1713" i="4"/>
  <c r="L1713" i="4" s="1"/>
  <c r="N1713" i="4"/>
  <c r="O1713" i="4" s="1"/>
  <c r="Q1713" i="4" s="1"/>
  <c r="P1713" i="4"/>
  <c r="M1714" i="4"/>
  <c r="L1714" i="4" s="1"/>
  <c r="N1714" i="4"/>
  <c r="O1714" i="4" s="1"/>
  <c r="P1714" i="4"/>
  <c r="M1715" i="4"/>
  <c r="L1715" i="4" s="1"/>
  <c r="N1715" i="4"/>
  <c r="O1715" i="4" s="1"/>
  <c r="P1715" i="4"/>
  <c r="L1716" i="4"/>
  <c r="M1716" i="4"/>
  <c r="N1716" i="4"/>
  <c r="O1716" i="4" s="1"/>
  <c r="P1716" i="4"/>
  <c r="F1716" i="4"/>
  <c r="F1715" i="4"/>
  <c r="F1714" i="4"/>
  <c r="F1713" i="4"/>
  <c r="F1712" i="4"/>
  <c r="F1711" i="4"/>
  <c r="F1710" i="4"/>
  <c r="F1709" i="4"/>
  <c r="F1708" i="4"/>
  <c r="F1707" i="4"/>
  <c r="F1706" i="4"/>
  <c r="F1705" i="4"/>
  <c r="F1704" i="4"/>
  <c r="F1703" i="4"/>
  <c r="F1702" i="4"/>
  <c r="F1701" i="4"/>
  <c r="F1700" i="4"/>
  <c r="F1699" i="4"/>
  <c r="F1698" i="4"/>
  <c r="F1697" i="4"/>
  <c r="F1696" i="4"/>
  <c r="F1695" i="4"/>
  <c r="F1694" i="4"/>
  <c r="F1693" i="4"/>
  <c r="D1596" i="2"/>
  <c r="D1607" i="2"/>
  <c r="D1606" i="2"/>
  <c r="D1605" i="2"/>
  <c r="D1604" i="2"/>
  <c r="D1603" i="2"/>
  <c r="D1602" i="2"/>
  <c r="D1601" i="2"/>
  <c r="D1600" i="2"/>
  <c r="D1599" i="2"/>
  <c r="D1598" i="2"/>
  <c r="D1597" i="2"/>
  <c r="P1669" i="4"/>
  <c r="P1670" i="4"/>
  <c r="P1671" i="4"/>
  <c r="P1672" i="4"/>
  <c r="P1673" i="4"/>
  <c r="P1674" i="4"/>
  <c r="P1675" i="4"/>
  <c r="P1676" i="4"/>
  <c r="P1677" i="4"/>
  <c r="P1678" i="4"/>
  <c r="P1679" i="4"/>
  <c r="P1680" i="4"/>
  <c r="P1681" i="4"/>
  <c r="P1682" i="4"/>
  <c r="P1683" i="4"/>
  <c r="P1684" i="4"/>
  <c r="P1685" i="4"/>
  <c r="P1686" i="4"/>
  <c r="P1687" i="4"/>
  <c r="P1688" i="4"/>
  <c r="P1689" i="4"/>
  <c r="P1690" i="4"/>
  <c r="P1691" i="4"/>
  <c r="P1692" i="4"/>
  <c r="N1669" i="4"/>
  <c r="O1669" i="4" s="1"/>
  <c r="Q1669" i="4" s="1"/>
  <c r="N1670" i="4"/>
  <c r="O1670" i="4" s="1"/>
  <c r="Q1670" i="4" s="1"/>
  <c r="N1671" i="4"/>
  <c r="O1671" i="4" s="1"/>
  <c r="Q1671" i="4" s="1"/>
  <c r="N1672" i="4"/>
  <c r="O1672" i="4" s="1"/>
  <c r="Q1672" i="4" s="1"/>
  <c r="N1673" i="4"/>
  <c r="O1673" i="4" s="1"/>
  <c r="Q1673" i="4" s="1"/>
  <c r="N1674" i="4"/>
  <c r="O1674" i="4" s="1"/>
  <c r="Q1674" i="4" s="1"/>
  <c r="N1675" i="4"/>
  <c r="O1675" i="4" s="1"/>
  <c r="Q1675" i="4" s="1"/>
  <c r="N1676" i="4"/>
  <c r="O1676" i="4" s="1"/>
  <c r="Q1676" i="4" s="1"/>
  <c r="N1677" i="4"/>
  <c r="O1677" i="4" s="1"/>
  <c r="Q1677" i="4" s="1"/>
  <c r="N1678" i="4"/>
  <c r="O1678" i="4" s="1"/>
  <c r="Q1678" i="4" s="1"/>
  <c r="N1679" i="4"/>
  <c r="O1679" i="4" s="1"/>
  <c r="Q1679" i="4" s="1"/>
  <c r="N1680" i="4"/>
  <c r="O1680" i="4" s="1"/>
  <c r="Q1680" i="4" s="1"/>
  <c r="N1681" i="4"/>
  <c r="O1681" i="4" s="1"/>
  <c r="Q1681" i="4" s="1"/>
  <c r="N1682" i="4"/>
  <c r="O1682" i="4" s="1"/>
  <c r="Q1682" i="4" s="1"/>
  <c r="N1683" i="4"/>
  <c r="O1683" i="4" s="1"/>
  <c r="Q1683" i="4" s="1"/>
  <c r="N1684" i="4"/>
  <c r="O1684" i="4" s="1"/>
  <c r="Q1684" i="4" s="1"/>
  <c r="N1685" i="4"/>
  <c r="O1685" i="4" s="1"/>
  <c r="Q1685" i="4" s="1"/>
  <c r="N1686" i="4"/>
  <c r="O1686" i="4" s="1"/>
  <c r="Q1686" i="4" s="1"/>
  <c r="N1687" i="4"/>
  <c r="O1687" i="4" s="1"/>
  <c r="Q1687" i="4" s="1"/>
  <c r="N1688" i="4"/>
  <c r="O1688" i="4" s="1"/>
  <c r="Q1688" i="4" s="1"/>
  <c r="N1689" i="4"/>
  <c r="O1689" i="4" s="1"/>
  <c r="Q1689" i="4" s="1"/>
  <c r="N1690" i="4"/>
  <c r="O1690" i="4" s="1"/>
  <c r="Q1690" i="4" s="1"/>
  <c r="N1691" i="4"/>
  <c r="O1691" i="4" s="1"/>
  <c r="Q1691" i="4" s="1"/>
  <c r="N1692" i="4"/>
  <c r="O1692" i="4" s="1"/>
  <c r="Q1692" i="4" s="1"/>
  <c r="M1692" i="4"/>
  <c r="L1692" i="4" s="1"/>
  <c r="M1691" i="4"/>
  <c r="L1691" i="4" s="1"/>
  <c r="M1690" i="4"/>
  <c r="L1690" i="4" s="1"/>
  <c r="M1689" i="4"/>
  <c r="L1689" i="4" s="1"/>
  <c r="M1688" i="4"/>
  <c r="L1688" i="4" s="1"/>
  <c r="M1687" i="4"/>
  <c r="L1687" i="4" s="1"/>
  <c r="M1686" i="4"/>
  <c r="L1686" i="4" s="1"/>
  <c r="M1685" i="4"/>
  <c r="L1685" i="4" s="1"/>
  <c r="M1684" i="4"/>
  <c r="L1684" i="4"/>
  <c r="M1683" i="4"/>
  <c r="L1683" i="4"/>
  <c r="M1682" i="4"/>
  <c r="L1682" i="4" s="1"/>
  <c r="M1681" i="4"/>
  <c r="L1681" i="4" s="1"/>
  <c r="M1680" i="4"/>
  <c r="L1680" i="4" s="1"/>
  <c r="M1679" i="4"/>
  <c r="L1679" i="4" s="1"/>
  <c r="M1678" i="4"/>
  <c r="L1678" i="4"/>
  <c r="M1677" i="4"/>
  <c r="L1677" i="4"/>
  <c r="M1676" i="4"/>
  <c r="L1676" i="4"/>
  <c r="M1675" i="4"/>
  <c r="L1675" i="4" s="1"/>
  <c r="M1674" i="4"/>
  <c r="L1674" i="4" s="1"/>
  <c r="M1673" i="4"/>
  <c r="L1673" i="4" s="1"/>
  <c r="M1672" i="4"/>
  <c r="L1672" i="4" s="1"/>
  <c r="M1671" i="4"/>
  <c r="L1671" i="4" s="1"/>
  <c r="M1670" i="4"/>
  <c r="L1670" i="4"/>
  <c r="M1669" i="4"/>
  <c r="L1669" i="4" s="1"/>
  <c r="F1692" i="4"/>
  <c r="F1691" i="4"/>
  <c r="F1690" i="4"/>
  <c r="F1689" i="4"/>
  <c r="F1688" i="4"/>
  <c r="F1687" i="4"/>
  <c r="F1686" i="4"/>
  <c r="F1685" i="4"/>
  <c r="F1684" i="4"/>
  <c r="F1683" i="4"/>
  <c r="F1682" i="4"/>
  <c r="F1681" i="4"/>
  <c r="F1680" i="4"/>
  <c r="F1679" i="4"/>
  <c r="F1678" i="4"/>
  <c r="F1677" i="4"/>
  <c r="F1676" i="4"/>
  <c r="F1675" i="4"/>
  <c r="F1674" i="4"/>
  <c r="F1673" i="4"/>
  <c r="F1672" i="4"/>
  <c r="F1671" i="4"/>
  <c r="F1670" i="4"/>
  <c r="F1669" i="4"/>
  <c r="D1595" i="2"/>
  <c r="D1594" i="2"/>
  <c r="D1593" i="2"/>
  <c r="D1592" i="2"/>
  <c r="D1591" i="2"/>
  <c r="D1590" i="2"/>
  <c r="D1589" i="2"/>
  <c r="D1588" i="2"/>
  <c r="D1587" i="2"/>
  <c r="D1586" i="2"/>
  <c r="D1585" i="2"/>
  <c r="M1645" i="4"/>
  <c r="L1645" i="4" s="1"/>
  <c r="N1645" i="4"/>
  <c r="O1645" i="4" s="1"/>
  <c r="P1645" i="4"/>
  <c r="M1646" i="4"/>
  <c r="L1646" i="4" s="1"/>
  <c r="N1646" i="4"/>
  <c r="O1646" i="4" s="1"/>
  <c r="P1646" i="4"/>
  <c r="M1647" i="4"/>
  <c r="L1647" i="4" s="1"/>
  <c r="N1647" i="4"/>
  <c r="O1647" i="4" s="1"/>
  <c r="P1647" i="4"/>
  <c r="M1648" i="4"/>
  <c r="L1648" i="4" s="1"/>
  <c r="N1648" i="4"/>
  <c r="O1648" i="4" s="1"/>
  <c r="Q1648" i="4" s="1"/>
  <c r="P1648" i="4"/>
  <c r="L1649" i="4"/>
  <c r="M1649" i="4"/>
  <c r="N1649" i="4"/>
  <c r="O1649" i="4" s="1"/>
  <c r="P1649" i="4"/>
  <c r="M1650" i="4"/>
  <c r="L1650" i="4" s="1"/>
  <c r="N1650" i="4"/>
  <c r="O1650" i="4" s="1"/>
  <c r="Q1650" i="4" s="1"/>
  <c r="P1650" i="4"/>
  <c r="M1651" i="4"/>
  <c r="L1651" i="4" s="1"/>
  <c r="N1651" i="4"/>
  <c r="O1651" i="4" s="1"/>
  <c r="P1651" i="4"/>
  <c r="L1652" i="4"/>
  <c r="M1652" i="4"/>
  <c r="N1652" i="4"/>
  <c r="O1652" i="4" s="1"/>
  <c r="Q1652" i="4" s="1"/>
  <c r="P1652" i="4"/>
  <c r="M1653" i="4"/>
  <c r="L1653" i="4" s="1"/>
  <c r="N1653" i="4"/>
  <c r="O1653" i="4" s="1"/>
  <c r="P1653" i="4"/>
  <c r="M1654" i="4"/>
  <c r="L1654" i="4" s="1"/>
  <c r="N1654" i="4"/>
  <c r="O1654" i="4" s="1"/>
  <c r="Q1654" i="4" s="1"/>
  <c r="P1654" i="4"/>
  <c r="M1655" i="4"/>
  <c r="L1655" i="4" s="1"/>
  <c r="N1655" i="4"/>
  <c r="O1655" i="4" s="1"/>
  <c r="Q1655" i="4" s="1"/>
  <c r="P1655" i="4"/>
  <c r="L1656" i="4"/>
  <c r="M1656" i="4"/>
  <c r="N1656" i="4"/>
  <c r="O1656" i="4" s="1"/>
  <c r="Q1656" i="4" s="1"/>
  <c r="P1656" i="4"/>
  <c r="L1657" i="4"/>
  <c r="M1657" i="4"/>
  <c r="N1657" i="4"/>
  <c r="O1657" i="4" s="1"/>
  <c r="Q1657" i="4" s="1"/>
  <c r="P1657" i="4"/>
  <c r="L1658" i="4"/>
  <c r="M1658" i="4"/>
  <c r="N1658" i="4"/>
  <c r="O1658" i="4" s="1"/>
  <c r="Q1658" i="4" s="1"/>
  <c r="P1658" i="4"/>
  <c r="M1659" i="4"/>
  <c r="L1659" i="4" s="1"/>
  <c r="N1659" i="4"/>
  <c r="O1659" i="4" s="1"/>
  <c r="P1659" i="4"/>
  <c r="M1660" i="4"/>
  <c r="L1660" i="4" s="1"/>
  <c r="N1660" i="4"/>
  <c r="O1660" i="4" s="1"/>
  <c r="Q1660" i="4" s="1"/>
  <c r="P1660" i="4"/>
  <c r="L1661" i="4"/>
  <c r="M1661" i="4"/>
  <c r="N1661" i="4"/>
  <c r="O1661" i="4" s="1"/>
  <c r="P1661" i="4"/>
  <c r="M1662" i="4"/>
  <c r="L1662" i="4" s="1"/>
  <c r="N1662" i="4"/>
  <c r="O1662" i="4" s="1"/>
  <c r="Q1662" i="4" s="1"/>
  <c r="P1662" i="4"/>
  <c r="M1663" i="4"/>
  <c r="L1663" i="4" s="1"/>
  <c r="N1663" i="4"/>
  <c r="O1663" i="4" s="1"/>
  <c r="Q1663" i="4" s="1"/>
  <c r="P1663" i="4"/>
  <c r="L1664" i="4"/>
  <c r="M1664" i="4"/>
  <c r="N1664" i="4"/>
  <c r="O1664" i="4" s="1"/>
  <c r="P1664" i="4"/>
  <c r="L1665" i="4"/>
  <c r="M1665" i="4"/>
  <c r="N1665" i="4"/>
  <c r="O1665" i="4" s="1"/>
  <c r="Q1665" i="4" s="1"/>
  <c r="P1665" i="4"/>
  <c r="L1666" i="4"/>
  <c r="M1666" i="4"/>
  <c r="N1666" i="4"/>
  <c r="O1666" i="4" s="1"/>
  <c r="P1666" i="4"/>
  <c r="M1667" i="4"/>
  <c r="L1667" i="4" s="1"/>
  <c r="N1667" i="4"/>
  <c r="O1667" i="4" s="1"/>
  <c r="Q1667" i="4" s="1"/>
  <c r="P1667" i="4"/>
  <c r="M1668" i="4"/>
  <c r="L1668" i="4" s="1"/>
  <c r="N1668" i="4"/>
  <c r="O1668" i="4" s="1"/>
  <c r="P1668"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D1576" i="2"/>
  <c r="D1577" i="2"/>
  <c r="D1578" i="2"/>
  <c r="D1579" i="2"/>
  <c r="D1580" i="2"/>
  <c r="D1581" i="2"/>
  <c r="D1582" i="2"/>
  <c r="D1583" i="2"/>
  <c r="D1584" i="2"/>
  <c r="M1621" i="4"/>
  <c r="L1621" i="4" s="1"/>
  <c r="N1621" i="4"/>
  <c r="O1621" i="4" s="1"/>
  <c r="Q1621" i="4" s="1"/>
  <c r="P1621" i="4"/>
  <c r="M1622" i="4"/>
  <c r="L1622" i="4" s="1"/>
  <c r="N1622" i="4"/>
  <c r="O1622" i="4" s="1"/>
  <c r="Q1622" i="4" s="1"/>
  <c r="P1622" i="4"/>
  <c r="M1623" i="4"/>
  <c r="L1623" i="4" s="1"/>
  <c r="N1623" i="4"/>
  <c r="O1623" i="4" s="1"/>
  <c r="P1623" i="4"/>
  <c r="L1624" i="4"/>
  <c r="M1624" i="4"/>
  <c r="N1624" i="4"/>
  <c r="O1624" i="4" s="1"/>
  <c r="P1624" i="4"/>
  <c r="M1625" i="4"/>
  <c r="L1625" i="4" s="1"/>
  <c r="N1625" i="4"/>
  <c r="O1625" i="4" s="1"/>
  <c r="P1625" i="4"/>
  <c r="M1626" i="4"/>
  <c r="L1626" i="4" s="1"/>
  <c r="N1626" i="4"/>
  <c r="O1626" i="4" s="1"/>
  <c r="Q1626" i="4" s="1"/>
  <c r="P1626" i="4"/>
  <c r="M1627" i="4"/>
  <c r="L1627" i="4" s="1"/>
  <c r="N1627" i="4"/>
  <c r="O1627" i="4" s="1"/>
  <c r="P1627" i="4"/>
  <c r="M1628" i="4"/>
  <c r="L1628" i="4" s="1"/>
  <c r="N1628" i="4"/>
  <c r="O1628" i="4" s="1"/>
  <c r="Q1628" i="4" s="1"/>
  <c r="P1628" i="4"/>
  <c r="M1629" i="4"/>
  <c r="L1629" i="4" s="1"/>
  <c r="N1629" i="4"/>
  <c r="O1629" i="4" s="1"/>
  <c r="P1629" i="4"/>
  <c r="M1630" i="4"/>
  <c r="L1630" i="4" s="1"/>
  <c r="N1630" i="4"/>
  <c r="O1630" i="4" s="1"/>
  <c r="P1630" i="4"/>
  <c r="L1631" i="4"/>
  <c r="M1631" i="4"/>
  <c r="N1631" i="4"/>
  <c r="O1631" i="4" s="1"/>
  <c r="Q1631" i="4" s="1"/>
  <c r="P1631" i="4"/>
  <c r="M1632" i="4"/>
  <c r="L1632" i="4" s="1"/>
  <c r="N1632" i="4"/>
  <c r="O1632" i="4" s="1"/>
  <c r="P1632" i="4"/>
  <c r="L1633" i="4"/>
  <c r="M1633" i="4"/>
  <c r="N1633" i="4"/>
  <c r="O1633" i="4" s="1"/>
  <c r="Q1633" i="4" s="1"/>
  <c r="P1633" i="4"/>
  <c r="M1634" i="4"/>
  <c r="L1634" i="4" s="1"/>
  <c r="N1634" i="4"/>
  <c r="O1634" i="4" s="1"/>
  <c r="P1634" i="4"/>
  <c r="M1635" i="4"/>
  <c r="L1635" i="4" s="1"/>
  <c r="N1635" i="4"/>
  <c r="O1635" i="4" s="1"/>
  <c r="P1635" i="4"/>
  <c r="M1636" i="4"/>
  <c r="L1636" i="4" s="1"/>
  <c r="N1636" i="4"/>
  <c r="O1636" i="4" s="1"/>
  <c r="P1636" i="4"/>
  <c r="M1637" i="4"/>
  <c r="L1637" i="4" s="1"/>
  <c r="N1637" i="4"/>
  <c r="O1637" i="4" s="1"/>
  <c r="P1637" i="4"/>
  <c r="M1638" i="4"/>
  <c r="L1638" i="4" s="1"/>
  <c r="N1638" i="4"/>
  <c r="O1638" i="4" s="1"/>
  <c r="Q1638" i="4" s="1"/>
  <c r="P1638" i="4"/>
  <c r="M1639" i="4"/>
  <c r="L1639" i="4" s="1"/>
  <c r="N1639" i="4"/>
  <c r="O1639" i="4" s="1"/>
  <c r="Q1639" i="4" s="1"/>
  <c r="P1639" i="4"/>
  <c r="L1640" i="4"/>
  <c r="M1640" i="4"/>
  <c r="N1640" i="4"/>
  <c r="O1640" i="4" s="1"/>
  <c r="Q1640" i="4" s="1"/>
  <c r="P1640" i="4"/>
  <c r="M1641" i="4"/>
  <c r="L1641" i="4" s="1"/>
  <c r="N1641" i="4"/>
  <c r="O1641" i="4" s="1"/>
  <c r="Q1641" i="4" s="1"/>
  <c r="P1641" i="4"/>
  <c r="M1642" i="4"/>
  <c r="L1642" i="4" s="1"/>
  <c r="N1642" i="4"/>
  <c r="O1642" i="4" s="1"/>
  <c r="P1642" i="4"/>
  <c r="M1643" i="4"/>
  <c r="L1643" i="4" s="1"/>
  <c r="N1643" i="4"/>
  <c r="O1643" i="4" s="1"/>
  <c r="P1643" i="4"/>
  <c r="M1644" i="4"/>
  <c r="L1644" i="4" s="1"/>
  <c r="N1644" i="4"/>
  <c r="O1644" i="4" s="1"/>
  <c r="P1644"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D1565" i="2"/>
  <c r="D1566" i="2"/>
  <c r="D1567" i="2"/>
  <c r="D1568" i="2"/>
  <c r="D1569" i="2"/>
  <c r="D1570" i="2"/>
  <c r="D1571" i="2"/>
  <c r="D1572" i="2"/>
  <c r="D1573" i="2"/>
  <c r="D1574" i="2"/>
  <c r="D1575" i="2"/>
  <c r="L1597" i="4"/>
  <c r="M1597" i="4"/>
  <c r="N1597" i="4"/>
  <c r="O1597" i="4" s="1"/>
  <c r="Q1597" i="4" s="1"/>
  <c r="P1597" i="4"/>
  <c r="M1598" i="4"/>
  <c r="L1598" i="4" s="1"/>
  <c r="N1598" i="4"/>
  <c r="O1598" i="4" s="1"/>
  <c r="Q1598" i="4" s="1"/>
  <c r="P1598" i="4"/>
  <c r="M1599" i="4"/>
  <c r="L1599" i="4" s="1"/>
  <c r="N1599" i="4"/>
  <c r="O1599" i="4" s="1"/>
  <c r="P1599" i="4"/>
  <c r="M1600" i="4"/>
  <c r="L1600" i="4" s="1"/>
  <c r="N1600" i="4"/>
  <c r="O1600" i="4" s="1"/>
  <c r="P1600" i="4"/>
  <c r="M1601" i="4"/>
  <c r="L1601" i="4" s="1"/>
  <c r="N1601" i="4"/>
  <c r="O1601" i="4" s="1"/>
  <c r="P1601" i="4"/>
  <c r="M1602" i="4"/>
  <c r="L1602" i="4" s="1"/>
  <c r="N1602" i="4"/>
  <c r="O1602" i="4" s="1"/>
  <c r="Q1602" i="4" s="1"/>
  <c r="P1602" i="4"/>
  <c r="L1603" i="4"/>
  <c r="M1603" i="4"/>
  <c r="N1603" i="4"/>
  <c r="O1603" i="4" s="1"/>
  <c r="Q1603" i="4" s="1"/>
  <c r="P1603" i="4"/>
  <c r="M1604" i="4"/>
  <c r="L1604" i="4" s="1"/>
  <c r="N1604" i="4"/>
  <c r="O1604" i="4" s="1"/>
  <c r="Q1604" i="4" s="1"/>
  <c r="P1604" i="4"/>
  <c r="L1605" i="4"/>
  <c r="M1605" i="4"/>
  <c r="N1605" i="4"/>
  <c r="O1605" i="4" s="1"/>
  <c r="Q1605" i="4" s="1"/>
  <c r="P1605" i="4"/>
  <c r="M1606" i="4"/>
  <c r="L1606" i="4" s="1"/>
  <c r="N1606" i="4"/>
  <c r="O1606" i="4" s="1"/>
  <c r="Q1606" i="4" s="1"/>
  <c r="P1606" i="4"/>
  <c r="M1607" i="4"/>
  <c r="L1607" i="4" s="1"/>
  <c r="N1607" i="4"/>
  <c r="O1607" i="4" s="1"/>
  <c r="P1607" i="4"/>
  <c r="M1608" i="4"/>
  <c r="L1608" i="4" s="1"/>
  <c r="N1608" i="4"/>
  <c r="O1608" i="4" s="1"/>
  <c r="P1608" i="4"/>
  <c r="L1609" i="4"/>
  <c r="M1609" i="4"/>
  <c r="N1609" i="4"/>
  <c r="O1609" i="4" s="1"/>
  <c r="Q1609" i="4" s="1"/>
  <c r="P1609" i="4"/>
  <c r="M1610" i="4"/>
  <c r="L1610" i="4" s="1"/>
  <c r="N1610" i="4"/>
  <c r="O1610" i="4" s="1"/>
  <c r="P1610" i="4"/>
  <c r="L1611" i="4"/>
  <c r="M1611" i="4"/>
  <c r="N1611" i="4"/>
  <c r="O1611" i="4" s="1"/>
  <c r="P1611" i="4"/>
  <c r="L1612" i="4"/>
  <c r="M1612" i="4"/>
  <c r="N1612" i="4"/>
  <c r="O1612" i="4" s="1"/>
  <c r="P1612" i="4"/>
  <c r="L1613" i="4"/>
  <c r="M1613" i="4"/>
  <c r="N1613" i="4"/>
  <c r="O1613" i="4" s="1"/>
  <c r="P1613" i="4"/>
  <c r="M1614" i="4"/>
  <c r="L1614" i="4" s="1"/>
  <c r="N1614" i="4"/>
  <c r="O1614" i="4" s="1"/>
  <c r="P1614" i="4"/>
  <c r="M1615" i="4"/>
  <c r="L1615" i="4" s="1"/>
  <c r="N1615" i="4"/>
  <c r="O1615" i="4" s="1"/>
  <c r="Q1615" i="4" s="1"/>
  <c r="P1615" i="4"/>
  <c r="L1616" i="4"/>
  <c r="M1616" i="4"/>
  <c r="N1616" i="4"/>
  <c r="O1616" i="4" s="1"/>
  <c r="P1616" i="4"/>
  <c r="M1617" i="4"/>
  <c r="L1617" i="4" s="1"/>
  <c r="N1617" i="4"/>
  <c r="O1617" i="4" s="1"/>
  <c r="Q1617" i="4" s="1"/>
  <c r="P1617" i="4"/>
  <c r="M1618" i="4"/>
  <c r="L1618" i="4" s="1"/>
  <c r="N1618" i="4"/>
  <c r="O1618" i="4" s="1"/>
  <c r="Q1618" i="4" s="1"/>
  <c r="P1618" i="4"/>
  <c r="M1619" i="4"/>
  <c r="L1619" i="4" s="1"/>
  <c r="N1619" i="4"/>
  <c r="O1619" i="4" s="1"/>
  <c r="Q1619" i="4" s="1"/>
  <c r="P1619" i="4"/>
  <c r="M1620" i="4"/>
  <c r="L1620" i="4" s="1"/>
  <c r="N1620" i="4"/>
  <c r="O1620" i="4" s="1"/>
  <c r="Q1620" i="4" s="1"/>
  <c r="P1620" i="4"/>
  <c r="F1597" i="4"/>
  <c r="F1598" i="4"/>
  <c r="F1599" i="4"/>
  <c r="F1600" i="4"/>
  <c r="F1601" i="4"/>
  <c r="F1602" i="4"/>
  <c r="F1603" i="4"/>
  <c r="F1604" i="4"/>
  <c r="F1605" i="4"/>
  <c r="F1606" i="4"/>
  <c r="F1607" i="4"/>
  <c r="F1608" i="4"/>
  <c r="F1609" i="4"/>
  <c r="F1610" i="4"/>
  <c r="F1611" i="4"/>
  <c r="F1612" i="4"/>
  <c r="F1613" i="4"/>
  <c r="F1614" i="4"/>
  <c r="F1615" i="4"/>
  <c r="F1616" i="4"/>
  <c r="F1617" i="4"/>
  <c r="F1618" i="4"/>
  <c r="F1619" i="4"/>
  <c r="F1620" i="4"/>
  <c r="D1564" i="2"/>
  <c r="D1563" i="2"/>
  <c r="D1562" i="2"/>
  <c r="D1561" i="2"/>
  <c r="D1560" i="2"/>
  <c r="D1559" i="2"/>
  <c r="D1558" i="2"/>
  <c r="D1557" i="2"/>
  <c r="D1556" i="2"/>
  <c r="D1555" i="2"/>
  <c r="P1596" i="4"/>
  <c r="N1596" i="4"/>
  <c r="O1596" i="4" s="1"/>
  <c r="M1596" i="4"/>
  <c r="L1596" i="4"/>
  <c r="P1595" i="4"/>
  <c r="N1595" i="4"/>
  <c r="O1595" i="4" s="1"/>
  <c r="M1595" i="4"/>
  <c r="L1595" i="4"/>
  <c r="P1594" i="4"/>
  <c r="N1594" i="4"/>
  <c r="O1594" i="4" s="1"/>
  <c r="Q1594" i="4" s="1"/>
  <c r="M1594" i="4"/>
  <c r="L1594" i="4"/>
  <c r="P1593" i="4"/>
  <c r="N1593" i="4"/>
  <c r="O1593" i="4" s="1"/>
  <c r="M1593" i="4"/>
  <c r="L1593" i="4"/>
  <c r="P1592" i="4"/>
  <c r="N1592" i="4"/>
  <c r="O1592" i="4" s="1"/>
  <c r="Q1592" i="4" s="1"/>
  <c r="M1592" i="4"/>
  <c r="L1592" i="4"/>
  <c r="P1591" i="4"/>
  <c r="N1591" i="4"/>
  <c r="O1591" i="4" s="1"/>
  <c r="M1591" i="4"/>
  <c r="L1591" i="4"/>
  <c r="P1590" i="4"/>
  <c r="N1590" i="4"/>
  <c r="O1590" i="4" s="1"/>
  <c r="Q1590" i="4" s="1"/>
  <c r="M1590" i="4"/>
  <c r="L1590" i="4"/>
  <c r="P1589" i="4"/>
  <c r="N1589" i="4"/>
  <c r="O1589" i="4" s="1"/>
  <c r="M1589" i="4"/>
  <c r="L1589" i="4"/>
  <c r="P1588" i="4"/>
  <c r="N1588" i="4"/>
  <c r="O1588" i="4" s="1"/>
  <c r="Q1588" i="4" s="1"/>
  <c r="M1588" i="4"/>
  <c r="L1588" i="4"/>
  <c r="P1587" i="4"/>
  <c r="N1587" i="4"/>
  <c r="O1587" i="4" s="1"/>
  <c r="M1587" i="4"/>
  <c r="L1587" i="4"/>
  <c r="P1586" i="4"/>
  <c r="N1586" i="4"/>
  <c r="O1586" i="4" s="1"/>
  <c r="Q1586" i="4" s="1"/>
  <c r="M1586" i="4"/>
  <c r="L1586" i="4"/>
  <c r="P1585" i="4"/>
  <c r="N1585" i="4"/>
  <c r="O1585" i="4" s="1"/>
  <c r="M1585" i="4"/>
  <c r="L1585" i="4"/>
  <c r="P1584" i="4"/>
  <c r="N1584" i="4"/>
  <c r="O1584" i="4" s="1"/>
  <c r="Q1584" i="4" s="1"/>
  <c r="M1584" i="4"/>
  <c r="L1584" i="4"/>
  <c r="P1583" i="4"/>
  <c r="N1583" i="4"/>
  <c r="O1583" i="4" s="1"/>
  <c r="M1583" i="4"/>
  <c r="L1583" i="4"/>
  <c r="P1582" i="4"/>
  <c r="N1582" i="4"/>
  <c r="O1582" i="4" s="1"/>
  <c r="Q1582" i="4" s="1"/>
  <c r="M1582" i="4"/>
  <c r="L1582" i="4"/>
  <c r="P1581" i="4"/>
  <c r="N1581" i="4"/>
  <c r="O1581" i="4" s="1"/>
  <c r="M1581" i="4"/>
  <c r="L1581" i="4"/>
  <c r="P1580" i="4"/>
  <c r="N1580" i="4"/>
  <c r="O1580" i="4" s="1"/>
  <c r="Q1580" i="4" s="1"/>
  <c r="M1580" i="4"/>
  <c r="L1580" i="4"/>
  <c r="P1579" i="4"/>
  <c r="N1579" i="4"/>
  <c r="O1579" i="4" s="1"/>
  <c r="M1579" i="4"/>
  <c r="L1579" i="4"/>
  <c r="P1578" i="4"/>
  <c r="N1578" i="4"/>
  <c r="O1578" i="4" s="1"/>
  <c r="Q1578" i="4" s="1"/>
  <c r="M1578" i="4"/>
  <c r="L1578" i="4"/>
  <c r="P1577" i="4"/>
  <c r="N1577" i="4"/>
  <c r="O1577" i="4" s="1"/>
  <c r="M1577" i="4"/>
  <c r="L1577" i="4"/>
  <c r="P1576" i="4"/>
  <c r="N1576" i="4"/>
  <c r="O1576" i="4" s="1"/>
  <c r="Q1576" i="4" s="1"/>
  <c r="M1576" i="4"/>
  <c r="L1576" i="4"/>
  <c r="P1575" i="4"/>
  <c r="N1575" i="4"/>
  <c r="O1575" i="4" s="1"/>
  <c r="M1575" i="4"/>
  <c r="L1575" i="4"/>
  <c r="P1574" i="4"/>
  <c r="N1574" i="4"/>
  <c r="O1574" i="4" s="1"/>
  <c r="Q1574" i="4" s="1"/>
  <c r="M1574" i="4"/>
  <c r="L1574" i="4"/>
  <c r="P1573" i="4"/>
  <c r="N1573" i="4"/>
  <c r="O1573" i="4" s="1"/>
  <c r="M1573" i="4"/>
  <c r="L1573"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D1550" i="2"/>
  <c r="D1551" i="2"/>
  <c r="D1552" i="2"/>
  <c r="D1553" i="2"/>
  <c r="D1554" i="2"/>
  <c r="Q1596" i="4" l="1"/>
  <c r="Q1608" i="4"/>
  <c r="Q1623" i="4"/>
  <c r="Q1666" i="4"/>
  <c r="Q1664" i="4"/>
  <c r="Q1715" i="4"/>
  <c r="Q1748" i="4"/>
  <c r="Q1610" i="4"/>
  <c r="Q1643" i="4"/>
  <c r="Q1625" i="4"/>
  <c r="Q1630" i="4"/>
  <c r="Q1634" i="4"/>
  <c r="Q1763" i="4"/>
  <c r="Q1771" i="4"/>
  <c r="Q1808" i="4"/>
  <c r="Q1800" i="4"/>
  <c r="Q1792" i="4"/>
  <c r="Q1855" i="4"/>
  <c r="Q1847" i="4"/>
  <c r="Q1839" i="4"/>
  <c r="Q1612" i="4"/>
  <c r="Q1632" i="4"/>
  <c r="Q1607" i="4"/>
  <c r="Q1636" i="4"/>
  <c r="Q1645" i="4"/>
  <c r="Q1717" i="4"/>
  <c r="Q1773" i="4"/>
  <c r="Q1613" i="4"/>
  <c r="Q1611" i="4"/>
  <c r="Q1600" i="4"/>
  <c r="Q1649" i="4"/>
  <c r="Q1647" i="4"/>
  <c r="Q1698" i="4"/>
  <c r="Q1786" i="4"/>
  <c r="Q1833" i="4"/>
  <c r="Q1825" i="4"/>
  <c r="Q1817" i="4"/>
  <c r="Q1883" i="4"/>
  <c r="Q1875" i="4"/>
  <c r="Q1867" i="4"/>
  <c r="Q1897" i="4"/>
  <c r="Q1895" i="4"/>
  <c r="Q1891" i="4"/>
  <c r="Q1887" i="4"/>
  <c r="Q1880" i="4"/>
  <c r="Q1872" i="4"/>
  <c r="Q1864" i="4"/>
  <c r="Q1905" i="4"/>
  <c r="Q1901" i="4"/>
  <c r="Q1899" i="4"/>
  <c r="Q1644" i="4"/>
  <c r="Q1642" i="4"/>
  <c r="Q1629" i="4"/>
  <c r="Q1627" i="4"/>
  <c r="Q1668" i="4"/>
  <c r="Q1653" i="4"/>
  <c r="Q1651" i="4"/>
  <c r="Q1708" i="4"/>
  <c r="Q1706" i="4"/>
  <c r="Q1739" i="4"/>
  <c r="Q1737" i="4"/>
  <c r="Q1735" i="4"/>
  <c r="Q1733" i="4"/>
  <c r="Q1731" i="4"/>
  <c r="Q1729" i="4"/>
  <c r="Q1727" i="4"/>
  <c r="Q1725" i="4"/>
  <c r="Q1723" i="4"/>
  <c r="Q1721" i="4"/>
  <c r="Q1719" i="4"/>
  <c r="Q1756" i="4"/>
  <c r="Q1754" i="4"/>
  <c r="Q1741" i="4"/>
  <c r="Q1781" i="4"/>
  <c r="Q1779" i="4"/>
  <c r="Q1805" i="4"/>
  <c r="Q1797" i="4"/>
  <c r="Q1789" i="4"/>
  <c r="Q1835" i="4"/>
  <c r="Q1827" i="4"/>
  <c r="Q1819" i="4"/>
  <c r="Q1860" i="4"/>
  <c r="Q1852" i="4"/>
  <c r="Q1844" i="4"/>
  <c r="Q1877" i="4"/>
  <c r="Q1869" i="4"/>
  <c r="Q1861" i="4"/>
  <c r="Q1907" i="4"/>
  <c r="Q1903" i="4"/>
  <c r="Q1573" i="4"/>
  <c r="Q1575" i="4"/>
  <c r="Q1577" i="4"/>
  <c r="Q1579" i="4"/>
  <c r="Q1581" i="4"/>
  <c r="Q1583" i="4"/>
  <c r="Q1585" i="4"/>
  <c r="Q1587" i="4"/>
  <c r="Q1589" i="4"/>
  <c r="Q1591" i="4"/>
  <c r="Q1593" i="4"/>
  <c r="Q1595" i="4"/>
  <c r="Q1616" i="4"/>
  <c r="Q1614" i="4"/>
  <c r="Q1601" i="4"/>
  <c r="Q1599" i="4"/>
  <c r="Q1637" i="4"/>
  <c r="Q1635" i="4"/>
  <c r="Q1624" i="4"/>
  <c r="Q1661" i="4"/>
  <c r="Q1659" i="4"/>
  <c r="Q1646" i="4"/>
  <c r="Q1716" i="4"/>
  <c r="Q1714" i="4"/>
  <c r="Q1701" i="4"/>
  <c r="Q1699" i="4"/>
  <c r="Q1764" i="4"/>
  <c r="Q1762" i="4"/>
  <c r="Q1749" i="4"/>
  <c r="Q1747" i="4"/>
  <c r="Q1787" i="4"/>
  <c r="Q1772" i="4"/>
  <c r="Q1770" i="4"/>
  <c r="Q1807" i="4"/>
  <c r="Q1799" i="4"/>
  <c r="Q1791" i="4"/>
  <c r="Q1829" i="4"/>
  <c r="Q1821" i="4"/>
  <c r="Q1813" i="4"/>
  <c r="Q1854" i="4"/>
  <c r="Q1846" i="4"/>
  <c r="Q1838" i="4"/>
  <c r="Q1879" i="4"/>
  <c r="Q1871" i="4"/>
  <c r="Q1863" i="4"/>
  <c r="Q1898" i="4"/>
  <c r="Q1896" i="4"/>
  <c r="P1550" i="4"/>
  <c r="P1551" i="4"/>
  <c r="P1552" i="4"/>
  <c r="P1553" i="4"/>
  <c r="P1554" i="4"/>
  <c r="P1555" i="4"/>
  <c r="P1556" i="4"/>
  <c r="P1557" i="4"/>
  <c r="P1558" i="4"/>
  <c r="P1559" i="4"/>
  <c r="P1560" i="4"/>
  <c r="P1561" i="4"/>
  <c r="P1562" i="4"/>
  <c r="P1563" i="4"/>
  <c r="P1564" i="4"/>
  <c r="P1565" i="4"/>
  <c r="P1566" i="4"/>
  <c r="P1567" i="4"/>
  <c r="P1568" i="4"/>
  <c r="P1569" i="4"/>
  <c r="P1570" i="4"/>
  <c r="P1571" i="4"/>
  <c r="P1572" i="4"/>
  <c r="P1549" i="4"/>
  <c r="L1554" i="4"/>
  <c r="L1562" i="4"/>
  <c r="L1570" i="4"/>
  <c r="M1549" i="4"/>
  <c r="L1549" i="4" s="1"/>
  <c r="N1549" i="4"/>
  <c r="O1549" i="4" s="1"/>
  <c r="Q1549" i="4" s="1"/>
  <c r="M1550" i="4"/>
  <c r="L1550" i="4" s="1"/>
  <c r="N1550" i="4"/>
  <c r="O1550" i="4" s="1"/>
  <c r="M1551" i="4"/>
  <c r="L1551" i="4" s="1"/>
  <c r="N1551" i="4"/>
  <c r="O1551" i="4" s="1"/>
  <c r="Q1551" i="4" s="1"/>
  <c r="M1552" i="4"/>
  <c r="L1552" i="4" s="1"/>
  <c r="N1552" i="4"/>
  <c r="O1552" i="4" s="1"/>
  <c r="Q1552" i="4" s="1"/>
  <c r="M1553" i="4"/>
  <c r="L1553" i="4" s="1"/>
  <c r="N1553" i="4"/>
  <c r="O1553" i="4" s="1"/>
  <c r="Q1553" i="4" s="1"/>
  <c r="M1554" i="4"/>
  <c r="N1554" i="4"/>
  <c r="O1554" i="4" s="1"/>
  <c r="Q1554" i="4" s="1"/>
  <c r="M1555" i="4"/>
  <c r="L1555" i="4" s="1"/>
  <c r="N1555" i="4"/>
  <c r="O1555" i="4" s="1"/>
  <c r="Q1555" i="4" s="1"/>
  <c r="M1556" i="4"/>
  <c r="L1556" i="4" s="1"/>
  <c r="N1556" i="4"/>
  <c r="O1556" i="4" s="1"/>
  <c r="Q1556" i="4" s="1"/>
  <c r="M1557" i="4"/>
  <c r="L1557" i="4" s="1"/>
  <c r="N1557" i="4"/>
  <c r="O1557" i="4" s="1"/>
  <c r="Q1557" i="4" s="1"/>
  <c r="M1558" i="4"/>
  <c r="L1558" i="4" s="1"/>
  <c r="N1558" i="4"/>
  <c r="O1558" i="4" s="1"/>
  <c r="Q1558" i="4" s="1"/>
  <c r="M1559" i="4"/>
  <c r="L1559" i="4" s="1"/>
  <c r="N1559" i="4"/>
  <c r="O1559" i="4" s="1"/>
  <c r="Q1559" i="4" s="1"/>
  <c r="M1560" i="4"/>
  <c r="L1560" i="4" s="1"/>
  <c r="N1560" i="4"/>
  <c r="O1560" i="4" s="1"/>
  <c r="Q1560" i="4" s="1"/>
  <c r="M1561" i="4"/>
  <c r="L1561" i="4" s="1"/>
  <c r="N1561" i="4"/>
  <c r="O1561" i="4" s="1"/>
  <c r="Q1561" i="4" s="1"/>
  <c r="M1562" i="4"/>
  <c r="N1562" i="4"/>
  <c r="O1562" i="4" s="1"/>
  <c r="Q1562" i="4" s="1"/>
  <c r="M1563" i="4"/>
  <c r="L1563" i="4" s="1"/>
  <c r="N1563" i="4"/>
  <c r="O1563" i="4" s="1"/>
  <c r="Q1563" i="4" s="1"/>
  <c r="M1564" i="4"/>
  <c r="L1564" i="4" s="1"/>
  <c r="N1564" i="4"/>
  <c r="O1564" i="4" s="1"/>
  <c r="Q1564" i="4" s="1"/>
  <c r="M1565" i="4"/>
  <c r="L1565" i="4" s="1"/>
  <c r="N1565" i="4"/>
  <c r="O1565" i="4" s="1"/>
  <c r="M1566" i="4"/>
  <c r="L1566" i="4" s="1"/>
  <c r="N1566" i="4"/>
  <c r="O1566" i="4" s="1"/>
  <c r="Q1566" i="4" s="1"/>
  <c r="M1567" i="4"/>
  <c r="L1567" i="4" s="1"/>
  <c r="N1567" i="4"/>
  <c r="O1567" i="4" s="1"/>
  <c r="Q1567" i="4" s="1"/>
  <c r="M1568" i="4"/>
  <c r="L1568" i="4" s="1"/>
  <c r="N1568" i="4"/>
  <c r="O1568" i="4" s="1"/>
  <c r="Q1568" i="4" s="1"/>
  <c r="M1569" i="4"/>
  <c r="L1569" i="4" s="1"/>
  <c r="N1569" i="4"/>
  <c r="O1569" i="4" s="1"/>
  <c r="Q1569" i="4" s="1"/>
  <c r="M1570" i="4"/>
  <c r="N1570" i="4"/>
  <c r="O1570" i="4" s="1"/>
  <c r="Q1570" i="4" s="1"/>
  <c r="M1571" i="4"/>
  <c r="L1571" i="4" s="1"/>
  <c r="N1571" i="4"/>
  <c r="O1571" i="4" s="1"/>
  <c r="Q1571" i="4" s="1"/>
  <c r="M1572" i="4"/>
  <c r="L1572" i="4" s="1"/>
  <c r="N1572" i="4"/>
  <c r="O1572" i="4" s="1"/>
  <c r="Q1572" i="4" s="1"/>
  <c r="F1549" i="4"/>
  <c r="F1550" i="4"/>
  <c r="F1551" i="4"/>
  <c r="F1552" i="4"/>
  <c r="F1553" i="4"/>
  <c r="F1554" i="4"/>
  <c r="F1555" i="4"/>
  <c r="F1556" i="4"/>
  <c r="F1557" i="4"/>
  <c r="F1558" i="4"/>
  <c r="F1559" i="4"/>
  <c r="F1560" i="4"/>
  <c r="F1561" i="4"/>
  <c r="F1562" i="4"/>
  <c r="F1563" i="4"/>
  <c r="F1564" i="4"/>
  <c r="F1565" i="4"/>
  <c r="F1566" i="4"/>
  <c r="F1567" i="4"/>
  <c r="F1568" i="4"/>
  <c r="F1569" i="4"/>
  <c r="F1570" i="4"/>
  <c r="F1571" i="4"/>
  <c r="F1572" i="4"/>
  <c r="D1536" i="2"/>
  <c r="D1537" i="2"/>
  <c r="D1538" i="2"/>
  <c r="D1539" i="2"/>
  <c r="D1540" i="2"/>
  <c r="D1541" i="2"/>
  <c r="D1542" i="2"/>
  <c r="D1543" i="2"/>
  <c r="D1544" i="2"/>
  <c r="D1545" i="2"/>
  <c r="D1546" i="2"/>
  <c r="D1547" i="2"/>
  <c r="D1548" i="2"/>
  <c r="D1549" i="2"/>
  <c r="M1525" i="4"/>
  <c r="L1525" i="4" s="1"/>
  <c r="N1525" i="4"/>
  <c r="O1525" i="4" s="1"/>
  <c r="Q1525" i="4" s="1"/>
  <c r="P1525" i="4"/>
  <c r="M1526" i="4"/>
  <c r="L1526" i="4" s="1"/>
  <c r="N1526" i="4"/>
  <c r="O1526" i="4" s="1"/>
  <c r="Q1526" i="4" s="1"/>
  <c r="P1526" i="4"/>
  <c r="M1527" i="4"/>
  <c r="L1527" i="4" s="1"/>
  <c r="N1527" i="4"/>
  <c r="O1527" i="4" s="1"/>
  <c r="P1527" i="4"/>
  <c r="L1528" i="4"/>
  <c r="M1528" i="4"/>
  <c r="N1528" i="4"/>
  <c r="O1528" i="4" s="1"/>
  <c r="P1528" i="4"/>
  <c r="M1529" i="4"/>
  <c r="L1529" i="4" s="1"/>
  <c r="N1529" i="4"/>
  <c r="O1529" i="4" s="1"/>
  <c r="P1529" i="4"/>
  <c r="M1530" i="4"/>
  <c r="L1530" i="4" s="1"/>
  <c r="N1530" i="4"/>
  <c r="O1530" i="4" s="1"/>
  <c r="Q1530" i="4" s="1"/>
  <c r="P1530" i="4"/>
  <c r="M1531" i="4"/>
  <c r="L1531" i="4" s="1"/>
  <c r="N1531" i="4"/>
  <c r="O1531" i="4" s="1"/>
  <c r="P1531" i="4"/>
  <c r="M1532" i="4"/>
  <c r="L1532" i="4" s="1"/>
  <c r="N1532" i="4"/>
  <c r="O1532" i="4" s="1"/>
  <c r="Q1532" i="4" s="1"/>
  <c r="P1532" i="4"/>
  <c r="M1533" i="4"/>
  <c r="L1533" i="4" s="1"/>
  <c r="N1533" i="4"/>
  <c r="O1533" i="4" s="1"/>
  <c r="P1533" i="4"/>
  <c r="M1534" i="4"/>
  <c r="L1534" i="4" s="1"/>
  <c r="N1534" i="4"/>
  <c r="O1534" i="4" s="1"/>
  <c r="P1534" i="4"/>
  <c r="M1535" i="4"/>
  <c r="L1535" i="4" s="1"/>
  <c r="N1535" i="4"/>
  <c r="O1535" i="4" s="1"/>
  <c r="P1535" i="4"/>
  <c r="M1536" i="4"/>
  <c r="L1536" i="4" s="1"/>
  <c r="N1536" i="4"/>
  <c r="O1536" i="4" s="1"/>
  <c r="P1536" i="4"/>
  <c r="L1537" i="4"/>
  <c r="M1537" i="4"/>
  <c r="N1537" i="4"/>
  <c r="O1537" i="4" s="1"/>
  <c r="P1537" i="4"/>
  <c r="M1538" i="4"/>
  <c r="L1538" i="4" s="1"/>
  <c r="N1538" i="4"/>
  <c r="O1538" i="4" s="1"/>
  <c r="Q1538" i="4" s="1"/>
  <c r="P1538" i="4"/>
  <c r="M1539" i="4"/>
  <c r="L1539" i="4" s="1"/>
  <c r="N1539" i="4"/>
  <c r="O1539" i="4" s="1"/>
  <c r="Q1539" i="4" s="1"/>
  <c r="P1539" i="4"/>
  <c r="L1540" i="4"/>
  <c r="M1540" i="4"/>
  <c r="N1540" i="4"/>
  <c r="O1540" i="4" s="1"/>
  <c r="Q1540" i="4" s="1"/>
  <c r="P1540" i="4"/>
  <c r="M1541" i="4"/>
  <c r="L1541" i="4" s="1"/>
  <c r="N1541" i="4"/>
  <c r="O1541" i="4" s="1"/>
  <c r="Q1541" i="4" s="1"/>
  <c r="P1541" i="4"/>
  <c r="M1542" i="4"/>
  <c r="L1542" i="4" s="1"/>
  <c r="N1542" i="4"/>
  <c r="O1542" i="4" s="1"/>
  <c r="P1542" i="4"/>
  <c r="M1543" i="4"/>
  <c r="L1543" i="4" s="1"/>
  <c r="N1543" i="4"/>
  <c r="O1543" i="4" s="1"/>
  <c r="Q1543" i="4" s="1"/>
  <c r="P1543" i="4"/>
  <c r="M1544" i="4"/>
  <c r="L1544" i="4" s="1"/>
  <c r="N1544" i="4"/>
  <c r="O1544" i="4" s="1"/>
  <c r="P1544" i="4"/>
  <c r="M1545" i="4"/>
  <c r="L1545" i="4" s="1"/>
  <c r="N1545" i="4"/>
  <c r="O1545" i="4" s="1"/>
  <c r="Q1545" i="4" s="1"/>
  <c r="P1545" i="4"/>
  <c r="M1546" i="4"/>
  <c r="L1546" i="4" s="1"/>
  <c r="N1546" i="4"/>
  <c r="O1546" i="4" s="1"/>
  <c r="Q1546" i="4" s="1"/>
  <c r="P1546" i="4"/>
  <c r="L1547" i="4"/>
  <c r="M1547" i="4"/>
  <c r="N1547" i="4"/>
  <c r="O1547" i="4" s="1"/>
  <c r="P1547" i="4"/>
  <c r="L1548" i="4"/>
  <c r="M1548" i="4"/>
  <c r="N1548" i="4"/>
  <c r="O1548" i="4" s="1"/>
  <c r="Q1548" i="4" s="1"/>
  <c r="P1548" i="4"/>
  <c r="F1525" i="4"/>
  <c r="F1526" i="4"/>
  <c r="F1527" i="4"/>
  <c r="F1528" i="4"/>
  <c r="F1529" i="4"/>
  <c r="F1530" i="4"/>
  <c r="F1531" i="4"/>
  <c r="F1532" i="4"/>
  <c r="F1533" i="4"/>
  <c r="F1534" i="4"/>
  <c r="F1535" i="4"/>
  <c r="F1536" i="4"/>
  <c r="F1537" i="4"/>
  <c r="F1538" i="4"/>
  <c r="F1539" i="4"/>
  <c r="F1540" i="4"/>
  <c r="F1541" i="4"/>
  <c r="F1542" i="4"/>
  <c r="F1543" i="4"/>
  <c r="F1544" i="4"/>
  <c r="F1545" i="4"/>
  <c r="F1546" i="4"/>
  <c r="F1547" i="4"/>
  <c r="F1548" i="4"/>
  <c r="D1525" i="2"/>
  <c r="D1526" i="2"/>
  <c r="D1527" i="2"/>
  <c r="D1528" i="2"/>
  <c r="D1529" i="2"/>
  <c r="D1530" i="2"/>
  <c r="D1531" i="2"/>
  <c r="D1532" i="2"/>
  <c r="D1533" i="2"/>
  <c r="D1534" i="2"/>
  <c r="D1535" i="2"/>
  <c r="L1501" i="4"/>
  <c r="L1505" i="4"/>
  <c r="L1506" i="4"/>
  <c r="L1509" i="4"/>
  <c r="L1512" i="4"/>
  <c r="L1513" i="4"/>
  <c r="L1514" i="4"/>
  <c r="L1517" i="4"/>
  <c r="L1521" i="4"/>
  <c r="L1522" i="4"/>
  <c r="D1524" i="2"/>
  <c r="D1503" i="2"/>
  <c r="M1501" i="4"/>
  <c r="N1501" i="4"/>
  <c r="O1501" i="4" s="1"/>
  <c r="Q1501" i="4" s="1"/>
  <c r="P1501" i="4"/>
  <c r="M1502" i="4"/>
  <c r="L1502" i="4" s="1"/>
  <c r="N1502" i="4"/>
  <c r="O1502" i="4" s="1"/>
  <c r="P1502" i="4"/>
  <c r="M1503" i="4"/>
  <c r="L1503" i="4" s="1"/>
  <c r="N1503" i="4"/>
  <c r="O1503" i="4" s="1"/>
  <c r="Q1503" i="4" s="1"/>
  <c r="P1503" i="4"/>
  <c r="M1504" i="4"/>
  <c r="L1504" i="4" s="1"/>
  <c r="N1504" i="4"/>
  <c r="O1504" i="4" s="1"/>
  <c r="P1504" i="4"/>
  <c r="M1505" i="4"/>
  <c r="N1505" i="4"/>
  <c r="O1505" i="4" s="1"/>
  <c r="P1505" i="4"/>
  <c r="M1506" i="4"/>
  <c r="N1506" i="4"/>
  <c r="O1506" i="4" s="1"/>
  <c r="P1506" i="4"/>
  <c r="M1507" i="4"/>
  <c r="L1507" i="4" s="1"/>
  <c r="N1507" i="4"/>
  <c r="O1507" i="4" s="1"/>
  <c r="Q1507" i="4" s="1"/>
  <c r="P1507" i="4"/>
  <c r="M1508" i="4"/>
  <c r="L1508" i="4" s="1"/>
  <c r="N1508" i="4"/>
  <c r="O1508" i="4" s="1"/>
  <c r="Q1508" i="4" s="1"/>
  <c r="P1508" i="4"/>
  <c r="M1509" i="4"/>
  <c r="N1509" i="4"/>
  <c r="O1509" i="4" s="1"/>
  <c r="Q1509" i="4" s="1"/>
  <c r="P1509" i="4"/>
  <c r="M1510" i="4"/>
  <c r="L1510" i="4" s="1"/>
  <c r="N1510" i="4"/>
  <c r="O1510" i="4" s="1"/>
  <c r="P1510" i="4"/>
  <c r="M1511" i="4"/>
  <c r="L1511" i="4" s="1"/>
  <c r="N1511" i="4"/>
  <c r="O1511" i="4" s="1"/>
  <c r="Q1511" i="4" s="1"/>
  <c r="P1511" i="4"/>
  <c r="M1512" i="4"/>
  <c r="N1512" i="4"/>
  <c r="O1512" i="4" s="1"/>
  <c r="P1512" i="4"/>
  <c r="M1513" i="4"/>
  <c r="N1513" i="4"/>
  <c r="O1513" i="4" s="1"/>
  <c r="P1513" i="4"/>
  <c r="M1514" i="4"/>
  <c r="N1514" i="4"/>
  <c r="O1514" i="4" s="1"/>
  <c r="P1514" i="4"/>
  <c r="M1515" i="4"/>
  <c r="L1515" i="4" s="1"/>
  <c r="N1515" i="4"/>
  <c r="O1515" i="4" s="1"/>
  <c r="Q1515" i="4" s="1"/>
  <c r="P1515" i="4"/>
  <c r="M1516" i="4"/>
  <c r="L1516" i="4" s="1"/>
  <c r="N1516" i="4"/>
  <c r="O1516" i="4" s="1"/>
  <c r="Q1516" i="4" s="1"/>
  <c r="P1516" i="4"/>
  <c r="M1517" i="4"/>
  <c r="N1517" i="4"/>
  <c r="O1517" i="4" s="1"/>
  <c r="Q1517" i="4" s="1"/>
  <c r="P1517" i="4"/>
  <c r="M1518" i="4"/>
  <c r="L1518" i="4" s="1"/>
  <c r="N1518" i="4"/>
  <c r="O1518" i="4" s="1"/>
  <c r="P1518" i="4"/>
  <c r="M1519" i="4"/>
  <c r="L1519" i="4" s="1"/>
  <c r="N1519" i="4"/>
  <c r="O1519" i="4" s="1"/>
  <c r="Q1519" i="4" s="1"/>
  <c r="P1519" i="4"/>
  <c r="M1520" i="4"/>
  <c r="L1520" i="4" s="1"/>
  <c r="N1520" i="4"/>
  <c r="O1520" i="4" s="1"/>
  <c r="P1520" i="4"/>
  <c r="M1521" i="4"/>
  <c r="N1521" i="4"/>
  <c r="O1521" i="4" s="1"/>
  <c r="P1521" i="4"/>
  <c r="M1522" i="4"/>
  <c r="N1522" i="4"/>
  <c r="O1522" i="4" s="1"/>
  <c r="P1522" i="4"/>
  <c r="M1523" i="4"/>
  <c r="L1523" i="4" s="1"/>
  <c r="N1523" i="4"/>
  <c r="O1523" i="4" s="1"/>
  <c r="Q1523" i="4" s="1"/>
  <c r="P1523" i="4"/>
  <c r="M1524" i="4"/>
  <c r="L1524" i="4" s="1"/>
  <c r="N1524" i="4"/>
  <c r="O1524" i="4" s="1"/>
  <c r="Q1524" i="4" s="1"/>
  <c r="P1524" i="4"/>
  <c r="F1501" i="4"/>
  <c r="F1502" i="4"/>
  <c r="F1503" i="4"/>
  <c r="F1504" i="4"/>
  <c r="F1505" i="4"/>
  <c r="F1506" i="4"/>
  <c r="F1507" i="4"/>
  <c r="F1508" i="4"/>
  <c r="F1509" i="4"/>
  <c r="F1510" i="4"/>
  <c r="F1511" i="4"/>
  <c r="F1512" i="4"/>
  <c r="F1513" i="4"/>
  <c r="F1514" i="4"/>
  <c r="F1515" i="4"/>
  <c r="F1516" i="4"/>
  <c r="F1517" i="4"/>
  <c r="F1518" i="4"/>
  <c r="F1519" i="4"/>
  <c r="F1520" i="4"/>
  <c r="F1521" i="4"/>
  <c r="F1522" i="4"/>
  <c r="F1523" i="4"/>
  <c r="F1524" i="4"/>
  <c r="D1514" i="2"/>
  <c r="D1515" i="2"/>
  <c r="D1516" i="2"/>
  <c r="D1517" i="2"/>
  <c r="D1518" i="2"/>
  <c r="D1519" i="2"/>
  <c r="D1520" i="2"/>
  <c r="D1521" i="2"/>
  <c r="D1522" i="2"/>
  <c r="D1523" i="2"/>
  <c r="M1477" i="4"/>
  <c r="L1477" i="4" s="1"/>
  <c r="N1477" i="4"/>
  <c r="O1477" i="4" s="1"/>
  <c r="Q1477" i="4" s="1"/>
  <c r="P1477" i="4"/>
  <c r="M1478" i="4"/>
  <c r="L1478" i="4" s="1"/>
  <c r="N1478" i="4"/>
  <c r="O1478" i="4" s="1"/>
  <c r="Q1478" i="4" s="1"/>
  <c r="P1478" i="4"/>
  <c r="M1479" i="4"/>
  <c r="L1479" i="4" s="1"/>
  <c r="N1479" i="4"/>
  <c r="O1479" i="4" s="1"/>
  <c r="Q1479" i="4" s="1"/>
  <c r="P1479" i="4"/>
  <c r="L1480" i="4"/>
  <c r="M1480" i="4"/>
  <c r="N1480" i="4"/>
  <c r="O1480" i="4" s="1"/>
  <c r="P1480" i="4"/>
  <c r="L1481" i="4"/>
  <c r="M1481" i="4"/>
  <c r="N1481" i="4"/>
  <c r="O1481" i="4" s="1"/>
  <c r="Q1481" i="4" s="1"/>
  <c r="P1481" i="4"/>
  <c r="M1482" i="4"/>
  <c r="L1482" i="4" s="1"/>
  <c r="N1482" i="4"/>
  <c r="O1482" i="4" s="1"/>
  <c r="P1482" i="4"/>
  <c r="L1483" i="4"/>
  <c r="M1483" i="4"/>
  <c r="N1483" i="4"/>
  <c r="O1483" i="4" s="1"/>
  <c r="P1483" i="4"/>
  <c r="M1484" i="4"/>
  <c r="L1484" i="4" s="1"/>
  <c r="N1484" i="4"/>
  <c r="O1484" i="4" s="1"/>
  <c r="P1484" i="4"/>
  <c r="L1485" i="4"/>
  <c r="M1485" i="4"/>
  <c r="N1485" i="4"/>
  <c r="O1485" i="4" s="1"/>
  <c r="P1485" i="4"/>
  <c r="M1486" i="4"/>
  <c r="L1486" i="4" s="1"/>
  <c r="N1486" i="4"/>
  <c r="O1486" i="4" s="1"/>
  <c r="Q1486" i="4" s="1"/>
  <c r="P1486" i="4"/>
  <c r="M1487" i="4"/>
  <c r="L1487" i="4" s="1"/>
  <c r="N1487" i="4"/>
  <c r="O1487" i="4" s="1"/>
  <c r="Q1487" i="4" s="1"/>
  <c r="P1487" i="4"/>
  <c r="L1488" i="4"/>
  <c r="M1488" i="4"/>
  <c r="N1488" i="4"/>
  <c r="O1488" i="4" s="1"/>
  <c r="Q1488" i="4" s="1"/>
  <c r="P1488" i="4"/>
  <c r="M1489" i="4"/>
  <c r="L1489" i="4" s="1"/>
  <c r="N1489" i="4"/>
  <c r="O1489" i="4" s="1"/>
  <c r="Q1489" i="4" s="1"/>
  <c r="P1489" i="4"/>
  <c r="M1490" i="4"/>
  <c r="L1490" i="4" s="1"/>
  <c r="N1490" i="4"/>
  <c r="O1490" i="4" s="1"/>
  <c r="P1490" i="4"/>
  <c r="M1491" i="4"/>
  <c r="L1491" i="4" s="1"/>
  <c r="N1491" i="4"/>
  <c r="O1491" i="4" s="1"/>
  <c r="Q1491" i="4" s="1"/>
  <c r="P1491" i="4"/>
  <c r="M1492" i="4"/>
  <c r="L1492" i="4" s="1"/>
  <c r="N1492" i="4"/>
  <c r="O1492" i="4" s="1"/>
  <c r="P1492" i="4"/>
  <c r="M1493" i="4"/>
  <c r="L1493" i="4" s="1"/>
  <c r="N1493" i="4"/>
  <c r="O1493" i="4" s="1"/>
  <c r="Q1493" i="4" s="1"/>
  <c r="P1493" i="4"/>
  <c r="M1494" i="4"/>
  <c r="L1494" i="4" s="1"/>
  <c r="N1494" i="4"/>
  <c r="O1494" i="4" s="1"/>
  <c r="Q1494" i="4" s="1"/>
  <c r="P1494" i="4"/>
  <c r="L1495" i="4"/>
  <c r="M1495" i="4"/>
  <c r="N1495" i="4"/>
  <c r="O1495" i="4" s="1"/>
  <c r="P1495" i="4"/>
  <c r="L1496" i="4"/>
  <c r="M1496" i="4"/>
  <c r="N1496" i="4"/>
  <c r="O1496" i="4" s="1"/>
  <c r="Q1496" i="4" s="1"/>
  <c r="P1496" i="4"/>
  <c r="L1497" i="4"/>
  <c r="M1497" i="4"/>
  <c r="N1497" i="4"/>
  <c r="O1497" i="4" s="1"/>
  <c r="P1497" i="4"/>
  <c r="M1498" i="4"/>
  <c r="L1498" i="4" s="1"/>
  <c r="N1498" i="4"/>
  <c r="O1498" i="4" s="1"/>
  <c r="P1498" i="4"/>
  <c r="M1499" i="4"/>
  <c r="L1499" i="4" s="1"/>
  <c r="N1499" i="4"/>
  <c r="O1499" i="4" s="1"/>
  <c r="P1499" i="4"/>
  <c r="L1500" i="4"/>
  <c r="M1500" i="4"/>
  <c r="N1500" i="4"/>
  <c r="O1500" i="4" s="1"/>
  <c r="P1500"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D1504" i="2"/>
  <c r="D1505" i="2"/>
  <c r="D1506" i="2"/>
  <c r="D1507" i="2"/>
  <c r="D1508" i="2"/>
  <c r="D1509" i="2"/>
  <c r="D1510" i="2"/>
  <c r="D1511" i="2"/>
  <c r="D1512" i="2"/>
  <c r="D1513" i="2"/>
  <c r="L1455" i="4"/>
  <c r="L1458" i="4"/>
  <c r="L1463" i="4"/>
  <c r="L1466" i="4"/>
  <c r="L1471" i="4"/>
  <c r="L1474" i="4"/>
  <c r="M1453" i="4"/>
  <c r="L1453" i="4" s="1"/>
  <c r="N1453" i="4"/>
  <c r="O1453" i="4" s="1"/>
  <c r="P1453" i="4"/>
  <c r="M1454" i="4"/>
  <c r="L1454" i="4" s="1"/>
  <c r="N1454" i="4"/>
  <c r="O1454" i="4" s="1"/>
  <c r="P1454" i="4"/>
  <c r="M1455" i="4"/>
  <c r="N1455" i="4"/>
  <c r="O1455" i="4" s="1"/>
  <c r="Q1455" i="4" s="1"/>
  <c r="P1455" i="4"/>
  <c r="M1456" i="4"/>
  <c r="L1456" i="4" s="1"/>
  <c r="N1456" i="4"/>
  <c r="O1456" i="4" s="1"/>
  <c r="Q1456" i="4" s="1"/>
  <c r="P1456" i="4"/>
  <c r="M1457" i="4"/>
  <c r="L1457" i="4" s="1"/>
  <c r="N1457" i="4"/>
  <c r="O1457" i="4" s="1"/>
  <c r="Q1457" i="4" s="1"/>
  <c r="P1457" i="4"/>
  <c r="M1458" i="4"/>
  <c r="N1458" i="4"/>
  <c r="O1458" i="4" s="1"/>
  <c r="P1458" i="4"/>
  <c r="M1459" i="4"/>
  <c r="L1459" i="4" s="1"/>
  <c r="N1459" i="4"/>
  <c r="O1459" i="4" s="1"/>
  <c r="Q1459" i="4" s="1"/>
  <c r="P1459" i="4"/>
  <c r="M1460" i="4"/>
  <c r="L1460" i="4" s="1"/>
  <c r="N1460" i="4"/>
  <c r="O1460" i="4" s="1"/>
  <c r="P1460" i="4"/>
  <c r="M1461" i="4"/>
  <c r="L1461" i="4" s="1"/>
  <c r="N1461" i="4"/>
  <c r="O1461" i="4" s="1"/>
  <c r="P1461" i="4"/>
  <c r="M1462" i="4"/>
  <c r="L1462" i="4" s="1"/>
  <c r="N1462" i="4"/>
  <c r="O1462" i="4" s="1"/>
  <c r="P1462" i="4"/>
  <c r="M1463" i="4"/>
  <c r="N1463" i="4"/>
  <c r="O1463" i="4" s="1"/>
  <c r="Q1463" i="4" s="1"/>
  <c r="P1463" i="4"/>
  <c r="M1464" i="4"/>
  <c r="L1464" i="4" s="1"/>
  <c r="N1464" i="4"/>
  <c r="O1464" i="4" s="1"/>
  <c r="Q1464" i="4" s="1"/>
  <c r="P1464" i="4"/>
  <c r="M1465" i="4"/>
  <c r="L1465" i="4" s="1"/>
  <c r="N1465" i="4"/>
  <c r="O1465" i="4" s="1"/>
  <c r="Q1465" i="4" s="1"/>
  <c r="P1465" i="4"/>
  <c r="M1466" i="4"/>
  <c r="N1466" i="4"/>
  <c r="O1466" i="4" s="1"/>
  <c r="P1466" i="4"/>
  <c r="M1467" i="4"/>
  <c r="L1467" i="4" s="1"/>
  <c r="N1467" i="4"/>
  <c r="O1467" i="4" s="1"/>
  <c r="Q1467" i="4" s="1"/>
  <c r="P1467" i="4"/>
  <c r="M1468" i="4"/>
  <c r="L1468" i="4" s="1"/>
  <c r="N1468" i="4"/>
  <c r="O1468" i="4" s="1"/>
  <c r="P1468" i="4"/>
  <c r="M1469" i="4"/>
  <c r="L1469" i="4" s="1"/>
  <c r="N1469" i="4"/>
  <c r="O1469" i="4" s="1"/>
  <c r="P1469" i="4"/>
  <c r="M1470" i="4"/>
  <c r="L1470" i="4" s="1"/>
  <c r="N1470" i="4"/>
  <c r="O1470" i="4" s="1"/>
  <c r="P1470" i="4"/>
  <c r="M1471" i="4"/>
  <c r="N1471" i="4"/>
  <c r="O1471" i="4" s="1"/>
  <c r="Q1471" i="4" s="1"/>
  <c r="P1471" i="4"/>
  <c r="M1472" i="4"/>
  <c r="L1472" i="4" s="1"/>
  <c r="N1472" i="4"/>
  <c r="O1472" i="4" s="1"/>
  <c r="Q1472" i="4" s="1"/>
  <c r="P1472" i="4"/>
  <c r="M1473" i="4"/>
  <c r="L1473" i="4" s="1"/>
  <c r="N1473" i="4"/>
  <c r="O1473" i="4" s="1"/>
  <c r="Q1473" i="4" s="1"/>
  <c r="P1473" i="4"/>
  <c r="M1474" i="4"/>
  <c r="N1474" i="4"/>
  <c r="O1474" i="4" s="1"/>
  <c r="P1474" i="4"/>
  <c r="M1475" i="4"/>
  <c r="L1475" i="4" s="1"/>
  <c r="N1475" i="4"/>
  <c r="O1475" i="4" s="1"/>
  <c r="Q1475" i="4" s="1"/>
  <c r="P1475" i="4"/>
  <c r="M1476" i="4"/>
  <c r="L1476" i="4" s="1"/>
  <c r="N1476" i="4"/>
  <c r="O1476" i="4" s="1"/>
  <c r="P1476"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D1493" i="2"/>
  <c r="D1494" i="2"/>
  <c r="D1495" i="2"/>
  <c r="D1496" i="2"/>
  <c r="D1497" i="2"/>
  <c r="D1498" i="2"/>
  <c r="D1499" i="2"/>
  <c r="D1500" i="2"/>
  <c r="D1501" i="2"/>
  <c r="D1502" i="2"/>
  <c r="L1429" i="4"/>
  <c r="M1429" i="4"/>
  <c r="P1429" i="4"/>
  <c r="M1430" i="4"/>
  <c r="L1430" i="4" s="1"/>
  <c r="N1430" i="4"/>
  <c r="O1430" i="4" s="1"/>
  <c r="P1430" i="4"/>
  <c r="M1431" i="4"/>
  <c r="L1431" i="4" s="1"/>
  <c r="P1431" i="4"/>
  <c r="L1432" i="4"/>
  <c r="M1432" i="4"/>
  <c r="P1432" i="4"/>
  <c r="L1433" i="4"/>
  <c r="M1433" i="4"/>
  <c r="P1433" i="4"/>
  <c r="M1434" i="4"/>
  <c r="L1434" i="4" s="1"/>
  <c r="P1434" i="4"/>
  <c r="M1435" i="4"/>
  <c r="L1435" i="4" s="1"/>
  <c r="P1435" i="4"/>
  <c r="M1436" i="4"/>
  <c r="L1436" i="4" s="1"/>
  <c r="P1436" i="4"/>
  <c r="L1437" i="4"/>
  <c r="M1437" i="4"/>
  <c r="P1437" i="4"/>
  <c r="M1438" i="4"/>
  <c r="L1438" i="4" s="1"/>
  <c r="P1438" i="4"/>
  <c r="M1439" i="4"/>
  <c r="L1439" i="4" s="1"/>
  <c r="P1439" i="4"/>
  <c r="M1440" i="4"/>
  <c r="L1440" i="4" s="1"/>
  <c r="P1440" i="4"/>
  <c r="M1441" i="4"/>
  <c r="L1441" i="4" s="1"/>
  <c r="N1441" i="4"/>
  <c r="O1441" i="4" s="1"/>
  <c r="Q1441" i="4" s="1"/>
  <c r="P1441" i="4"/>
  <c r="M1442" i="4"/>
  <c r="L1442" i="4" s="1"/>
  <c r="N1442" i="4"/>
  <c r="O1442" i="4" s="1"/>
  <c r="P1442" i="4"/>
  <c r="M1443" i="4"/>
  <c r="L1443" i="4" s="1"/>
  <c r="P1443" i="4"/>
  <c r="L1444" i="4"/>
  <c r="M1444" i="4"/>
  <c r="P1444" i="4"/>
  <c r="L1445" i="4"/>
  <c r="M1445" i="4"/>
  <c r="P1445" i="4"/>
  <c r="M1446" i="4"/>
  <c r="L1446" i="4" s="1"/>
  <c r="P1446" i="4"/>
  <c r="L1447" i="4"/>
  <c r="M1447" i="4"/>
  <c r="P1447" i="4"/>
  <c r="L1448" i="4"/>
  <c r="M1448" i="4"/>
  <c r="N1448" i="4"/>
  <c r="O1448" i="4" s="1"/>
  <c r="Q1448" i="4" s="1"/>
  <c r="P1448" i="4"/>
  <c r="M1449" i="4"/>
  <c r="L1449" i="4" s="1"/>
  <c r="N1449" i="4"/>
  <c r="O1449" i="4" s="1"/>
  <c r="Q1449" i="4" s="1"/>
  <c r="P1449" i="4"/>
  <c r="M1450" i="4"/>
  <c r="L1450" i="4" s="1"/>
  <c r="N1450" i="4"/>
  <c r="O1450" i="4" s="1"/>
  <c r="P1450" i="4"/>
  <c r="L1451" i="4"/>
  <c r="M1451" i="4"/>
  <c r="P1451" i="4"/>
  <c r="L1452" i="4"/>
  <c r="M1452" i="4"/>
  <c r="N1452" i="4"/>
  <c r="O1452" i="4" s="1"/>
  <c r="Q1452" i="4" s="1"/>
  <c r="P1452" i="4"/>
  <c r="D1483" i="2"/>
  <c r="D1484" i="2"/>
  <c r="D1485" i="2"/>
  <c r="D1486" i="2"/>
  <c r="D1487" i="2"/>
  <c r="D1488" i="2"/>
  <c r="D1489" i="2"/>
  <c r="D1490" i="2"/>
  <c r="D1491" i="2"/>
  <c r="D1492" i="2"/>
  <c r="N1435" i="4" s="1"/>
  <c r="O1435" i="4" s="1"/>
  <c r="Q1435" i="4" s="1"/>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M1405" i="4"/>
  <c r="L1405" i="4" s="1"/>
  <c r="P1405" i="4"/>
  <c r="M1406" i="4"/>
  <c r="L1406" i="4" s="1"/>
  <c r="P1406" i="4"/>
  <c r="M1407" i="4"/>
  <c r="L1407" i="4" s="1"/>
  <c r="P1407" i="4"/>
  <c r="M1408" i="4"/>
  <c r="L1408" i="4" s="1"/>
  <c r="N1408" i="4"/>
  <c r="O1408" i="4" s="1"/>
  <c r="Q1408" i="4" s="1"/>
  <c r="P1408" i="4"/>
  <c r="M1409" i="4"/>
  <c r="L1409" i="4" s="1"/>
  <c r="P1409" i="4"/>
  <c r="M1410" i="4"/>
  <c r="L1410" i="4" s="1"/>
  <c r="P1410" i="4"/>
  <c r="L1411" i="4"/>
  <c r="M1411" i="4"/>
  <c r="N1411" i="4"/>
  <c r="O1411" i="4" s="1"/>
  <c r="P1411" i="4"/>
  <c r="M1412" i="4"/>
  <c r="L1412" i="4" s="1"/>
  <c r="N1412" i="4"/>
  <c r="O1412" i="4" s="1"/>
  <c r="P1412" i="4"/>
  <c r="M1413" i="4"/>
  <c r="L1413" i="4" s="1"/>
  <c r="N1413" i="4"/>
  <c r="O1413" i="4" s="1"/>
  <c r="P1413" i="4"/>
  <c r="M1414" i="4"/>
  <c r="L1414" i="4" s="1"/>
  <c r="N1414" i="4"/>
  <c r="O1414" i="4" s="1"/>
  <c r="P1414" i="4"/>
  <c r="M1415" i="4"/>
  <c r="L1415" i="4" s="1"/>
  <c r="N1415" i="4"/>
  <c r="O1415" i="4" s="1"/>
  <c r="P1415" i="4"/>
  <c r="L1416" i="4"/>
  <c r="M1416" i="4"/>
  <c r="N1416" i="4"/>
  <c r="O1416" i="4" s="1"/>
  <c r="P1416" i="4"/>
  <c r="M1417" i="4"/>
  <c r="L1417" i="4" s="1"/>
  <c r="N1417" i="4"/>
  <c r="O1417" i="4" s="1"/>
  <c r="P1417" i="4"/>
  <c r="L1418" i="4"/>
  <c r="M1418" i="4"/>
  <c r="P1418" i="4"/>
  <c r="L1419" i="4"/>
  <c r="M1419" i="4"/>
  <c r="N1419" i="4"/>
  <c r="O1419" i="4" s="1"/>
  <c r="P1419" i="4"/>
  <c r="M1420" i="4"/>
  <c r="L1420" i="4" s="1"/>
  <c r="N1420" i="4"/>
  <c r="O1420" i="4" s="1"/>
  <c r="P1420" i="4"/>
  <c r="L1421" i="4"/>
  <c r="M1421" i="4"/>
  <c r="N1421" i="4"/>
  <c r="O1421" i="4" s="1"/>
  <c r="P1421" i="4"/>
  <c r="M1422" i="4"/>
  <c r="L1422" i="4" s="1"/>
  <c r="N1422" i="4"/>
  <c r="O1422" i="4" s="1"/>
  <c r="P1422" i="4"/>
  <c r="L1423" i="4"/>
  <c r="M1423" i="4"/>
  <c r="N1423" i="4"/>
  <c r="O1423" i="4" s="1"/>
  <c r="P1423" i="4"/>
  <c r="M1424" i="4"/>
  <c r="L1424" i="4" s="1"/>
  <c r="N1424" i="4"/>
  <c r="O1424" i="4" s="1"/>
  <c r="Q1424" i="4" s="1"/>
  <c r="P1424" i="4"/>
  <c r="L1425" i="4"/>
  <c r="M1425" i="4"/>
  <c r="N1425" i="4"/>
  <c r="O1425" i="4" s="1"/>
  <c r="P1425" i="4"/>
  <c r="M1426" i="4"/>
  <c r="L1426" i="4" s="1"/>
  <c r="N1426" i="4"/>
  <c r="O1426" i="4" s="1"/>
  <c r="Q1426" i="4" s="1"/>
  <c r="P1426" i="4"/>
  <c r="L1427" i="4"/>
  <c r="M1427" i="4"/>
  <c r="N1427" i="4"/>
  <c r="O1427" i="4" s="1"/>
  <c r="P1427" i="4"/>
  <c r="M1428" i="4"/>
  <c r="L1428" i="4" s="1"/>
  <c r="N1428" i="4"/>
  <c r="O1428" i="4" s="1"/>
  <c r="Q1428" i="4" s="1"/>
  <c r="P1428"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D1482" i="2"/>
  <c r="D1481" i="2"/>
  <c r="N1409" i="4" s="1"/>
  <c r="O1409" i="4" s="1"/>
  <c r="Q1409" i="4" s="1"/>
  <c r="D1480" i="2"/>
  <c r="D1479" i="2"/>
  <c r="D1478" i="2"/>
  <c r="D1477" i="2"/>
  <c r="D1476" i="2"/>
  <c r="D1475" i="2"/>
  <c r="D1474" i="2"/>
  <c r="D1473" i="2"/>
  <c r="D1472" i="2"/>
  <c r="Q1415" i="4" l="1"/>
  <c r="Q1450" i="4"/>
  <c r="Q1442" i="4"/>
  <c r="Q1430" i="4"/>
  <c r="Q1476" i="4"/>
  <c r="Q1468" i="4"/>
  <c r="Q1460" i="4"/>
  <c r="Q1492" i="4"/>
  <c r="Q1490" i="4"/>
  <c r="Q1520" i="4"/>
  <c r="Q1512" i="4"/>
  <c r="Q1504" i="4"/>
  <c r="Q1544" i="4"/>
  <c r="Q1542" i="4"/>
  <c r="Q1533" i="4"/>
  <c r="Q1531" i="4"/>
  <c r="Q1550" i="4"/>
  <c r="Q1427" i="4"/>
  <c r="Q1425" i="4"/>
  <c r="Q1423" i="4"/>
  <c r="Q1421" i="4"/>
  <c r="Q1419" i="4"/>
  <c r="Q1412" i="4"/>
  <c r="Q1470" i="4"/>
  <c r="Q1462" i="4"/>
  <c r="Q1454" i="4"/>
  <c r="Q1500" i="4"/>
  <c r="Q1498" i="4"/>
  <c r="Q1485" i="4"/>
  <c r="Q1483" i="4"/>
  <c r="Q1522" i="4"/>
  <c r="Q1514" i="4"/>
  <c r="Q1506" i="4"/>
  <c r="Q1537" i="4"/>
  <c r="Q1535" i="4"/>
  <c r="Q1528" i="4"/>
  <c r="Q1411" i="4"/>
  <c r="Q1469" i="4"/>
  <c r="Q1461" i="4"/>
  <c r="Q1453" i="4"/>
  <c r="Q1497" i="4"/>
  <c r="Q1495" i="4"/>
  <c r="Q1480" i="4"/>
  <c r="Q1521" i="4"/>
  <c r="Q1513" i="4"/>
  <c r="Q1505" i="4"/>
  <c r="Q1547" i="4"/>
  <c r="Q1534" i="4"/>
  <c r="Q1474" i="4"/>
  <c r="Q1466" i="4"/>
  <c r="Q1458" i="4"/>
  <c r="Q1499" i="4"/>
  <c r="Q1484" i="4"/>
  <c r="Q1482" i="4"/>
  <c r="Q1518" i="4"/>
  <c r="Q1510" i="4"/>
  <c r="Q1502" i="4"/>
  <c r="Q1536" i="4"/>
  <c r="Q1529" i="4"/>
  <c r="Q1527" i="4"/>
  <c r="Q1565" i="4"/>
  <c r="N1439" i="4"/>
  <c r="O1439" i="4" s="1"/>
  <c r="Q1439" i="4" s="1"/>
  <c r="N1432" i="4"/>
  <c r="O1432" i="4" s="1"/>
  <c r="Q1432" i="4" s="1"/>
  <c r="N1445" i="4"/>
  <c r="O1445" i="4" s="1"/>
  <c r="Q1445" i="4" s="1"/>
  <c r="N1443" i="4"/>
  <c r="O1443" i="4" s="1"/>
  <c r="Q1443" i="4" s="1"/>
  <c r="N1434" i="4"/>
  <c r="O1434" i="4" s="1"/>
  <c r="Q1434" i="4" s="1"/>
  <c r="N1447" i="4"/>
  <c r="O1447" i="4" s="1"/>
  <c r="Q1447" i="4" s="1"/>
  <c r="N1436" i="4"/>
  <c r="O1436" i="4" s="1"/>
  <c r="Q1436" i="4" s="1"/>
  <c r="N1429" i="4"/>
  <c r="O1429" i="4" s="1"/>
  <c r="Q1429" i="4" s="1"/>
  <c r="N1451" i="4"/>
  <c r="O1451" i="4" s="1"/>
  <c r="Q1451" i="4" s="1"/>
  <c r="N1438" i="4"/>
  <c r="O1438" i="4" s="1"/>
  <c r="Q1438" i="4" s="1"/>
  <c r="N1440" i="4"/>
  <c r="O1440" i="4" s="1"/>
  <c r="Q1440" i="4" s="1"/>
  <c r="N1433" i="4"/>
  <c r="O1433" i="4" s="1"/>
  <c r="Q1433" i="4" s="1"/>
  <c r="N1431" i="4"/>
  <c r="O1431" i="4" s="1"/>
  <c r="Q1431" i="4" s="1"/>
  <c r="N1444" i="4"/>
  <c r="O1444" i="4" s="1"/>
  <c r="Q1444" i="4" s="1"/>
  <c r="N1446" i="4"/>
  <c r="O1446" i="4" s="1"/>
  <c r="Q1446" i="4" s="1"/>
  <c r="N1437" i="4"/>
  <c r="O1437" i="4" s="1"/>
  <c r="Q1437" i="4" s="1"/>
  <c r="Q1417" i="4"/>
  <c r="N1406" i="4"/>
  <c r="O1406" i="4" s="1"/>
  <c r="Q1406" i="4" s="1"/>
  <c r="Q1416" i="4"/>
  <c r="Q1414" i="4"/>
  <c r="N1410" i="4"/>
  <c r="O1410" i="4" s="1"/>
  <c r="Q1410" i="4" s="1"/>
  <c r="Q1420" i="4"/>
  <c r="N1418" i="4"/>
  <c r="O1418" i="4" s="1"/>
  <c r="Q1418" i="4" s="1"/>
  <c r="Q1422" i="4"/>
  <c r="N1407" i="4"/>
  <c r="O1407" i="4" s="1"/>
  <c r="Q1407" i="4" s="1"/>
  <c r="N1405" i="4"/>
  <c r="O1405" i="4" s="1"/>
  <c r="Q1405" i="4" s="1"/>
  <c r="Q1413" i="4"/>
  <c r="M1381" i="4"/>
  <c r="L1381" i="4" s="1"/>
  <c r="P1381" i="4"/>
  <c r="M1382" i="4"/>
  <c r="L1382" i="4" s="1"/>
  <c r="N1382" i="4"/>
  <c r="O1382" i="4" s="1"/>
  <c r="P1382" i="4"/>
  <c r="M1383" i="4"/>
  <c r="L1383" i="4" s="1"/>
  <c r="N1383" i="4"/>
  <c r="O1383" i="4" s="1"/>
  <c r="Q1383" i="4" s="1"/>
  <c r="P1383" i="4"/>
  <c r="M1384" i="4"/>
  <c r="L1384" i="4" s="1"/>
  <c r="N1384" i="4"/>
  <c r="O1384" i="4" s="1"/>
  <c r="P1384" i="4"/>
  <c r="L1385" i="4"/>
  <c r="M1385" i="4"/>
  <c r="N1385" i="4"/>
  <c r="O1385" i="4" s="1"/>
  <c r="P1385" i="4"/>
  <c r="M1386" i="4"/>
  <c r="L1386" i="4" s="1"/>
  <c r="N1386" i="4"/>
  <c r="O1386" i="4" s="1"/>
  <c r="P1386" i="4"/>
  <c r="M1387" i="4"/>
  <c r="L1387" i="4" s="1"/>
  <c r="N1387" i="4"/>
  <c r="O1387" i="4" s="1"/>
  <c r="P1387" i="4"/>
  <c r="M1388" i="4"/>
  <c r="L1388" i="4" s="1"/>
  <c r="N1388" i="4"/>
  <c r="O1388" i="4" s="1"/>
  <c r="P1388" i="4"/>
  <c r="M1389" i="4"/>
  <c r="L1389" i="4" s="1"/>
  <c r="N1389" i="4"/>
  <c r="O1389" i="4" s="1"/>
  <c r="Q1389" i="4" s="1"/>
  <c r="P1389" i="4"/>
  <c r="M1390" i="4"/>
  <c r="L1390" i="4" s="1"/>
  <c r="N1390" i="4"/>
  <c r="O1390" i="4" s="1"/>
  <c r="P1390" i="4"/>
  <c r="M1391" i="4"/>
  <c r="L1391" i="4" s="1"/>
  <c r="N1391" i="4"/>
  <c r="O1391" i="4" s="1"/>
  <c r="P1391" i="4"/>
  <c r="M1392" i="4"/>
  <c r="L1392" i="4" s="1"/>
  <c r="N1392" i="4"/>
  <c r="O1392" i="4" s="1"/>
  <c r="P1392" i="4"/>
  <c r="M1393" i="4"/>
  <c r="L1393" i="4" s="1"/>
  <c r="N1393" i="4"/>
  <c r="O1393" i="4" s="1"/>
  <c r="P1393" i="4"/>
  <c r="M1394" i="4"/>
  <c r="L1394" i="4" s="1"/>
  <c r="N1394" i="4"/>
  <c r="O1394" i="4" s="1"/>
  <c r="P1394" i="4"/>
  <c r="L1395" i="4"/>
  <c r="M1395" i="4"/>
  <c r="N1395" i="4"/>
  <c r="O1395" i="4" s="1"/>
  <c r="P1395" i="4"/>
  <c r="M1396" i="4"/>
  <c r="L1396" i="4" s="1"/>
  <c r="N1396" i="4"/>
  <c r="O1396" i="4" s="1"/>
  <c r="Q1396" i="4" s="1"/>
  <c r="P1396" i="4"/>
  <c r="M1397" i="4"/>
  <c r="L1397" i="4" s="1"/>
  <c r="N1397" i="4"/>
  <c r="O1397" i="4" s="1"/>
  <c r="P1397" i="4"/>
  <c r="M1398" i="4"/>
  <c r="L1398" i="4" s="1"/>
  <c r="N1398" i="4"/>
  <c r="O1398" i="4" s="1"/>
  <c r="P1398" i="4"/>
  <c r="M1399" i="4"/>
  <c r="L1399" i="4" s="1"/>
  <c r="N1399" i="4"/>
  <c r="O1399" i="4" s="1"/>
  <c r="Q1399" i="4" s="1"/>
  <c r="P1399" i="4"/>
  <c r="M1400" i="4"/>
  <c r="L1400" i="4" s="1"/>
  <c r="N1400" i="4"/>
  <c r="O1400" i="4" s="1"/>
  <c r="P1400" i="4"/>
  <c r="L1401" i="4"/>
  <c r="M1401" i="4"/>
  <c r="N1401" i="4"/>
  <c r="O1401" i="4" s="1"/>
  <c r="P1401" i="4"/>
  <c r="M1402" i="4"/>
  <c r="L1402" i="4" s="1"/>
  <c r="N1402" i="4"/>
  <c r="O1402" i="4" s="1"/>
  <c r="P1402" i="4"/>
  <c r="M1403" i="4"/>
  <c r="L1403" i="4" s="1"/>
  <c r="N1403" i="4"/>
  <c r="O1403" i="4" s="1"/>
  <c r="P1403" i="4"/>
  <c r="M1404" i="4"/>
  <c r="L1404" i="4" s="1"/>
  <c r="N1404" i="4"/>
  <c r="O1404" i="4" s="1"/>
  <c r="P1404"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D1461" i="2"/>
  <c r="D1462" i="2"/>
  <c r="D1463" i="2"/>
  <c r="D1464" i="2"/>
  <c r="D1465" i="2"/>
  <c r="D1466" i="2"/>
  <c r="D1467" i="2"/>
  <c r="D1468" i="2"/>
  <c r="D1469" i="2"/>
  <c r="D1470" i="2"/>
  <c r="N1381" i="4" s="1"/>
  <c r="O1381" i="4" s="1"/>
  <c r="Q1381" i="4" s="1"/>
  <c r="D1471" i="2"/>
  <c r="Q1391" i="4" l="1"/>
  <c r="Q1400" i="4"/>
  <c r="Q1393" i="4"/>
  <c r="Q1402" i="4"/>
  <c r="Q1395" i="4"/>
  <c r="Q1404" i="4"/>
  <c r="Q1397" i="4"/>
  <c r="Q1401" i="4"/>
  <c r="Q1392" i="4"/>
  <c r="Q1385" i="4"/>
  <c r="Q1398" i="4"/>
  <c r="Q1403" i="4"/>
  <c r="Q1394" i="4"/>
  <c r="Q1387" i="4"/>
  <c r="Q1382" i="4"/>
  <c r="Q1388" i="4"/>
  <c r="Q1384" i="4"/>
  <c r="Q1390" i="4"/>
  <c r="Q1386" i="4"/>
  <c r="P1357" i="4"/>
  <c r="P1358" i="4"/>
  <c r="P1359" i="4"/>
  <c r="P1360" i="4"/>
  <c r="P1361" i="4"/>
  <c r="P1362" i="4"/>
  <c r="P1363" i="4"/>
  <c r="P1364" i="4"/>
  <c r="P1365" i="4"/>
  <c r="P1366" i="4"/>
  <c r="P1367" i="4"/>
  <c r="P1368" i="4"/>
  <c r="P1369" i="4"/>
  <c r="P1370" i="4"/>
  <c r="P1371" i="4"/>
  <c r="P1372" i="4"/>
  <c r="P1373" i="4"/>
  <c r="P1374" i="4"/>
  <c r="P1375" i="4"/>
  <c r="P1376" i="4"/>
  <c r="P1377" i="4"/>
  <c r="P1378" i="4"/>
  <c r="P1379" i="4"/>
  <c r="P1380" i="4"/>
  <c r="N1357" i="4"/>
  <c r="O1357" i="4" s="1"/>
  <c r="Q1357" i="4" s="1"/>
  <c r="N1358" i="4"/>
  <c r="O1358" i="4" s="1"/>
  <c r="Q1358" i="4" s="1"/>
  <c r="N1368" i="4"/>
  <c r="O1368" i="4" s="1"/>
  <c r="Q1368" i="4" s="1"/>
  <c r="N1374" i="4"/>
  <c r="O1374" i="4" s="1"/>
  <c r="N1376" i="4"/>
  <c r="O1376" i="4" s="1"/>
  <c r="Q1376" i="4" s="1"/>
  <c r="M1357" i="4"/>
  <c r="L1357" i="4" s="1"/>
  <c r="M1358" i="4"/>
  <c r="L1358" i="4" s="1"/>
  <c r="M1359" i="4"/>
  <c r="M1360" i="4"/>
  <c r="M1361" i="4"/>
  <c r="M1362" i="4"/>
  <c r="M1363" i="4"/>
  <c r="M1364" i="4"/>
  <c r="M1365" i="4"/>
  <c r="M1366" i="4"/>
  <c r="M1367" i="4"/>
  <c r="M1368" i="4"/>
  <c r="M1369" i="4"/>
  <c r="M1370" i="4"/>
  <c r="M1371" i="4"/>
  <c r="M1372" i="4"/>
  <c r="M1373" i="4"/>
  <c r="M1374" i="4"/>
  <c r="M1375" i="4"/>
  <c r="M1376" i="4"/>
  <c r="M1377" i="4"/>
  <c r="M1378" i="4"/>
  <c r="M1379" i="4"/>
  <c r="M1380" i="4"/>
  <c r="L1359" i="4"/>
  <c r="L1360" i="4"/>
  <c r="L1361" i="4"/>
  <c r="L1362" i="4"/>
  <c r="L1363" i="4"/>
  <c r="L1364" i="4"/>
  <c r="L1365" i="4"/>
  <c r="L1366" i="4"/>
  <c r="L1367" i="4"/>
  <c r="L1368" i="4"/>
  <c r="L1369" i="4"/>
  <c r="L1370" i="4"/>
  <c r="L1371" i="4"/>
  <c r="L1372" i="4"/>
  <c r="L1373" i="4"/>
  <c r="L1374" i="4"/>
  <c r="L1375" i="4"/>
  <c r="L1376" i="4"/>
  <c r="L1377" i="4"/>
  <c r="L1378" i="4"/>
  <c r="L1379" i="4"/>
  <c r="L1380" i="4"/>
  <c r="F1380" i="4"/>
  <c r="F1379" i="4"/>
  <c r="F1378" i="4"/>
  <c r="F1377" i="4"/>
  <c r="F1376" i="4"/>
  <c r="F1375" i="4"/>
  <c r="F1374" i="4"/>
  <c r="F1373" i="4"/>
  <c r="F1372" i="4"/>
  <c r="F1371" i="4"/>
  <c r="F1370" i="4"/>
  <c r="F1369" i="4"/>
  <c r="F1368" i="4"/>
  <c r="F1367" i="4"/>
  <c r="F1366" i="4"/>
  <c r="F1365" i="4"/>
  <c r="F1364" i="4"/>
  <c r="F1363" i="4"/>
  <c r="F1362" i="4"/>
  <c r="F1361" i="4"/>
  <c r="F1360" i="4"/>
  <c r="F1359" i="4"/>
  <c r="F1358" i="4"/>
  <c r="F1357" i="4"/>
  <c r="D1460" i="2"/>
  <c r="D1459" i="2"/>
  <c r="N1361" i="4" s="1"/>
  <c r="O1361" i="4" s="1"/>
  <c r="Q1361" i="4" s="1"/>
  <c r="D1458" i="2"/>
  <c r="D1457" i="2"/>
  <c r="D1456" i="2"/>
  <c r="D1455" i="2"/>
  <c r="D1454" i="2"/>
  <c r="D1453" i="2"/>
  <c r="D1452" i="2"/>
  <c r="D1451" i="2"/>
  <c r="D1450" i="2"/>
  <c r="D1449" i="2"/>
  <c r="Q1374" i="4" l="1"/>
  <c r="N1360" i="4"/>
  <c r="O1360" i="4" s="1"/>
  <c r="Q1360" i="4" s="1"/>
  <c r="N1375" i="4"/>
  <c r="O1375" i="4" s="1"/>
  <c r="Q1375" i="4" s="1"/>
  <c r="N1367" i="4"/>
  <c r="O1367" i="4" s="1"/>
  <c r="Q1367" i="4" s="1"/>
  <c r="N1359" i="4"/>
  <c r="O1359" i="4" s="1"/>
  <c r="Q1359" i="4" s="1"/>
  <c r="N1380" i="4"/>
  <c r="O1380" i="4" s="1"/>
  <c r="Q1380" i="4" s="1"/>
  <c r="N1372" i="4"/>
  <c r="O1372" i="4" s="1"/>
  <c r="Q1372" i="4" s="1"/>
  <c r="N1364" i="4"/>
  <c r="O1364" i="4" s="1"/>
  <c r="Q1364" i="4" s="1"/>
  <c r="N1373" i="4"/>
  <c r="O1373" i="4" s="1"/>
  <c r="Q1373" i="4" s="1"/>
  <c r="N1379" i="4"/>
  <c r="O1379" i="4" s="1"/>
  <c r="Q1379" i="4" s="1"/>
  <c r="N1371" i="4"/>
  <c r="O1371" i="4" s="1"/>
  <c r="Q1371" i="4" s="1"/>
  <c r="N1363" i="4"/>
  <c r="O1363" i="4" s="1"/>
  <c r="Q1363" i="4" s="1"/>
  <c r="N1366" i="4"/>
  <c r="O1366" i="4" s="1"/>
  <c r="Q1366" i="4" s="1"/>
  <c r="N1365" i="4"/>
  <c r="O1365" i="4" s="1"/>
  <c r="Q1365" i="4" s="1"/>
  <c r="N1378" i="4"/>
  <c r="O1378" i="4" s="1"/>
  <c r="Q1378" i="4" s="1"/>
  <c r="N1370" i="4"/>
  <c r="O1370" i="4" s="1"/>
  <c r="Q1370" i="4" s="1"/>
  <c r="N1362" i="4"/>
  <c r="O1362" i="4" s="1"/>
  <c r="Q1362" i="4" s="1"/>
  <c r="N1377" i="4"/>
  <c r="O1377" i="4" s="1"/>
  <c r="Q1377" i="4" s="1"/>
  <c r="N1369" i="4"/>
  <c r="O1369" i="4" s="1"/>
  <c r="Q1369" i="4" s="1"/>
  <c r="L1344" i="4"/>
  <c r="M1333" i="4"/>
  <c r="L1333" i="4" s="1"/>
  <c r="N1333" i="4"/>
  <c r="O1333" i="4" s="1"/>
  <c r="P1333" i="4"/>
  <c r="M1334" i="4"/>
  <c r="L1334" i="4" s="1"/>
  <c r="P1334" i="4"/>
  <c r="M1335" i="4"/>
  <c r="L1335" i="4" s="1"/>
  <c r="P1335" i="4"/>
  <c r="M1336" i="4"/>
  <c r="L1336" i="4" s="1"/>
  <c r="N1336" i="4"/>
  <c r="O1336" i="4" s="1"/>
  <c r="P1336" i="4"/>
  <c r="M1337" i="4"/>
  <c r="L1337" i="4" s="1"/>
  <c r="P1337" i="4"/>
  <c r="M1338" i="4"/>
  <c r="L1338" i="4" s="1"/>
  <c r="P1338" i="4"/>
  <c r="M1339" i="4"/>
  <c r="L1339" i="4" s="1"/>
  <c r="P1339" i="4"/>
  <c r="M1340" i="4"/>
  <c r="L1340" i="4" s="1"/>
  <c r="P1340" i="4"/>
  <c r="M1341" i="4"/>
  <c r="L1341" i="4" s="1"/>
  <c r="N1341" i="4"/>
  <c r="O1341" i="4" s="1"/>
  <c r="P1341" i="4"/>
  <c r="M1342" i="4"/>
  <c r="L1342" i="4" s="1"/>
  <c r="P1342" i="4"/>
  <c r="M1343" i="4"/>
  <c r="L1343" i="4" s="1"/>
  <c r="P1343" i="4"/>
  <c r="M1344" i="4"/>
  <c r="N1344" i="4"/>
  <c r="O1344" i="4" s="1"/>
  <c r="P1344" i="4"/>
  <c r="M1345" i="4"/>
  <c r="L1345" i="4" s="1"/>
  <c r="P1345" i="4"/>
  <c r="M1346" i="4"/>
  <c r="L1346" i="4" s="1"/>
  <c r="P1346" i="4"/>
  <c r="M1347" i="4"/>
  <c r="L1347" i="4" s="1"/>
  <c r="P1347" i="4"/>
  <c r="M1348" i="4"/>
  <c r="L1348" i="4" s="1"/>
  <c r="P1348" i="4"/>
  <c r="M1349" i="4"/>
  <c r="L1349" i="4" s="1"/>
  <c r="N1349" i="4"/>
  <c r="O1349" i="4" s="1"/>
  <c r="P1349" i="4"/>
  <c r="M1350" i="4"/>
  <c r="L1350" i="4" s="1"/>
  <c r="P1350" i="4"/>
  <c r="M1351" i="4"/>
  <c r="L1351" i="4" s="1"/>
  <c r="N1351" i="4"/>
  <c r="O1351" i="4" s="1"/>
  <c r="P1351" i="4"/>
  <c r="M1352" i="4"/>
  <c r="L1352" i="4" s="1"/>
  <c r="N1352" i="4"/>
  <c r="O1352" i="4" s="1"/>
  <c r="Q1352" i="4" s="1"/>
  <c r="P1352" i="4"/>
  <c r="M1353" i="4"/>
  <c r="L1353" i="4" s="1"/>
  <c r="P1353" i="4"/>
  <c r="M1354" i="4"/>
  <c r="L1354" i="4" s="1"/>
  <c r="P1354" i="4"/>
  <c r="M1355" i="4"/>
  <c r="L1355" i="4" s="1"/>
  <c r="P1355" i="4"/>
  <c r="M1356" i="4"/>
  <c r="L1356" i="4" s="1"/>
  <c r="P1356" i="4"/>
  <c r="F1356" i="4"/>
  <c r="F1355" i="4"/>
  <c r="F1354" i="4"/>
  <c r="F1353" i="4"/>
  <c r="F1352" i="4"/>
  <c r="F1351" i="4"/>
  <c r="F1350" i="4"/>
  <c r="F1349" i="4"/>
  <c r="F1348" i="4"/>
  <c r="F1347" i="4"/>
  <c r="F1346" i="4"/>
  <c r="F1345" i="4"/>
  <c r="F1344" i="4"/>
  <c r="F1343" i="4"/>
  <c r="F1342" i="4"/>
  <c r="F1341" i="4"/>
  <c r="F1340" i="4"/>
  <c r="F1339" i="4"/>
  <c r="F1338" i="4"/>
  <c r="F1337" i="4"/>
  <c r="F1336" i="4"/>
  <c r="F1335" i="4"/>
  <c r="F1334" i="4"/>
  <c r="F1333" i="4"/>
  <c r="D1448" i="2"/>
  <c r="N1339" i="4" s="1"/>
  <c r="O1339" i="4" s="1"/>
  <c r="Q1339" i="4" s="1"/>
  <c r="D1447" i="2"/>
  <c r="D1446" i="2"/>
  <c r="D1445" i="2"/>
  <c r="D1444" i="2"/>
  <c r="D1443" i="2"/>
  <c r="D1442" i="2"/>
  <c r="D1441" i="2"/>
  <c r="D1440" i="2"/>
  <c r="Q1344" i="4" l="1"/>
  <c r="Q1341" i="4"/>
  <c r="Q1351" i="4"/>
  <c r="Q1336" i="4"/>
  <c r="Q1349" i="4"/>
  <c r="Q1333" i="4"/>
  <c r="N1346" i="4"/>
  <c r="O1346" i="4" s="1"/>
  <c r="Q1346" i="4" s="1"/>
  <c r="N1338" i="4"/>
  <c r="O1338" i="4" s="1"/>
  <c r="Q1338" i="4" s="1"/>
  <c r="N1343" i="4"/>
  <c r="O1343" i="4" s="1"/>
  <c r="Q1343" i="4" s="1"/>
  <c r="N1335" i="4"/>
  <c r="O1335" i="4" s="1"/>
  <c r="Q1335" i="4" s="1"/>
  <c r="N1356" i="4"/>
  <c r="O1356" i="4" s="1"/>
  <c r="Q1356" i="4" s="1"/>
  <c r="N1348" i="4"/>
  <c r="O1348" i="4" s="1"/>
  <c r="Q1348" i="4" s="1"/>
  <c r="N1340" i="4"/>
  <c r="O1340" i="4" s="1"/>
  <c r="Q1340" i="4" s="1"/>
  <c r="N1354" i="4"/>
  <c r="O1354" i="4" s="1"/>
  <c r="Q1354" i="4" s="1"/>
  <c r="N1353" i="4"/>
  <c r="O1353" i="4" s="1"/>
  <c r="Q1353" i="4" s="1"/>
  <c r="N1345" i="4"/>
  <c r="O1345" i="4" s="1"/>
  <c r="Q1345" i="4" s="1"/>
  <c r="N1337" i="4"/>
  <c r="O1337" i="4" s="1"/>
  <c r="Q1337" i="4" s="1"/>
  <c r="N1350" i="4"/>
  <c r="O1350" i="4" s="1"/>
  <c r="Q1350" i="4" s="1"/>
  <c r="N1342" i="4"/>
  <c r="O1342" i="4" s="1"/>
  <c r="Q1342" i="4" s="1"/>
  <c r="N1334" i="4"/>
  <c r="O1334" i="4" s="1"/>
  <c r="Q1334" i="4" s="1"/>
  <c r="N1355" i="4"/>
  <c r="O1355" i="4" s="1"/>
  <c r="Q1355" i="4" s="1"/>
  <c r="N1347" i="4"/>
  <c r="O1347" i="4" s="1"/>
  <c r="Q1347" i="4" s="1"/>
  <c r="L1313" i="4"/>
  <c r="L1320" i="4"/>
  <c r="L1329" i="4"/>
  <c r="P1309" i="4"/>
  <c r="P1310" i="4"/>
  <c r="P1311" i="4"/>
  <c r="P1312" i="4"/>
  <c r="P1313" i="4"/>
  <c r="P1314" i="4"/>
  <c r="P1315" i="4"/>
  <c r="P1316" i="4"/>
  <c r="P1317" i="4"/>
  <c r="P1318" i="4"/>
  <c r="P1319" i="4"/>
  <c r="P1320" i="4"/>
  <c r="P1321" i="4"/>
  <c r="P1322" i="4"/>
  <c r="P1323" i="4"/>
  <c r="P1324" i="4"/>
  <c r="P1325" i="4"/>
  <c r="P1326" i="4"/>
  <c r="P1327" i="4"/>
  <c r="P1328" i="4"/>
  <c r="P1329" i="4"/>
  <c r="P1330" i="4"/>
  <c r="P1331" i="4"/>
  <c r="P1332" i="4"/>
  <c r="N1309" i="4"/>
  <c r="O1309" i="4" s="1"/>
  <c r="Q1309" i="4" s="1"/>
  <c r="N1312" i="4"/>
  <c r="O1312" i="4" s="1"/>
  <c r="Q1312" i="4" s="1"/>
  <c r="N1313" i="4"/>
  <c r="O1313" i="4" s="1"/>
  <c r="Q1313" i="4" s="1"/>
  <c r="N1320" i="4"/>
  <c r="O1320" i="4" s="1"/>
  <c r="Q1320" i="4" s="1"/>
  <c r="N1321" i="4"/>
  <c r="O1321" i="4" s="1"/>
  <c r="Q1321" i="4" s="1"/>
  <c r="N1328" i="4"/>
  <c r="O1328" i="4" s="1"/>
  <c r="Q1328" i="4" s="1"/>
  <c r="N1329" i="4"/>
  <c r="O1329" i="4" s="1"/>
  <c r="Q1329" i="4" s="1"/>
  <c r="N1331" i="4"/>
  <c r="O1331" i="4" s="1"/>
  <c r="D1439" i="2"/>
  <c r="N1316" i="4" s="1"/>
  <c r="O1316" i="4" s="1"/>
  <c r="Q1316" i="4" s="1"/>
  <c r="D1438" i="2"/>
  <c r="D1437" i="2"/>
  <c r="D1436" i="2"/>
  <c r="D1435" i="2"/>
  <c r="D1434" i="2"/>
  <c r="D1433" i="2"/>
  <c r="D1432" i="2"/>
  <c r="D1431" i="2"/>
  <c r="D1430" i="2"/>
  <c r="D1429" i="2"/>
  <c r="M1309" i="4"/>
  <c r="L1309" i="4" s="1"/>
  <c r="M1310" i="4"/>
  <c r="L1310" i="4" s="1"/>
  <c r="M1311" i="4"/>
  <c r="L1311" i="4" s="1"/>
  <c r="M1312" i="4"/>
  <c r="L1312" i="4" s="1"/>
  <c r="M1313" i="4"/>
  <c r="M1314" i="4"/>
  <c r="L1314" i="4" s="1"/>
  <c r="M1315" i="4"/>
  <c r="L1315" i="4" s="1"/>
  <c r="M1316" i="4"/>
  <c r="L1316" i="4" s="1"/>
  <c r="M1317" i="4"/>
  <c r="L1317" i="4" s="1"/>
  <c r="M1318" i="4"/>
  <c r="L1318" i="4" s="1"/>
  <c r="M1319" i="4"/>
  <c r="L1319" i="4" s="1"/>
  <c r="M1320" i="4"/>
  <c r="M1321" i="4"/>
  <c r="L1321" i="4" s="1"/>
  <c r="M1322" i="4"/>
  <c r="L1322" i="4" s="1"/>
  <c r="M1323" i="4"/>
  <c r="L1323" i="4" s="1"/>
  <c r="M1324" i="4"/>
  <c r="L1324" i="4" s="1"/>
  <c r="M1325" i="4"/>
  <c r="L1325" i="4" s="1"/>
  <c r="M1326" i="4"/>
  <c r="L1326" i="4" s="1"/>
  <c r="M1327" i="4"/>
  <c r="L1327" i="4" s="1"/>
  <c r="M1328" i="4"/>
  <c r="L1328" i="4" s="1"/>
  <c r="M1329" i="4"/>
  <c r="M1330" i="4"/>
  <c r="L1330" i="4" s="1"/>
  <c r="M1331" i="4"/>
  <c r="L1331" i="4" s="1"/>
  <c r="M1332" i="4"/>
  <c r="L1332" i="4" s="1"/>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Q1331" i="4" l="1"/>
  <c r="N1323" i="4"/>
  <c r="O1323" i="4" s="1"/>
  <c r="Q1323" i="4" s="1"/>
  <c r="N1315" i="4"/>
  <c r="O1315" i="4" s="1"/>
  <c r="Q1315" i="4" s="1"/>
  <c r="N1330" i="4"/>
  <c r="O1330" i="4" s="1"/>
  <c r="Q1330" i="4" s="1"/>
  <c r="N1322" i="4"/>
  <c r="O1322" i="4" s="1"/>
  <c r="Q1322" i="4" s="1"/>
  <c r="N1314" i="4"/>
  <c r="O1314" i="4" s="1"/>
  <c r="Q1314" i="4" s="1"/>
  <c r="N1319" i="4"/>
  <c r="O1319" i="4" s="1"/>
  <c r="Q1319" i="4" s="1"/>
  <c r="N1327" i="4"/>
  <c r="O1327" i="4" s="1"/>
  <c r="Q1327" i="4" s="1"/>
  <c r="N1311" i="4"/>
  <c r="O1311" i="4" s="1"/>
  <c r="Q1311" i="4" s="1"/>
  <c r="N1326" i="4"/>
  <c r="O1326" i="4" s="1"/>
  <c r="Q1326" i="4" s="1"/>
  <c r="N1318" i="4"/>
  <c r="O1318" i="4" s="1"/>
  <c r="Q1318" i="4" s="1"/>
  <c r="N1310" i="4"/>
  <c r="O1310" i="4" s="1"/>
  <c r="Q1310" i="4" s="1"/>
  <c r="N1325" i="4"/>
  <c r="O1325" i="4" s="1"/>
  <c r="Q1325" i="4" s="1"/>
  <c r="N1317" i="4"/>
  <c r="O1317" i="4" s="1"/>
  <c r="Q1317" i="4" s="1"/>
  <c r="N1332" i="4"/>
  <c r="O1332" i="4" s="1"/>
  <c r="Q1332" i="4" s="1"/>
  <c r="N1324" i="4"/>
  <c r="O1324" i="4" s="1"/>
  <c r="Q1324" i="4" s="1"/>
  <c r="M1285" i="4"/>
  <c r="L1285" i="4" s="1"/>
  <c r="P1285" i="4"/>
  <c r="M1286" i="4"/>
  <c r="L1286" i="4" s="1"/>
  <c r="N1286" i="4"/>
  <c r="O1286" i="4" s="1"/>
  <c r="Q1286" i="4" s="1"/>
  <c r="P1286" i="4"/>
  <c r="M1287" i="4"/>
  <c r="L1287" i="4" s="1"/>
  <c r="P1287" i="4"/>
  <c r="M1288" i="4"/>
  <c r="L1288" i="4" s="1"/>
  <c r="P1288" i="4"/>
  <c r="M1289" i="4"/>
  <c r="L1289" i="4" s="1"/>
  <c r="P1289" i="4"/>
  <c r="M1290" i="4"/>
  <c r="L1290" i="4" s="1"/>
  <c r="P1290" i="4"/>
  <c r="M1291" i="4"/>
  <c r="L1291" i="4" s="1"/>
  <c r="P1291" i="4"/>
  <c r="M1292" i="4"/>
  <c r="L1292" i="4" s="1"/>
  <c r="P1292" i="4"/>
  <c r="M1293" i="4"/>
  <c r="L1293" i="4" s="1"/>
  <c r="N1293" i="4"/>
  <c r="O1293" i="4" s="1"/>
  <c r="Q1293" i="4" s="1"/>
  <c r="P1293" i="4"/>
  <c r="M1294" i="4"/>
  <c r="L1294" i="4" s="1"/>
  <c r="P1294" i="4"/>
  <c r="M1295" i="4"/>
  <c r="L1295" i="4" s="1"/>
  <c r="P1295" i="4"/>
  <c r="M1296" i="4"/>
  <c r="L1296" i="4" s="1"/>
  <c r="P1296" i="4"/>
  <c r="M1297" i="4"/>
  <c r="L1297" i="4" s="1"/>
  <c r="P1297" i="4"/>
  <c r="M1298" i="4"/>
  <c r="L1298" i="4" s="1"/>
  <c r="P1298" i="4"/>
  <c r="M1299" i="4"/>
  <c r="L1299" i="4" s="1"/>
  <c r="P1299" i="4"/>
  <c r="M1300" i="4"/>
  <c r="L1300" i="4" s="1"/>
  <c r="P1300" i="4"/>
  <c r="M1301" i="4"/>
  <c r="L1301" i="4" s="1"/>
  <c r="P1301" i="4"/>
  <c r="M1302" i="4"/>
  <c r="L1302" i="4" s="1"/>
  <c r="P1302" i="4"/>
  <c r="M1303" i="4"/>
  <c r="L1303" i="4" s="1"/>
  <c r="P1303" i="4"/>
  <c r="M1304" i="4"/>
  <c r="L1304" i="4" s="1"/>
  <c r="P1304" i="4"/>
  <c r="M1305" i="4"/>
  <c r="L1305" i="4" s="1"/>
  <c r="P1305" i="4"/>
  <c r="M1306" i="4"/>
  <c r="L1306" i="4" s="1"/>
  <c r="P1306" i="4"/>
  <c r="M1307" i="4"/>
  <c r="L1307" i="4" s="1"/>
  <c r="P1307" i="4"/>
  <c r="M1308" i="4"/>
  <c r="L1308" i="4" s="1"/>
  <c r="P1308" i="4"/>
  <c r="D1418" i="2"/>
  <c r="D1419" i="2"/>
  <c r="D1420" i="2"/>
  <c r="D1421" i="2"/>
  <c r="D1422" i="2"/>
  <c r="D1423" i="2"/>
  <c r="D1424" i="2"/>
  <c r="D1425" i="2"/>
  <c r="D1426" i="2"/>
  <c r="D1427" i="2"/>
  <c r="N1291" i="4" s="1"/>
  <c r="O1291" i="4" s="1"/>
  <c r="Q1291" i="4" s="1"/>
  <c r="D1428" i="2"/>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N1307" i="4" l="1"/>
  <c r="O1307" i="4" s="1"/>
  <c r="Q1307" i="4" s="1"/>
  <c r="N1305" i="4"/>
  <c r="O1305" i="4" s="1"/>
  <c r="Q1305" i="4" s="1"/>
  <c r="N1303" i="4"/>
  <c r="O1303" i="4" s="1"/>
  <c r="Q1303" i="4" s="1"/>
  <c r="N1301" i="4"/>
  <c r="O1301" i="4" s="1"/>
  <c r="Q1301" i="4" s="1"/>
  <c r="N1299" i="4"/>
  <c r="O1299" i="4" s="1"/>
  <c r="Q1299" i="4" s="1"/>
  <c r="N1297" i="4"/>
  <c r="O1297" i="4" s="1"/>
  <c r="Q1297" i="4" s="1"/>
  <c r="N1295" i="4"/>
  <c r="O1295" i="4" s="1"/>
  <c r="Q1295" i="4" s="1"/>
  <c r="N1288" i="4"/>
  <c r="O1288" i="4" s="1"/>
  <c r="Q1288" i="4" s="1"/>
  <c r="N1294" i="4"/>
  <c r="O1294" i="4" s="1"/>
  <c r="Q1294" i="4" s="1"/>
  <c r="N1285" i="4"/>
  <c r="O1285" i="4" s="1"/>
  <c r="Q1285" i="4" s="1"/>
  <c r="N1290" i="4"/>
  <c r="O1290" i="4" s="1"/>
  <c r="Q1290" i="4" s="1"/>
  <c r="N1292" i="4"/>
  <c r="O1292" i="4" s="1"/>
  <c r="Q1292" i="4" s="1"/>
  <c r="N1308" i="4"/>
  <c r="O1308" i="4" s="1"/>
  <c r="Q1308" i="4" s="1"/>
  <c r="N1306" i="4"/>
  <c r="O1306" i="4" s="1"/>
  <c r="Q1306" i="4" s="1"/>
  <c r="N1304" i="4"/>
  <c r="O1304" i="4" s="1"/>
  <c r="Q1304" i="4" s="1"/>
  <c r="N1302" i="4"/>
  <c r="O1302" i="4" s="1"/>
  <c r="Q1302" i="4" s="1"/>
  <c r="N1300" i="4"/>
  <c r="O1300" i="4" s="1"/>
  <c r="Q1300" i="4" s="1"/>
  <c r="N1298" i="4"/>
  <c r="O1298" i="4" s="1"/>
  <c r="Q1298" i="4" s="1"/>
  <c r="N1296" i="4"/>
  <c r="O1296" i="4" s="1"/>
  <c r="Q1296" i="4" s="1"/>
  <c r="N1287" i="4"/>
  <c r="O1287" i="4" s="1"/>
  <c r="Q1287" i="4" s="1"/>
  <c r="N1289" i="4"/>
  <c r="O1289" i="4" s="1"/>
  <c r="Q1289" i="4" s="1"/>
  <c r="M1262" i="4"/>
  <c r="L1262" i="4" s="1"/>
  <c r="P1262" i="4"/>
  <c r="M1263" i="4"/>
  <c r="L1263" i="4" s="1"/>
  <c r="P1263" i="4"/>
  <c r="M1264" i="4"/>
  <c r="L1264" i="4" s="1"/>
  <c r="N1264" i="4"/>
  <c r="O1264" i="4" s="1"/>
  <c r="P1264" i="4"/>
  <c r="M1265" i="4"/>
  <c r="L1265" i="4" s="1"/>
  <c r="P1265" i="4"/>
  <c r="M1266" i="4"/>
  <c r="L1266" i="4" s="1"/>
  <c r="N1266" i="4"/>
  <c r="O1266" i="4" s="1"/>
  <c r="P1266" i="4"/>
  <c r="M1267" i="4"/>
  <c r="L1267" i="4" s="1"/>
  <c r="P1267" i="4"/>
  <c r="M1268" i="4"/>
  <c r="L1268" i="4" s="1"/>
  <c r="N1268" i="4"/>
  <c r="O1268" i="4" s="1"/>
  <c r="P1268" i="4"/>
  <c r="M1269" i="4"/>
  <c r="L1269" i="4" s="1"/>
  <c r="P1269" i="4"/>
  <c r="M1270" i="4"/>
  <c r="L1270" i="4" s="1"/>
  <c r="N1270" i="4"/>
  <c r="O1270" i="4" s="1"/>
  <c r="P1270" i="4"/>
  <c r="M1271" i="4"/>
  <c r="L1271" i="4" s="1"/>
  <c r="N1271" i="4"/>
  <c r="O1271" i="4" s="1"/>
  <c r="Q1271" i="4" s="1"/>
  <c r="P1271" i="4"/>
  <c r="M1272" i="4"/>
  <c r="L1272" i="4" s="1"/>
  <c r="N1272" i="4"/>
  <c r="O1272" i="4" s="1"/>
  <c r="Q1272" i="4" s="1"/>
  <c r="P1272" i="4"/>
  <c r="M1273" i="4"/>
  <c r="L1273" i="4" s="1"/>
  <c r="P1273" i="4"/>
  <c r="M1274" i="4"/>
  <c r="L1274" i="4" s="1"/>
  <c r="N1274" i="4"/>
  <c r="O1274" i="4" s="1"/>
  <c r="P1274" i="4"/>
  <c r="M1275" i="4"/>
  <c r="L1275" i="4" s="1"/>
  <c r="N1275" i="4"/>
  <c r="O1275" i="4" s="1"/>
  <c r="Q1275" i="4" s="1"/>
  <c r="P1275" i="4"/>
  <c r="M1276" i="4"/>
  <c r="L1276" i="4" s="1"/>
  <c r="N1276" i="4"/>
  <c r="O1276" i="4" s="1"/>
  <c r="P1276" i="4"/>
  <c r="M1277" i="4"/>
  <c r="L1277" i="4" s="1"/>
  <c r="P1277" i="4"/>
  <c r="M1278" i="4"/>
  <c r="L1278" i="4" s="1"/>
  <c r="N1278" i="4"/>
  <c r="O1278" i="4" s="1"/>
  <c r="P1278" i="4"/>
  <c r="M1279" i="4"/>
  <c r="L1279" i="4" s="1"/>
  <c r="N1279" i="4"/>
  <c r="O1279" i="4" s="1"/>
  <c r="P1279" i="4"/>
  <c r="M1280" i="4"/>
  <c r="L1280" i="4" s="1"/>
  <c r="N1280" i="4"/>
  <c r="O1280" i="4" s="1"/>
  <c r="P1280" i="4"/>
  <c r="M1281" i="4"/>
  <c r="L1281" i="4" s="1"/>
  <c r="P1281" i="4"/>
  <c r="M1282" i="4"/>
  <c r="L1282" i="4" s="1"/>
  <c r="N1282" i="4"/>
  <c r="O1282" i="4" s="1"/>
  <c r="P1282" i="4"/>
  <c r="M1283" i="4"/>
  <c r="L1283" i="4" s="1"/>
  <c r="N1283" i="4"/>
  <c r="O1283" i="4" s="1"/>
  <c r="Q1283" i="4" s="1"/>
  <c r="P1283" i="4"/>
  <c r="M1284" i="4"/>
  <c r="L1284" i="4" s="1"/>
  <c r="N1284" i="4"/>
  <c r="O1284" i="4" s="1"/>
  <c r="P1284" i="4"/>
  <c r="P1261" i="4"/>
  <c r="N1261" i="4"/>
  <c r="O1261" i="4" s="1"/>
  <c r="Q1261" i="4" s="1"/>
  <c r="M1261" i="4"/>
  <c r="L1261" i="4" s="1"/>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D1417" i="2"/>
  <c r="D1416" i="2"/>
  <c r="N1262" i="4" s="1"/>
  <c r="O1262" i="4" s="1"/>
  <c r="Q1262" i="4" s="1"/>
  <c r="D1415" i="2"/>
  <c r="D1414" i="2"/>
  <c r="D1413" i="2"/>
  <c r="D1412" i="2"/>
  <c r="D1411" i="2"/>
  <c r="D1410" i="2"/>
  <c r="D1409" i="2"/>
  <c r="D1408" i="2"/>
  <c r="D1407" i="2"/>
  <c r="Q1279" i="4" l="1"/>
  <c r="Q1278" i="4"/>
  <c r="Q1270" i="4"/>
  <c r="Q1266" i="4"/>
  <c r="Q1264" i="4"/>
  <c r="Q1282" i="4"/>
  <c r="Q1280" i="4"/>
  <c r="Q1276" i="4"/>
  <c r="Q1268" i="4"/>
  <c r="N1263" i="4"/>
  <c r="O1263" i="4" s="1"/>
  <c r="Q1263" i="4" s="1"/>
  <c r="Q1284" i="4"/>
  <c r="Q1274" i="4"/>
  <c r="N1281" i="4"/>
  <c r="O1281" i="4" s="1"/>
  <c r="Q1281" i="4" s="1"/>
  <c r="N1277" i="4"/>
  <c r="O1277" i="4" s="1"/>
  <c r="Q1277" i="4" s="1"/>
  <c r="N1273" i="4"/>
  <c r="O1273" i="4" s="1"/>
  <c r="Q1273" i="4" s="1"/>
  <c r="N1269" i="4"/>
  <c r="O1269" i="4" s="1"/>
  <c r="Q1269" i="4" s="1"/>
  <c r="N1265" i="4"/>
  <c r="O1265" i="4" s="1"/>
  <c r="Q1265" i="4" s="1"/>
  <c r="N1267" i="4"/>
  <c r="O1267" i="4" s="1"/>
  <c r="Q1267" i="4" s="1"/>
  <c r="N1240" i="4"/>
  <c r="O1240" i="4" s="1"/>
  <c r="N1248" i="4"/>
  <c r="O1248" i="4" s="1"/>
  <c r="N1256" i="4"/>
  <c r="O1256" i="4" s="1"/>
  <c r="M1237" i="4"/>
  <c r="L1237" i="4" s="1"/>
  <c r="P1237" i="4"/>
  <c r="M1238" i="4"/>
  <c r="L1238" i="4" s="1"/>
  <c r="P1238" i="4"/>
  <c r="M1239" i="4"/>
  <c r="L1239" i="4" s="1"/>
  <c r="P1239" i="4"/>
  <c r="M1240" i="4"/>
  <c r="L1240" i="4" s="1"/>
  <c r="P1240" i="4"/>
  <c r="M1241" i="4"/>
  <c r="L1241" i="4" s="1"/>
  <c r="P1241" i="4"/>
  <c r="M1242" i="4"/>
  <c r="L1242" i="4" s="1"/>
  <c r="P1242" i="4"/>
  <c r="M1243" i="4"/>
  <c r="L1243" i="4" s="1"/>
  <c r="P1243" i="4"/>
  <c r="M1244" i="4"/>
  <c r="L1244" i="4" s="1"/>
  <c r="P1244" i="4"/>
  <c r="M1245" i="4"/>
  <c r="L1245" i="4" s="1"/>
  <c r="P1245" i="4"/>
  <c r="M1246" i="4"/>
  <c r="L1246" i="4" s="1"/>
  <c r="P1246" i="4"/>
  <c r="M1247" i="4"/>
  <c r="L1247" i="4" s="1"/>
  <c r="P1247" i="4"/>
  <c r="M1248" i="4"/>
  <c r="L1248" i="4" s="1"/>
  <c r="P1248" i="4"/>
  <c r="M1249" i="4"/>
  <c r="L1249" i="4" s="1"/>
  <c r="P1249" i="4"/>
  <c r="M1250" i="4"/>
  <c r="L1250" i="4" s="1"/>
  <c r="P1250" i="4"/>
  <c r="M1251" i="4"/>
  <c r="L1251" i="4" s="1"/>
  <c r="P1251" i="4"/>
  <c r="M1252" i="4"/>
  <c r="L1252" i="4" s="1"/>
  <c r="P1252" i="4"/>
  <c r="M1253" i="4"/>
  <c r="L1253" i="4" s="1"/>
  <c r="P1253" i="4"/>
  <c r="M1254" i="4"/>
  <c r="L1254" i="4" s="1"/>
  <c r="P1254" i="4"/>
  <c r="M1255" i="4"/>
  <c r="L1255" i="4" s="1"/>
  <c r="P1255" i="4"/>
  <c r="L1256" i="4"/>
  <c r="M1256" i="4"/>
  <c r="P1256" i="4"/>
  <c r="M1257" i="4"/>
  <c r="L1257" i="4" s="1"/>
  <c r="P1257" i="4"/>
  <c r="M1258" i="4"/>
  <c r="L1258" i="4" s="1"/>
  <c r="P1258" i="4"/>
  <c r="L1259" i="4"/>
  <c r="M1259" i="4"/>
  <c r="P1259" i="4"/>
  <c r="M1260" i="4"/>
  <c r="L1260" i="4" s="1"/>
  <c r="P1260"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D1406" i="2"/>
  <c r="D1405" i="2"/>
  <c r="N1241" i="4" s="1"/>
  <c r="O1241" i="4" s="1"/>
  <c r="D1404" i="2"/>
  <c r="D1403" i="2"/>
  <c r="D1402" i="2"/>
  <c r="D1401" i="2"/>
  <c r="D1400" i="2"/>
  <c r="D1399" i="2"/>
  <c r="D1398" i="2"/>
  <c r="D1397" i="2"/>
  <c r="Q1256" i="4" l="1"/>
  <c r="Q1241" i="4"/>
  <c r="Q1248" i="4"/>
  <c r="Q1240" i="4"/>
  <c r="N1239" i="4"/>
  <c r="O1239" i="4" s="1"/>
  <c r="Q1239" i="4" s="1"/>
  <c r="N1247" i="4"/>
  <c r="O1247" i="4" s="1"/>
  <c r="Q1247" i="4" s="1"/>
  <c r="N1246" i="4"/>
  <c r="O1246" i="4" s="1"/>
  <c r="Q1246" i="4" s="1"/>
  <c r="N1260" i="4"/>
  <c r="O1260" i="4" s="1"/>
  <c r="Q1260" i="4" s="1"/>
  <c r="N1252" i="4"/>
  <c r="O1252" i="4" s="1"/>
  <c r="Q1252" i="4" s="1"/>
  <c r="N1244" i="4"/>
  <c r="O1244" i="4" s="1"/>
  <c r="Q1244" i="4" s="1"/>
  <c r="N1238" i="4"/>
  <c r="O1238" i="4" s="1"/>
  <c r="Q1238" i="4" s="1"/>
  <c r="N1245" i="4"/>
  <c r="O1245" i="4" s="1"/>
  <c r="Q1245" i="4" s="1"/>
  <c r="N1259" i="4"/>
  <c r="O1259" i="4" s="1"/>
  <c r="Q1259" i="4" s="1"/>
  <c r="N1251" i="4"/>
  <c r="O1251" i="4" s="1"/>
  <c r="Q1251" i="4" s="1"/>
  <c r="N1243" i="4"/>
  <c r="O1243" i="4" s="1"/>
  <c r="Q1243" i="4" s="1"/>
  <c r="N1255" i="4"/>
  <c r="O1255" i="4" s="1"/>
  <c r="Q1255" i="4" s="1"/>
  <c r="N1254" i="4"/>
  <c r="O1254" i="4" s="1"/>
  <c r="Q1254" i="4" s="1"/>
  <c r="N1253" i="4"/>
  <c r="O1253" i="4" s="1"/>
  <c r="Q1253" i="4" s="1"/>
  <c r="N1258" i="4"/>
  <c r="O1258" i="4" s="1"/>
  <c r="Q1258" i="4" s="1"/>
  <c r="N1250" i="4"/>
  <c r="O1250" i="4" s="1"/>
  <c r="Q1250" i="4" s="1"/>
  <c r="N1242" i="4"/>
  <c r="O1242" i="4" s="1"/>
  <c r="Q1242" i="4" s="1"/>
  <c r="N1237" i="4"/>
  <c r="O1237" i="4" s="1"/>
  <c r="Q1237" i="4" s="1"/>
  <c r="N1257" i="4"/>
  <c r="O1257" i="4" s="1"/>
  <c r="Q1257" i="4" s="1"/>
  <c r="N1249" i="4"/>
  <c r="O1249" i="4" s="1"/>
  <c r="Q1249" i="4" s="1"/>
  <c r="P1213" i="4"/>
  <c r="P1214" i="4"/>
  <c r="P1215" i="4"/>
  <c r="P1216" i="4"/>
  <c r="P1217" i="4"/>
  <c r="P1218" i="4"/>
  <c r="P1219" i="4"/>
  <c r="P1220" i="4"/>
  <c r="P1221" i="4"/>
  <c r="P1222" i="4"/>
  <c r="P1223" i="4"/>
  <c r="P1224" i="4"/>
  <c r="P1225" i="4"/>
  <c r="P1226" i="4"/>
  <c r="P1227" i="4"/>
  <c r="P1228" i="4"/>
  <c r="P1229" i="4"/>
  <c r="P1230" i="4"/>
  <c r="P1231" i="4"/>
  <c r="P1232" i="4"/>
  <c r="P1233" i="4"/>
  <c r="P1234" i="4"/>
  <c r="P1235" i="4"/>
  <c r="P1236" i="4"/>
  <c r="N1216" i="4"/>
  <c r="O1216" i="4" s="1"/>
  <c r="Q1216" i="4" s="1"/>
  <c r="N1217" i="4"/>
  <c r="O1217" i="4" s="1"/>
  <c r="Q1217" i="4" s="1"/>
  <c r="N1219" i="4"/>
  <c r="O1219" i="4" s="1"/>
  <c r="N1224" i="4"/>
  <c r="O1224" i="4" s="1"/>
  <c r="Q1224" i="4" s="1"/>
  <c r="N1225" i="4"/>
  <c r="O1225" i="4" s="1"/>
  <c r="Q1225" i="4" s="1"/>
  <c r="N1227" i="4"/>
  <c r="O1227" i="4" s="1"/>
  <c r="N1232" i="4"/>
  <c r="O1232" i="4" s="1"/>
  <c r="Q1232" i="4" s="1"/>
  <c r="N1233" i="4"/>
  <c r="O1233" i="4" s="1"/>
  <c r="Q1233" i="4" s="1"/>
  <c r="N1235" i="4"/>
  <c r="O1235" i="4" s="1"/>
  <c r="Q1235" i="4" s="1"/>
  <c r="M1213" i="4"/>
  <c r="L1213" i="4" s="1"/>
  <c r="M1214" i="4"/>
  <c r="L1214" i="4" s="1"/>
  <c r="M1215" i="4"/>
  <c r="L1215" i="4" s="1"/>
  <c r="M1216" i="4"/>
  <c r="L1216" i="4" s="1"/>
  <c r="M1217" i="4"/>
  <c r="L1217" i="4" s="1"/>
  <c r="M1218" i="4"/>
  <c r="L1218" i="4" s="1"/>
  <c r="M1219" i="4"/>
  <c r="L1219" i="4" s="1"/>
  <c r="M1220" i="4"/>
  <c r="L1220" i="4" s="1"/>
  <c r="M1221" i="4"/>
  <c r="L1221" i="4" s="1"/>
  <c r="M1222" i="4"/>
  <c r="L1222" i="4" s="1"/>
  <c r="M1223" i="4"/>
  <c r="L1223" i="4" s="1"/>
  <c r="M1224" i="4"/>
  <c r="L1224" i="4" s="1"/>
  <c r="M1225" i="4"/>
  <c r="L1225" i="4" s="1"/>
  <c r="M1226" i="4"/>
  <c r="L1226" i="4" s="1"/>
  <c r="M1227" i="4"/>
  <c r="L1227" i="4" s="1"/>
  <c r="M1228" i="4"/>
  <c r="L1228" i="4" s="1"/>
  <c r="M1229" i="4"/>
  <c r="L1229" i="4" s="1"/>
  <c r="M1230" i="4"/>
  <c r="L1230" i="4" s="1"/>
  <c r="M1231" i="4"/>
  <c r="L1231" i="4" s="1"/>
  <c r="M1232" i="4"/>
  <c r="L1232" i="4" s="1"/>
  <c r="M1233" i="4"/>
  <c r="L1233" i="4" s="1"/>
  <c r="M1234" i="4"/>
  <c r="L1234" i="4" s="1"/>
  <c r="M1235" i="4"/>
  <c r="L1235" i="4" s="1"/>
  <c r="M1236" i="4"/>
  <c r="L1236" i="4" s="1"/>
  <c r="F1236" i="4"/>
  <c r="F1235" i="4"/>
  <c r="F1234" i="4"/>
  <c r="F1233" i="4"/>
  <c r="F1232" i="4"/>
  <c r="F1231" i="4"/>
  <c r="F1230" i="4"/>
  <c r="F1229" i="4"/>
  <c r="F1228" i="4"/>
  <c r="F1227" i="4"/>
  <c r="F1226" i="4"/>
  <c r="F1225" i="4"/>
  <c r="F1224" i="4"/>
  <c r="F1223" i="4"/>
  <c r="F1222" i="4"/>
  <c r="F1221" i="4"/>
  <c r="F1220" i="4"/>
  <c r="F1219" i="4"/>
  <c r="F1218" i="4"/>
  <c r="F1217" i="4"/>
  <c r="F1216" i="4"/>
  <c r="F1215" i="4"/>
  <c r="F1214" i="4"/>
  <c r="F1213" i="4"/>
  <c r="D1396" i="2"/>
  <c r="D1395" i="2"/>
  <c r="N1220" i="4" s="1"/>
  <c r="O1220" i="4" s="1"/>
  <c r="Q1220" i="4" s="1"/>
  <c r="D1394" i="2"/>
  <c r="D1393" i="2"/>
  <c r="D1392" i="2"/>
  <c r="D1391" i="2"/>
  <c r="D1390" i="2"/>
  <c r="D1389" i="2"/>
  <c r="D1388" i="2"/>
  <c r="D1387" i="2"/>
  <c r="D1386" i="2"/>
  <c r="Q1227" i="4" l="1"/>
  <c r="Q1219" i="4"/>
  <c r="N1234" i="4"/>
  <c r="O1234" i="4" s="1"/>
  <c r="Q1234" i="4" s="1"/>
  <c r="N1226" i="4"/>
  <c r="O1226" i="4" s="1"/>
  <c r="Q1226" i="4" s="1"/>
  <c r="N1218" i="4"/>
  <c r="O1218" i="4" s="1"/>
  <c r="Q1218" i="4" s="1"/>
  <c r="N1231" i="4"/>
  <c r="O1231" i="4" s="1"/>
  <c r="Q1231" i="4" s="1"/>
  <c r="N1223" i="4"/>
  <c r="O1223" i="4" s="1"/>
  <c r="Q1223" i="4" s="1"/>
  <c r="N1215" i="4"/>
  <c r="O1215" i="4" s="1"/>
  <c r="Q1215" i="4" s="1"/>
  <c r="N1222" i="4"/>
  <c r="O1222" i="4" s="1"/>
  <c r="Q1222" i="4" s="1"/>
  <c r="N1214" i="4"/>
  <c r="O1214" i="4" s="1"/>
  <c r="Q1214" i="4" s="1"/>
  <c r="N1229" i="4"/>
  <c r="O1229" i="4" s="1"/>
  <c r="Q1229" i="4" s="1"/>
  <c r="N1221" i="4"/>
  <c r="O1221" i="4" s="1"/>
  <c r="Q1221" i="4" s="1"/>
  <c r="N1213" i="4"/>
  <c r="O1213" i="4" s="1"/>
  <c r="Q1213" i="4" s="1"/>
  <c r="N1230" i="4"/>
  <c r="O1230" i="4" s="1"/>
  <c r="Q1230" i="4" s="1"/>
  <c r="N1236" i="4"/>
  <c r="O1236" i="4" s="1"/>
  <c r="Q1236" i="4" s="1"/>
  <c r="N1228" i="4"/>
  <c r="O1228" i="4" s="1"/>
  <c r="Q1228" i="4" s="1"/>
  <c r="M1189" i="4"/>
  <c r="L1189" i="4" s="1"/>
  <c r="P1189" i="4"/>
  <c r="M1190" i="4"/>
  <c r="L1190" i="4" s="1"/>
  <c r="P1190" i="4"/>
  <c r="M1191" i="4"/>
  <c r="L1191" i="4" s="1"/>
  <c r="P1191" i="4"/>
  <c r="L1192" i="4"/>
  <c r="M1192" i="4"/>
  <c r="P1192" i="4"/>
  <c r="M1193" i="4"/>
  <c r="L1193" i="4" s="1"/>
  <c r="P1193" i="4"/>
  <c r="M1194" i="4"/>
  <c r="L1194" i="4" s="1"/>
  <c r="P1194" i="4"/>
  <c r="M1195" i="4"/>
  <c r="L1195" i="4" s="1"/>
  <c r="P1195" i="4"/>
  <c r="M1196" i="4"/>
  <c r="L1196" i="4" s="1"/>
  <c r="P1196" i="4"/>
  <c r="M1197" i="4"/>
  <c r="L1197" i="4" s="1"/>
  <c r="P1197" i="4"/>
  <c r="M1198" i="4"/>
  <c r="L1198" i="4" s="1"/>
  <c r="P1198" i="4"/>
  <c r="M1199" i="4"/>
  <c r="L1199" i="4" s="1"/>
  <c r="P1199" i="4"/>
  <c r="M1200" i="4"/>
  <c r="L1200" i="4" s="1"/>
  <c r="P1200" i="4"/>
  <c r="M1201" i="4"/>
  <c r="L1201" i="4" s="1"/>
  <c r="P1201" i="4"/>
  <c r="M1202" i="4"/>
  <c r="L1202" i="4" s="1"/>
  <c r="P1202" i="4"/>
  <c r="M1203" i="4"/>
  <c r="L1203" i="4" s="1"/>
  <c r="P1203" i="4"/>
  <c r="M1204" i="4"/>
  <c r="L1204" i="4" s="1"/>
  <c r="P1204" i="4"/>
  <c r="M1205" i="4"/>
  <c r="L1205" i="4" s="1"/>
  <c r="P1205" i="4"/>
  <c r="M1206" i="4"/>
  <c r="L1206" i="4" s="1"/>
  <c r="P1206" i="4"/>
  <c r="M1207" i="4"/>
  <c r="L1207" i="4" s="1"/>
  <c r="P1207" i="4"/>
  <c r="M1208" i="4"/>
  <c r="L1208" i="4" s="1"/>
  <c r="P1208" i="4"/>
  <c r="L1209" i="4"/>
  <c r="M1209" i="4"/>
  <c r="P1209" i="4"/>
  <c r="M1210" i="4"/>
  <c r="L1210" i="4" s="1"/>
  <c r="P1210" i="4"/>
  <c r="M1211" i="4"/>
  <c r="L1211" i="4" s="1"/>
  <c r="P1211" i="4"/>
  <c r="M1212" i="4"/>
  <c r="L1212" i="4" s="1"/>
  <c r="P1212"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D1385" i="2"/>
  <c r="N1190" i="4" s="1"/>
  <c r="O1190" i="4" s="1"/>
  <c r="Q1190" i="4" s="1"/>
  <c r="D1384" i="2"/>
  <c r="D1383" i="2"/>
  <c r="D1382" i="2"/>
  <c r="D1381" i="2"/>
  <c r="D1380" i="2"/>
  <c r="D1379" i="2"/>
  <c r="D1378" i="2"/>
  <c r="D1377" i="2"/>
  <c r="D1376" i="2"/>
  <c r="N1201" i="4" l="1"/>
  <c r="O1201" i="4" s="1"/>
  <c r="Q1201" i="4" s="1"/>
  <c r="N1192" i="4"/>
  <c r="O1192" i="4" s="1"/>
  <c r="Q1192" i="4" s="1"/>
  <c r="N1210" i="4"/>
  <c r="O1210" i="4" s="1"/>
  <c r="Q1210" i="4" s="1"/>
  <c r="N1199" i="4"/>
  <c r="O1199" i="4" s="1"/>
  <c r="Q1199" i="4" s="1"/>
  <c r="N1205" i="4"/>
  <c r="O1205" i="4" s="1"/>
  <c r="Q1205" i="4" s="1"/>
  <c r="N1196" i="4"/>
  <c r="O1196" i="4" s="1"/>
  <c r="Q1196" i="4" s="1"/>
  <c r="N1209" i="4"/>
  <c r="O1209" i="4" s="1"/>
  <c r="Q1209" i="4" s="1"/>
  <c r="N1207" i="4"/>
  <c r="O1207" i="4" s="1"/>
  <c r="Q1207" i="4" s="1"/>
  <c r="N1200" i="4"/>
  <c r="O1200" i="4" s="1"/>
  <c r="Q1200" i="4" s="1"/>
  <c r="N1191" i="4"/>
  <c r="O1191" i="4" s="1"/>
  <c r="Q1191" i="4" s="1"/>
  <c r="N1208" i="4"/>
  <c r="O1208" i="4" s="1"/>
  <c r="Q1208" i="4" s="1"/>
  <c r="N1203" i="4"/>
  <c r="O1203" i="4" s="1"/>
  <c r="Q1203" i="4" s="1"/>
  <c r="N1189" i="4"/>
  <c r="O1189" i="4" s="1"/>
  <c r="Q1189" i="4" s="1"/>
  <c r="N1202" i="4"/>
  <c r="O1202" i="4" s="1"/>
  <c r="Q1202" i="4" s="1"/>
  <c r="N1193" i="4"/>
  <c r="O1193" i="4" s="1"/>
  <c r="Q1193" i="4" s="1"/>
  <c r="N1212" i="4"/>
  <c r="O1212" i="4" s="1"/>
  <c r="Q1212" i="4" s="1"/>
  <c r="N1198" i="4"/>
  <c r="O1198" i="4" s="1"/>
  <c r="Q1198" i="4" s="1"/>
  <c r="N1211" i="4"/>
  <c r="O1211" i="4" s="1"/>
  <c r="Q1211" i="4" s="1"/>
  <c r="N1204" i="4"/>
  <c r="O1204" i="4" s="1"/>
  <c r="Q1204" i="4" s="1"/>
  <c r="N1197" i="4"/>
  <c r="O1197" i="4" s="1"/>
  <c r="Q1197" i="4" s="1"/>
  <c r="N1194" i="4"/>
  <c r="O1194" i="4" s="1"/>
  <c r="Q1194" i="4" s="1"/>
  <c r="N1206" i="4"/>
  <c r="O1206" i="4" s="1"/>
  <c r="Q1206" i="4" s="1"/>
  <c r="N1195" i="4"/>
  <c r="O1195" i="4" s="1"/>
  <c r="Q1195" i="4" s="1"/>
  <c r="L1184" i="4"/>
  <c r="P1165" i="4"/>
  <c r="P1166" i="4"/>
  <c r="P1167" i="4"/>
  <c r="P1168" i="4"/>
  <c r="P1169" i="4"/>
  <c r="P1170" i="4"/>
  <c r="P1171" i="4"/>
  <c r="P1172" i="4"/>
  <c r="P1173" i="4"/>
  <c r="P1174" i="4"/>
  <c r="P1175" i="4"/>
  <c r="P1176" i="4"/>
  <c r="P1177" i="4"/>
  <c r="P1178" i="4"/>
  <c r="P1179" i="4"/>
  <c r="P1180" i="4"/>
  <c r="P1181" i="4"/>
  <c r="P1182" i="4"/>
  <c r="P1183" i="4"/>
  <c r="P1184" i="4"/>
  <c r="P1185" i="4"/>
  <c r="P1186" i="4"/>
  <c r="P1187" i="4"/>
  <c r="P1188" i="4"/>
  <c r="M1165" i="4"/>
  <c r="L1165" i="4" s="1"/>
  <c r="M1166" i="4"/>
  <c r="L1166" i="4" s="1"/>
  <c r="M1167" i="4"/>
  <c r="L1167" i="4" s="1"/>
  <c r="M1168" i="4"/>
  <c r="L1168" i="4" s="1"/>
  <c r="M1169" i="4"/>
  <c r="L1169" i="4" s="1"/>
  <c r="M1170" i="4"/>
  <c r="L1170" i="4" s="1"/>
  <c r="M1171" i="4"/>
  <c r="L1171" i="4" s="1"/>
  <c r="M1172" i="4"/>
  <c r="L1172" i="4" s="1"/>
  <c r="M1173" i="4"/>
  <c r="L1173" i="4" s="1"/>
  <c r="M1174" i="4"/>
  <c r="L1174" i="4" s="1"/>
  <c r="M1175" i="4"/>
  <c r="L1175" i="4" s="1"/>
  <c r="M1176" i="4"/>
  <c r="L1176" i="4" s="1"/>
  <c r="M1177" i="4"/>
  <c r="L1177" i="4" s="1"/>
  <c r="M1178" i="4"/>
  <c r="L1178" i="4" s="1"/>
  <c r="M1179" i="4"/>
  <c r="L1179" i="4" s="1"/>
  <c r="M1180" i="4"/>
  <c r="L1180" i="4" s="1"/>
  <c r="M1181" i="4"/>
  <c r="L1181" i="4" s="1"/>
  <c r="M1182" i="4"/>
  <c r="L1182" i="4" s="1"/>
  <c r="M1183" i="4"/>
  <c r="L1183" i="4" s="1"/>
  <c r="M1184" i="4"/>
  <c r="M1185" i="4"/>
  <c r="L1185" i="4" s="1"/>
  <c r="M1186" i="4"/>
  <c r="L1186" i="4" s="1"/>
  <c r="M1187" i="4"/>
  <c r="L1187" i="4" s="1"/>
  <c r="M1188" i="4"/>
  <c r="L1188" i="4" s="1"/>
  <c r="F1188" i="4"/>
  <c r="F1187" i="4"/>
  <c r="F1186" i="4"/>
  <c r="F1185" i="4"/>
  <c r="F1184" i="4"/>
  <c r="F1183" i="4"/>
  <c r="F1182" i="4"/>
  <c r="F1181" i="4"/>
  <c r="F1180" i="4"/>
  <c r="F1179" i="4"/>
  <c r="F1178" i="4"/>
  <c r="F1177" i="4"/>
  <c r="F1176" i="4"/>
  <c r="F1175" i="4"/>
  <c r="F1174" i="4"/>
  <c r="F1173" i="4"/>
  <c r="F1172" i="4"/>
  <c r="F1171" i="4"/>
  <c r="F1170" i="4"/>
  <c r="F1169" i="4"/>
  <c r="F1168" i="4"/>
  <c r="F1167" i="4"/>
  <c r="F1166" i="4"/>
  <c r="F1165" i="4"/>
  <c r="D1375" i="2" l="1"/>
  <c r="D1374" i="2"/>
  <c r="D1373" i="2"/>
  <c r="D1372" i="2"/>
  <c r="D1371" i="2"/>
  <c r="D1370" i="2"/>
  <c r="D1369" i="2"/>
  <c r="D1368" i="2"/>
  <c r="D1367" i="2"/>
  <c r="D1366" i="2"/>
  <c r="D1365" i="2"/>
  <c r="N1167" i="4" l="1"/>
  <c r="O1167" i="4" s="1"/>
  <c r="Q1167" i="4" s="1"/>
  <c r="N1175" i="4"/>
  <c r="O1175" i="4" s="1"/>
  <c r="Q1175" i="4" s="1"/>
  <c r="N1183" i="4"/>
  <c r="O1183" i="4" s="1"/>
  <c r="Q1183" i="4" s="1"/>
  <c r="N1168" i="4"/>
  <c r="O1168" i="4" s="1"/>
  <c r="Q1168" i="4" s="1"/>
  <c r="N1184" i="4"/>
  <c r="O1184" i="4" s="1"/>
  <c r="Q1184" i="4" s="1"/>
  <c r="N1170" i="4"/>
  <c r="O1170" i="4" s="1"/>
  <c r="Q1170" i="4" s="1"/>
  <c r="N1172" i="4"/>
  <c r="O1172" i="4" s="1"/>
  <c r="Q1172" i="4" s="1"/>
  <c r="N1176" i="4"/>
  <c r="O1176" i="4" s="1"/>
  <c r="Q1176" i="4" s="1"/>
  <c r="N1178" i="4"/>
  <c r="O1178" i="4" s="1"/>
  <c r="Q1178" i="4" s="1"/>
  <c r="N1179" i="4"/>
  <c r="O1179" i="4" s="1"/>
  <c r="Q1179" i="4" s="1"/>
  <c r="N1169" i="4"/>
  <c r="O1169" i="4" s="1"/>
  <c r="Q1169" i="4" s="1"/>
  <c r="N1177" i="4"/>
  <c r="O1177" i="4" s="1"/>
  <c r="Q1177" i="4" s="1"/>
  <c r="N1185" i="4"/>
  <c r="O1185" i="4" s="1"/>
  <c r="Q1185" i="4" s="1"/>
  <c r="N1186" i="4"/>
  <c r="O1186" i="4" s="1"/>
  <c r="Q1186" i="4" s="1"/>
  <c r="N1171" i="4"/>
  <c r="O1171" i="4" s="1"/>
  <c r="Q1171" i="4" s="1"/>
  <c r="N1187" i="4"/>
  <c r="O1187" i="4" s="1"/>
  <c r="Q1187" i="4" s="1"/>
  <c r="N1180" i="4"/>
  <c r="O1180" i="4" s="1"/>
  <c r="Q1180" i="4" s="1"/>
  <c r="N1165" i="4"/>
  <c r="O1165" i="4" s="1"/>
  <c r="Q1165" i="4" s="1"/>
  <c r="N1173" i="4"/>
  <c r="O1173" i="4" s="1"/>
  <c r="Q1173" i="4" s="1"/>
  <c r="N1181" i="4"/>
  <c r="O1181" i="4" s="1"/>
  <c r="Q1181" i="4" s="1"/>
  <c r="N1166" i="4"/>
  <c r="O1166" i="4" s="1"/>
  <c r="Q1166" i="4" s="1"/>
  <c r="N1174" i="4"/>
  <c r="O1174" i="4" s="1"/>
  <c r="Q1174" i="4" s="1"/>
  <c r="N1182" i="4"/>
  <c r="O1182" i="4" s="1"/>
  <c r="Q1182" i="4" s="1"/>
  <c r="N1188" i="4"/>
  <c r="O1188" i="4" s="1"/>
  <c r="Q1188" i="4" s="1"/>
  <c r="P1141" i="4"/>
  <c r="P1142" i="4"/>
  <c r="N1143" i="4"/>
  <c r="O1143" i="4" s="1"/>
  <c r="Q1143" i="4" s="1"/>
  <c r="P1143" i="4"/>
  <c r="N1144" i="4"/>
  <c r="O1144" i="4" s="1"/>
  <c r="Q1144" i="4" s="1"/>
  <c r="P1144" i="4"/>
  <c r="P1145" i="4"/>
  <c r="P1146" i="4"/>
  <c r="N1147" i="4"/>
  <c r="O1147" i="4" s="1"/>
  <c r="P1147" i="4"/>
  <c r="N1148" i="4"/>
  <c r="O1148" i="4" s="1"/>
  <c r="Q1148" i="4" s="1"/>
  <c r="P1148" i="4"/>
  <c r="P1149" i="4"/>
  <c r="P1150" i="4"/>
  <c r="N1151" i="4"/>
  <c r="O1151" i="4" s="1"/>
  <c r="Q1151" i="4" s="1"/>
  <c r="P1151" i="4"/>
  <c r="N1152" i="4"/>
  <c r="O1152" i="4" s="1"/>
  <c r="P1152" i="4"/>
  <c r="P1153" i="4"/>
  <c r="P1154" i="4"/>
  <c r="N1155" i="4"/>
  <c r="O1155" i="4" s="1"/>
  <c r="Q1155" i="4" s="1"/>
  <c r="P1155" i="4"/>
  <c r="N1156" i="4"/>
  <c r="O1156" i="4" s="1"/>
  <c r="Q1156" i="4" s="1"/>
  <c r="P1156" i="4"/>
  <c r="P1157" i="4"/>
  <c r="P1158" i="4"/>
  <c r="N1159" i="4"/>
  <c r="O1159" i="4" s="1"/>
  <c r="Q1159" i="4" s="1"/>
  <c r="P1159" i="4"/>
  <c r="N1160" i="4"/>
  <c r="O1160" i="4" s="1"/>
  <c r="Q1160" i="4" s="1"/>
  <c r="P1160" i="4"/>
  <c r="P1161" i="4"/>
  <c r="P1162" i="4"/>
  <c r="N1163" i="4"/>
  <c r="O1163" i="4" s="1"/>
  <c r="P1163" i="4"/>
  <c r="N1164" i="4"/>
  <c r="O1164" i="4" s="1"/>
  <c r="Q1164" i="4" s="1"/>
  <c r="P1164" i="4"/>
  <c r="M1141" i="4"/>
  <c r="L1141" i="4" s="1"/>
  <c r="M1142" i="4"/>
  <c r="L1142" i="4" s="1"/>
  <c r="M1143" i="4"/>
  <c r="L1143" i="4" s="1"/>
  <c r="M1144" i="4"/>
  <c r="L1144" i="4" s="1"/>
  <c r="M1145" i="4"/>
  <c r="L1145" i="4" s="1"/>
  <c r="M1146" i="4"/>
  <c r="L1146" i="4" s="1"/>
  <c r="M1147" i="4"/>
  <c r="L1147" i="4" s="1"/>
  <c r="M1148" i="4"/>
  <c r="L1148" i="4" s="1"/>
  <c r="M1149" i="4"/>
  <c r="L1149" i="4" s="1"/>
  <c r="M1150" i="4"/>
  <c r="L1150" i="4" s="1"/>
  <c r="M1151" i="4"/>
  <c r="L1151" i="4" s="1"/>
  <c r="M1152" i="4"/>
  <c r="L1152" i="4" s="1"/>
  <c r="M1153" i="4"/>
  <c r="L1153" i="4" s="1"/>
  <c r="M1154" i="4"/>
  <c r="L1154" i="4" s="1"/>
  <c r="M1155" i="4"/>
  <c r="L1155" i="4" s="1"/>
  <c r="M1156" i="4"/>
  <c r="L1156" i="4" s="1"/>
  <c r="M1157" i="4"/>
  <c r="L1157" i="4" s="1"/>
  <c r="M1158" i="4"/>
  <c r="L1158" i="4" s="1"/>
  <c r="M1159" i="4"/>
  <c r="L1159" i="4" s="1"/>
  <c r="M1160" i="4"/>
  <c r="L1160" i="4" s="1"/>
  <c r="M1161" i="4"/>
  <c r="L1161" i="4" s="1"/>
  <c r="M1162" i="4"/>
  <c r="L1162" i="4" s="1"/>
  <c r="M1163" i="4"/>
  <c r="L1163" i="4" s="1"/>
  <c r="M1164" i="4"/>
  <c r="L1164" i="4" s="1"/>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D1356" i="2"/>
  <c r="D1357" i="2"/>
  <c r="D1358" i="2"/>
  <c r="D1359" i="2"/>
  <c r="D1360" i="2"/>
  <c r="D1361" i="2"/>
  <c r="D1362" i="2"/>
  <c r="D1363" i="2"/>
  <c r="N1141" i="4" s="1"/>
  <c r="O1141" i="4" s="1"/>
  <c r="Q1141" i="4" s="1"/>
  <c r="D1364" i="2"/>
  <c r="Q1163" i="4" l="1"/>
  <c r="Q1152" i="4"/>
  <c r="Q1147" i="4"/>
  <c r="N1162" i="4"/>
  <c r="O1162" i="4" s="1"/>
  <c r="Q1162" i="4" s="1"/>
  <c r="N1158" i="4"/>
  <c r="O1158" i="4" s="1"/>
  <c r="Q1158" i="4" s="1"/>
  <c r="N1154" i="4"/>
  <c r="O1154" i="4" s="1"/>
  <c r="Q1154" i="4" s="1"/>
  <c r="N1150" i="4"/>
  <c r="O1150" i="4" s="1"/>
  <c r="Q1150" i="4" s="1"/>
  <c r="N1146" i="4"/>
  <c r="O1146" i="4" s="1"/>
  <c r="Q1146" i="4" s="1"/>
  <c r="N1142" i="4"/>
  <c r="O1142" i="4" s="1"/>
  <c r="Q1142" i="4" s="1"/>
  <c r="N1161" i="4"/>
  <c r="O1161" i="4" s="1"/>
  <c r="Q1161" i="4" s="1"/>
  <c r="N1157" i="4"/>
  <c r="O1157" i="4" s="1"/>
  <c r="Q1157" i="4" s="1"/>
  <c r="N1153" i="4"/>
  <c r="O1153" i="4" s="1"/>
  <c r="Q1153" i="4" s="1"/>
  <c r="N1149" i="4"/>
  <c r="O1149" i="4" s="1"/>
  <c r="Q1149" i="4" s="1"/>
  <c r="N1145" i="4"/>
  <c r="O1145" i="4" s="1"/>
  <c r="Q1145" i="4" s="1"/>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P1117" i="4"/>
  <c r="P1118" i="4"/>
  <c r="P1119" i="4"/>
  <c r="P1120" i="4"/>
  <c r="P1121" i="4"/>
  <c r="P1122" i="4"/>
  <c r="P1123" i="4"/>
  <c r="P1124" i="4"/>
  <c r="P1125" i="4"/>
  <c r="P1126" i="4"/>
  <c r="P1127" i="4"/>
  <c r="P1128" i="4"/>
  <c r="P1129" i="4"/>
  <c r="P1130" i="4"/>
  <c r="P1131" i="4"/>
  <c r="P1132" i="4"/>
  <c r="P1133" i="4"/>
  <c r="P1134" i="4"/>
  <c r="P1135" i="4"/>
  <c r="P1136" i="4"/>
  <c r="P1137" i="4"/>
  <c r="P1138" i="4"/>
  <c r="P1139" i="4"/>
  <c r="P1140" i="4"/>
  <c r="D1355" i="2" l="1"/>
  <c r="D1354" i="2"/>
  <c r="D1353" i="2"/>
  <c r="D1352" i="2"/>
  <c r="D1351" i="2"/>
  <c r="D1350" i="2"/>
  <c r="D1349" i="2"/>
  <c r="D1348" i="2"/>
  <c r="D1347" i="2"/>
  <c r="D1346" i="2"/>
  <c r="D1345" i="2"/>
  <c r="D1344" i="2"/>
  <c r="M1140" i="4"/>
  <c r="L1140" i="4" s="1"/>
  <c r="M1117" i="4"/>
  <c r="L1117" i="4" s="1"/>
  <c r="M1118" i="4"/>
  <c r="M1119" i="4"/>
  <c r="M1120" i="4"/>
  <c r="L1120" i="4" s="1"/>
  <c r="M1121" i="4"/>
  <c r="L1121" i="4" s="1"/>
  <c r="M1122" i="4"/>
  <c r="L1122" i="4" s="1"/>
  <c r="M1123" i="4"/>
  <c r="M1124" i="4"/>
  <c r="L1124" i="4" s="1"/>
  <c r="M1125" i="4"/>
  <c r="L1125" i="4" s="1"/>
  <c r="M1126" i="4"/>
  <c r="M1127" i="4"/>
  <c r="L1127" i="4" s="1"/>
  <c r="M1128" i="4"/>
  <c r="L1128" i="4" s="1"/>
  <c r="M1129" i="4"/>
  <c r="L1129" i="4" s="1"/>
  <c r="M1130" i="4"/>
  <c r="M1131" i="4"/>
  <c r="M1132" i="4"/>
  <c r="L1132" i="4" s="1"/>
  <c r="M1133" i="4"/>
  <c r="L1133" i="4" s="1"/>
  <c r="M1134" i="4"/>
  <c r="L1134" i="4" s="1"/>
  <c r="M1135" i="4"/>
  <c r="M1136" i="4"/>
  <c r="L1136" i="4" s="1"/>
  <c r="M1137" i="4"/>
  <c r="L1137" i="4" s="1"/>
  <c r="M1138" i="4"/>
  <c r="L1138" i="4" s="1"/>
  <c r="M1139" i="4"/>
  <c r="L1118" i="4"/>
  <c r="L1119" i="4"/>
  <c r="L1123" i="4"/>
  <c r="L1126" i="4"/>
  <c r="L1130" i="4"/>
  <c r="L1131" i="4"/>
  <c r="L1135" i="4"/>
  <c r="L1139" i="4"/>
  <c r="N1119" i="4" l="1"/>
  <c r="O1119" i="4" s="1"/>
  <c r="Q1119" i="4" s="1"/>
  <c r="N1127" i="4"/>
  <c r="O1127" i="4" s="1"/>
  <c r="Q1127" i="4" s="1"/>
  <c r="N1135" i="4"/>
  <c r="O1135" i="4" s="1"/>
  <c r="Q1135" i="4" s="1"/>
  <c r="N1139" i="4"/>
  <c r="O1139" i="4" s="1"/>
  <c r="Q1139" i="4" s="1"/>
  <c r="N1140" i="4"/>
  <c r="O1140" i="4" s="1"/>
  <c r="Q1140" i="4" s="1"/>
  <c r="N1117" i="4"/>
  <c r="O1117" i="4" s="1"/>
  <c r="Q1117" i="4" s="1"/>
  <c r="N1134" i="4"/>
  <c r="O1134" i="4" s="1"/>
  <c r="Q1134" i="4" s="1"/>
  <c r="N1120" i="4"/>
  <c r="O1120" i="4" s="1"/>
  <c r="Q1120" i="4" s="1"/>
  <c r="N1128" i="4"/>
  <c r="O1128" i="4" s="1"/>
  <c r="Q1128" i="4" s="1"/>
  <c r="N1136" i="4"/>
  <c r="O1136" i="4" s="1"/>
  <c r="Q1136" i="4" s="1"/>
  <c r="N1123" i="4"/>
  <c r="O1123" i="4" s="1"/>
  <c r="Q1123" i="4" s="1"/>
  <c r="N1124" i="4"/>
  <c r="O1124" i="4" s="1"/>
  <c r="Q1124" i="4" s="1"/>
  <c r="N1133" i="4"/>
  <c r="O1133" i="4" s="1"/>
  <c r="Q1133" i="4" s="1"/>
  <c r="N1121" i="4"/>
  <c r="O1121" i="4" s="1"/>
  <c r="Q1121" i="4" s="1"/>
  <c r="N1129" i="4"/>
  <c r="O1129" i="4" s="1"/>
  <c r="Q1129" i="4" s="1"/>
  <c r="N1137" i="4"/>
  <c r="O1137" i="4" s="1"/>
  <c r="Q1137" i="4" s="1"/>
  <c r="N1131" i="4"/>
  <c r="O1131" i="4" s="1"/>
  <c r="Q1131" i="4" s="1"/>
  <c r="N1132" i="4"/>
  <c r="O1132" i="4" s="1"/>
  <c r="Q1132" i="4" s="1"/>
  <c r="N1125" i="4"/>
  <c r="O1125" i="4" s="1"/>
  <c r="Q1125" i="4" s="1"/>
  <c r="N1122" i="4"/>
  <c r="O1122" i="4" s="1"/>
  <c r="Q1122" i="4" s="1"/>
  <c r="N1130" i="4"/>
  <c r="O1130" i="4" s="1"/>
  <c r="Q1130" i="4" s="1"/>
  <c r="N1138" i="4"/>
  <c r="O1138" i="4" s="1"/>
  <c r="Q1138" i="4" s="1"/>
  <c r="N1126" i="4"/>
  <c r="O1126" i="4" s="1"/>
  <c r="Q1126" i="4" s="1"/>
  <c r="N1118" i="4"/>
  <c r="O1118" i="4" s="1"/>
  <c r="Q1118" i="4" s="1"/>
  <c r="P1093" i="4"/>
  <c r="N1094" i="4"/>
  <c r="O1094" i="4" s="1"/>
  <c r="Q1094" i="4" s="1"/>
  <c r="P1094" i="4"/>
  <c r="P1095" i="4"/>
  <c r="P1096" i="4"/>
  <c r="P1097" i="4"/>
  <c r="N1098" i="4"/>
  <c r="O1098" i="4" s="1"/>
  <c r="Q1098" i="4" s="1"/>
  <c r="P1098" i="4"/>
  <c r="P1099" i="4"/>
  <c r="P1100" i="4"/>
  <c r="P1101" i="4"/>
  <c r="N1102" i="4"/>
  <c r="O1102" i="4" s="1"/>
  <c r="Q1102" i="4" s="1"/>
  <c r="P1102" i="4"/>
  <c r="P1103" i="4"/>
  <c r="P1104" i="4"/>
  <c r="P1105" i="4"/>
  <c r="N1106" i="4"/>
  <c r="O1106" i="4" s="1"/>
  <c r="P1106" i="4"/>
  <c r="P1107" i="4"/>
  <c r="P1108" i="4"/>
  <c r="P1109" i="4"/>
  <c r="N1110" i="4"/>
  <c r="O1110" i="4" s="1"/>
  <c r="P1110" i="4"/>
  <c r="P1111" i="4"/>
  <c r="P1112" i="4"/>
  <c r="P1113" i="4"/>
  <c r="N1114" i="4"/>
  <c r="O1114" i="4" s="1"/>
  <c r="P1114" i="4"/>
  <c r="P1115" i="4"/>
  <c r="P1116" i="4"/>
  <c r="M1093" i="4"/>
  <c r="M1094" i="4"/>
  <c r="M1095" i="4"/>
  <c r="M1096" i="4"/>
  <c r="M1097" i="4"/>
  <c r="M1098" i="4"/>
  <c r="M1099" i="4"/>
  <c r="M1100" i="4"/>
  <c r="M1101" i="4"/>
  <c r="M1102" i="4"/>
  <c r="M1103" i="4"/>
  <c r="M1104" i="4"/>
  <c r="M1105" i="4"/>
  <c r="M1106" i="4"/>
  <c r="M1107" i="4"/>
  <c r="M1108" i="4"/>
  <c r="M1109" i="4"/>
  <c r="M1110" i="4"/>
  <c r="M1111" i="4"/>
  <c r="M1112" i="4"/>
  <c r="M1113" i="4"/>
  <c r="M1114" i="4"/>
  <c r="M1115" i="4"/>
  <c r="M1116" i="4"/>
  <c r="L1116" i="4" s="1"/>
  <c r="L1093" i="4"/>
  <c r="L1094" i="4"/>
  <c r="L1095" i="4"/>
  <c r="L1096" i="4"/>
  <c r="L1097" i="4"/>
  <c r="L1098" i="4"/>
  <c r="L1099" i="4"/>
  <c r="L1100" i="4"/>
  <c r="L1101" i="4"/>
  <c r="L1102" i="4"/>
  <c r="L1103" i="4"/>
  <c r="L1104" i="4"/>
  <c r="L1105" i="4"/>
  <c r="L1106" i="4"/>
  <c r="L1107" i="4"/>
  <c r="L1108" i="4"/>
  <c r="L1109" i="4"/>
  <c r="L1110" i="4"/>
  <c r="L1111" i="4"/>
  <c r="L1112" i="4"/>
  <c r="L1113" i="4"/>
  <c r="L1114" i="4"/>
  <c r="L1115"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D1343" i="2"/>
  <c r="D1342" i="2"/>
  <c r="N1093" i="4" s="1"/>
  <c r="O1093" i="4" s="1"/>
  <c r="Q1093" i="4" s="1"/>
  <c r="D1341" i="2"/>
  <c r="D1340" i="2"/>
  <c r="D1339" i="2"/>
  <c r="D1338" i="2"/>
  <c r="D1337" i="2"/>
  <c r="D1336" i="2"/>
  <c r="D1335" i="2"/>
  <c r="D1334" i="2"/>
  <c r="D1333" i="2"/>
  <c r="Q1110" i="4" l="1"/>
  <c r="Q1114" i="4"/>
  <c r="Q1106" i="4"/>
  <c r="N1116" i="4"/>
  <c r="O1116" i="4" s="1"/>
  <c r="Q1116" i="4" s="1"/>
  <c r="N1112" i="4"/>
  <c r="O1112" i="4" s="1"/>
  <c r="Q1112" i="4" s="1"/>
  <c r="N1108" i="4"/>
  <c r="O1108" i="4" s="1"/>
  <c r="Q1108" i="4" s="1"/>
  <c r="N1104" i="4"/>
  <c r="O1104" i="4" s="1"/>
  <c r="Q1104" i="4" s="1"/>
  <c r="N1100" i="4"/>
  <c r="O1100" i="4" s="1"/>
  <c r="Q1100" i="4" s="1"/>
  <c r="N1096" i="4"/>
  <c r="O1096" i="4" s="1"/>
  <c r="Q1096" i="4" s="1"/>
  <c r="N1115" i="4"/>
  <c r="O1115" i="4" s="1"/>
  <c r="Q1115" i="4" s="1"/>
  <c r="N1111" i="4"/>
  <c r="O1111" i="4" s="1"/>
  <c r="Q1111" i="4" s="1"/>
  <c r="N1107" i="4"/>
  <c r="O1107" i="4" s="1"/>
  <c r="Q1107" i="4" s="1"/>
  <c r="N1103" i="4"/>
  <c r="O1103" i="4" s="1"/>
  <c r="Q1103" i="4" s="1"/>
  <c r="N1099" i="4"/>
  <c r="O1099" i="4" s="1"/>
  <c r="Q1099" i="4" s="1"/>
  <c r="N1095" i="4"/>
  <c r="O1095" i="4" s="1"/>
  <c r="Q1095" i="4" s="1"/>
  <c r="N1113" i="4"/>
  <c r="O1113" i="4" s="1"/>
  <c r="Q1113" i="4" s="1"/>
  <c r="N1109" i="4"/>
  <c r="O1109" i="4" s="1"/>
  <c r="Q1109" i="4" s="1"/>
  <c r="N1105" i="4"/>
  <c r="O1105" i="4" s="1"/>
  <c r="Q1105" i="4" s="1"/>
  <c r="N1101" i="4"/>
  <c r="O1101" i="4" s="1"/>
  <c r="Q1101" i="4" s="1"/>
  <c r="N1097" i="4"/>
  <c r="O1097" i="4" s="1"/>
  <c r="Q1097" i="4" s="1"/>
  <c r="N1075" i="4"/>
  <c r="O1075" i="4" s="1"/>
  <c r="P1069" i="4"/>
  <c r="P1070" i="4"/>
  <c r="P1071" i="4"/>
  <c r="P1072" i="4"/>
  <c r="P1073" i="4"/>
  <c r="P1074" i="4"/>
  <c r="P1075" i="4"/>
  <c r="P1076" i="4"/>
  <c r="P1077" i="4"/>
  <c r="P1078" i="4"/>
  <c r="P1079" i="4"/>
  <c r="P1080" i="4"/>
  <c r="P1081" i="4"/>
  <c r="P1082" i="4"/>
  <c r="P1083" i="4"/>
  <c r="P1084" i="4"/>
  <c r="P1085" i="4"/>
  <c r="P1086" i="4"/>
  <c r="P1087" i="4"/>
  <c r="P1088" i="4"/>
  <c r="P1089" i="4"/>
  <c r="P1090" i="4"/>
  <c r="P1091" i="4"/>
  <c r="P1092" i="4"/>
  <c r="M1092" i="4"/>
  <c r="L1092" i="4" s="1"/>
  <c r="M1091" i="4"/>
  <c r="L1091" i="4"/>
  <c r="M1090" i="4"/>
  <c r="L1090" i="4" s="1"/>
  <c r="M1089" i="4"/>
  <c r="L1089" i="4" s="1"/>
  <c r="M1088" i="4"/>
  <c r="L1088" i="4" s="1"/>
  <c r="M1087" i="4"/>
  <c r="L1087" i="4" s="1"/>
  <c r="M1086" i="4"/>
  <c r="L1086" i="4" s="1"/>
  <c r="M1085" i="4"/>
  <c r="L1085" i="4" s="1"/>
  <c r="M1084" i="4"/>
  <c r="L1084" i="4" s="1"/>
  <c r="M1083" i="4"/>
  <c r="L1083" i="4"/>
  <c r="M1082" i="4"/>
  <c r="L1082" i="4" s="1"/>
  <c r="M1081" i="4"/>
  <c r="L1081" i="4" s="1"/>
  <c r="M1080" i="4"/>
  <c r="L1080" i="4" s="1"/>
  <c r="M1079" i="4"/>
  <c r="L1079" i="4" s="1"/>
  <c r="M1078" i="4"/>
  <c r="L1078" i="4" s="1"/>
  <c r="M1077" i="4"/>
  <c r="L1077" i="4" s="1"/>
  <c r="M1076" i="4"/>
  <c r="L1076" i="4"/>
  <c r="M1075" i="4"/>
  <c r="L1075" i="4" s="1"/>
  <c r="M1074" i="4"/>
  <c r="L1074" i="4"/>
  <c r="M1073" i="4"/>
  <c r="L1073" i="4" s="1"/>
  <c r="M1072" i="4"/>
  <c r="L1072" i="4" s="1"/>
  <c r="M1071" i="4"/>
  <c r="L1071" i="4" s="1"/>
  <c r="M1070" i="4"/>
  <c r="L1070" i="4"/>
  <c r="M1069" i="4"/>
  <c r="L1069"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D1332" i="2"/>
  <c r="N1071" i="4" s="1"/>
  <c r="O1071" i="4" s="1"/>
  <c r="Q1071" i="4" s="1"/>
  <c r="D1331" i="2"/>
  <c r="D1330" i="2"/>
  <c r="D1329" i="2"/>
  <c r="D1328" i="2"/>
  <c r="D1327" i="2"/>
  <c r="D1326" i="2"/>
  <c r="D1325" i="2"/>
  <c r="D1324" i="2"/>
  <c r="Q1075" i="4" l="1"/>
  <c r="N1086" i="4"/>
  <c r="O1086" i="4" s="1"/>
  <c r="Q1086" i="4" s="1"/>
  <c r="N1092" i="4"/>
  <c r="O1092" i="4" s="1"/>
  <c r="Q1092" i="4" s="1"/>
  <c r="N1084" i="4"/>
  <c r="O1084" i="4" s="1"/>
  <c r="Q1084" i="4" s="1"/>
  <c r="N1076" i="4"/>
  <c r="O1076" i="4" s="1"/>
  <c r="Q1076" i="4" s="1"/>
  <c r="N1085" i="4"/>
  <c r="O1085" i="4" s="1"/>
  <c r="Q1085" i="4" s="1"/>
  <c r="N1090" i="4"/>
  <c r="O1090" i="4" s="1"/>
  <c r="Q1090" i="4" s="1"/>
  <c r="N1082" i="4"/>
  <c r="O1082" i="4" s="1"/>
  <c r="Q1082" i="4" s="1"/>
  <c r="N1074" i="4"/>
  <c r="O1074" i="4" s="1"/>
  <c r="Q1074" i="4" s="1"/>
  <c r="N1078" i="4"/>
  <c r="O1078" i="4" s="1"/>
  <c r="Q1078" i="4" s="1"/>
  <c r="N1083" i="4"/>
  <c r="O1083" i="4" s="1"/>
  <c r="Q1083" i="4" s="1"/>
  <c r="N1089" i="4"/>
  <c r="O1089" i="4" s="1"/>
  <c r="Q1089" i="4" s="1"/>
  <c r="N1081" i="4"/>
  <c r="O1081" i="4" s="1"/>
  <c r="Q1081" i="4" s="1"/>
  <c r="N1073" i="4"/>
  <c r="O1073" i="4" s="1"/>
  <c r="Q1073" i="4" s="1"/>
  <c r="N1070" i="4"/>
  <c r="O1070" i="4" s="1"/>
  <c r="Q1070" i="4" s="1"/>
  <c r="N1069" i="4"/>
  <c r="O1069" i="4" s="1"/>
  <c r="Q1069" i="4" s="1"/>
  <c r="N1077" i="4"/>
  <c r="O1077" i="4" s="1"/>
  <c r="Q1077" i="4" s="1"/>
  <c r="N1091" i="4"/>
  <c r="O1091" i="4" s="1"/>
  <c r="Q1091" i="4" s="1"/>
  <c r="N1088" i="4"/>
  <c r="O1088" i="4" s="1"/>
  <c r="Q1088" i="4" s="1"/>
  <c r="N1080" i="4"/>
  <c r="O1080" i="4" s="1"/>
  <c r="Q1080" i="4" s="1"/>
  <c r="N1072" i="4"/>
  <c r="O1072" i="4" s="1"/>
  <c r="Q1072" i="4" s="1"/>
  <c r="N1087" i="4"/>
  <c r="O1087" i="4" s="1"/>
  <c r="Q1087" i="4" s="1"/>
  <c r="N1079" i="4"/>
  <c r="O1079" i="4" s="1"/>
  <c r="Q1079" i="4" s="1"/>
  <c r="M1045" i="4"/>
  <c r="L1045" i="4" s="1"/>
  <c r="P1045" i="4"/>
  <c r="M1046" i="4"/>
  <c r="L1046" i="4" s="1"/>
  <c r="N1046" i="4"/>
  <c r="O1046" i="4" s="1"/>
  <c r="P1046" i="4"/>
  <c r="M1047" i="4"/>
  <c r="L1047" i="4" s="1"/>
  <c r="P1047" i="4"/>
  <c r="M1048" i="4"/>
  <c r="L1048" i="4" s="1"/>
  <c r="N1048" i="4"/>
  <c r="O1048" i="4" s="1"/>
  <c r="P1048" i="4"/>
  <c r="M1049" i="4"/>
  <c r="L1049" i="4" s="1"/>
  <c r="P1049" i="4"/>
  <c r="M1050" i="4"/>
  <c r="L1050" i="4" s="1"/>
  <c r="N1050" i="4"/>
  <c r="O1050" i="4" s="1"/>
  <c r="P1050" i="4"/>
  <c r="M1051" i="4"/>
  <c r="L1051" i="4" s="1"/>
  <c r="P1051" i="4"/>
  <c r="M1052" i="4"/>
  <c r="L1052" i="4" s="1"/>
  <c r="N1052" i="4"/>
  <c r="O1052" i="4" s="1"/>
  <c r="P1052" i="4"/>
  <c r="M1053" i="4"/>
  <c r="L1053" i="4" s="1"/>
  <c r="P1053" i="4"/>
  <c r="M1054" i="4"/>
  <c r="L1054" i="4" s="1"/>
  <c r="N1054" i="4"/>
  <c r="O1054" i="4" s="1"/>
  <c r="P1054" i="4"/>
  <c r="M1055" i="4"/>
  <c r="L1055" i="4" s="1"/>
  <c r="P1055" i="4"/>
  <c r="M1056" i="4"/>
  <c r="L1056" i="4" s="1"/>
  <c r="N1056" i="4"/>
  <c r="O1056" i="4" s="1"/>
  <c r="P1056" i="4"/>
  <c r="M1057" i="4"/>
  <c r="L1057" i="4" s="1"/>
  <c r="P1057" i="4"/>
  <c r="M1058" i="4"/>
  <c r="L1058" i="4" s="1"/>
  <c r="N1058" i="4"/>
  <c r="O1058" i="4" s="1"/>
  <c r="P1058" i="4"/>
  <c r="M1059" i="4"/>
  <c r="L1059" i="4" s="1"/>
  <c r="P1059" i="4"/>
  <c r="M1060" i="4"/>
  <c r="L1060" i="4" s="1"/>
  <c r="N1060" i="4"/>
  <c r="O1060" i="4" s="1"/>
  <c r="P1060" i="4"/>
  <c r="M1061" i="4"/>
  <c r="L1061" i="4" s="1"/>
  <c r="N1061" i="4"/>
  <c r="O1061" i="4" s="1"/>
  <c r="Q1061" i="4" s="1"/>
  <c r="P1061" i="4"/>
  <c r="M1062" i="4"/>
  <c r="L1062" i="4" s="1"/>
  <c r="N1062" i="4"/>
  <c r="O1062" i="4" s="1"/>
  <c r="P1062" i="4"/>
  <c r="M1063" i="4"/>
  <c r="L1063" i="4" s="1"/>
  <c r="N1063" i="4"/>
  <c r="O1063" i="4" s="1"/>
  <c r="Q1063" i="4" s="1"/>
  <c r="P1063" i="4"/>
  <c r="M1064" i="4"/>
  <c r="L1064" i="4" s="1"/>
  <c r="N1064" i="4"/>
  <c r="O1064" i="4" s="1"/>
  <c r="P1064" i="4"/>
  <c r="M1065" i="4"/>
  <c r="L1065" i="4" s="1"/>
  <c r="N1065" i="4"/>
  <c r="O1065" i="4" s="1"/>
  <c r="Q1065" i="4" s="1"/>
  <c r="P1065" i="4"/>
  <c r="M1066" i="4"/>
  <c r="L1066" i="4" s="1"/>
  <c r="N1066" i="4"/>
  <c r="O1066" i="4" s="1"/>
  <c r="P1066" i="4"/>
  <c r="M1067" i="4"/>
  <c r="L1067" i="4" s="1"/>
  <c r="N1067" i="4"/>
  <c r="O1067" i="4" s="1"/>
  <c r="P1067" i="4"/>
  <c r="M1068" i="4"/>
  <c r="L1068" i="4" s="1"/>
  <c r="N1068" i="4"/>
  <c r="O1068" i="4" s="1"/>
  <c r="P1068"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D1313" i="2"/>
  <c r="D1314" i="2"/>
  <c r="D1315" i="2"/>
  <c r="D1316" i="2"/>
  <c r="D1317" i="2"/>
  <c r="D1318" i="2"/>
  <c r="D1319" i="2"/>
  <c r="D1320" i="2"/>
  <c r="D1321" i="2"/>
  <c r="D1322" i="2"/>
  <c r="N1045" i="4" s="1"/>
  <c r="O1045" i="4" s="1"/>
  <c r="Q1045" i="4" s="1"/>
  <c r="D1323" i="2"/>
  <c r="Q1067" i="4" l="1"/>
  <c r="Q1060" i="4"/>
  <c r="Q1048" i="4"/>
  <c r="Q1064" i="4"/>
  <c r="Q1052" i="4"/>
  <c r="Q1062" i="4"/>
  <c r="Q1054" i="4"/>
  <c r="Q1068" i="4"/>
  <c r="Q1056" i="4"/>
  <c r="N1059" i="4"/>
  <c r="O1059" i="4" s="1"/>
  <c r="Q1059" i="4" s="1"/>
  <c r="N1057" i="4"/>
  <c r="O1057" i="4" s="1"/>
  <c r="Q1057" i="4" s="1"/>
  <c r="N1055" i="4"/>
  <c r="O1055" i="4" s="1"/>
  <c r="Q1055" i="4" s="1"/>
  <c r="N1053" i="4"/>
  <c r="O1053" i="4" s="1"/>
  <c r="Q1053" i="4" s="1"/>
  <c r="N1051" i="4"/>
  <c r="O1051" i="4" s="1"/>
  <c r="Q1051" i="4" s="1"/>
  <c r="N1049" i="4"/>
  <c r="O1049" i="4" s="1"/>
  <c r="Q1049" i="4" s="1"/>
  <c r="N1047" i="4"/>
  <c r="O1047" i="4" s="1"/>
  <c r="Q1047" i="4" s="1"/>
  <c r="Q1066" i="4"/>
  <c r="Q1050" i="4"/>
  <c r="Q1058" i="4"/>
  <c r="Q1046"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P1021" i="4"/>
  <c r="P1022" i="4"/>
  <c r="P1023" i="4"/>
  <c r="P1024" i="4"/>
  <c r="P1025" i="4"/>
  <c r="P1026" i="4"/>
  <c r="P1027" i="4"/>
  <c r="P1028" i="4"/>
  <c r="P1029" i="4"/>
  <c r="P1030" i="4"/>
  <c r="P1031" i="4"/>
  <c r="P1032" i="4"/>
  <c r="P1033" i="4"/>
  <c r="P1034" i="4"/>
  <c r="P1035" i="4"/>
  <c r="P1036" i="4"/>
  <c r="P1037" i="4"/>
  <c r="P1038" i="4"/>
  <c r="P1039" i="4"/>
  <c r="P1040" i="4"/>
  <c r="P1041" i="4"/>
  <c r="P1042" i="4"/>
  <c r="P1043" i="4"/>
  <c r="P1044" i="4"/>
  <c r="N1024" i="4"/>
  <c r="O1024" i="4" s="1"/>
  <c r="Q1024" i="4" s="1"/>
  <c r="N1025" i="4"/>
  <c r="O1025" i="4" s="1"/>
  <c r="Q1025" i="4" s="1"/>
  <c r="N1027" i="4"/>
  <c r="O1027" i="4" s="1"/>
  <c r="Q1027" i="4" s="1"/>
  <c r="N1028" i="4"/>
  <c r="O1028" i="4" s="1"/>
  <c r="Q1028" i="4" s="1"/>
  <c r="N1032" i="4"/>
  <c r="O1032" i="4" s="1"/>
  <c r="N1033" i="4"/>
  <c r="O1033" i="4" s="1"/>
  <c r="Q1033" i="4" s="1"/>
  <c r="N1035" i="4"/>
  <c r="O1035" i="4" s="1"/>
  <c r="Q1035" i="4" s="1"/>
  <c r="N1036" i="4"/>
  <c r="O1036" i="4" s="1"/>
  <c r="Q1036" i="4" s="1"/>
  <c r="N1040" i="4"/>
  <c r="O1040" i="4" s="1"/>
  <c r="Q1040" i="4" s="1"/>
  <c r="N1041" i="4"/>
  <c r="O1041" i="4" s="1"/>
  <c r="Q1041" i="4" s="1"/>
  <c r="N1043" i="4"/>
  <c r="O1043" i="4" s="1"/>
  <c r="Q1043" i="4" s="1"/>
  <c r="N1044" i="4"/>
  <c r="O1044" i="4" s="1"/>
  <c r="Q1044" i="4" s="1"/>
  <c r="M1044" i="4"/>
  <c r="L1044" i="4" s="1"/>
  <c r="M1043" i="4"/>
  <c r="L1043" i="4" s="1"/>
  <c r="M1042" i="4"/>
  <c r="L1042" i="4" s="1"/>
  <c r="M1041" i="4"/>
  <c r="L1041" i="4" s="1"/>
  <c r="M1040" i="4"/>
  <c r="L1040" i="4" s="1"/>
  <c r="M1039" i="4"/>
  <c r="L1039" i="4" s="1"/>
  <c r="M1038" i="4"/>
  <c r="L1038" i="4" s="1"/>
  <c r="M1037" i="4"/>
  <c r="L1037" i="4" s="1"/>
  <c r="M1036" i="4"/>
  <c r="L1036" i="4" s="1"/>
  <c r="M1035" i="4"/>
  <c r="L1035" i="4" s="1"/>
  <c r="M1034" i="4"/>
  <c r="L1034" i="4" s="1"/>
  <c r="M1033" i="4"/>
  <c r="L1033" i="4" s="1"/>
  <c r="M1032" i="4"/>
  <c r="L1032" i="4" s="1"/>
  <c r="M1031" i="4"/>
  <c r="L1031" i="4" s="1"/>
  <c r="M1030" i="4"/>
  <c r="L1030" i="4" s="1"/>
  <c r="M1029" i="4"/>
  <c r="L1029" i="4" s="1"/>
  <c r="M1028" i="4"/>
  <c r="L1028" i="4" s="1"/>
  <c r="M1027" i="4"/>
  <c r="L1027" i="4" s="1"/>
  <c r="M1026" i="4"/>
  <c r="L1026" i="4" s="1"/>
  <c r="M1025" i="4"/>
  <c r="L1025" i="4" s="1"/>
  <c r="M1024" i="4"/>
  <c r="L1024" i="4" s="1"/>
  <c r="M1023" i="4"/>
  <c r="L1023" i="4" s="1"/>
  <c r="M1022" i="4"/>
  <c r="L1022" i="4" s="1"/>
  <c r="M1021" i="4"/>
  <c r="L1021" i="4" s="1"/>
  <c r="D1312" i="2"/>
  <c r="N1021" i="4" s="1"/>
  <c r="O1021" i="4" s="1"/>
  <c r="Q1021" i="4" s="1"/>
  <c r="D1311" i="2"/>
  <c r="D1310" i="2"/>
  <c r="D1309" i="2"/>
  <c r="D1308" i="2"/>
  <c r="D1307" i="2"/>
  <c r="D1306" i="2"/>
  <c r="D1305" i="2"/>
  <c r="D1304" i="2"/>
  <c r="Q1032" i="4" l="1"/>
  <c r="N1042" i="4"/>
  <c r="O1042" i="4" s="1"/>
  <c r="Q1042" i="4" s="1"/>
  <c r="N1034" i="4"/>
  <c r="O1034" i="4" s="1"/>
  <c r="Q1034" i="4" s="1"/>
  <c r="N1026" i="4"/>
  <c r="O1026" i="4" s="1"/>
  <c r="Q1026" i="4" s="1"/>
  <c r="N1039" i="4"/>
  <c r="O1039" i="4" s="1"/>
  <c r="Q1039" i="4" s="1"/>
  <c r="N1031" i="4"/>
  <c r="O1031" i="4" s="1"/>
  <c r="Q1031" i="4" s="1"/>
  <c r="N1023" i="4"/>
  <c r="O1023" i="4" s="1"/>
  <c r="Q1023" i="4" s="1"/>
  <c r="N1038" i="4"/>
  <c r="O1038" i="4" s="1"/>
  <c r="Q1038" i="4" s="1"/>
  <c r="N1030" i="4"/>
  <c r="O1030" i="4" s="1"/>
  <c r="Q1030" i="4" s="1"/>
  <c r="N1022" i="4"/>
  <c r="O1022" i="4" s="1"/>
  <c r="Q1022" i="4" s="1"/>
  <c r="N1037" i="4"/>
  <c r="O1037" i="4" s="1"/>
  <c r="Q1037" i="4" s="1"/>
  <c r="N1029" i="4"/>
  <c r="O1029" i="4" s="1"/>
  <c r="Q1029" i="4" s="1"/>
  <c r="M997" i="4" l="1"/>
  <c r="L997" i="4" s="1"/>
  <c r="P997" i="4"/>
  <c r="M998" i="4"/>
  <c r="L998" i="4" s="1"/>
  <c r="P998" i="4"/>
  <c r="M999" i="4"/>
  <c r="L999" i="4" s="1"/>
  <c r="N999" i="4"/>
  <c r="O999" i="4" s="1"/>
  <c r="P999" i="4"/>
  <c r="M1000" i="4"/>
  <c r="L1000" i="4" s="1"/>
  <c r="P1000" i="4"/>
  <c r="M1001" i="4"/>
  <c r="L1001" i="4" s="1"/>
  <c r="P1001" i="4"/>
  <c r="M1002" i="4"/>
  <c r="L1002" i="4" s="1"/>
  <c r="N1002" i="4"/>
  <c r="O1002" i="4" s="1"/>
  <c r="Q1002" i="4" s="1"/>
  <c r="P1002" i="4"/>
  <c r="M1003" i="4"/>
  <c r="L1003" i="4" s="1"/>
  <c r="P1003" i="4"/>
  <c r="M1004" i="4"/>
  <c r="L1004" i="4" s="1"/>
  <c r="N1004" i="4"/>
  <c r="O1004" i="4" s="1"/>
  <c r="P1004" i="4"/>
  <c r="M1005" i="4"/>
  <c r="L1005" i="4" s="1"/>
  <c r="P1005" i="4"/>
  <c r="M1006" i="4"/>
  <c r="L1006" i="4" s="1"/>
  <c r="P1006" i="4"/>
  <c r="M1007" i="4"/>
  <c r="L1007" i="4" s="1"/>
  <c r="N1007" i="4"/>
  <c r="O1007" i="4" s="1"/>
  <c r="Q1007" i="4" s="1"/>
  <c r="P1007" i="4"/>
  <c r="M1008" i="4"/>
  <c r="L1008" i="4" s="1"/>
  <c r="P1008" i="4"/>
  <c r="M1009" i="4"/>
  <c r="L1009" i="4" s="1"/>
  <c r="N1009" i="4"/>
  <c r="O1009" i="4" s="1"/>
  <c r="P1009" i="4"/>
  <c r="M1010" i="4"/>
  <c r="L1010" i="4" s="1"/>
  <c r="P1010" i="4"/>
  <c r="M1011" i="4"/>
  <c r="L1011" i="4" s="1"/>
  <c r="P1011" i="4"/>
  <c r="M1012" i="4"/>
  <c r="L1012" i="4" s="1"/>
  <c r="N1012" i="4"/>
  <c r="O1012" i="4" s="1"/>
  <c r="Q1012" i="4" s="1"/>
  <c r="P1012" i="4"/>
  <c r="M1013" i="4"/>
  <c r="L1013" i="4" s="1"/>
  <c r="P1013" i="4"/>
  <c r="M1014" i="4"/>
  <c r="L1014" i="4" s="1"/>
  <c r="N1014" i="4"/>
  <c r="O1014" i="4" s="1"/>
  <c r="P1014" i="4"/>
  <c r="M1015" i="4"/>
  <c r="L1015" i="4" s="1"/>
  <c r="P1015" i="4"/>
  <c r="M1016" i="4"/>
  <c r="L1016" i="4" s="1"/>
  <c r="P1016" i="4"/>
  <c r="M1017" i="4"/>
  <c r="L1017" i="4" s="1"/>
  <c r="N1017" i="4"/>
  <c r="O1017" i="4" s="1"/>
  <c r="P1017" i="4"/>
  <c r="M1018" i="4"/>
  <c r="L1018" i="4" s="1"/>
  <c r="P1018" i="4"/>
  <c r="M1019" i="4"/>
  <c r="L1019" i="4" s="1"/>
  <c r="P1019" i="4"/>
  <c r="M1020" i="4"/>
  <c r="L1020" i="4" s="1"/>
  <c r="N1020" i="4"/>
  <c r="O1020" i="4" s="1"/>
  <c r="Q1020" i="4" s="1"/>
  <c r="P1020"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D1294" i="2"/>
  <c r="D1295" i="2"/>
  <c r="D1296" i="2"/>
  <c r="D1297" i="2"/>
  <c r="D1298" i="2"/>
  <c r="D1299" i="2"/>
  <c r="D1300" i="2"/>
  <c r="D1301" i="2"/>
  <c r="D1302" i="2"/>
  <c r="D1303" i="2"/>
  <c r="N997" i="4" s="1"/>
  <c r="O997" i="4" s="1"/>
  <c r="Q997" i="4" s="1"/>
  <c r="Q1014" i="4" l="1"/>
  <c r="N1019" i="4"/>
  <c r="O1019" i="4" s="1"/>
  <c r="Q1019" i="4" s="1"/>
  <c r="N1006" i="4"/>
  <c r="O1006" i="4" s="1"/>
  <c r="Q1006" i="4" s="1"/>
  <c r="N1001" i="4"/>
  <c r="O1001" i="4" s="1"/>
  <c r="Q1001" i="4" s="1"/>
  <c r="Q1004" i="4"/>
  <c r="N1016" i="4"/>
  <c r="O1016" i="4" s="1"/>
  <c r="Q1016" i="4" s="1"/>
  <c r="N1011" i="4"/>
  <c r="O1011" i="4" s="1"/>
  <c r="Q1011" i="4" s="1"/>
  <c r="N998" i="4"/>
  <c r="O998" i="4" s="1"/>
  <c r="Q998" i="4" s="1"/>
  <c r="N1008" i="4"/>
  <c r="O1008" i="4" s="1"/>
  <c r="Q1008" i="4" s="1"/>
  <c r="Q999" i="4"/>
  <c r="Q1009" i="4"/>
  <c r="N1013" i="4"/>
  <c r="O1013" i="4" s="1"/>
  <c r="Q1013" i="4" s="1"/>
  <c r="N1018" i="4"/>
  <c r="O1018" i="4" s="1"/>
  <c r="Q1018" i="4" s="1"/>
  <c r="N1005" i="4"/>
  <c r="O1005" i="4" s="1"/>
  <c r="Q1005" i="4" s="1"/>
  <c r="N1000" i="4"/>
  <c r="O1000" i="4" s="1"/>
  <c r="Q1000" i="4" s="1"/>
  <c r="Q1017" i="4"/>
  <c r="N1003" i="4"/>
  <c r="O1003" i="4" s="1"/>
  <c r="Q1003" i="4" s="1"/>
  <c r="N1015" i="4"/>
  <c r="O1015" i="4" s="1"/>
  <c r="Q1015" i="4" s="1"/>
  <c r="N1010" i="4"/>
  <c r="O1010" i="4" s="1"/>
  <c r="Q1010" i="4" s="1"/>
  <c r="M996" i="4"/>
  <c r="L996" i="4" s="1"/>
  <c r="P996" i="4"/>
  <c r="F996" i="4"/>
  <c r="M973" i="4" l="1"/>
  <c r="L973" i="4" s="1"/>
  <c r="N973" i="4"/>
  <c r="O973" i="4" s="1"/>
  <c r="Q973" i="4" s="1"/>
  <c r="P973" i="4"/>
  <c r="M974" i="4"/>
  <c r="L974" i="4" s="1"/>
  <c r="P974" i="4"/>
  <c r="M975" i="4"/>
  <c r="L975" i="4" s="1"/>
  <c r="P975" i="4"/>
  <c r="L976" i="4"/>
  <c r="M976" i="4"/>
  <c r="P976" i="4"/>
  <c r="M977" i="4"/>
  <c r="L977" i="4" s="1"/>
  <c r="P977" i="4"/>
  <c r="M978" i="4"/>
  <c r="L978" i="4" s="1"/>
  <c r="P978" i="4"/>
  <c r="M979" i="4"/>
  <c r="L979" i="4" s="1"/>
  <c r="N979" i="4"/>
  <c r="O979" i="4" s="1"/>
  <c r="Q979" i="4" s="1"/>
  <c r="P979" i="4"/>
  <c r="M980" i="4"/>
  <c r="L980" i="4" s="1"/>
  <c r="P980" i="4"/>
  <c r="M981" i="4"/>
  <c r="L981" i="4" s="1"/>
  <c r="N981" i="4"/>
  <c r="O981" i="4" s="1"/>
  <c r="Q981" i="4" s="1"/>
  <c r="P981" i="4"/>
  <c r="M982" i="4"/>
  <c r="L982" i="4" s="1"/>
  <c r="N982" i="4"/>
  <c r="O982" i="4" s="1"/>
  <c r="P982" i="4"/>
  <c r="M983" i="4"/>
  <c r="L983" i="4" s="1"/>
  <c r="P983" i="4"/>
  <c r="M984" i="4"/>
  <c r="L984" i="4" s="1"/>
  <c r="N984" i="4"/>
  <c r="O984" i="4" s="1"/>
  <c r="Q984" i="4" s="1"/>
  <c r="P984" i="4"/>
  <c r="M985" i="4"/>
  <c r="L985" i="4" s="1"/>
  <c r="P985" i="4"/>
  <c r="M986" i="4"/>
  <c r="L986" i="4" s="1"/>
  <c r="N986" i="4"/>
  <c r="O986" i="4" s="1"/>
  <c r="P986" i="4"/>
  <c r="M987" i="4"/>
  <c r="L987" i="4" s="1"/>
  <c r="N987" i="4"/>
  <c r="O987" i="4" s="1"/>
  <c r="Q987" i="4" s="1"/>
  <c r="P987" i="4"/>
  <c r="M988" i="4"/>
  <c r="L988" i="4" s="1"/>
  <c r="N988" i="4"/>
  <c r="O988" i="4" s="1"/>
  <c r="P988" i="4"/>
  <c r="M989" i="4"/>
  <c r="L989" i="4" s="1"/>
  <c r="N989" i="4"/>
  <c r="O989" i="4" s="1"/>
  <c r="Q989" i="4" s="1"/>
  <c r="P989" i="4"/>
  <c r="M990" i="4"/>
  <c r="L990" i="4" s="1"/>
  <c r="P990" i="4"/>
  <c r="L991" i="4"/>
  <c r="M991" i="4"/>
  <c r="P991" i="4"/>
  <c r="M992" i="4"/>
  <c r="L992" i="4" s="1"/>
  <c r="P992" i="4"/>
  <c r="M993" i="4"/>
  <c r="L993" i="4" s="1"/>
  <c r="P993" i="4"/>
  <c r="M994" i="4"/>
  <c r="L994" i="4" s="1"/>
  <c r="N994" i="4"/>
  <c r="O994" i="4" s="1"/>
  <c r="Q994" i="4" s="1"/>
  <c r="P994" i="4"/>
  <c r="M995" i="4"/>
  <c r="L995" i="4" s="1"/>
  <c r="P995" i="4"/>
  <c r="F973" i="4"/>
  <c r="F974" i="4"/>
  <c r="F975" i="4"/>
  <c r="F976" i="4"/>
  <c r="F977" i="4"/>
  <c r="F978" i="4"/>
  <c r="F979" i="4"/>
  <c r="F980" i="4"/>
  <c r="F981" i="4"/>
  <c r="F982" i="4"/>
  <c r="F983" i="4"/>
  <c r="F984" i="4"/>
  <c r="F985" i="4"/>
  <c r="F986" i="4"/>
  <c r="F987" i="4"/>
  <c r="F988" i="4"/>
  <c r="F989" i="4"/>
  <c r="F990" i="4"/>
  <c r="F991" i="4"/>
  <c r="F992" i="4"/>
  <c r="F993" i="4"/>
  <c r="F994" i="4"/>
  <c r="F995" i="4"/>
  <c r="D1293" i="2"/>
  <c r="N996" i="4" s="1"/>
  <c r="O996" i="4" s="1"/>
  <c r="Q996" i="4" s="1"/>
  <c r="D1292" i="2"/>
  <c r="D1291" i="2"/>
  <c r="D1290" i="2"/>
  <c r="D1289" i="2"/>
  <c r="D1288" i="2"/>
  <c r="D1287" i="2"/>
  <c r="D1286" i="2"/>
  <c r="D1285" i="2"/>
  <c r="D1284" i="2"/>
  <c r="Q982" i="4" l="1"/>
  <c r="Q988" i="4"/>
  <c r="Q986" i="4"/>
  <c r="N992" i="4"/>
  <c r="O992" i="4" s="1"/>
  <c r="Q992" i="4" s="1"/>
  <c r="N990" i="4"/>
  <c r="O990" i="4" s="1"/>
  <c r="Q990" i="4" s="1"/>
  <c r="N977" i="4"/>
  <c r="O977" i="4" s="1"/>
  <c r="Q977" i="4" s="1"/>
  <c r="N975" i="4"/>
  <c r="O975" i="4" s="1"/>
  <c r="Q975" i="4" s="1"/>
  <c r="N985" i="4"/>
  <c r="O985" i="4" s="1"/>
  <c r="Q985" i="4" s="1"/>
  <c r="N983" i="4"/>
  <c r="O983" i="4" s="1"/>
  <c r="Q983" i="4" s="1"/>
  <c r="N993" i="4"/>
  <c r="O993" i="4" s="1"/>
  <c r="Q993" i="4" s="1"/>
  <c r="N991" i="4"/>
  <c r="O991" i="4" s="1"/>
  <c r="Q991" i="4" s="1"/>
  <c r="N976" i="4"/>
  <c r="O976" i="4" s="1"/>
  <c r="Q976" i="4" s="1"/>
  <c r="N974" i="4"/>
  <c r="O974" i="4" s="1"/>
  <c r="Q974" i="4" s="1"/>
  <c r="N995" i="4"/>
  <c r="O995" i="4" s="1"/>
  <c r="Q995" i="4" s="1"/>
  <c r="N980" i="4"/>
  <c r="O980" i="4" s="1"/>
  <c r="Q980" i="4" s="1"/>
  <c r="N978" i="4"/>
  <c r="O978" i="4" s="1"/>
  <c r="Q978" i="4" s="1"/>
  <c r="M949" i="4"/>
  <c r="L949" i="4" s="1"/>
  <c r="P949" i="4"/>
  <c r="M950" i="4"/>
  <c r="L950" i="4" s="1"/>
  <c r="P950" i="4"/>
  <c r="M951" i="4"/>
  <c r="L951" i="4" s="1"/>
  <c r="P951" i="4"/>
  <c r="M952" i="4"/>
  <c r="L952" i="4" s="1"/>
  <c r="P952" i="4"/>
  <c r="L953" i="4"/>
  <c r="M953" i="4"/>
  <c r="N953" i="4"/>
  <c r="O953" i="4" s="1"/>
  <c r="P953" i="4"/>
  <c r="M954" i="4"/>
  <c r="L954" i="4" s="1"/>
  <c r="P954" i="4"/>
  <c r="M955" i="4"/>
  <c r="L955" i="4" s="1"/>
  <c r="P955" i="4"/>
  <c r="M956" i="4"/>
  <c r="L956" i="4" s="1"/>
  <c r="P956" i="4"/>
  <c r="M957" i="4"/>
  <c r="L957" i="4" s="1"/>
  <c r="P957" i="4"/>
  <c r="M958" i="4"/>
  <c r="L958" i="4" s="1"/>
  <c r="P958" i="4"/>
  <c r="M959" i="4"/>
  <c r="L959" i="4" s="1"/>
  <c r="P959" i="4"/>
  <c r="M960" i="4"/>
  <c r="L960" i="4" s="1"/>
  <c r="N960" i="4"/>
  <c r="O960" i="4" s="1"/>
  <c r="Q960" i="4" s="1"/>
  <c r="P960" i="4"/>
  <c r="M961" i="4"/>
  <c r="L961" i="4" s="1"/>
  <c r="P961" i="4"/>
  <c r="M962" i="4"/>
  <c r="L962" i="4" s="1"/>
  <c r="P962" i="4"/>
  <c r="L963" i="4"/>
  <c r="M963" i="4"/>
  <c r="P963" i="4"/>
  <c r="M964" i="4"/>
  <c r="L964" i="4" s="1"/>
  <c r="P964" i="4"/>
  <c r="M965" i="4"/>
  <c r="L965" i="4" s="1"/>
  <c r="P965" i="4"/>
  <c r="M966" i="4"/>
  <c r="L966" i="4" s="1"/>
  <c r="P966" i="4"/>
  <c r="M967" i="4"/>
  <c r="L967" i="4" s="1"/>
  <c r="P967" i="4"/>
  <c r="M968" i="4"/>
  <c r="L968" i="4" s="1"/>
  <c r="P968" i="4"/>
  <c r="M969" i="4"/>
  <c r="L969" i="4" s="1"/>
  <c r="N969" i="4"/>
  <c r="O969" i="4" s="1"/>
  <c r="Q969" i="4" s="1"/>
  <c r="P969" i="4"/>
  <c r="M970" i="4"/>
  <c r="L970" i="4" s="1"/>
  <c r="P970" i="4"/>
  <c r="M971" i="4"/>
  <c r="L971" i="4" s="1"/>
  <c r="P971" i="4"/>
  <c r="M972" i="4"/>
  <c r="L972" i="4" s="1"/>
  <c r="P972" i="4"/>
  <c r="F949" i="4"/>
  <c r="F950" i="4"/>
  <c r="F951" i="4"/>
  <c r="F952" i="4"/>
  <c r="F953" i="4"/>
  <c r="F954" i="4"/>
  <c r="F955" i="4"/>
  <c r="F956" i="4"/>
  <c r="F957" i="4"/>
  <c r="F958" i="4"/>
  <c r="F959" i="4"/>
  <c r="F960" i="4"/>
  <c r="F961" i="4"/>
  <c r="F962" i="4"/>
  <c r="F963" i="4"/>
  <c r="F964" i="4"/>
  <c r="F965" i="4"/>
  <c r="F966" i="4"/>
  <c r="F967" i="4"/>
  <c r="F968" i="4"/>
  <c r="F969" i="4"/>
  <c r="F970" i="4"/>
  <c r="F971" i="4"/>
  <c r="F972" i="4"/>
  <c r="D1273" i="2"/>
  <c r="D1274" i="2"/>
  <c r="D1275" i="2"/>
  <c r="D1276" i="2"/>
  <c r="D1277" i="2"/>
  <c r="D1278" i="2"/>
  <c r="D1279" i="2"/>
  <c r="D1280" i="2"/>
  <c r="D1281" i="2"/>
  <c r="D1282" i="2"/>
  <c r="D1283" i="2"/>
  <c r="N951" i="4" s="1"/>
  <c r="O951" i="4" s="1"/>
  <c r="Q951" i="4" s="1"/>
  <c r="Q953" i="4" l="1"/>
  <c r="N971" i="4"/>
  <c r="O971" i="4" s="1"/>
  <c r="Q971" i="4" s="1"/>
  <c r="N962" i="4"/>
  <c r="O962" i="4" s="1"/>
  <c r="Q962" i="4" s="1"/>
  <c r="N955" i="4"/>
  <c r="O955" i="4" s="1"/>
  <c r="Q955" i="4" s="1"/>
  <c r="N966" i="4"/>
  <c r="O966" i="4" s="1"/>
  <c r="Q966" i="4" s="1"/>
  <c r="N959" i="4"/>
  <c r="O959" i="4" s="1"/>
  <c r="Q959" i="4" s="1"/>
  <c r="N950" i="4"/>
  <c r="O950" i="4" s="1"/>
  <c r="Q950" i="4" s="1"/>
  <c r="N961" i="4"/>
  <c r="O961" i="4" s="1"/>
  <c r="Q961" i="4" s="1"/>
  <c r="N952" i="4"/>
  <c r="O952" i="4" s="1"/>
  <c r="Q952" i="4" s="1"/>
  <c r="N957" i="4"/>
  <c r="O957" i="4" s="1"/>
  <c r="Q957" i="4" s="1"/>
  <c r="N970" i="4"/>
  <c r="O970" i="4" s="1"/>
  <c r="Q970" i="4" s="1"/>
  <c r="N963" i="4"/>
  <c r="O963" i="4" s="1"/>
  <c r="Q963" i="4" s="1"/>
  <c r="N954" i="4"/>
  <c r="O954" i="4" s="1"/>
  <c r="Q954" i="4" s="1"/>
  <c r="N968" i="4"/>
  <c r="O968" i="4" s="1"/>
  <c r="Q968" i="4" s="1"/>
  <c r="N972" i="4"/>
  <c r="O972" i="4" s="1"/>
  <c r="Q972" i="4" s="1"/>
  <c r="N965" i="4"/>
  <c r="O965" i="4" s="1"/>
  <c r="Q965" i="4" s="1"/>
  <c r="N956" i="4"/>
  <c r="O956" i="4" s="1"/>
  <c r="Q956" i="4" s="1"/>
  <c r="N949" i="4"/>
  <c r="O949" i="4" s="1"/>
  <c r="Q949" i="4" s="1"/>
  <c r="N964" i="4"/>
  <c r="O964" i="4" s="1"/>
  <c r="Q964" i="4" s="1"/>
  <c r="N967" i="4"/>
  <c r="O967" i="4" s="1"/>
  <c r="Q967" i="4" s="1"/>
  <c r="N958" i="4"/>
  <c r="O958" i="4" s="1"/>
  <c r="Q958" i="4" s="1"/>
  <c r="M924" i="4"/>
  <c r="L924" i="4" s="1"/>
  <c r="P924" i="4"/>
  <c r="M925" i="4"/>
  <c r="L925" i="4" s="1"/>
  <c r="P925" i="4"/>
  <c r="M926" i="4"/>
  <c r="L926" i="4" s="1"/>
  <c r="N926" i="4"/>
  <c r="O926" i="4" s="1"/>
  <c r="Q926" i="4" s="1"/>
  <c r="P926" i="4"/>
  <c r="M927" i="4"/>
  <c r="L927" i="4" s="1"/>
  <c r="P927" i="4"/>
  <c r="M928" i="4"/>
  <c r="L928" i="4" s="1"/>
  <c r="P928" i="4"/>
  <c r="M929" i="4"/>
  <c r="L929" i="4" s="1"/>
  <c r="P929" i="4"/>
  <c r="M930" i="4"/>
  <c r="L930" i="4" s="1"/>
  <c r="N930" i="4"/>
  <c r="O930" i="4" s="1"/>
  <c r="Q930" i="4" s="1"/>
  <c r="P930" i="4"/>
  <c r="M931" i="4"/>
  <c r="L931" i="4" s="1"/>
  <c r="P931" i="4"/>
  <c r="M932" i="4"/>
  <c r="L932" i="4" s="1"/>
  <c r="P932" i="4"/>
  <c r="M933" i="4"/>
  <c r="L933" i="4" s="1"/>
  <c r="N933" i="4"/>
  <c r="O933" i="4" s="1"/>
  <c r="Q933" i="4" s="1"/>
  <c r="P933" i="4"/>
  <c r="M934" i="4"/>
  <c r="L934" i="4" s="1"/>
  <c r="P934" i="4"/>
  <c r="M935" i="4"/>
  <c r="L935" i="4" s="1"/>
  <c r="P935" i="4"/>
  <c r="M936" i="4"/>
  <c r="L936" i="4" s="1"/>
  <c r="P936" i="4"/>
  <c r="M937" i="4"/>
  <c r="L937" i="4" s="1"/>
  <c r="N937" i="4"/>
  <c r="O937" i="4" s="1"/>
  <c r="Q937" i="4" s="1"/>
  <c r="P937" i="4"/>
  <c r="M938" i="4"/>
  <c r="L938" i="4" s="1"/>
  <c r="P938" i="4"/>
  <c r="M939" i="4"/>
  <c r="L939" i="4" s="1"/>
  <c r="P939" i="4"/>
  <c r="M940" i="4"/>
  <c r="L940" i="4" s="1"/>
  <c r="P940" i="4"/>
  <c r="M941" i="4"/>
  <c r="L941" i="4" s="1"/>
  <c r="P941" i="4"/>
  <c r="M942" i="4"/>
  <c r="L942" i="4" s="1"/>
  <c r="N942" i="4"/>
  <c r="O942" i="4" s="1"/>
  <c r="Q942" i="4" s="1"/>
  <c r="P942" i="4"/>
  <c r="M943" i="4"/>
  <c r="L943" i="4" s="1"/>
  <c r="P943" i="4"/>
  <c r="M944" i="4"/>
  <c r="L944" i="4" s="1"/>
  <c r="P944" i="4"/>
  <c r="M945" i="4"/>
  <c r="L945" i="4" s="1"/>
  <c r="P945" i="4"/>
  <c r="M946" i="4"/>
  <c r="L946" i="4" s="1"/>
  <c r="N946" i="4"/>
  <c r="O946" i="4" s="1"/>
  <c r="P946" i="4"/>
  <c r="M947" i="4"/>
  <c r="L947" i="4" s="1"/>
  <c r="P947" i="4"/>
  <c r="M948" i="4"/>
  <c r="L948" i="4" s="1"/>
  <c r="P948"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D1262" i="2"/>
  <c r="D1263" i="2"/>
  <c r="D1264" i="2"/>
  <c r="D1265" i="2"/>
  <c r="D1266" i="2"/>
  <c r="D1267" i="2"/>
  <c r="D1268" i="2"/>
  <c r="D1269" i="2"/>
  <c r="D1270" i="2"/>
  <c r="D1271" i="2"/>
  <c r="N924" i="4" s="1"/>
  <c r="O924" i="4" s="1"/>
  <c r="Q924" i="4" s="1"/>
  <c r="D1272" i="2"/>
  <c r="Q946" i="4" l="1"/>
  <c r="N944" i="4"/>
  <c r="O944" i="4" s="1"/>
  <c r="Q944" i="4" s="1"/>
  <c r="N935" i="4"/>
  <c r="O935" i="4" s="1"/>
  <c r="Q935" i="4" s="1"/>
  <c r="N928" i="4"/>
  <c r="O928" i="4" s="1"/>
  <c r="Q928" i="4" s="1"/>
  <c r="N948" i="4"/>
  <c r="O948" i="4" s="1"/>
  <c r="Q948" i="4" s="1"/>
  <c r="N939" i="4"/>
  <c r="O939" i="4" s="1"/>
  <c r="Q939" i="4" s="1"/>
  <c r="N932" i="4"/>
  <c r="O932" i="4" s="1"/>
  <c r="Q932" i="4" s="1"/>
  <c r="N941" i="4"/>
  <c r="O941" i="4" s="1"/>
  <c r="Q941" i="4" s="1"/>
  <c r="N934" i="4"/>
  <c r="O934" i="4" s="1"/>
  <c r="Q934" i="4" s="1"/>
  <c r="N925" i="4"/>
  <c r="O925" i="4" s="1"/>
  <c r="Q925" i="4" s="1"/>
  <c r="N943" i="4"/>
  <c r="O943" i="4" s="1"/>
  <c r="Q943" i="4" s="1"/>
  <c r="N936" i="4"/>
  <c r="O936" i="4" s="1"/>
  <c r="Q936" i="4" s="1"/>
  <c r="N927" i="4"/>
  <c r="O927" i="4" s="1"/>
  <c r="Q927" i="4" s="1"/>
  <c r="N945" i="4"/>
  <c r="O945" i="4" s="1"/>
  <c r="Q945" i="4" s="1"/>
  <c r="N938" i="4"/>
  <c r="O938" i="4" s="1"/>
  <c r="Q938" i="4" s="1"/>
  <c r="N929" i="4"/>
  <c r="O929" i="4" s="1"/>
  <c r="Q929" i="4" s="1"/>
  <c r="N947" i="4"/>
  <c r="O947" i="4" s="1"/>
  <c r="Q947" i="4" s="1"/>
  <c r="N940" i="4"/>
  <c r="O940" i="4" s="1"/>
  <c r="Q940" i="4" s="1"/>
  <c r="N931" i="4"/>
  <c r="O931" i="4" s="1"/>
  <c r="Q931" i="4" s="1"/>
  <c r="D1252" i="2"/>
  <c r="D1253" i="2"/>
  <c r="D1254" i="2"/>
  <c r="D1255" i="2"/>
  <c r="D1256" i="2"/>
  <c r="D1257" i="2"/>
  <c r="D1258" i="2"/>
  <c r="D1259" i="2"/>
  <c r="D1260" i="2"/>
  <c r="D1261" i="2"/>
  <c r="N899" i="4" s="1"/>
  <c r="O899" i="4" s="1"/>
  <c r="M899" i="4"/>
  <c r="L899" i="4" s="1"/>
  <c r="P899" i="4"/>
  <c r="M900" i="4"/>
  <c r="L900" i="4" s="1"/>
  <c r="P900" i="4"/>
  <c r="M901" i="4"/>
  <c r="L901" i="4" s="1"/>
  <c r="N901" i="4"/>
  <c r="O901" i="4" s="1"/>
  <c r="P901" i="4"/>
  <c r="M902" i="4"/>
  <c r="L902" i="4" s="1"/>
  <c r="P902" i="4"/>
  <c r="M903" i="4"/>
  <c r="L903" i="4" s="1"/>
  <c r="N903" i="4"/>
  <c r="O903" i="4" s="1"/>
  <c r="P903" i="4"/>
  <c r="M904" i="4"/>
  <c r="L904" i="4" s="1"/>
  <c r="P904" i="4"/>
  <c r="M905" i="4"/>
  <c r="L905" i="4" s="1"/>
  <c r="N905" i="4"/>
  <c r="O905" i="4" s="1"/>
  <c r="Q905" i="4" s="1"/>
  <c r="P905" i="4"/>
  <c r="M906" i="4"/>
  <c r="L906" i="4" s="1"/>
  <c r="N906" i="4"/>
  <c r="O906" i="4" s="1"/>
  <c r="Q906" i="4" s="1"/>
  <c r="P906" i="4"/>
  <c r="M907" i="4"/>
  <c r="L907" i="4" s="1"/>
  <c r="P907" i="4"/>
  <c r="M908" i="4"/>
  <c r="L908" i="4" s="1"/>
  <c r="N908" i="4"/>
  <c r="O908" i="4" s="1"/>
  <c r="Q908" i="4" s="1"/>
  <c r="P908" i="4"/>
  <c r="M909" i="4"/>
  <c r="L909" i="4" s="1"/>
  <c r="P909" i="4"/>
  <c r="M910" i="4"/>
  <c r="L910" i="4" s="1"/>
  <c r="N910" i="4"/>
  <c r="O910" i="4" s="1"/>
  <c r="P910" i="4"/>
  <c r="M911" i="4"/>
  <c r="L911" i="4" s="1"/>
  <c r="P911" i="4"/>
  <c r="M912" i="4"/>
  <c r="L912" i="4" s="1"/>
  <c r="N912" i="4"/>
  <c r="O912" i="4" s="1"/>
  <c r="P912" i="4"/>
  <c r="M913" i="4"/>
  <c r="L913" i="4" s="1"/>
  <c r="P913" i="4"/>
  <c r="M914" i="4"/>
  <c r="L914" i="4" s="1"/>
  <c r="P914" i="4"/>
  <c r="M915" i="4"/>
  <c r="L915" i="4" s="1"/>
  <c r="N915" i="4"/>
  <c r="O915" i="4" s="1"/>
  <c r="P915" i="4"/>
  <c r="M916" i="4"/>
  <c r="L916" i="4" s="1"/>
  <c r="P916" i="4"/>
  <c r="M917" i="4"/>
  <c r="L917" i="4" s="1"/>
  <c r="N917" i="4"/>
  <c r="O917" i="4" s="1"/>
  <c r="P917" i="4"/>
  <c r="M918" i="4"/>
  <c r="L918" i="4" s="1"/>
  <c r="P918" i="4"/>
  <c r="M919" i="4"/>
  <c r="L919" i="4" s="1"/>
  <c r="N919" i="4"/>
  <c r="O919" i="4" s="1"/>
  <c r="P919" i="4"/>
  <c r="M920" i="4"/>
  <c r="L920" i="4" s="1"/>
  <c r="P920" i="4"/>
  <c r="L921" i="4"/>
  <c r="M921" i="4"/>
  <c r="N921" i="4"/>
  <c r="O921" i="4" s="1"/>
  <c r="P921" i="4"/>
  <c r="M922" i="4"/>
  <c r="L922" i="4" s="1"/>
  <c r="N922" i="4"/>
  <c r="O922" i="4" s="1"/>
  <c r="Q922" i="4" s="1"/>
  <c r="P922" i="4"/>
  <c r="M923" i="4"/>
  <c r="L923" i="4" s="1"/>
  <c r="P923"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Q899" i="4" l="1"/>
  <c r="Q901" i="4"/>
  <c r="Q915" i="4"/>
  <c r="Q910" i="4"/>
  <c r="Q903" i="4"/>
  <c r="Q919" i="4"/>
  <c r="Q921" i="4"/>
  <c r="Q912" i="4"/>
  <c r="N923" i="4"/>
  <c r="O923" i="4" s="1"/>
  <c r="Q923" i="4" s="1"/>
  <c r="N914" i="4"/>
  <c r="O914" i="4" s="1"/>
  <c r="Q914" i="4" s="1"/>
  <c r="N907" i="4"/>
  <c r="O907" i="4" s="1"/>
  <c r="Q907" i="4" s="1"/>
  <c r="Q917" i="4"/>
  <c r="N900" i="4"/>
  <c r="O900" i="4" s="1"/>
  <c r="Q900" i="4" s="1"/>
  <c r="N918" i="4"/>
  <c r="O918" i="4" s="1"/>
  <c r="Q918" i="4" s="1"/>
  <c r="N911" i="4"/>
  <c r="O911" i="4" s="1"/>
  <c r="Q911" i="4" s="1"/>
  <c r="N902" i="4"/>
  <c r="O902" i="4" s="1"/>
  <c r="Q902" i="4" s="1"/>
  <c r="N916" i="4"/>
  <c r="O916" i="4" s="1"/>
  <c r="Q916" i="4" s="1"/>
  <c r="N909" i="4"/>
  <c r="O909" i="4" s="1"/>
  <c r="Q909" i="4" s="1"/>
  <c r="N920" i="4"/>
  <c r="O920" i="4" s="1"/>
  <c r="Q920" i="4" s="1"/>
  <c r="N913" i="4"/>
  <c r="O913" i="4" s="1"/>
  <c r="Q913" i="4" s="1"/>
  <c r="N904" i="4"/>
  <c r="O904" i="4" s="1"/>
  <c r="Q904" i="4" s="1"/>
  <c r="L881" i="4"/>
  <c r="M874" i="4"/>
  <c r="L874" i="4" s="1"/>
  <c r="N874" i="4"/>
  <c r="O874" i="4" s="1"/>
  <c r="Q874" i="4" s="1"/>
  <c r="P874" i="4"/>
  <c r="M875" i="4"/>
  <c r="L875" i="4" s="1"/>
  <c r="P875" i="4"/>
  <c r="M876" i="4"/>
  <c r="L876" i="4" s="1"/>
  <c r="P876" i="4"/>
  <c r="M877" i="4"/>
  <c r="L877" i="4" s="1"/>
  <c r="P877" i="4"/>
  <c r="M878" i="4"/>
  <c r="L878" i="4" s="1"/>
  <c r="P878" i="4"/>
  <c r="M879" i="4"/>
  <c r="L879" i="4" s="1"/>
  <c r="P879" i="4"/>
  <c r="M880" i="4"/>
  <c r="L880" i="4" s="1"/>
  <c r="P880" i="4"/>
  <c r="M881" i="4"/>
  <c r="P881" i="4"/>
  <c r="M882" i="4"/>
  <c r="L882" i="4" s="1"/>
  <c r="N882" i="4"/>
  <c r="O882" i="4" s="1"/>
  <c r="Q882" i="4" s="1"/>
  <c r="P882" i="4"/>
  <c r="M883" i="4"/>
  <c r="L883" i="4" s="1"/>
  <c r="P883" i="4"/>
  <c r="M884" i="4"/>
  <c r="L884" i="4" s="1"/>
  <c r="P884" i="4"/>
  <c r="M885" i="4"/>
  <c r="L885" i="4" s="1"/>
  <c r="P885" i="4"/>
  <c r="M886" i="4"/>
  <c r="L886" i="4" s="1"/>
  <c r="P886" i="4"/>
  <c r="M887" i="4"/>
  <c r="L887" i="4" s="1"/>
  <c r="P887" i="4"/>
  <c r="M888" i="4"/>
  <c r="L888" i="4" s="1"/>
  <c r="P888" i="4"/>
  <c r="M889" i="4"/>
  <c r="L889" i="4" s="1"/>
  <c r="P889" i="4"/>
  <c r="M890" i="4"/>
  <c r="L890" i="4" s="1"/>
  <c r="N890" i="4"/>
  <c r="O890" i="4" s="1"/>
  <c r="Q890" i="4" s="1"/>
  <c r="P890" i="4"/>
  <c r="M891" i="4"/>
  <c r="L891" i="4" s="1"/>
  <c r="P891" i="4"/>
  <c r="M892" i="4"/>
  <c r="L892" i="4" s="1"/>
  <c r="P892" i="4"/>
  <c r="M893" i="4"/>
  <c r="L893" i="4" s="1"/>
  <c r="P893" i="4"/>
  <c r="M894" i="4"/>
  <c r="L894" i="4" s="1"/>
  <c r="P894" i="4"/>
  <c r="M895" i="4"/>
  <c r="L895" i="4" s="1"/>
  <c r="P895" i="4"/>
  <c r="M896" i="4"/>
  <c r="L896" i="4" s="1"/>
  <c r="N896" i="4"/>
  <c r="O896" i="4" s="1"/>
  <c r="Q896" i="4" s="1"/>
  <c r="P896" i="4"/>
  <c r="M897" i="4"/>
  <c r="L897" i="4" s="1"/>
  <c r="P897" i="4"/>
  <c r="M898" i="4"/>
  <c r="L898" i="4" s="1"/>
  <c r="N898" i="4"/>
  <c r="O898" i="4" s="1"/>
  <c r="Q898" i="4" s="1"/>
  <c r="P898"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D1241" i="2"/>
  <c r="D1242" i="2"/>
  <c r="D1243" i="2"/>
  <c r="D1244" i="2"/>
  <c r="D1245" i="2"/>
  <c r="D1246" i="2"/>
  <c r="D1247" i="2"/>
  <c r="D1248" i="2"/>
  <c r="D1249" i="2"/>
  <c r="D1250" i="2"/>
  <c r="D1251" i="2"/>
  <c r="N875" i="4" s="1"/>
  <c r="O875" i="4" s="1"/>
  <c r="Q875" i="4" s="1"/>
  <c r="N888" i="4" l="1"/>
  <c r="O888" i="4" s="1"/>
  <c r="Q888" i="4" s="1"/>
  <c r="N880" i="4"/>
  <c r="O880" i="4" s="1"/>
  <c r="Q880" i="4" s="1"/>
  <c r="N893" i="4"/>
  <c r="O893" i="4" s="1"/>
  <c r="Q893" i="4" s="1"/>
  <c r="N885" i="4"/>
  <c r="O885" i="4" s="1"/>
  <c r="Q885" i="4" s="1"/>
  <c r="N877" i="4"/>
  <c r="O877" i="4" s="1"/>
  <c r="Q877" i="4" s="1"/>
  <c r="N895" i="4"/>
  <c r="O895" i="4" s="1"/>
  <c r="Q895" i="4" s="1"/>
  <c r="N887" i="4"/>
  <c r="O887" i="4" s="1"/>
  <c r="Q887" i="4" s="1"/>
  <c r="N879" i="4"/>
  <c r="O879" i="4" s="1"/>
  <c r="Q879" i="4" s="1"/>
  <c r="N892" i="4"/>
  <c r="O892" i="4" s="1"/>
  <c r="Q892" i="4" s="1"/>
  <c r="N884" i="4"/>
  <c r="O884" i="4" s="1"/>
  <c r="Q884" i="4" s="1"/>
  <c r="N876" i="4"/>
  <c r="O876" i="4" s="1"/>
  <c r="Q876" i="4" s="1"/>
  <c r="N897" i="4"/>
  <c r="O897" i="4" s="1"/>
  <c r="Q897" i="4" s="1"/>
  <c r="N889" i="4"/>
  <c r="O889" i="4" s="1"/>
  <c r="Q889" i="4" s="1"/>
  <c r="N881" i="4"/>
  <c r="O881" i="4" s="1"/>
  <c r="Q881" i="4" s="1"/>
  <c r="N894" i="4"/>
  <c r="O894" i="4" s="1"/>
  <c r="Q894" i="4" s="1"/>
  <c r="N886" i="4"/>
  <c r="O886" i="4" s="1"/>
  <c r="Q886" i="4" s="1"/>
  <c r="N878" i="4"/>
  <c r="O878" i="4" s="1"/>
  <c r="Q878" i="4" s="1"/>
  <c r="N891" i="4"/>
  <c r="O891" i="4" s="1"/>
  <c r="Q891" i="4" s="1"/>
  <c r="N883" i="4"/>
  <c r="O883" i="4" s="1"/>
  <c r="Q883" i="4" s="1"/>
  <c r="M849" i="4"/>
  <c r="L849" i="4" s="1"/>
  <c r="P849" i="4"/>
  <c r="M850" i="4"/>
  <c r="L850" i="4" s="1"/>
  <c r="P850" i="4"/>
  <c r="L851" i="4"/>
  <c r="M851" i="4"/>
  <c r="P851" i="4"/>
  <c r="M852" i="4"/>
  <c r="L852" i="4" s="1"/>
  <c r="P852" i="4"/>
  <c r="M853" i="4"/>
  <c r="L853" i="4" s="1"/>
  <c r="P853" i="4"/>
  <c r="M854" i="4"/>
  <c r="L854" i="4" s="1"/>
  <c r="P854" i="4"/>
  <c r="M855" i="4"/>
  <c r="L855" i="4" s="1"/>
  <c r="P855" i="4"/>
  <c r="M856" i="4"/>
  <c r="L856" i="4" s="1"/>
  <c r="P856" i="4"/>
  <c r="M857" i="4"/>
  <c r="L857" i="4" s="1"/>
  <c r="P857" i="4"/>
  <c r="M858" i="4"/>
  <c r="L858" i="4" s="1"/>
  <c r="P858" i="4"/>
  <c r="M859" i="4"/>
  <c r="L859" i="4" s="1"/>
  <c r="P859" i="4"/>
  <c r="M860" i="4"/>
  <c r="L860" i="4" s="1"/>
  <c r="P860" i="4"/>
  <c r="M861" i="4"/>
  <c r="L861" i="4" s="1"/>
  <c r="P861" i="4"/>
  <c r="M862" i="4"/>
  <c r="L862" i="4" s="1"/>
  <c r="P862" i="4"/>
  <c r="L863" i="4"/>
  <c r="M863" i="4"/>
  <c r="P863" i="4"/>
  <c r="M864" i="4"/>
  <c r="L864" i="4" s="1"/>
  <c r="P864" i="4"/>
  <c r="M865" i="4"/>
  <c r="L865" i="4" s="1"/>
  <c r="P865" i="4"/>
  <c r="M866" i="4"/>
  <c r="L866" i="4" s="1"/>
  <c r="P866" i="4"/>
  <c r="M867" i="4"/>
  <c r="L867" i="4" s="1"/>
  <c r="P867" i="4"/>
  <c r="M868" i="4"/>
  <c r="L868" i="4" s="1"/>
  <c r="P868" i="4"/>
  <c r="M869" i="4"/>
  <c r="L869" i="4" s="1"/>
  <c r="P869" i="4"/>
  <c r="M870" i="4"/>
  <c r="L870" i="4" s="1"/>
  <c r="P870" i="4"/>
  <c r="M871" i="4"/>
  <c r="L871" i="4" s="1"/>
  <c r="P871" i="4"/>
  <c r="M872" i="4"/>
  <c r="L872" i="4" s="1"/>
  <c r="P872" i="4"/>
  <c r="M873" i="4"/>
  <c r="L873" i="4" s="1"/>
  <c r="P873"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D1231" i="2"/>
  <c r="D1232" i="2"/>
  <c r="D1233" i="2"/>
  <c r="D1234" i="2"/>
  <c r="D1235" i="2"/>
  <c r="D1236" i="2"/>
  <c r="D1237" i="2"/>
  <c r="D1238" i="2"/>
  <c r="D1239" i="2"/>
  <c r="N852" i="4" s="1"/>
  <c r="O852" i="4" s="1"/>
  <c r="Q852" i="4" s="1"/>
  <c r="D1240" i="2"/>
  <c r="N870" i="4" l="1"/>
  <c r="O870" i="4" s="1"/>
  <c r="Q870" i="4" s="1"/>
  <c r="N863" i="4"/>
  <c r="O863" i="4" s="1"/>
  <c r="Q863" i="4" s="1"/>
  <c r="N854" i="4"/>
  <c r="O854" i="4" s="1"/>
  <c r="Q854" i="4" s="1"/>
  <c r="N872" i="4"/>
  <c r="O872" i="4" s="1"/>
  <c r="Q872" i="4" s="1"/>
  <c r="N865" i="4"/>
  <c r="O865" i="4" s="1"/>
  <c r="Q865" i="4" s="1"/>
  <c r="N856" i="4"/>
  <c r="O856" i="4" s="1"/>
  <c r="Q856" i="4" s="1"/>
  <c r="N849" i="4"/>
  <c r="O849" i="4" s="1"/>
  <c r="Q849" i="4" s="1"/>
  <c r="N869" i="4"/>
  <c r="O869" i="4" s="1"/>
  <c r="Q869" i="4" s="1"/>
  <c r="N860" i="4"/>
  <c r="O860" i="4" s="1"/>
  <c r="Q860" i="4" s="1"/>
  <c r="N853" i="4"/>
  <c r="O853" i="4" s="1"/>
  <c r="Q853" i="4" s="1"/>
  <c r="N858" i="4"/>
  <c r="O858" i="4" s="1"/>
  <c r="Q858" i="4" s="1"/>
  <c r="N871" i="4"/>
  <c r="O871" i="4" s="1"/>
  <c r="Q871" i="4" s="1"/>
  <c r="N862" i="4"/>
  <c r="O862" i="4" s="1"/>
  <c r="Q862" i="4" s="1"/>
  <c r="N855" i="4"/>
  <c r="O855" i="4" s="1"/>
  <c r="Q855" i="4" s="1"/>
  <c r="N851" i="4"/>
  <c r="O851" i="4" s="1"/>
  <c r="Q851" i="4" s="1"/>
  <c r="N873" i="4"/>
  <c r="O873" i="4" s="1"/>
  <c r="Q873" i="4" s="1"/>
  <c r="N864" i="4"/>
  <c r="O864" i="4" s="1"/>
  <c r="Q864" i="4" s="1"/>
  <c r="N857" i="4"/>
  <c r="O857" i="4" s="1"/>
  <c r="Q857" i="4" s="1"/>
  <c r="N866" i="4"/>
  <c r="O866" i="4" s="1"/>
  <c r="Q866" i="4" s="1"/>
  <c r="N859" i="4"/>
  <c r="O859" i="4" s="1"/>
  <c r="Q859" i="4" s="1"/>
  <c r="N850" i="4"/>
  <c r="O850" i="4" s="1"/>
  <c r="Q850" i="4" s="1"/>
  <c r="N867" i="4"/>
  <c r="O867" i="4" s="1"/>
  <c r="Q867" i="4" s="1"/>
  <c r="N868" i="4"/>
  <c r="O868" i="4" s="1"/>
  <c r="Q868" i="4" s="1"/>
  <c r="N861" i="4"/>
  <c r="O861" i="4" s="1"/>
  <c r="Q861" i="4" s="1"/>
  <c r="M835" i="4"/>
  <c r="L835" i="4" s="1"/>
  <c r="P835" i="4"/>
  <c r="M836" i="4"/>
  <c r="L836" i="4" s="1"/>
  <c r="P836" i="4"/>
  <c r="M837" i="4"/>
  <c r="L837" i="4" s="1"/>
  <c r="P837" i="4"/>
  <c r="M838" i="4"/>
  <c r="L838" i="4" s="1"/>
  <c r="N838" i="4"/>
  <c r="O838" i="4" s="1"/>
  <c r="Q838" i="4" s="1"/>
  <c r="P838" i="4"/>
  <c r="M839" i="4"/>
  <c r="L839" i="4" s="1"/>
  <c r="P839" i="4"/>
  <c r="M840" i="4"/>
  <c r="L840" i="4" s="1"/>
  <c r="P840" i="4"/>
  <c r="M841" i="4"/>
  <c r="L841" i="4" s="1"/>
  <c r="P841" i="4"/>
  <c r="M842" i="4"/>
  <c r="L842" i="4" s="1"/>
  <c r="P842" i="4"/>
  <c r="L843" i="4"/>
  <c r="M843" i="4"/>
  <c r="N843" i="4"/>
  <c r="O843" i="4" s="1"/>
  <c r="Q843" i="4" s="1"/>
  <c r="P843" i="4"/>
  <c r="M844" i="4"/>
  <c r="L844" i="4" s="1"/>
  <c r="P844" i="4"/>
  <c r="M845" i="4"/>
  <c r="L845" i="4" s="1"/>
  <c r="P845" i="4"/>
  <c r="M846" i="4"/>
  <c r="L846" i="4" s="1"/>
  <c r="N846" i="4"/>
  <c r="O846" i="4" s="1"/>
  <c r="P846" i="4"/>
  <c r="M847" i="4"/>
  <c r="L847" i="4" s="1"/>
  <c r="N847" i="4"/>
  <c r="O847" i="4" s="1"/>
  <c r="Q847" i="4" s="1"/>
  <c r="P847" i="4"/>
  <c r="M848" i="4"/>
  <c r="L848" i="4" s="1"/>
  <c r="P848" i="4"/>
  <c r="F835" i="4"/>
  <c r="F836" i="4"/>
  <c r="F837" i="4"/>
  <c r="F838" i="4"/>
  <c r="F839" i="4"/>
  <c r="F840" i="4"/>
  <c r="F841" i="4"/>
  <c r="F842" i="4"/>
  <c r="F843" i="4"/>
  <c r="F844" i="4"/>
  <c r="F845" i="4"/>
  <c r="F846" i="4"/>
  <c r="F847" i="4"/>
  <c r="F848" i="4"/>
  <c r="D1220" i="2"/>
  <c r="D1221" i="2"/>
  <c r="D1222" i="2"/>
  <c r="D1223" i="2"/>
  <c r="D1224" i="2"/>
  <c r="D1225" i="2"/>
  <c r="D1226" i="2"/>
  <c r="D1227" i="2"/>
  <c r="D1228" i="2"/>
  <c r="D1229" i="2"/>
  <c r="D1230" i="2"/>
  <c r="N841" i="4" s="1"/>
  <c r="O841" i="4" s="1"/>
  <c r="Q846" i="4" l="1"/>
  <c r="Q841" i="4"/>
  <c r="N845" i="4"/>
  <c r="O845" i="4" s="1"/>
  <c r="Q845" i="4" s="1"/>
  <c r="N836" i="4"/>
  <c r="O836" i="4" s="1"/>
  <c r="Q836" i="4" s="1"/>
  <c r="N840" i="4"/>
  <c r="O840" i="4" s="1"/>
  <c r="Q840" i="4" s="1"/>
  <c r="N842" i="4"/>
  <c r="O842" i="4" s="1"/>
  <c r="Q842" i="4" s="1"/>
  <c r="N835" i="4"/>
  <c r="O835" i="4" s="1"/>
  <c r="Q835" i="4" s="1"/>
  <c r="N844" i="4"/>
  <c r="O844" i="4" s="1"/>
  <c r="Q844" i="4" s="1"/>
  <c r="N837" i="4"/>
  <c r="O837" i="4" s="1"/>
  <c r="Q837" i="4" s="1"/>
  <c r="N839" i="4"/>
  <c r="O839" i="4" s="1"/>
  <c r="Q839" i="4" s="1"/>
  <c r="N848" i="4"/>
  <c r="O848" i="4" s="1"/>
  <c r="Q848" i="4" s="1"/>
  <c r="M820" i="4"/>
  <c r="L820" i="4" s="1"/>
  <c r="N820" i="4"/>
  <c r="O820" i="4" s="1"/>
  <c r="Q820" i="4" s="1"/>
  <c r="P820" i="4"/>
  <c r="M821" i="4"/>
  <c r="L821" i="4" s="1"/>
  <c r="P821" i="4"/>
  <c r="M822" i="4"/>
  <c r="L822" i="4" s="1"/>
  <c r="P822" i="4"/>
  <c r="M823" i="4"/>
  <c r="L823" i="4" s="1"/>
  <c r="N823" i="4"/>
  <c r="O823" i="4" s="1"/>
  <c r="P823" i="4"/>
  <c r="M824" i="4"/>
  <c r="L824" i="4" s="1"/>
  <c r="N824" i="4"/>
  <c r="O824" i="4" s="1"/>
  <c r="Q824" i="4" s="1"/>
  <c r="P824" i="4"/>
  <c r="M825" i="4"/>
  <c r="L825" i="4" s="1"/>
  <c r="P825" i="4"/>
  <c r="M826" i="4"/>
  <c r="L826" i="4" s="1"/>
  <c r="P826" i="4"/>
  <c r="M827" i="4"/>
  <c r="L827" i="4" s="1"/>
  <c r="N827" i="4"/>
  <c r="O827" i="4" s="1"/>
  <c r="Q827" i="4" s="1"/>
  <c r="P827" i="4"/>
  <c r="M828" i="4"/>
  <c r="L828" i="4" s="1"/>
  <c r="P828" i="4"/>
  <c r="M829" i="4"/>
  <c r="L829" i="4" s="1"/>
  <c r="N829" i="4"/>
  <c r="O829" i="4" s="1"/>
  <c r="Q829" i="4" s="1"/>
  <c r="P829" i="4"/>
  <c r="M830" i="4"/>
  <c r="L830" i="4" s="1"/>
  <c r="P830" i="4"/>
  <c r="M831" i="4"/>
  <c r="L831" i="4" s="1"/>
  <c r="N831" i="4"/>
  <c r="O831" i="4" s="1"/>
  <c r="P831" i="4"/>
  <c r="M832" i="4"/>
  <c r="L832" i="4" s="1"/>
  <c r="N832" i="4"/>
  <c r="O832" i="4" s="1"/>
  <c r="P832" i="4"/>
  <c r="M833" i="4"/>
  <c r="L833" i="4" s="1"/>
  <c r="N833" i="4"/>
  <c r="O833" i="4" s="1"/>
  <c r="P833" i="4"/>
  <c r="M834" i="4"/>
  <c r="L834" i="4" s="1"/>
  <c r="P834" i="4"/>
  <c r="F820" i="4"/>
  <c r="F821" i="4"/>
  <c r="F822" i="4"/>
  <c r="F823" i="4"/>
  <c r="F824" i="4"/>
  <c r="F825" i="4"/>
  <c r="F826" i="4"/>
  <c r="F827" i="4"/>
  <c r="F828" i="4"/>
  <c r="F829" i="4"/>
  <c r="F830" i="4"/>
  <c r="F831" i="4"/>
  <c r="F832" i="4"/>
  <c r="F833" i="4"/>
  <c r="F834" i="4"/>
  <c r="D1209" i="2"/>
  <c r="D1210" i="2"/>
  <c r="D1211" i="2"/>
  <c r="D1212" i="2"/>
  <c r="D1213" i="2"/>
  <c r="D1214" i="2"/>
  <c r="D1215" i="2"/>
  <c r="D1216" i="2"/>
  <c r="D1217" i="2"/>
  <c r="D1218" i="2"/>
  <c r="D1219" i="2"/>
  <c r="N825" i="4" s="1"/>
  <c r="O825" i="4" s="1"/>
  <c r="Q825" i="4" s="1"/>
  <c r="Q832" i="4" l="1"/>
  <c r="Q823" i="4"/>
  <c r="Q831" i="4"/>
  <c r="N822" i="4"/>
  <c r="O822" i="4" s="1"/>
  <c r="Q822" i="4" s="1"/>
  <c r="N826" i="4"/>
  <c r="O826" i="4" s="1"/>
  <c r="Q826" i="4" s="1"/>
  <c r="Q833" i="4"/>
  <c r="N828" i="4"/>
  <c r="O828" i="4" s="1"/>
  <c r="Q828" i="4" s="1"/>
  <c r="N830" i="4"/>
  <c r="O830" i="4" s="1"/>
  <c r="Q830" i="4" s="1"/>
  <c r="N821" i="4"/>
  <c r="O821" i="4" s="1"/>
  <c r="Q821" i="4" s="1"/>
  <c r="N834" i="4"/>
  <c r="O834" i="4" s="1"/>
  <c r="Q834" i="4" s="1"/>
  <c r="M805" i="4"/>
  <c r="L805" i="4" s="1"/>
  <c r="P805" i="4"/>
  <c r="M806" i="4"/>
  <c r="L806" i="4" s="1"/>
  <c r="P806" i="4"/>
  <c r="M807" i="4"/>
  <c r="L807" i="4" s="1"/>
  <c r="N807" i="4"/>
  <c r="O807" i="4" s="1"/>
  <c r="Q807" i="4" s="1"/>
  <c r="P807" i="4"/>
  <c r="M808" i="4"/>
  <c r="L808" i="4" s="1"/>
  <c r="P808" i="4"/>
  <c r="M809" i="4"/>
  <c r="L809" i="4" s="1"/>
  <c r="N809" i="4"/>
  <c r="O809" i="4" s="1"/>
  <c r="P809" i="4"/>
  <c r="M810" i="4"/>
  <c r="L810" i="4" s="1"/>
  <c r="P810" i="4"/>
  <c r="L811" i="4"/>
  <c r="M811" i="4"/>
  <c r="P811" i="4"/>
  <c r="M812" i="4"/>
  <c r="L812" i="4" s="1"/>
  <c r="P812" i="4"/>
  <c r="M813" i="4"/>
  <c r="L813" i="4" s="1"/>
  <c r="P813" i="4"/>
  <c r="M814" i="4"/>
  <c r="L814" i="4" s="1"/>
  <c r="N814" i="4"/>
  <c r="O814" i="4" s="1"/>
  <c r="Q814" i="4" s="1"/>
  <c r="P814" i="4"/>
  <c r="M815" i="4"/>
  <c r="L815" i="4" s="1"/>
  <c r="N815" i="4"/>
  <c r="O815" i="4" s="1"/>
  <c r="P815" i="4"/>
  <c r="M816" i="4"/>
  <c r="L816" i="4" s="1"/>
  <c r="N816" i="4"/>
  <c r="O816" i="4" s="1"/>
  <c r="P816" i="4"/>
  <c r="M817" i="4"/>
  <c r="L817" i="4" s="1"/>
  <c r="P817" i="4"/>
  <c r="M818" i="4"/>
  <c r="L818" i="4" s="1"/>
  <c r="P818" i="4"/>
  <c r="M819" i="4"/>
  <c r="L819" i="4" s="1"/>
  <c r="P819" i="4"/>
  <c r="F805" i="4"/>
  <c r="F806" i="4"/>
  <c r="F807" i="4"/>
  <c r="F808" i="4"/>
  <c r="F809" i="4"/>
  <c r="F810" i="4"/>
  <c r="F811" i="4"/>
  <c r="F812" i="4"/>
  <c r="F813" i="4"/>
  <c r="F814" i="4"/>
  <c r="F815" i="4"/>
  <c r="F816" i="4"/>
  <c r="F817" i="4"/>
  <c r="F818" i="4"/>
  <c r="F819" i="4"/>
  <c r="D1198" i="2"/>
  <c r="D1199" i="2"/>
  <c r="D1200" i="2"/>
  <c r="D1201" i="2"/>
  <c r="D1202" i="2"/>
  <c r="D1203" i="2"/>
  <c r="D1204" i="2"/>
  <c r="D1205" i="2"/>
  <c r="D1206" i="2"/>
  <c r="D1207" i="2"/>
  <c r="D1208" i="2"/>
  <c r="N805" i="4" s="1"/>
  <c r="O805" i="4" s="1"/>
  <c r="Q805" i="4" s="1"/>
  <c r="Q815" i="4" l="1"/>
  <c r="Q816" i="4"/>
  <c r="Q809" i="4"/>
  <c r="N818" i="4"/>
  <c r="O818" i="4" s="1"/>
  <c r="Q818" i="4" s="1"/>
  <c r="N811" i="4"/>
  <c r="O811" i="4" s="1"/>
  <c r="Q811" i="4" s="1"/>
  <c r="N813" i="4"/>
  <c r="O813" i="4" s="1"/>
  <c r="Q813" i="4" s="1"/>
  <c r="N817" i="4"/>
  <c r="O817" i="4" s="1"/>
  <c r="Q817" i="4" s="1"/>
  <c r="N808" i="4"/>
  <c r="O808" i="4" s="1"/>
  <c r="Q808" i="4" s="1"/>
  <c r="N806" i="4"/>
  <c r="O806" i="4" s="1"/>
  <c r="Q806" i="4" s="1"/>
  <c r="N819" i="4"/>
  <c r="O819" i="4" s="1"/>
  <c r="Q819" i="4" s="1"/>
  <c r="N810" i="4"/>
  <c r="O810" i="4" s="1"/>
  <c r="Q810" i="4" s="1"/>
  <c r="N812" i="4"/>
  <c r="O812" i="4" s="1"/>
  <c r="Q812" i="4" s="1"/>
  <c r="M789" i="4"/>
  <c r="L789" i="4" s="1"/>
  <c r="P789" i="4"/>
  <c r="M790" i="4"/>
  <c r="L790" i="4" s="1"/>
  <c r="P790" i="4"/>
  <c r="M791" i="4"/>
  <c r="L791" i="4" s="1"/>
  <c r="N791" i="4"/>
  <c r="O791" i="4" s="1"/>
  <c r="P791" i="4"/>
  <c r="M792" i="4"/>
  <c r="L792" i="4" s="1"/>
  <c r="P792" i="4"/>
  <c r="M793" i="4"/>
  <c r="L793" i="4" s="1"/>
  <c r="P793" i="4"/>
  <c r="M794" i="4"/>
  <c r="L794" i="4" s="1"/>
  <c r="P794" i="4"/>
  <c r="M795" i="4"/>
  <c r="L795" i="4" s="1"/>
  <c r="N795" i="4"/>
  <c r="O795" i="4" s="1"/>
  <c r="Q795" i="4" s="1"/>
  <c r="P795" i="4"/>
  <c r="M796" i="4"/>
  <c r="L796" i="4" s="1"/>
  <c r="P796" i="4"/>
  <c r="M797" i="4"/>
  <c r="L797" i="4" s="1"/>
  <c r="P797" i="4"/>
  <c r="M798" i="4"/>
  <c r="L798" i="4" s="1"/>
  <c r="N798" i="4"/>
  <c r="O798" i="4" s="1"/>
  <c r="P798" i="4"/>
  <c r="M799" i="4"/>
  <c r="L799" i="4" s="1"/>
  <c r="P799" i="4"/>
  <c r="M800" i="4"/>
  <c r="L800" i="4" s="1"/>
  <c r="P800" i="4"/>
  <c r="M801" i="4"/>
  <c r="L801" i="4" s="1"/>
  <c r="P801" i="4"/>
  <c r="M802" i="4"/>
  <c r="L802" i="4" s="1"/>
  <c r="N802" i="4"/>
  <c r="O802" i="4" s="1"/>
  <c r="Q802" i="4" s="1"/>
  <c r="P802" i="4"/>
  <c r="M803" i="4"/>
  <c r="L803" i="4" s="1"/>
  <c r="P803" i="4"/>
  <c r="M804" i="4"/>
  <c r="L804" i="4" s="1"/>
  <c r="P804" i="4"/>
  <c r="F789" i="4"/>
  <c r="F790" i="4"/>
  <c r="F791" i="4"/>
  <c r="F792" i="4"/>
  <c r="F793" i="4"/>
  <c r="F794" i="4"/>
  <c r="F795" i="4"/>
  <c r="F796" i="4"/>
  <c r="F797" i="4"/>
  <c r="F798" i="4"/>
  <c r="F799" i="4"/>
  <c r="F800" i="4"/>
  <c r="F801" i="4"/>
  <c r="F802" i="4"/>
  <c r="F803" i="4"/>
  <c r="F804" i="4"/>
  <c r="D1189" i="2"/>
  <c r="D1190" i="2"/>
  <c r="D1191" i="2"/>
  <c r="D1192" i="2"/>
  <c r="D1193" i="2"/>
  <c r="D1194" i="2"/>
  <c r="D1195" i="2"/>
  <c r="D1196" i="2"/>
  <c r="D1197" i="2"/>
  <c r="N789" i="4" s="1"/>
  <c r="O789" i="4" s="1"/>
  <c r="Q789" i="4" s="1"/>
  <c r="Q798" i="4" l="1"/>
  <c r="Q791" i="4"/>
  <c r="N800" i="4"/>
  <c r="O800" i="4" s="1"/>
  <c r="Q800" i="4" s="1"/>
  <c r="N793" i="4"/>
  <c r="O793" i="4" s="1"/>
  <c r="Q793" i="4" s="1"/>
  <c r="N797" i="4"/>
  <c r="O797" i="4" s="1"/>
  <c r="Q797" i="4" s="1"/>
  <c r="N790" i="4"/>
  <c r="O790" i="4" s="1"/>
  <c r="Q790" i="4" s="1"/>
  <c r="N804" i="4"/>
  <c r="O804" i="4" s="1"/>
  <c r="Q804" i="4" s="1"/>
  <c r="N799" i="4"/>
  <c r="O799" i="4" s="1"/>
  <c r="Q799" i="4" s="1"/>
  <c r="N792" i="4"/>
  <c r="O792" i="4" s="1"/>
  <c r="Q792" i="4" s="1"/>
  <c r="N801" i="4"/>
  <c r="O801" i="4" s="1"/>
  <c r="Q801" i="4" s="1"/>
  <c r="N803" i="4"/>
  <c r="O803" i="4" s="1"/>
  <c r="Q803" i="4" s="1"/>
  <c r="N794" i="4"/>
  <c r="O794" i="4" s="1"/>
  <c r="Q794" i="4" s="1"/>
  <c r="N796" i="4"/>
  <c r="O796" i="4" s="1"/>
  <c r="Q796" i="4" s="1"/>
  <c r="M773" i="4"/>
  <c r="L773" i="4" s="1"/>
  <c r="P773" i="4"/>
  <c r="M774" i="4"/>
  <c r="L774" i="4" s="1"/>
  <c r="N774" i="4"/>
  <c r="O774" i="4" s="1"/>
  <c r="Q774" i="4" s="1"/>
  <c r="P774" i="4"/>
  <c r="M775" i="4"/>
  <c r="L775" i="4" s="1"/>
  <c r="P775" i="4"/>
  <c r="M776" i="4"/>
  <c r="L776" i="4" s="1"/>
  <c r="N776" i="4"/>
  <c r="O776" i="4" s="1"/>
  <c r="Q776" i="4" s="1"/>
  <c r="P776" i="4"/>
  <c r="L777" i="4"/>
  <c r="M777" i="4"/>
  <c r="P777" i="4"/>
  <c r="M778" i="4"/>
  <c r="L778" i="4" s="1"/>
  <c r="P778" i="4"/>
  <c r="M779" i="4"/>
  <c r="L779" i="4" s="1"/>
  <c r="P779" i="4"/>
  <c r="M780" i="4"/>
  <c r="L780" i="4" s="1"/>
  <c r="P780" i="4"/>
  <c r="M781" i="4"/>
  <c r="L781" i="4" s="1"/>
  <c r="N781" i="4"/>
  <c r="O781" i="4" s="1"/>
  <c r="Q781" i="4" s="1"/>
  <c r="P781" i="4"/>
  <c r="M782" i="4"/>
  <c r="L782" i="4" s="1"/>
  <c r="N782" i="4"/>
  <c r="O782" i="4" s="1"/>
  <c r="Q782" i="4" s="1"/>
  <c r="P782" i="4"/>
  <c r="M783" i="4"/>
  <c r="L783" i="4" s="1"/>
  <c r="N783" i="4"/>
  <c r="O783" i="4" s="1"/>
  <c r="Q783" i="4" s="1"/>
  <c r="P783" i="4"/>
  <c r="M784" i="4"/>
  <c r="L784" i="4" s="1"/>
  <c r="N784" i="4"/>
  <c r="O784" i="4" s="1"/>
  <c r="P784" i="4"/>
  <c r="M785" i="4"/>
  <c r="L785" i="4" s="1"/>
  <c r="N785" i="4"/>
  <c r="O785" i="4" s="1"/>
  <c r="P785" i="4"/>
  <c r="M786" i="4"/>
  <c r="L786" i="4" s="1"/>
  <c r="P786" i="4"/>
  <c r="M787" i="4"/>
  <c r="L787" i="4" s="1"/>
  <c r="P787" i="4"/>
  <c r="M788" i="4"/>
  <c r="L788" i="4" s="1"/>
  <c r="N788" i="4"/>
  <c r="O788" i="4" s="1"/>
  <c r="Q788" i="4" s="1"/>
  <c r="P788" i="4"/>
  <c r="F773" i="4"/>
  <c r="F774" i="4"/>
  <c r="F775" i="4"/>
  <c r="F776" i="4"/>
  <c r="F777" i="4"/>
  <c r="F778" i="4"/>
  <c r="F779" i="4"/>
  <c r="F780" i="4"/>
  <c r="F781" i="4"/>
  <c r="F782" i="4"/>
  <c r="F783" i="4"/>
  <c r="F784" i="4"/>
  <c r="F785" i="4"/>
  <c r="F786" i="4"/>
  <c r="F787" i="4"/>
  <c r="F788" i="4"/>
  <c r="D1177" i="2"/>
  <c r="D1178" i="2"/>
  <c r="D1179" i="2"/>
  <c r="D1180" i="2"/>
  <c r="D1181" i="2"/>
  <c r="D1182" i="2"/>
  <c r="D1183" i="2"/>
  <c r="D1184" i="2"/>
  <c r="D1185" i="2"/>
  <c r="D1186" i="2"/>
  <c r="D1187" i="2"/>
  <c r="D1188" i="2"/>
  <c r="N779" i="4" s="1"/>
  <c r="O779" i="4" s="1"/>
  <c r="Q779" i="4" s="1"/>
  <c r="Q785" i="4" l="1"/>
  <c r="N787" i="4"/>
  <c r="O787" i="4" s="1"/>
  <c r="Q787" i="4" s="1"/>
  <c r="N778" i="4"/>
  <c r="O778" i="4" s="1"/>
  <c r="Q778" i="4" s="1"/>
  <c r="N780" i="4"/>
  <c r="O780" i="4" s="1"/>
  <c r="Q780" i="4" s="1"/>
  <c r="N773" i="4"/>
  <c r="O773" i="4" s="1"/>
  <c r="Q773" i="4" s="1"/>
  <c r="N775" i="4"/>
  <c r="O775" i="4" s="1"/>
  <c r="Q775" i="4" s="1"/>
  <c r="Q784" i="4"/>
  <c r="N777" i="4"/>
  <c r="O777" i="4" s="1"/>
  <c r="Q777" i="4" s="1"/>
  <c r="N786" i="4"/>
  <c r="O786" i="4" s="1"/>
  <c r="Q786" i="4" s="1"/>
  <c r="M756" i="4"/>
  <c r="L756" i="4" s="1"/>
  <c r="P756" i="4"/>
  <c r="M757" i="4"/>
  <c r="L757" i="4" s="1"/>
  <c r="N757" i="4"/>
  <c r="O757" i="4" s="1"/>
  <c r="Q757" i="4" s="1"/>
  <c r="P757" i="4"/>
  <c r="M758" i="4"/>
  <c r="L758" i="4" s="1"/>
  <c r="P758" i="4"/>
  <c r="M759" i="4"/>
  <c r="L759" i="4" s="1"/>
  <c r="P759" i="4"/>
  <c r="M760" i="4"/>
  <c r="L760" i="4" s="1"/>
  <c r="P760" i="4"/>
  <c r="M761" i="4"/>
  <c r="L761" i="4" s="1"/>
  <c r="N761" i="4"/>
  <c r="O761" i="4" s="1"/>
  <c r="Q761" i="4" s="1"/>
  <c r="P761" i="4"/>
  <c r="M762" i="4"/>
  <c r="L762" i="4" s="1"/>
  <c r="P762" i="4"/>
  <c r="M763" i="4"/>
  <c r="L763" i="4" s="1"/>
  <c r="P763" i="4"/>
  <c r="M764" i="4"/>
  <c r="L764" i="4" s="1"/>
  <c r="P764" i="4"/>
  <c r="M765" i="4"/>
  <c r="L765" i="4" s="1"/>
  <c r="P765" i="4"/>
  <c r="L766" i="4"/>
  <c r="M766" i="4"/>
  <c r="N766" i="4"/>
  <c r="O766" i="4" s="1"/>
  <c r="Q766" i="4" s="1"/>
  <c r="P766" i="4"/>
  <c r="M767" i="4"/>
  <c r="L767" i="4" s="1"/>
  <c r="P767" i="4"/>
  <c r="M768" i="4"/>
  <c r="L768" i="4" s="1"/>
  <c r="N768" i="4"/>
  <c r="O768" i="4" s="1"/>
  <c r="P768" i="4"/>
  <c r="M769" i="4"/>
  <c r="L769" i="4" s="1"/>
  <c r="P769" i="4"/>
  <c r="M770" i="4"/>
  <c r="L770" i="4" s="1"/>
  <c r="N770" i="4"/>
  <c r="O770" i="4" s="1"/>
  <c r="Q770" i="4" s="1"/>
  <c r="P770" i="4"/>
  <c r="M771" i="4"/>
  <c r="L771" i="4" s="1"/>
  <c r="P771" i="4"/>
  <c r="M772" i="4"/>
  <c r="L772" i="4" s="1"/>
  <c r="N772" i="4"/>
  <c r="O772" i="4" s="1"/>
  <c r="Q772" i="4" s="1"/>
  <c r="P772" i="4"/>
  <c r="F756" i="4"/>
  <c r="F757" i="4"/>
  <c r="F758" i="4"/>
  <c r="F759" i="4"/>
  <c r="F760" i="4"/>
  <c r="F761" i="4"/>
  <c r="F762" i="4"/>
  <c r="F763" i="4"/>
  <c r="F764" i="4"/>
  <c r="F765" i="4"/>
  <c r="F766" i="4"/>
  <c r="F767" i="4"/>
  <c r="F768" i="4"/>
  <c r="F769" i="4"/>
  <c r="F770" i="4"/>
  <c r="F771" i="4"/>
  <c r="F772" i="4"/>
  <c r="D1166" i="2"/>
  <c r="D1167" i="2"/>
  <c r="D1168" i="2"/>
  <c r="D1169" i="2"/>
  <c r="D1170" i="2"/>
  <c r="D1171" i="2"/>
  <c r="D1172" i="2"/>
  <c r="D1173" i="2"/>
  <c r="D1174" i="2"/>
  <c r="D1175" i="2"/>
  <c r="D1176" i="2"/>
  <c r="N764" i="4" s="1"/>
  <c r="O764" i="4" s="1"/>
  <c r="Q764" i="4" l="1"/>
  <c r="Q768" i="4"/>
  <c r="N759" i="4"/>
  <c r="O759" i="4" s="1"/>
  <c r="Q759" i="4" s="1"/>
  <c r="N763" i="4"/>
  <c r="O763" i="4" s="1"/>
  <c r="Q763" i="4" s="1"/>
  <c r="N756" i="4"/>
  <c r="O756" i="4" s="1"/>
  <c r="Q756" i="4" s="1"/>
  <c r="N765" i="4"/>
  <c r="O765" i="4" s="1"/>
  <c r="Q765" i="4" s="1"/>
  <c r="N758" i="4"/>
  <c r="O758" i="4" s="1"/>
  <c r="Q758" i="4" s="1"/>
  <c r="N767" i="4"/>
  <c r="O767" i="4" s="1"/>
  <c r="Q767" i="4" s="1"/>
  <c r="N760" i="4"/>
  <c r="O760" i="4" s="1"/>
  <c r="Q760" i="4" s="1"/>
  <c r="N771" i="4"/>
  <c r="O771" i="4" s="1"/>
  <c r="Q771" i="4" s="1"/>
  <c r="N769" i="4"/>
  <c r="O769" i="4" s="1"/>
  <c r="Q769" i="4" s="1"/>
  <c r="N762" i="4"/>
  <c r="O762" i="4" s="1"/>
  <c r="Q762" i="4" s="1"/>
  <c r="M739" i="4"/>
  <c r="L739" i="4" s="1"/>
  <c r="P739" i="4"/>
  <c r="M740" i="4"/>
  <c r="L740" i="4" s="1"/>
  <c r="P740" i="4"/>
  <c r="M741" i="4"/>
  <c r="L741" i="4" s="1"/>
  <c r="P741" i="4"/>
  <c r="M742" i="4"/>
  <c r="L742" i="4" s="1"/>
  <c r="P742" i="4"/>
  <c r="M743" i="4"/>
  <c r="L743" i="4" s="1"/>
  <c r="P743" i="4"/>
  <c r="M744" i="4"/>
  <c r="L744" i="4" s="1"/>
  <c r="P744" i="4"/>
  <c r="M745" i="4"/>
  <c r="L745" i="4" s="1"/>
  <c r="P745" i="4"/>
  <c r="M746" i="4"/>
  <c r="L746" i="4" s="1"/>
  <c r="P746" i="4"/>
  <c r="L747" i="4"/>
  <c r="M747" i="4"/>
  <c r="P747" i="4"/>
  <c r="M748" i="4"/>
  <c r="L748" i="4" s="1"/>
  <c r="P748" i="4"/>
  <c r="M749" i="4"/>
  <c r="L749" i="4" s="1"/>
  <c r="P749" i="4"/>
  <c r="M750" i="4"/>
  <c r="L750" i="4" s="1"/>
  <c r="P750" i="4"/>
  <c r="L751" i="4"/>
  <c r="M751" i="4"/>
  <c r="P751" i="4"/>
  <c r="M752" i="4"/>
  <c r="L752" i="4" s="1"/>
  <c r="P752" i="4"/>
  <c r="M753" i="4"/>
  <c r="L753" i="4" s="1"/>
  <c r="P753" i="4"/>
  <c r="M754" i="4"/>
  <c r="L754" i="4" s="1"/>
  <c r="P754" i="4"/>
  <c r="M755" i="4"/>
  <c r="L755" i="4" s="1"/>
  <c r="P755" i="4"/>
  <c r="F739" i="4"/>
  <c r="F740" i="4"/>
  <c r="F741" i="4"/>
  <c r="F742" i="4"/>
  <c r="F743" i="4"/>
  <c r="F744" i="4"/>
  <c r="F745" i="4"/>
  <c r="F746" i="4"/>
  <c r="F747" i="4"/>
  <c r="F748" i="4"/>
  <c r="F749" i="4"/>
  <c r="F750" i="4"/>
  <c r="F751" i="4"/>
  <c r="F752" i="4"/>
  <c r="F753" i="4"/>
  <c r="F754" i="4"/>
  <c r="F755" i="4"/>
  <c r="D1155" i="2"/>
  <c r="D1156" i="2"/>
  <c r="D1157" i="2"/>
  <c r="D1158" i="2"/>
  <c r="D1159" i="2"/>
  <c r="D1160" i="2"/>
  <c r="D1161" i="2"/>
  <c r="D1162" i="2"/>
  <c r="D1163" i="2"/>
  <c r="D1164" i="2"/>
  <c r="D1165" i="2"/>
  <c r="N743" i="4" s="1"/>
  <c r="O743" i="4" s="1"/>
  <c r="Q743" i="4" s="1"/>
  <c r="N754" i="4" l="1"/>
  <c r="O754" i="4" s="1"/>
  <c r="Q754" i="4" s="1"/>
  <c r="N747" i="4"/>
  <c r="O747" i="4" s="1"/>
  <c r="Q747" i="4" s="1"/>
  <c r="N749" i="4"/>
  <c r="O749" i="4" s="1"/>
  <c r="Q749" i="4" s="1"/>
  <c r="N740" i="4"/>
  <c r="O740" i="4" s="1"/>
  <c r="Q740" i="4" s="1"/>
  <c r="N742" i="4"/>
  <c r="O742" i="4" s="1"/>
  <c r="Q742" i="4" s="1"/>
  <c r="N752" i="4"/>
  <c r="O752" i="4" s="1"/>
  <c r="Q752" i="4" s="1"/>
  <c r="N753" i="4"/>
  <c r="O753" i="4" s="1"/>
  <c r="Q753" i="4" s="1"/>
  <c r="N744" i="4"/>
  <c r="O744" i="4" s="1"/>
  <c r="Q744" i="4" s="1"/>
  <c r="N746" i="4"/>
  <c r="O746" i="4" s="1"/>
  <c r="Q746" i="4" s="1"/>
  <c r="N739" i="4"/>
  <c r="O739" i="4" s="1"/>
  <c r="Q739" i="4" s="1"/>
  <c r="N745" i="4"/>
  <c r="O745" i="4" s="1"/>
  <c r="Q745" i="4" s="1"/>
  <c r="N751" i="4"/>
  <c r="O751" i="4" s="1"/>
  <c r="Q751" i="4" s="1"/>
  <c r="N755" i="4"/>
  <c r="O755" i="4" s="1"/>
  <c r="Q755" i="4" s="1"/>
  <c r="N748" i="4"/>
  <c r="O748" i="4" s="1"/>
  <c r="Q748" i="4" s="1"/>
  <c r="N741" i="4"/>
  <c r="O741" i="4" s="1"/>
  <c r="Q741" i="4" s="1"/>
  <c r="N750" i="4"/>
  <c r="O750" i="4" s="1"/>
  <c r="Q750" i="4" s="1"/>
  <c r="M721" i="4"/>
  <c r="L721" i="4" s="1"/>
  <c r="P721" i="4"/>
  <c r="M722" i="4"/>
  <c r="L722" i="4" s="1"/>
  <c r="N722" i="4"/>
  <c r="O722" i="4" s="1"/>
  <c r="P722" i="4"/>
  <c r="M723" i="4"/>
  <c r="L723" i="4" s="1"/>
  <c r="P723" i="4"/>
  <c r="M724" i="4"/>
  <c r="L724" i="4" s="1"/>
  <c r="P724" i="4"/>
  <c r="M725" i="4"/>
  <c r="L725" i="4" s="1"/>
  <c r="P725" i="4"/>
  <c r="M726" i="4"/>
  <c r="L726" i="4" s="1"/>
  <c r="P726" i="4"/>
  <c r="M727" i="4"/>
  <c r="L727" i="4" s="1"/>
  <c r="N727" i="4"/>
  <c r="O727" i="4" s="1"/>
  <c r="P727" i="4"/>
  <c r="M728" i="4"/>
  <c r="L728" i="4" s="1"/>
  <c r="P728" i="4"/>
  <c r="M729" i="4"/>
  <c r="L729" i="4" s="1"/>
  <c r="P729" i="4"/>
  <c r="M730" i="4"/>
  <c r="L730" i="4" s="1"/>
  <c r="N730" i="4"/>
  <c r="O730" i="4" s="1"/>
  <c r="P730" i="4"/>
  <c r="M731" i="4"/>
  <c r="L731" i="4" s="1"/>
  <c r="P731" i="4"/>
  <c r="M732" i="4"/>
  <c r="L732" i="4" s="1"/>
  <c r="P732" i="4"/>
  <c r="M733" i="4"/>
  <c r="L733" i="4" s="1"/>
  <c r="P733" i="4"/>
  <c r="M734" i="4"/>
  <c r="L734" i="4" s="1"/>
  <c r="P734" i="4"/>
  <c r="M735" i="4"/>
  <c r="L735" i="4" s="1"/>
  <c r="N735" i="4"/>
  <c r="O735" i="4" s="1"/>
  <c r="P735" i="4"/>
  <c r="M736" i="4"/>
  <c r="L736" i="4" s="1"/>
  <c r="P736" i="4"/>
  <c r="M737" i="4"/>
  <c r="L737" i="4" s="1"/>
  <c r="P737" i="4"/>
  <c r="M738" i="4"/>
  <c r="L738" i="4" s="1"/>
  <c r="N738" i="4"/>
  <c r="O738" i="4" s="1"/>
  <c r="P738" i="4"/>
  <c r="F721" i="4"/>
  <c r="F722" i="4"/>
  <c r="F723" i="4"/>
  <c r="F724" i="4"/>
  <c r="F725" i="4"/>
  <c r="F726" i="4"/>
  <c r="F727" i="4"/>
  <c r="F728" i="4"/>
  <c r="F729" i="4"/>
  <c r="F730" i="4"/>
  <c r="F731" i="4"/>
  <c r="F732" i="4"/>
  <c r="F733" i="4"/>
  <c r="F734" i="4"/>
  <c r="F735" i="4"/>
  <c r="F736" i="4"/>
  <c r="F737" i="4"/>
  <c r="F738" i="4"/>
  <c r="D1145" i="2"/>
  <c r="D1146" i="2"/>
  <c r="D1147" i="2"/>
  <c r="D1148" i="2"/>
  <c r="D1149" i="2"/>
  <c r="D1150" i="2"/>
  <c r="D1151" i="2"/>
  <c r="D1152" i="2"/>
  <c r="D1153" i="2"/>
  <c r="D1154" i="2"/>
  <c r="N725" i="4" s="1"/>
  <c r="O725" i="4" s="1"/>
  <c r="N732" i="4" l="1"/>
  <c r="O732" i="4" s="1"/>
  <c r="N724" i="4"/>
  <c r="O724" i="4" s="1"/>
  <c r="Q727" i="4"/>
  <c r="N726" i="4"/>
  <c r="O726" i="4" s="1"/>
  <c r="N737" i="4"/>
  <c r="O737" i="4" s="1"/>
  <c r="Q737" i="4" s="1"/>
  <c r="N729" i="4"/>
  <c r="O729" i="4" s="1"/>
  <c r="Q729" i="4" s="1"/>
  <c r="N721" i="4"/>
  <c r="O721" i="4" s="1"/>
  <c r="Q721" i="4" s="1"/>
  <c r="N734" i="4"/>
  <c r="O734" i="4" s="1"/>
  <c r="Q734" i="4" s="1"/>
  <c r="N731" i="4"/>
  <c r="O731" i="4" s="1"/>
  <c r="Q731" i="4" s="1"/>
  <c r="N723" i="4"/>
  <c r="O723" i="4" s="1"/>
  <c r="Q723" i="4" s="1"/>
  <c r="Q735" i="4"/>
  <c r="N736" i="4"/>
  <c r="O736" i="4" s="1"/>
  <c r="Q736" i="4" s="1"/>
  <c r="N728" i="4"/>
  <c r="O728" i="4" s="1"/>
  <c r="Q728" i="4" s="1"/>
  <c r="N733" i="4"/>
  <c r="O733" i="4" s="1"/>
  <c r="Q733" i="4" s="1"/>
  <c r="Q732" i="4"/>
  <c r="Q724" i="4"/>
  <c r="Q725" i="4"/>
  <c r="Q738" i="4"/>
  <c r="Q730" i="4"/>
  <c r="Q726" i="4"/>
  <c r="Q722" i="4"/>
  <c r="D1135" i="2" l="1"/>
  <c r="D1136" i="2"/>
  <c r="D1137" i="2"/>
  <c r="D1138" i="2"/>
  <c r="D1139" i="2"/>
  <c r="D1140" i="2"/>
  <c r="D1141" i="2"/>
  <c r="D1142" i="2"/>
  <c r="D1143" i="2"/>
  <c r="D1144" i="2"/>
  <c r="M703" i="4"/>
  <c r="L703" i="4" s="1"/>
  <c r="N703" i="4"/>
  <c r="O703" i="4" s="1"/>
  <c r="Q703" i="4" s="1"/>
  <c r="P703" i="4"/>
  <c r="M704" i="4"/>
  <c r="L704" i="4" s="1"/>
  <c r="N704" i="4"/>
  <c r="O704" i="4" s="1"/>
  <c r="P704" i="4"/>
  <c r="M705" i="4"/>
  <c r="L705" i="4" s="1"/>
  <c r="N705" i="4"/>
  <c r="O705" i="4" s="1"/>
  <c r="P705" i="4"/>
  <c r="M706" i="4"/>
  <c r="L706" i="4" s="1"/>
  <c r="N706" i="4"/>
  <c r="O706" i="4" s="1"/>
  <c r="P706" i="4"/>
  <c r="M707" i="4"/>
  <c r="L707" i="4" s="1"/>
  <c r="N707" i="4"/>
  <c r="O707" i="4" s="1"/>
  <c r="P707" i="4"/>
  <c r="M708" i="4"/>
  <c r="L708" i="4" s="1"/>
  <c r="N708" i="4"/>
  <c r="O708" i="4" s="1"/>
  <c r="P708" i="4"/>
  <c r="M709" i="4"/>
  <c r="L709" i="4" s="1"/>
  <c r="N709" i="4"/>
  <c r="O709" i="4" s="1"/>
  <c r="P709" i="4"/>
  <c r="M710" i="4"/>
  <c r="L710" i="4" s="1"/>
  <c r="N710" i="4"/>
  <c r="O710" i="4" s="1"/>
  <c r="P710" i="4"/>
  <c r="M711" i="4"/>
  <c r="L711" i="4" s="1"/>
  <c r="N711" i="4"/>
  <c r="O711" i="4" s="1"/>
  <c r="Q711" i="4" s="1"/>
  <c r="P711" i="4"/>
  <c r="M712" i="4"/>
  <c r="L712" i="4" s="1"/>
  <c r="N712" i="4"/>
  <c r="O712" i="4" s="1"/>
  <c r="P712" i="4"/>
  <c r="M713" i="4"/>
  <c r="L713" i="4" s="1"/>
  <c r="N713" i="4"/>
  <c r="O713" i="4" s="1"/>
  <c r="P713" i="4"/>
  <c r="M714" i="4"/>
  <c r="L714" i="4" s="1"/>
  <c r="N714" i="4"/>
  <c r="O714" i="4" s="1"/>
  <c r="P714" i="4"/>
  <c r="M715" i="4"/>
  <c r="L715" i="4" s="1"/>
  <c r="N715" i="4"/>
  <c r="O715" i="4" s="1"/>
  <c r="P715" i="4"/>
  <c r="M716" i="4"/>
  <c r="L716" i="4" s="1"/>
  <c r="N716" i="4"/>
  <c r="O716" i="4" s="1"/>
  <c r="P716" i="4"/>
  <c r="M717" i="4"/>
  <c r="L717" i="4" s="1"/>
  <c r="N717" i="4"/>
  <c r="O717" i="4" s="1"/>
  <c r="P717" i="4"/>
  <c r="M718" i="4"/>
  <c r="L718" i="4" s="1"/>
  <c r="N718" i="4"/>
  <c r="O718" i="4" s="1"/>
  <c r="P718" i="4"/>
  <c r="M719" i="4"/>
  <c r="L719" i="4" s="1"/>
  <c r="N719" i="4"/>
  <c r="O719" i="4" s="1"/>
  <c r="P719" i="4"/>
  <c r="M720" i="4"/>
  <c r="L720" i="4" s="1"/>
  <c r="N720" i="4"/>
  <c r="O720" i="4" s="1"/>
  <c r="P720" i="4"/>
  <c r="F703" i="4"/>
  <c r="F704" i="4"/>
  <c r="F705" i="4"/>
  <c r="F706" i="4"/>
  <c r="F707" i="4"/>
  <c r="F708" i="4"/>
  <c r="F709" i="4"/>
  <c r="F710" i="4"/>
  <c r="F711" i="4"/>
  <c r="F712" i="4"/>
  <c r="F713" i="4"/>
  <c r="F714" i="4"/>
  <c r="F715" i="4"/>
  <c r="F716" i="4"/>
  <c r="F717" i="4"/>
  <c r="F718" i="4"/>
  <c r="F719" i="4"/>
  <c r="F720" i="4"/>
  <c r="Q718" i="4" l="1"/>
  <c r="Q719" i="4"/>
  <c r="Q710" i="4"/>
  <c r="Q705" i="4"/>
  <c r="Q704" i="4"/>
  <c r="Q720" i="4"/>
  <c r="Q712" i="4"/>
  <c r="Q715" i="4"/>
  <c r="Q714" i="4"/>
  <c r="Q707" i="4"/>
  <c r="Q706" i="4"/>
  <c r="Q713" i="4"/>
  <c r="Q717" i="4"/>
  <c r="Q716" i="4"/>
  <c r="Q709" i="4"/>
  <c r="Q708" i="4"/>
  <c r="M684" i="4"/>
  <c r="L684" i="4" s="1"/>
  <c r="P684" i="4"/>
  <c r="M685" i="4"/>
  <c r="L685" i="4" s="1"/>
  <c r="P685" i="4"/>
  <c r="M686" i="4"/>
  <c r="L686" i="4" s="1"/>
  <c r="N686" i="4"/>
  <c r="O686" i="4" s="1"/>
  <c r="Q686" i="4" s="1"/>
  <c r="P686" i="4"/>
  <c r="M687" i="4"/>
  <c r="L687" i="4" s="1"/>
  <c r="P687" i="4"/>
  <c r="M688" i="4"/>
  <c r="L688" i="4" s="1"/>
  <c r="N688" i="4"/>
  <c r="O688" i="4" s="1"/>
  <c r="P688" i="4"/>
  <c r="M689" i="4"/>
  <c r="L689" i="4" s="1"/>
  <c r="P689" i="4"/>
  <c r="M690" i="4"/>
  <c r="L690" i="4" s="1"/>
  <c r="N690" i="4"/>
  <c r="O690" i="4" s="1"/>
  <c r="P690" i="4"/>
  <c r="M691" i="4"/>
  <c r="L691" i="4" s="1"/>
  <c r="P691" i="4"/>
  <c r="M692" i="4"/>
  <c r="L692" i="4" s="1"/>
  <c r="P692" i="4"/>
  <c r="M693" i="4"/>
  <c r="L693" i="4" s="1"/>
  <c r="N693" i="4"/>
  <c r="O693" i="4" s="1"/>
  <c r="P693" i="4"/>
  <c r="M694" i="4"/>
  <c r="L694" i="4" s="1"/>
  <c r="P694" i="4"/>
  <c r="M695" i="4"/>
  <c r="L695" i="4" s="1"/>
  <c r="P695" i="4"/>
  <c r="M696" i="4"/>
  <c r="L696" i="4" s="1"/>
  <c r="N696" i="4"/>
  <c r="O696" i="4" s="1"/>
  <c r="P696" i="4"/>
  <c r="M697" i="4"/>
  <c r="L697" i="4" s="1"/>
  <c r="N697" i="4"/>
  <c r="O697" i="4" s="1"/>
  <c r="P697" i="4"/>
  <c r="M698" i="4"/>
  <c r="L698" i="4" s="1"/>
  <c r="N698" i="4"/>
  <c r="O698" i="4" s="1"/>
  <c r="P698" i="4"/>
  <c r="M699" i="4"/>
  <c r="L699" i="4" s="1"/>
  <c r="P699" i="4"/>
  <c r="M700" i="4"/>
  <c r="L700" i="4" s="1"/>
  <c r="N700" i="4"/>
  <c r="O700" i="4" s="1"/>
  <c r="P700" i="4"/>
  <c r="M701" i="4"/>
  <c r="L701" i="4" s="1"/>
  <c r="N701" i="4"/>
  <c r="O701" i="4" s="1"/>
  <c r="P701" i="4"/>
  <c r="M702" i="4"/>
  <c r="L702" i="4" s="1"/>
  <c r="N702" i="4"/>
  <c r="O702" i="4" s="1"/>
  <c r="P702" i="4"/>
  <c r="F684" i="4"/>
  <c r="F685" i="4"/>
  <c r="F686" i="4"/>
  <c r="F687" i="4"/>
  <c r="F688" i="4"/>
  <c r="F689" i="4"/>
  <c r="F690" i="4"/>
  <c r="F691" i="4"/>
  <c r="F692" i="4"/>
  <c r="F693" i="4"/>
  <c r="F694" i="4"/>
  <c r="F695" i="4"/>
  <c r="F696" i="4"/>
  <c r="F697" i="4"/>
  <c r="F698" i="4"/>
  <c r="F699" i="4"/>
  <c r="F700" i="4"/>
  <c r="F701" i="4"/>
  <c r="F702" i="4"/>
  <c r="D1124" i="2"/>
  <c r="D1125" i="2"/>
  <c r="D1126" i="2"/>
  <c r="D1127" i="2"/>
  <c r="D1128" i="2"/>
  <c r="D1129" i="2"/>
  <c r="D1130" i="2"/>
  <c r="D1131" i="2"/>
  <c r="D1132" i="2"/>
  <c r="D1133" i="2"/>
  <c r="D1134" i="2"/>
  <c r="N691" i="4" s="1"/>
  <c r="O691" i="4" s="1"/>
  <c r="Q691" i="4" s="1"/>
  <c r="Q701" i="4" l="1"/>
  <c r="N695" i="4"/>
  <c r="O695" i="4" s="1"/>
  <c r="N685" i="4"/>
  <c r="O685" i="4" s="1"/>
  <c r="Q685" i="4" s="1"/>
  <c r="N692" i="4"/>
  <c r="O692" i="4" s="1"/>
  <c r="Q692" i="4" s="1"/>
  <c r="N687" i="4"/>
  <c r="O687" i="4" s="1"/>
  <c r="Q687" i="4" s="1"/>
  <c r="Q702" i="4"/>
  <c r="N694" i="4"/>
  <c r="O694" i="4" s="1"/>
  <c r="Q694" i="4" s="1"/>
  <c r="N689" i="4"/>
  <c r="O689" i="4" s="1"/>
  <c r="Q689" i="4" s="1"/>
  <c r="N684" i="4"/>
  <c r="O684" i="4" s="1"/>
  <c r="N699" i="4"/>
  <c r="O699" i="4" s="1"/>
  <c r="Q699" i="4" s="1"/>
  <c r="Q693" i="4"/>
  <c r="Q700" i="4"/>
  <c r="Q684" i="4"/>
  <c r="Q696" i="4"/>
  <c r="Q695" i="4"/>
  <c r="Q688" i="4"/>
  <c r="Q698" i="4"/>
  <c r="Q697" i="4"/>
  <c r="Q690" i="4"/>
  <c r="M665" i="4"/>
  <c r="P665" i="4"/>
  <c r="M666" i="4"/>
  <c r="P666" i="4"/>
  <c r="M667" i="4"/>
  <c r="P667" i="4"/>
  <c r="M668" i="4"/>
  <c r="L668" i="4" s="1"/>
  <c r="P668" i="4"/>
  <c r="M669" i="4"/>
  <c r="P669" i="4"/>
  <c r="M670" i="4"/>
  <c r="L670" i="4" s="1"/>
  <c r="N670" i="4"/>
  <c r="O670" i="4" s="1"/>
  <c r="P670" i="4"/>
  <c r="M671" i="4"/>
  <c r="P671" i="4"/>
  <c r="M672" i="4"/>
  <c r="L672" i="4" s="1"/>
  <c r="P672" i="4"/>
  <c r="M673" i="4"/>
  <c r="L673" i="4" s="1"/>
  <c r="N673" i="4"/>
  <c r="O673" i="4" s="1"/>
  <c r="P673" i="4"/>
  <c r="M674" i="4"/>
  <c r="L674" i="4" s="1"/>
  <c r="P674" i="4"/>
  <c r="M675" i="4"/>
  <c r="L675" i="4" s="1"/>
  <c r="P675" i="4"/>
  <c r="M676" i="4"/>
  <c r="L676" i="4" s="1"/>
  <c r="P676" i="4"/>
  <c r="M677" i="4"/>
  <c r="L677" i="4" s="1"/>
  <c r="P677" i="4"/>
  <c r="M678" i="4"/>
  <c r="N678" i="4"/>
  <c r="O678" i="4" s="1"/>
  <c r="P678" i="4"/>
  <c r="M679" i="4"/>
  <c r="L679" i="4" s="1"/>
  <c r="P679" i="4"/>
  <c r="M680" i="4"/>
  <c r="L680" i="4" s="1"/>
  <c r="P680" i="4"/>
  <c r="M681" i="4"/>
  <c r="L681" i="4" s="1"/>
  <c r="N681" i="4"/>
  <c r="O681" i="4" s="1"/>
  <c r="P681" i="4"/>
  <c r="M682" i="4"/>
  <c r="L682" i="4" s="1"/>
  <c r="P682" i="4"/>
  <c r="M683" i="4"/>
  <c r="L683" i="4" s="1"/>
  <c r="P683" i="4"/>
  <c r="L665" i="4"/>
  <c r="L666" i="4"/>
  <c r="L667" i="4"/>
  <c r="L669" i="4"/>
  <c r="L671" i="4"/>
  <c r="L678" i="4"/>
  <c r="F665" i="4"/>
  <c r="F666" i="4"/>
  <c r="F667" i="4"/>
  <c r="F668" i="4"/>
  <c r="F669" i="4"/>
  <c r="F670" i="4"/>
  <c r="F671" i="4"/>
  <c r="F672" i="4"/>
  <c r="F673" i="4"/>
  <c r="F674" i="4"/>
  <c r="F675" i="4"/>
  <c r="F676" i="4"/>
  <c r="F677" i="4"/>
  <c r="F678" i="4"/>
  <c r="F679" i="4"/>
  <c r="F680" i="4"/>
  <c r="F681" i="4"/>
  <c r="F682" i="4"/>
  <c r="F683" i="4"/>
  <c r="D1113" i="2"/>
  <c r="D1114" i="2"/>
  <c r="D1115" i="2"/>
  <c r="D1116" i="2"/>
  <c r="D1117" i="2"/>
  <c r="D1118" i="2"/>
  <c r="D1119" i="2"/>
  <c r="D1120" i="2"/>
  <c r="D1121" i="2"/>
  <c r="D1122" i="2"/>
  <c r="N665" i="4" s="1"/>
  <c r="O665" i="4" s="1"/>
  <c r="Q665" i="4" s="1"/>
  <c r="D1123" i="2"/>
  <c r="N683" i="4" l="1"/>
  <c r="O683" i="4" s="1"/>
  <c r="N675" i="4"/>
  <c r="O675" i="4" s="1"/>
  <c r="Q675" i="4" s="1"/>
  <c r="N667" i="4"/>
  <c r="O667" i="4" s="1"/>
  <c r="Q667" i="4" s="1"/>
  <c r="N680" i="4"/>
  <c r="O680" i="4" s="1"/>
  <c r="N672" i="4"/>
  <c r="O672" i="4" s="1"/>
  <c r="Q672" i="4" s="1"/>
  <c r="Q678" i="4"/>
  <c r="N669" i="4"/>
  <c r="O669" i="4" s="1"/>
  <c r="Q670" i="4"/>
  <c r="N682" i="4"/>
  <c r="O682" i="4" s="1"/>
  <c r="N674" i="4"/>
  <c r="O674" i="4" s="1"/>
  <c r="Q674" i="4" s="1"/>
  <c r="N666" i="4"/>
  <c r="O666" i="4" s="1"/>
  <c r="Q666" i="4" s="1"/>
  <c r="N679" i="4"/>
  <c r="O679" i="4" s="1"/>
  <c r="Q679" i="4" s="1"/>
  <c r="N671" i="4"/>
  <c r="O671" i="4" s="1"/>
  <c r="Q671" i="4" s="1"/>
  <c r="N677" i="4"/>
  <c r="O677" i="4" s="1"/>
  <c r="Q677" i="4" s="1"/>
  <c r="N676" i="4"/>
  <c r="O676" i="4" s="1"/>
  <c r="Q676" i="4" s="1"/>
  <c r="N668" i="4"/>
  <c r="O668" i="4" s="1"/>
  <c r="Q668" i="4" s="1"/>
  <c r="Q681" i="4"/>
  <c r="Q673" i="4"/>
  <c r="Q682" i="4"/>
  <c r="Q683" i="4"/>
  <c r="Q680" i="4"/>
  <c r="Q669" i="4"/>
  <c r="M645" i="4"/>
  <c r="L645" i="4" s="1"/>
  <c r="P645" i="4"/>
  <c r="M646" i="4"/>
  <c r="L646" i="4" s="1"/>
  <c r="P646" i="4"/>
  <c r="M647" i="4"/>
  <c r="P647" i="4"/>
  <c r="M648" i="4"/>
  <c r="L648" i="4" s="1"/>
  <c r="N648" i="4"/>
  <c r="O648" i="4" s="1"/>
  <c r="P648" i="4"/>
  <c r="M649" i="4"/>
  <c r="P649" i="4"/>
  <c r="M650" i="4"/>
  <c r="L650" i="4" s="1"/>
  <c r="P650" i="4"/>
  <c r="M651" i="4"/>
  <c r="L651" i="4" s="1"/>
  <c r="N651" i="4"/>
  <c r="O651" i="4" s="1"/>
  <c r="Q651" i="4" s="1"/>
  <c r="P651" i="4"/>
  <c r="M652" i="4"/>
  <c r="P652" i="4"/>
  <c r="M653" i="4"/>
  <c r="P653" i="4"/>
  <c r="M654" i="4"/>
  <c r="L654" i="4" s="1"/>
  <c r="P654" i="4"/>
  <c r="M655" i="4"/>
  <c r="L655" i="4" s="1"/>
  <c r="P655" i="4"/>
  <c r="M656" i="4"/>
  <c r="L656" i="4" s="1"/>
  <c r="N656" i="4"/>
  <c r="O656" i="4" s="1"/>
  <c r="P656" i="4"/>
  <c r="M657" i="4"/>
  <c r="P657" i="4"/>
  <c r="M658" i="4"/>
  <c r="L658" i="4" s="1"/>
  <c r="P658" i="4"/>
  <c r="M659" i="4"/>
  <c r="L659" i="4" s="1"/>
  <c r="N659" i="4"/>
  <c r="O659" i="4" s="1"/>
  <c r="Q659" i="4" s="1"/>
  <c r="P659" i="4"/>
  <c r="M660" i="4"/>
  <c r="P660" i="4"/>
  <c r="M661" i="4"/>
  <c r="P661" i="4"/>
  <c r="M662" i="4"/>
  <c r="L662" i="4" s="1"/>
  <c r="P662" i="4"/>
  <c r="M663" i="4"/>
  <c r="L663" i="4" s="1"/>
  <c r="P663" i="4"/>
  <c r="M664" i="4"/>
  <c r="N664" i="4"/>
  <c r="O664" i="4" s="1"/>
  <c r="P664" i="4"/>
  <c r="L647" i="4"/>
  <c r="L649" i="4"/>
  <c r="L652" i="4"/>
  <c r="L653" i="4"/>
  <c r="L657" i="4"/>
  <c r="L660" i="4"/>
  <c r="L661" i="4"/>
  <c r="L664" i="4"/>
  <c r="F645" i="4"/>
  <c r="F646" i="4"/>
  <c r="F647" i="4"/>
  <c r="F648" i="4"/>
  <c r="F649" i="4"/>
  <c r="F650" i="4"/>
  <c r="F651" i="4"/>
  <c r="F652" i="4"/>
  <c r="F653" i="4"/>
  <c r="F654" i="4"/>
  <c r="F655" i="4"/>
  <c r="F656" i="4"/>
  <c r="F657" i="4"/>
  <c r="F658" i="4"/>
  <c r="F659" i="4"/>
  <c r="F660" i="4"/>
  <c r="F661" i="4"/>
  <c r="F662" i="4"/>
  <c r="F663" i="4"/>
  <c r="F664" i="4"/>
  <c r="D1105" i="2"/>
  <c r="D1106" i="2"/>
  <c r="D1107" i="2"/>
  <c r="D1108" i="2"/>
  <c r="D1109" i="2"/>
  <c r="D1110" i="2"/>
  <c r="D1111" i="2"/>
  <c r="N652" i="4" s="1"/>
  <c r="O652" i="4" s="1"/>
  <c r="D1112" i="2"/>
  <c r="N657" i="4" l="1"/>
  <c r="O657" i="4" s="1"/>
  <c r="Q657" i="4" s="1"/>
  <c r="N649" i="4"/>
  <c r="O649" i="4" s="1"/>
  <c r="N662" i="4"/>
  <c r="O662" i="4" s="1"/>
  <c r="N654" i="4"/>
  <c r="O654" i="4" s="1"/>
  <c r="N646" i="4"/>
  <c r="O646" i="4" s="1"/>
  <c r="Q646" i="4" s="1"/>
  <c r="N661" i="4"/>
  <c r="O661" i="4" s="1"/>
  <c r="Q661" i="4" s="1"/>
  <c r="N653" i="4"/>
  <c r="O653" i="4" s="1"/>
  <c r="Q653" i="4" s="1"/>
  <c r="N645" i="4"/>
  <c r="O645" i="4" s="1"/>
  <c r="Q645" i="4" s="1"/>
  <c r="N658" i="4"/>
  <c r="O658" i="4" s="1"/>
  <c r="N650" i="4"/>
  <c r="O650" i="4" s="1"/>
  <c r="N663" i="4"/>
  <c r="O663" i="4" s="1"/>
  <c r="Q663" i="4" s="1"/>
  <c r="N655" i="4"/>
  <c r="O655" i="4" s="1"/>
  <c r="Q655" i="4" s="1"/>
  <c r="N647" i="4"/>
  <c r="O647" i="4" s="1"/>
  <c r="Q647" i="4" s="1"/>
  <c r="N660" i="4"/>
  <c r="O660" i="4" s="1"/>
  <c r="Q660" i="4" s="1"/>
  <c r="Q664" i="4"/>
  <c r="Q652" i="4"/>
  <c r="Q648" i="4"/>
  <c r="Q649" i="4"/>
  <c r="Q656" i="4"/>
  <c r="Q662" i="4"/>
  <c r="Q658" i="4"/>
  <c r="Q654" i="4"/>
  <c r="Q650" i="4"/>
  <c r="M625" i="4"/>
  <c r="L625" i="4" s="1"/>
  <c r="N625" i="4"/>
  <c r="O625" i="4" s="1"/>
  <c r="P625" i="4"/>
  <c r="M626" i="4"/>
  <c r="L626" i="4" s="1"/>
  <c r="P626" i="4"/>
  <c r="M627" i="4"/>
  <c r="L627" i="4" s="1"/>
  <c r="P627" i="4"/>
  <c r="M628" i="4"/>
  <c r="L628" i="4" s="1"/>
  <c r="P628" i="4"/>
  <c r="M629" i="4"/>
  <c r="L629" i="4" s="1"/>
  <c r="P629" i="4"/>
  <c r="M630" i="4"/>
  <c r="L630" i="4" s="1"/>
  <c r="N630" i="4"/>
  <c r="O630" i="4" s="1"/>
  <c r="P630" i="4"/>
  <c r="M631" i="4"/>
  <c r="L631" i="4" s="1"/>
  <c r="P631" i="4"/>
  <c r="M632" i="4"/>
  <c r="L632" i="4" s="1"/>
  <c r="P632" i="4"/>
  <c r="M633" i="4"/>
  <c r="L633" i="4" s="1"/>
  <c r="N633" i="4"/>
  <c r="O633" i="4" s="1"/>
  <c r="P633" i="4"/>
  <c r="M634" i="4"/>
  <c r="L634" i="4" s="1"/>
  <c r="P634" i="4"/>
  <c r="M635" i="4"/>
  <c r="L635" i="4" s="1"/>
  <c r="P635" i="4"/>
  <c r="M636" i="4"/>
  <c r="L636" i="4" s="1"/>
  <c r="P636" i="4"/>
  <c r="M637" i="4"/>
  <c r="L637" i="4" s="1"/>
  <c r="P637" i="4"/>
  <c r="M638" i="4"/>
  <c r="L638" i="4" s="1"/>
  <c r="N638" i="4"/>
  <c r="O638" i="4" s="1"/>
  <c r="P638" i="4"/>
  <c r="M639" i="4"/>
  <c r="L639" i="4" s="1"/>
  <c r="P639" i="4"/>
  <c r="M640" i="4"/>
  <c r="L640" i="4" s="1"/>
  <c r="P640" i="4"/>
  <c r="M641" i="4"/>
  <c r="L641" i="4" s="1"/>
  <c r="P641" i="4"/>
  <c r="M642" i="4"/>
  <c r="L642" i="4" s="1"/>
  <c r="P642" i="4"/>
  <c r="M643" i="4"/>
  <c r="L643" i="4" s="1"/>
  <c r="N643" i="4"/>
  <c r="O643" i="4" s="1"/>
  <c r="P643" i="4"/>
  <c r="M644" i="4"/>
  <c r="L644" i="4" s="1"/>
  <c r="N644" i="4"/>
  <c r="O644" i="4" s="1"/>
  <c r="Q644" i="4" s="1"/>
  <c r="P644" i="4"/>
  <c r="F625" i="4"/>
  <c r="F626" i="4"/>
  <c r="F627" i="4"/>
  <c r="F628" i="4"/>
  <c r="F629" i="4"/>
  <c r="F630" i="4"/>
  <c r="F631" i="4"/>
  <c r="F632" i="4"/>
  <c r="F633" i="4"/>
  <c r="F634" i="4"/>
  <c r="F635" i="4"/>
  <c r="F636" i="4"/>
  <c r="F637" i="4"/>
  <c r="F638" i="4"/>
  <c r="F639" i="4"/>
  <c r="F640" i="4"/>
  <c r="F641" i="4"/>
  <c r="F642" i="4"/>
  <c r="F643" i="4"/>
  <c r="F644" i="4"/>
  <c r="D1092" i="2"/>
  <c r="D1093" i="2"/>
  <c r="D1094" i="2"/>
  <c r="D1095" i="2"/>
  <c r="D1096" i="2"/>
  <c r="D1097" i="2"/>
  <c r="D1098" i="2"/>
  <c r="D1099" i="2"/>
  <c r="D1100" i="2"/>
  <c r="D1101" i="2"/>
  <c r="D1102" i="2"/>
  <c r="D1103" i="2"/>
  <c r="N626" i="4" s="1"/>
  <c r="O626" i="4" s="1"/>
  <c r="D1104" i="2"/>
  <c r="Q633" i="4" l="1"/>
  <c r="N639" i="4"/>
  <c r="O639" i="4" s="1"/>
  <c r="N631" i="4"/>
  <c r="O631" i="4" s="1"/>
  <c r="N641" i="4"/>
  <c r="O641" i="4" s="1"/>
  <c r="N636" i="4"/>
  <c r="O636" i="4" s="1"/>
  <c r="Q636" i="4" s="1"/>
  <c r="N628" i="4"/>
  <c r="O628" i="4" s="1"/>
  <c r="Q628" i="4" s="1"/>
  <c r="N635" i="4"/>
  <c r="O635" i="4" s="1"/>
  <c r="Q635" i="4" s="1"/>
  <c r="N627" i="4"/>
  <c r="O627" i="4" s="1"/>
  <c r="Q627" i="4" s="1"/>
  <c r="N640" i="4"/>
  <c r="O640" i="4" s="1"/>
  <c r="Q640" i="4" s="1"/>
  <c r="N632" i="4"/>
  <c r="O632" i="4" s="1"/>
  <c r="Q632" i="4" s="1"/>
  <c r="N642" i="4"/>
  <c r="O642" i="4" s="1"/>
  <c r="Q642" i="4" s="1"/>
  <c r="N637" i="4"/>
  <c r="O637" i="4" s="1"/>
  <c r="Q637" i="4" s="1"/>
  <c r="N629" i="4"/>
  <c r="O629" i="4" s="1"/>
  <c r="Q629" i="4" s="1"/>
  <c r="N634" i="4"/>
  <c r="O634" i="4" s="1"/>
  <c r="Q634" i="4" s="1"/>
  <c r="Q641" i="4"/>
  <c r="Q625" i="4"/>
  <c r="Q643" i="4"/>
  <c r="Q626" i="4"/>
  <c r="Q639" i="4"/>
  <c r="Q638" i="4"/>
  <c r="Q631" i="4"/>
  <c r="Q630" i="4"/>
  <c r="M604" i="4"/>
  <c r="L604" i="4" s="1"/>
  <c r="P604" i="4"/>
  <c r="M605" i="4"/>
  <c r="L605" i="4" s="1"/>
  <c r="P605" i="4"/>
  <c r="M606" i="4"/>
  <c r="L606" i="4" s="1"/>
  <c r="P606" i="4"/>
  <c r="M607" i="4"/>
  <c r="L607" i="4" s="1"/>
  <c r="P607" i="4"/>
  <c r="M608" i="4"/>
  <c r="L608" i="4" s="1"/>
  <c r="N608" i="4"/>
  <c r="O608" i="4" s="1"/>
  <c r="P608" i="4"/>
  <c r="M609" i="4"/>
  <c r="L609" i="4" s="1"/>
  <c r="P609" i="4"/>
  <c r="M610" i="4"/>
  <c r="L610" i="4" s="1"/>
  <c r="N610" i="4"/>
  <c r="O610" i="4" s="1"/>
  <c r="Q610" i="4" s="1"/>
  <c r="P610" i="4"/>
  <c r="M611" i="4"/>
  <c r="L611" i="4" s="1"/>
  <c r="P611" i="4"/>
  <c r="M612" i="4"/>
  <c r="L612" i="4" s="1"/>
  <c r="P612" i="4"/>
  <c r="M613" i="4"/>
  <c r="L613" i="4" s="1"/>
  <c r="P613" i="4"/>
  <c r="M614" i="4"/>
  <c r="L614" i="4" s="1"/>
  <c r="P614" i="4"/>
  <c r="M615" i="4"/>
  <c r="L615" i="4" s="1"/>
  <c r="P615" i="4"/>
  <c r="M616" i="4"/>
  <c r="L616" i="4" s="1"/>
  <c r="N616" i="4"/>
  <c r="O616" i="4" s="1"/>
  <c r="Q616" i="4" s="1"/>
  <c r="P616" i="4"/>
  <c r="M617" i="4"/>
  <c r="L617" i="4" s="1"/>
  <c r="P617" i="4"/>
  <c r="M618" i="4"/>
  <c r="L618" i="4" s="1"/>
  <c r="N618" i="4"/>
  <c r="O618" i="4" s="1"/>
  <c r="Q618" i="4" s="1"/>
  <c r="P618" i="4"/>
  <c r="M619" i="4"/>
  <c r="L619" i="4" s="1"/>
  <c r="P619" i="4"/>
  <c r="M620" i="4"/>
  <c r="L620" i="4" s="1"/>
  <c r="P620" i="4"/>
  <c r="M621" i="4"/>
  <c r="L621" i="4" s="1"/>
  <c r="P621" i="4"/>
  <c r="M622" i="4"/>
  <c r="L622" i="4" s="1"/>
  <c r="P622" i="4"/>
  <c r="M623" i="4"/>
  <c r="L623" i="4" s="1"/>
  <c r="N623" i="4"/>
  <c r="O623" i="4" s="1"/>
  <c r="P623" i="4"/>
  <c r="M624" i="4"/>
  <c r="L624" i="4" s="1"/>
  <c r="P624" i="4"/>
  <c r="F604" i="4"/>
  <c r="F605" i="4"/>
  <c r="F606" i="4"/>
  <c r="F607" i="4"/>
  <c r="F608" i="4"/>
  <c r="F609" i="4"/>
  <c r="F610" i="4"/>
  <c r="F611" i="4"/>
  <c r="F612" i="4"/>
  <c r="F613" i="4"/>
  <c r="F614" i="4"/>
  <c r="F615" i="4"/>
  <c r="F616" i="4"/>
  <c r="F617" i="4"/>
  <c r="F618" i="4"/>
  <c r="F619" i="4"/>
  <c r="F620" i="4"/>
  <c r="F621" i="4"/>
  <c r="F622" i="4"/>
  <c r="F623" i="4"/>
  <c r="F624" i="4"/>
  <c r="D1082" i="2"/>
  <c r="D1083" i="2"/>
  <c r="D1084" i="2"/>
  <c r="D1085" i="2"/>
  <c r="D1086" i="2"/>
  <c r="D1087" i="2"/>
  <c r="D1088" i="2"/>
  <c r="D1089" i="2"/>
  <c r="D1090" i="2"/>
  <c r="D1091" i="2"/>
  <c r="N611" i="4" s="1"/>
  <c r="O611" i="4" s="1"/>
  <c r="N621" i="4" l="1"/>
  <c r="O621" i="4" s="1"/>
  <c r="N613" i="4"/>
  <c r="O613" i="4" s="1"/>
  <c r="Q613" i="4" s="1"/>
  <c r="N605" i="4"/>
  <c r="O605" i="4" s="1"/>
  <c r="Q605" i="4" s="1"/>
  <c r="N615" i="4"/>
  <c r="O615" i="4" s="1"/>
  <c r="Q615" i="4" s="1"/>
  <c r="N607" i="4"/>
  <c r="O607" i="4" s="1"/>
  <c r="N620" i="4"/>
  <c r="O620" i="4" s="1"/>
  <c r="Q620" i="4" s="1"/>
  <c r="N612" i="4"/>
  <c r="O612" i="4" s="1"/>
  <c r="Q612" i="4" s="1"/>
  <c r="N604" i="4"/>
  <c r="O604" i="4" s="1"/>
  <c r="Q604" i="4" s="1"/>
  <c r="N622" i="4"/>
  <c r="O622" i="4" s="1"/>
  <c r="N617" i="4"/>
  <c r="O617" i="4" s="1"/>
  <c r="N609" i="4"/>
  <c r="O609" i="4" s="1"/>
  <c r="Q609" i="4" s="1"/>
  <c r="N614" i="4"/>
  <c r="O614" i="4" s="1"/>
  <c r="N606" i="4"/>
  <c r="O606" i="4" s="1"/>
  <c r="Q606" i="4" s="1"/>
  <c r="N624" i="4"/>
  <c r="O624" i="4" s="1"/>
  <c r="Q624" i="4" s="1"/>
  <c r="N619" i="4"/>
  <c r="O619" i="4" s="1"/>
  <c r="Q619" i="4" s="1"/>
  <c r="Q617" i="4"/>
  <c r="Q611" i="4"/>
  <c r="Q622" i="4"/>
  <c r="Q621" i="4"/>
  <c r="Q614" i="4"/>
  <c r="Q623" i="4"/>
  <c r="Q608" i="4"/>
  <c r="Q607" i="4"/>
  <c r="M583" i="4"/>
  <c r="L583" i="4" s="1"/>
  <c r="P583" i="4"/>
  <c r="M584" i="4"/>
  <c r="L584" i="4" s="1"/>
  <c r="P584" i="4"/>
  <c r="M585" i="4"/>
  <c r="L585" i="4" s="1"/>
  <c r="P585" i="4"/>
  <c r="M586" i="4"/>
  <c r="L586" i="4" s="1"/>
  <c r="P586" i="4"/>
  <c r="M587" i="4"/>
  <c r="L587" i="4" s="1"/>
  <c r="P587" i="4"/>
  <c r="M588" i="4"/>
  <c r="L588" i="4" s="1"/>
  <c r="P588" i="4"/>
  <c r="L589" i="4"/>
  <c r="M589" i="4"/>
  <c r="P589" i="4"/>
  <c r="M590" i="4"/>
  <c r="L590" i="4" s="1"/>
  <c r="P590" i="4"/>
  <c r="M591" i="4"/>
  <c r="L591" i="4" s="1"/>
  <c r="P591" i="4"/>
  <c r="M592" i="4"/>
  <c r="L592" i="4" s="1"/>
  <c r="P592" i="4"/>
  <c r="M593" i="4"/>
  <c r="L593" i="4" s="1"/>
  <c r="P593" i="4"/>
  <c r="M594" i="4"/>
  <c r="L594" i="4" s="1"/>
  <c r="P594" i="4"/>
  <c r="M595" i="4"/>
  <c r="L595" i="4" s="1"/>
  <c r="P595" i="4"/>
  <c r="M596" i="4"/>
  <c r="L596" i="4" s="1"/>
  <c r="P596" i="4"/>
  <c r="M597" i="4"/>
  <c r="L597" i="4" s="1"/>
  <c r="P597" i="4"/>
  <c r="M598" i="4"/>
  <c r="L598" i="4" s="1"/>
  <c r="P598" i="4"/>
  <c r="M599" i="4"/>
  <c r="L599" i="4" s="1"/>
  <c r="P599" i="4"/>
  <c r="M600" i="4"/>
  <c r="L600" i="4" s="1"/>
  <c r="P600" i="4"/>
  <c r="M601" i="4"/>
  <c r="L601" i="4" s="1"/>
  <c r="P601" i="4"/>
  <c r="M602" i="4"/>
  <c r="L602" i="4" s="1"/>
  <c r="P602" i="4"/>
  <c r="M603" i="4"/>
  <c r="L603" i="4" s="1"/>
  <c r="P603" i="4"/>
  <c r="F583" i="4"/>
  <c r="F584" i="4"/>
  <c r="F585" i="4"/>
  <c r="F586" i="4"/>
  <c r="F587" i="4"/>
  <c r="F588" i="4"/>
  <c r="F589" i="4"/>
  <c r="F590" i="4"/>
  <c r="F591" i="4"/>
  <c r="F592" i="4"/>
  <c r="F593" i="4"/>
  <c r="F594" i="4"/>
  <c r="F595" i="4"/>
  <c r="F596" i="4"/>
  <c r="F597" i="4"/>
  <c r="F598" i="4"/>
  <c r="F599" i="4"/>
  <c r="F600" i="4"/>
  <c r="F601" i="4"/>
  <c r="F602" i="4"/>
  <c r="F603" i="4"/>
  <c r="D1072" i="2"/>
  <c r="D1073" i="2"/>
  <c r="D1074" i="2"/>
  <c r="D1075" i="2"/>
  <c r="D1076" i="2"/>
  <c r="D1077" i="2"/>
  <c r="D1078" i="2"/>
  <c r="D1079" i="2"/>
  <c r="D1080" i="2"/>
  <c r="D1081" i="2"/>
  <c r="N591" i="4" s="1"/>
  <c r="O591" i="4" s="1"/>
  <c r="Q591" i="4" s="1"/>
  <c r="N603" i="4" l="1"/>
  <c r="O603" i="4" s="1"/>
  <c r="Q603" i="4" s="1"/>
  <c r="N583" i="4"/>
  <c r="O583" i="4" s="1"/>
  <c r="N600" i="4"/>
  <c r="O600" i="4" s="1"/>
  <c r="N588" i="4"/>
  <c r="O588" i="4" s="1"/>
  <c r="Q588" i="4" s="1"/>
  <c r="N596" i="4"/>
  <c r="O596" i="4" s="1"/>
  <c r="N602" i="4"/>
  <c r="O602" i="4" s="1"/>
  <c r="N595" i="4"/>
  <c r="O595" i="4" s="1"/>
  <c r="Q595" i="4" s="1"/>
  <c r="N590" i="4"/>
  <c r="O590" i="4" s="1"/>
  <c r="Q590" i="4" s="1"/>
  <c r="N585" i="4"/>
  <c r="O585" i="4" s="1"/>
  <c r="Q585" i="4" s="1"/>
  <c r="N597" i="4"/>
  <c r="O597" i="4" s="1"/>
  <c r="Q597" i="4" s="1"/>
  <c r="N599" i="4"/>
  <c r="O599" i="4" s="1"/>
  <c r="N587" i="4"/>
  <c r="O587" i="4" s="1"/>
  <c r="Q587" i="4" s="1"/>
  <c r="N593" i="4"/>
  <c r="O593" i="4" s="1"/>
  <c r="Q593" i="4" s="1"/>
  <c r="N594" i="4"/>
  <c r="O594" i="4" s="1"/>
  <c r="N589" i="4"/>
  <c r="O589" i="4" s="1"/>
  <c r="Q589" i="4" s="1"/>
  <c r="N584" i="4"/>
  <c r="O584" i="4" s="1"/>
  <c r="Q584" i="4" s="1"/>
  <c r="N586" i="4"/>
  <c r="O586" i="4" s="1"/>
  <c r="N598" i="4"/>
  <c r="O598" i="4" s="1"/>
  <c r="Q598" i="4" s="1"/>
  <c r="N592" i="4"/>
  <c r="O592" i="4" s="1"/>
  <c r="Q592" i="4" s="1"/>
  <c r="N601" i="4"/>
  <c r="O601" i="4" s="1"/>
  <c r="Q601" i="4" s="1"/>
  <c r="Q602" i="4"/>
  <c r="Q583" i="4"/>
  <c r="Q600" i="4"/>
  <c r="Q594" i="4"/>
  <c r="Q586" i="4"/>
  <c r="Q596" i="4"/>
  <c r="Q599" i="4"/>
  <c r="M561" i="4"/>
  <c r="L561" i="4" s="1"/>
  <c r="P561" i="4"/>
  <c r="M562" i="4"/>
  <c r="L562" i="4" s="1"/>
  <c r="P562" i="4"/>
  <c r="M563" i="4"/>
  <c r="L563" i="4" s="1"/>
  <c r="P563" i="4"/>
  <c r="M564" i="4"/>
  <c r="L564" i="4" s="1"/>
  <c r="P564" i="4"/>
  <c r="M565" i="4"/>
  <c r="L565" i="4" s="1"/>
  <c r="N565" i="4"/>
  <c r="O565" i="4" s="1"/>
  <c r="P565" i="4"/>
  <c r="M566" i="4"/>
  <c r="L566" i="4" s="1"/>
  <c r="P566" i="4"/>
  <c r="M567" i="4"/>
  <c r="L567" i="4" s="1"/>
  <c r="P567" i="4"/>
  <c r="M568" i="4"/>
  <c r="L568" i="4" s="1"/>
  <c r="N568" i="4"/>
  <c r="O568" i="4" s="1"/>
  <c r="P568" i="4"/>
  <c r="M569" i="4"/>
  <c r="L569" i="4" s="1"/>
  <c r="P569" i="4"/>
  <c r="M570" i="4"/>
  <c r="L570" i="4" s="1"/>
  <c r="P570" i="4"/>
  <c r="M571" i="4"/>
  <c r="L571" i="4" s="1"/>
  <c r="P571" i="4"/>
  <c r="M572" i="4"/>
  <c r="L572" i="4" s="1"/>
  <c r="P572" i="4"/>
  <c r="M573" i="4"/>
  <c r="L573" i="4" s="1"/>
  <c r="N573" i="4"/>
  <c r="O573" i="4" s="1"/>
  <c r="P573" i="4"/>
  <c r="M574" i="4"/>
  <c r="L574" i="4" s="1"/>
  <c r="P574" i="4"/>
  <c r="M575" i="4"/>
  <c r="L575" i="4" s="1"/>
  <c r="N575" i="4"/>
  <c r="O575" i="4" s="1"/>
  <c r="P575" i="4"/>
  <c r="M576" i="4"/>
  <c r="L576" i="4" s="1"/>
  <c r="P576" i="4"/>
  <c r="M577" i="4"/>
  <c r="L577" i="4" s="1"/>
  <c r="P577" i="4"/>
  <c r="M578" i="4"/>
  <c r="L578" i="4" s="1"/>
  <c r="N578" i="4"/>
  <c r="O578" i="4" s="1"/>
  <c r="P578" i="4"/>
  <c r="M579" i="4"/>
  <c r="L579" i="4" s="1"/>
  <c r="P579" i="4"/>
  <c r="M580" i="4"/>
  <c r="L580" i="4" s="1"/>
  <c r="P580" i="4"/>
  <c r="M581" i="4"/>
  <c r="L581" i="4" s="1"/>
  <c r="P581" i="4"/>
  <c r="M582" i="4"/>
  <c r="L582" i="4" s="1"/>
  <c r="P582" i="4"/>
  <c r="F561" i="4"/>
  <c r="F562" i="4"/>
  <c r="F563" i="4"/>
  <c r="F564" i="4"/>
  <c r="F565" i="4"/>
  <c r="F566" i="4"/>
  <c r="F567" i="4"/>
  <c r="F568" i="4"/>
  <c r="F569" i="4"/>
  <c r="F570" i="4"/>
  <c r="F571" i="4"/>
  <c r="F572" i="4"/>
  <c r="F573" i="4"/>
  <c r="F574" i="4"/>
  <c r="F575" i="4"/>
  <c r="F576" i="4"/>
  <c r="F577" i="4"/>
  <c r="F578" i="4"/>
  <c r="F579" i="4"/>
  <c r="F580" i="4"/>
  <c r="F581" i="4"/>
  <c r="F582" i="4"/>
  <c r="D1071" i="2"/>
  <c r="N563" i="4" s="1"/>
  <c r="O563" i="4" s="1"/>
  <c r="D1070" i="2"/>
  <c r="D1069" i="2"/>
  <c r="D1068" i="2"/>
  <c r="D1067" i="2"/>
  <c r="D1066" i="2"/>
  <c r="D1065" i="2"/>
  <c r="D1064" i="2"/>
  <c r="D1063" i="2"/>
  <c r="D1062" i="2"/>
  <c r="D1061" i="2"/>
  <c r="N580" i="4" l="1"/>
  <c r="O580" i="4" s="1"/>
  <c r="N570" i="4"/>
  <c r="O570" i="4" s="1"/>
  <c r="N562" i="4"/>
  <c r="O562" i="4" s="1"/>
  <c r="N577" i="4"/>
  <c r="O577" i="4" s="1"/>
  <c r="Q577" i="4" s="1"/>
  <c r="N567" i="4"/>
  <c r="O567" i="4" s="1"/>
  <c r="N582" i="4"/>
  <c r="O582" i="4" s="1"/>
  <c r="Q582" i="4" s="1"/>
  <c r="N572" i="4"/>
  <c r="O572" i="4" s="1"/>
  <c r="Q572" i="4" s="1"/>
  <c r="N564" i="4"/>
  <c r="O564" i="4" s="1"/>
  <c r="Q564" i="4" s="1"/>
  <c r="N579" i="4"/>
  <c r="O579" i="4" s="1"/>
  <c r="N569" i="4"/>
  <c r="O569" i="4" s="1"/>
  <c r="N561" i="4"/>
  <c r="O561" i="4" s="1"/>
  <c r="Q561" i="4" s="1"/>
  <c r="N576" i="4"/>
  <c r="O576" i="4" s="1"/>
  <c r="Q576" i="4" s="1"/>
  <c r="N566" i="4"/>
  <c r="O566" i="4" s="1"/>
  <c r="N574" i="4"/>
  <c r="O574" i="4" s="1"/>
  <c r="Q574" i="4" s="1"/>
  <c r="N581" i="4"/>
  <c r="O581" i="4" s="1"/>
  <c r="Q581" i="4" s="1"/>
  <c r="N571" i="4"/>
  <c r="O571" i="4" s="1"/>
  <c r="Q571" i="4" s="1"/>
  <c r="Q578" i="4"/>
  <c r="Q568" i="4"/>
  <c r="Q579" i="4"/>
  <c r="Q569" i="4"/>
  <c r="Q563" i="4"/>
  <c r="Q570" i="4"/>
  <c r="Q562" i="4"/>
  <c r="Q580" i="4"/>
  <c r="Q573" i="4"/>
  <c r="Q565" i="4"/>
  <c r="Q575" i="4"/>
  <c r="Q567" i="4"/>
  <c r="Q566" i="4"/>
  <c r="M539" i="4"/>
  <c r="L539" i="4" s="1"/>
  <c r="P539" i="4"/>
  <c r="M540" i="4"/>
  <c r="L540" i="4" s="1"/>
  <c r="N540" i="4"/>
  <c r="O540" i="4" s="1"/>
  <c r="P540" i="4"/>
  <c r="M541" i="4"/>
  <c r="L541" i="4" s="1"/>
  <c r="P541" i="4"/>
  <c r="M542" i="4"/>
  <c r="L542" i="4" s="1"/>
  <c r="P542" i="4"/>
  <c r="M543" i="4"/>
  <c r="L543" i="4" s="1"/>
  <c r="P543" i="4"/>
  <c r="M544" i="4"/>
  <c r="L544" i="4" s="1"/>
  <c r="N544" i="4"/>
  <c r="O544" i="4" s="1"/>
  <c r="P544" i="4"/>
  <c r="M545" i="4"/>
  <c r="L545" i="4" s="1"/>
  <c r="N545" i="4"/>
  <c r="O545" i="4" s="1"/>
  <c r="P545" i="4"/>
  <c r="M546" i="4"/>
  <c r="L546" i="4" s="1"/>
  <c r="P546" i="4"/>
  <c r="M547" i="4"/>
  <c r="L547" i="4" s="1"/>
  <c r="P547" i="4"/>
  <c r="M548" i="4"/>
  <c r="L548" i="4" s="1"/>
  <c r="N548" i="4"/>
  <c r="O548" i="4" s="1"/>
  <c r="Q548" i="4" s="1"/>
  <c r="P548" i="4"/>
  <c r="M549" i="4"/>
  <c r="L549" i="4" s="1"/>
  <c r="P549" i="4"/>
  <c r="M550" i="4"/>
  <c r="L550" i="4" s="1"/>
  <c r="P550" i="4"/>
  <c r="M551" i="4"/>
  <c r="L551" i="4" s="1"/>
  <c r="P551" i="4"/>
  <c r="M552" i="4"/>
  <c r="L552" i="4" s="1"/>
  <c r="P552" i="4"/>
  <c r="M553" i="4"/>
  <c r="L553" i="4" s="1"/>
  <c r="N553" i="4"/>
  <c r="O553" i="4" s="1"/>
  <c r="P553" i="4"/>
  <c r="M554" i="4"/>
  <c r="L554" i="4" s="1"/>
  <c r="P554" i="4"/>
  <c r="M555" i="4"/>
  <c r="L555" i="4" s="1"/>
  <c r="P555" i="4"/>
  <c r="M556" i="4"/>
  <c r="L556" i="4" s="1"/>
  <c r="P556" i="4"/>
  <c r="M557" i="4"/>
  <c r="L557" i="4" s="1"/>
  <c r="N557" i="4"/>
  <c r="O557" i="4" s="1"/>
  <c r="Q557" i="4" s="1"/>
  <c r="P557" i="4"/>
  <c r="M558" i="4"/>
  <c r="L558" i="4" s="1"/>
  <c r="N558" i="4"/>
  <c r="O558" i="4" s="1"/>
  <c r="P558" i="4"/>
  <c r="M559" i="4"/>
  <c r="L559" i="4" s="1"/>
  <c r="P559" i="4"/>
  <c r="M560" i="4"/>
  <c r="L560" i="4" s="1"/>
  <c r="P560" i="4"/>
  <c r="F539" i="4"/>
  <c r="F540" i="4"/>
  <c r="F541" i="4"/>
  <c r="F542" i="4"/>
  <c r="F543" i="4"/>
  <c r="F544" i="4"/>
  <c r="F545" i="4"/>
  <c r="F546" i="4"/>
  <c r="F547" i="4"/>
  <c r="F548" i="4"/>
  <c r="F549" i="4"/>
  <c r="F550" i="4"/>
  <c r="F551" i="4"/>
  <c r="F552" i="4"/>
  <c r="F553" i="4"/>
  <c r="F554" i="4"/>
  <c r="F555" i="4"/>
  <c r="F556" i="4"/>
  <c r="F557" i="4"/>
  <c r="F558" i="4"/>
  <c r="F559" i="4"/>
  <c r="F560" i="4"/>
  <c r="D1051" i="2"/>
  <c r="D1052" i="2"/>
  <c r="D1053" i="2"/>
  <c r="D1054" i="2"/>
  <c r="D1055" i="2"/>
  <c r="D1056" i="2"/>
  <c r="D1057" i="2"/>
  <c r="D1058" i="2"/>
  <c r="D1059" i="2"/>
  <c r="N543" i="4" s="1"/>
  <c r="O543" i="4" s="1"/>
  <c r="D1060" i="2"/>
  <c r="N555" i="4" l="1"/>
  <c r="O555" i="4" s="1"/>
  <c r="N550" i="4"/>
  <c r="O550" i="4" s="1"/>
  <c r="N542" i="4"/>
  <c r="O542" i="4" s="1"/>
  <c r="Q542" i="4" s="1"/>
  <c r="N560" i="4"/>
  <c r="O560" i="4" s="1"/>
  <c r="Q560" i="4" s="1"/>
  <c r="N552" i="4"/>
  <c r="O552" i="4" s="1"/>
  <c r="Q552" i="4" s="1"/>
  <c r="N547" i="4"/>
  <c r="O547" i="4" s="1"/>
  <c r="Q547" i="4" s="1"/>
  <c r="N539" i="4"/>
  <c r="O539" i="4" s="1"/>
  <c r="Q539" i="4" s="1"/>
  <c r="N554" i="4"/>
  <c r="O554" i="4" s="1"/>
  <c r="Q554" i="4" s="1"/>
  <c r="N549" i="4"/>
  <c r="O549" i="4" s="1"/>
  <c r="Q549" i="4" s="1"/>
  <c r="N541" i="4"/>
  <c r="O541" i="4" s="1"/>
  <c r="N559" i="4"/>
  <c r="O559" i="4" s="1"/>
  <c r="N551" i="4"/>
  <c r="O551" i="4" s="1"/>
  <c r="Q551" i="4" s="1"/>
  <c r="N546" i="4"/>
  <c r="O546" i="4" s="1"/>
  <c r="N556" i="4"/>
  <c r="O556" i="4" s="1"/>
  <c r="Q556" i="4" s="1"/>
  <c r="Q555" i="4"/>
  <c r="Q546" i="4"/>
  <c r="Q540" i="4"/>
  <c r="Q541" i="4"/>
  <c r="Q559" i="4"/>
  <c r="Q558" i="4"/>
  <c r="Q550" i="4"/>
  <c r="Q543" i="4"/>
  <c r="Q553" i="4"/>
  <c r="Q545" i="4"/>
  <c r="Q544" i="4"/>
  <c r="M516" i="4"/>
  <c r="L516" i="4" s="1"/>
  <c r="P516" i="4"/>
  <c r="M517" i="4"/>
  <c r="L517" i="4" s="1"/>
  <c r="P517" i="4"/>
  <c r="M518" i="4"/>
  <c r="L518" i="4" s="1"/>
  <c r="N518" i="4"/>
  <c r="O518" i="4" s="1"/>
  <c r="P518" i="4"/>
  <c r="M519" i="4"/>
  <c r="L519" i="4" s="1"/>
  <c r="P519" i="4"/>
  <c r="M520" i="4"/>
  <c r="L520" i="4" s="1"/>
  <c r="P520" i="4"/>
  <c r="M521" i="4"/>
  <c r="L521" i="4" s="1"/>
  <c r="N521" i="4"/>
  <c r="O521" i="4" s="1"/>
  <c r="P521" i="4"/>
  <c r="M522" i="4"/>
  <c r="L522" i="4" s="1"/>
  <c r="P522" i="4"/>
  <c r="M523" i="4"/>
  <c r="L523" i="4" s="1"/>
  <c r="N523" i="4"/>
  <c r="O523" i="4" s="1"/>
  <c r="P523" i="4"/>
  <c r="M524" i="4"/>
  <c r="L524" i="4" s="1"/>
  <c r="P524" i="4"/>
  <c r="M525" i="4"/>
  <c r="L525" i="4" s="1"/>
  <c r="P525" i="4"/>
  <c r="M526" i="4"/>
  <c r="L526" i="4" s="1"/>
  <c r="N526" i="4"/>
  <c r="O526" i="4" s="1"/>
  <c r="P526" i="4"/>
  <c r="M527" i="4"/>
  <c r="L527" i="4" s="1"/>
  <c r="P527" i="4"/>
  <c r="M528" i="4"/>
  <c r="L528" i="4" s="1"/>
  <c r="P528" i="4"/>
  <c r="M529" i="4"/>
  <c r="L529" i="4" s="1"/>
  <c r="N529" i="4"/>
  <c r="O529" i="4" s="1"/>
  <c r="P529" i="4"/>
  <c r="M530" i="4"/>
  <c r="L530" i="4" s="1"/>
  <c r="P530" i="4"/>
  <c r="M531" i="4"/>
  <c r="L531" i="4" s="1"/>
  <c r="N531" i="4"/>
  <c r="O531" i="4" s="1"/>
  <c r="P531" i="4"/>
  <c r="M532" i="4"/>
  <c r="L532" i="4" s="1"/>
  <c r="P532" i="4"/>
  <c r="M533" i="4"/>
  <c r="L533" i="4" s="1"/>
  <c r="P533" i="4"/>
  <c r="M534" i="4"/>
  <c r="L534" i="4" s="1"/>
  <c r="N534" i="4"/>
  <c r="O534" i="4" s="1"/>
  <c r="P534" i="4"/>
  <c r="M535" i="4"/>
  <c r="L535" i="4" s="1"/>
  <c r="P535" i="4"/>
  <c r="M536" i="4"/>
  <c r="L536" i="4" s="1"/>
  <c r="P536" i="4"/>
  <c r="M537" i="4"/>
  <c r="L537" i="4" s="1"/>
  <c r="N537" i="4"/>
  <c r="O537" i="4" s="1"/>
  <c r="P537" i="4"/>
  <c r="M538" i="4"/>
  <c r="L538" i="4" s="1"/>
  <c r="P538" i="4"/>
  <c r="F516" i="4"/>
  <c r="F517" i="4"/>
  <c r="F518" i="4"/>
  <c r="F519" i="4"/>
  <c r="F520" i="4"/>
  <c r="F521" i="4"/>
  <c r="F522" i="4"/>
  <c r="F523" i="4"/>
  <c r="F524" i="4"/>
  <c r="F525" i="4"/>
  <c r="F526" i="4"/>
  <c r="F527" i="4"/>
  <c r="F528" i="4"/>
  <c r="F529" i="4"/>
  <c r="F530" i="4"/>
  <c r="F531" i="4"/>
  <c r="F532" i="4"/>
  <c r="F533" i="4"/>
  <c r="F534" i="4"/>
  <c r="F535" i="4"/>
  <c r="F536" i="4"/>
  <c r="F537" i="4"/>
  <c r="F538" i="4"/>
  <c r="D1050" i="2"/>
  <c r="D1049" i="2"/>
  <c r="N516" i="4" s="1"/>
  <c r="O516" i="4" s="1"/>
  <c r="Q516" i="4" s="1"/>
  <c r="D1048" i="2"/>
  <c r="D1047" i="2"/>
  <c r="D1046" i="2"/>
  <c r="D1045" i="2"/>
  <c r="D1044" i="2"/>
  <c r="D1043" i="2"/>
  <c r="D1042" i="2"/>
  <c r="D1041" i="2"/>
  <c r="D1040" i="2"/>
  <c r="D1039" i="2"/>
  <c r="D1038" i="2"/>
  <c r="D1037" i="2"/>
  <c r="D1036" i="2"/>
  <c r="D1035" i="2"/>
  <c r="D1034" i="2"/>
  <c r="D1033" i="2"/>
  <c r="D1032" i="2"/>
  <c r="D1031" i="2"/>
  <c r="Q518" i="4" l="1"/>
  <c r="N533" i="4"/>
  <c r="O533" i="4" s="1"/>
  <c r="N525" i="4"/>
  <c r="O525" i="4" s="1"/>
  <c r="N517" i="4"/>
  <c r="O517" i="4" s="1"/>
  <c r="Q517" i="4" s="1"/>
  <c r="N528" i="4"/>
  <c r="O528" i="4" s="1"/>
  <c r="Q528" i="4" s="1"/>
  <c r="N538" i="4"/>
  <c r="O538" i="4" s="1"/>
  <c r="Q538" i="4" s="1"/>
  <c r="N530" i="4"/>
  <c r="O530" i="4" s="1"/>
  <c r="Q530" i="4" s="1"/>
  <c r="N522" i="4"/>
  <c r="O522" i="4" s="1"/>
  <c r="Q522" i="4" s="1"/>
  <c r="N536" i="4"/>
  <c r="O536" i="4" s="1"/>
  <c r="Q536" i="4" s="1"/>
  <c r="N520" i="4"/>
  <c r="O520" i="4" s="1"/>
  <c r="Q520" i="4" s="1"/>
  <c r="N535" i="4"/>
  <c r="O535" i="4" s="1"/>
  <c r="N527" i="4"/>
  <c r="O527" i="4" s="1"/>
  <c r="N519" i="4"/>
  <c r="O519" i="4" s="1"/>
  <c r="Q519" i="4" s="1"/>
  <c r="N532" i="4"/>
  <c r="O532" i="4" s="1"/>
  <c r="Q532" i="4" s="1"/>
  <c r="N524" i="4"/>
  <c r="O524" i="4" s="1"/>
  <c r="Q524" i="4" s="1"/>
  <c r="Q534" i="4"/>
  <c r="Q526" i="4"/>
  <c r="Q535" i="4"/>
  <c r="Q531" i="4"/>
  <c r="Q527" i="4"/>
  <c r="Q537" i="4"/>
  <c r="Q533" i="4"/>
  <c r="Q529" i="4"/>
  <c r="Q525" i="4"/>
  <c r="Q521" i="4"/>
  <c r="Q523" i="4"/>
  <c r="M492" i="4"/>
  <c r="L492" i="4" s="1"/>
  <c r="P492" i="4"/>
  <c r="M493" i="4"/>
  <c r="L493" i="4" s="1"/>
  <c r="P493" i="4"/>
  <c r="M494" i="4"/>
  <c r="L494" i="4" s="1"/>
  <c r="P494" i="4"/>
  <c r="M495" i="4"/>
  <c r="L495" i="4" s="1"/>
  <c r="P495" i="4"/>
  <c r="M496" i="4"/>
  <c r="L496" i="4" s="1"/>
  <c r="P496" i="4"/>
  <c r="M497" i="4"/>
  <c r="L497" i="4" s="1"/>
  <c r="P497" i="4"/>
  <c r="M498" i="4"/>
  <c r="L498" i="4" s="1"/>
  <c r="P498" i="4"/>
  <c r="M499" i="4"/>
  <c r="L499" i="4" s="1"/>
  <c r="P499" i="4"/>
  <c r="M500" i="4"/>
  <c r="L500" i="4" s="1"/>
  <c r="P500" i="4"/>
  <c r="M501" i="4"/>
  <c r="L501" i="4" s="1"/>
  <c r="P501" i="4"/>
  <c r="M502" i="4"/>
  <c r="L502" i="4" s="1"/>
  <c r="P502" i="4"/>
  <c r="M503" i="4"/>
  <c r="L503" i="4" s="1"/>
  <c r="P503" i="4"/>
  <c r="M504" i="4"/>
  <c r="L504" i="4" s="1"/>
  <c r="P504" i="4"/>
  <c r="M505" i="4"/>
  <c r="L505" i="4" s="1"/>
  <c r="P505" i="4"/>
  <c r="M506" i="4"/>
  <c r="L506" i="4" s="1"/>
  <c r="P506" i="4"/>
  <c r="M507" i="4"/>
  <c r="L507" i="4" s="1"/>
  <c r="P507" i="4"/>
  <c r="M508" i="4"/>
  <c r="L508" i="4" s="1"/>
  <c r="P508" i="4"/>
  <c r="M509" i="4"/>
  <c r="L509" i="4" s="1"/>
  <c r="P509" i="4"/>
  <c r="M510" i="4"/>
  <c r="L510" i="4" s="1"/>
  <c r="P510" i="4"/>
  <c r="M511" i="4"/>
  <c r="L511" i="4" s="1"/>
  <c r="P511" i="4"/>
  <c r="M512" i="4"/>
  <c r="L512" i="4" s="1"/>
  <c r="P512" i="4"/>
  <c r="M513" i="4"/>
  <c r="L513" i="4" s="1"/>
  <c r="P513" i="4"/>
  <c r="M514" i="4"/>
  <c r="L514" i="4" s="1"/>
  <c r="P514" i="4"/>
  <c r="M515" i="4"/>
  <c r="L515" i="4" s="1"/>
  <c r="P515" i="4"/>
  <c r="F515" i="4"/>
  <c r="F492" i="4"/>
  <c r="F493" i="4"/>
  <c r="F494" i="4"/>
  <c r="F495" i="4"/>
  <c r="F496" i="4"/>
  <c r="F497" i="4"/>
  <c r="F498" i="4"/>
  <c r="F499" i="4"/>
  <c r="F500" i="4"/>
  <c r="F501" i="4"/>
  <c r="F502" i="4"/>
  <c r="F503" i="4"/>
  <c r="F504" i="4"/>
  <c r="F505" i="4"/>
  <c r="F506" i="4"/>
  <c r="F507" i="4"/>
  <c r="F508" i="4"/>
  <c r="F509" i="4"/>
  <c r="F510" i="4"/>
  <c r="F511" i="4"/>
  <c r="F512" i="4"/>
  <c r="F513" i="4"/>
  <c r="F514" i="4"/>
  <c r="D1021" i="2"/>
  <c r="D1022" i="2"/>
  <c r="D1023" i="2"/>
  <c r="D1024" i="2"/>
  <c r="D1025" i="2"/>
  <c r="D1026" i="2"/>
  <c r="D1027" i="2"/>
  <c r="D1028" i="2"/>
  <c r="D1029" i="2"/>
  <c r="D1030" i="2"/>
  <c r="N495" i="4" s="1"/>
  <c r="O495" i="4" s="1"/>
  <c r="N500" i="4" l="1"/>
  <c r="O500" i="4" s="1"/>
  <c r="Q500" i="4" s="1"/>
  <c r="N513" i="4"/>
  <c r="O513" i="4" s="1"/>
  <c r="Q513" i="4" s="1"/>
  <c r="N505" i="4"/>
  <c r="O505" i="4" s="1"/>
  <c r="Q505" i="4" s="1"/>
  <c r="N497" i="4"/>
  <c r="O497" i="4" s="1"/>
  <c r="N508" i="4"/>
  <c r="O508" i="4" s="1"/>
  <c r="Q508" i="4" s="1"/>
  <c r="N515" i="4"/>
  <c r="O515" i="4" s="1"/>
  <c r="Q515" i="4" s="1"/>
  <c r="N507" i="4"/>
  <c r="O507" i="4" s="1"/>
  <c r="N499" i="4"/>
  <c r="O499" i="4" s="1"/>
  <c r="Q499" i="4" s="1"/>
  <c r="N510" i="4"/>
  <c r="O510" i="4" s="1"/>
  <c r="Q510" i="4" s="1"/>
  <c r="N494" i="4"/>
  <c r="O494" i="4" s="1"/>
  <c r="Q494" i="4" s="1"/>
  <c r="N512" i="4"/>
  <c r="O512" i="4" s="1"/>
  <c r="Q512" i="4" s="1"/>
  <c r="N504" i="4"/>
  <c r="O504" i="4" s="1"/>
  <c r="Q504" i="4" s="1"/>
  <c r="N496" i="4"/>
  <c r="O496" i="4" s="1"/>
  <c r="Q496" i="4" s="1"/>
  <c r="N509" i="4"/>
  <c r="O509" i="4" s="1"/>
  <c r="Q509" i="4" s="1"/>
  <c r="N501" i="4"/>
  <c r="O501" i="4" s="1"/>
  <c r="Q501" i="4" s="1"/>
  <c r="N493" i="4"/>
  <c r="O493" i="4" s="1"/>
  <c r="Q493" i="4" s="1"/>
  <c r="N502" i="4"/>
  <c r="O502" i="4" s="1"/>
  <c r="N514" i="4"/>
  <c r="O514" i="4" s="1"/>
  <c r="N506" i="4"/>
  <c r="O506" i="4" s="1"/>
  <c r="Q506" i="4" s="1"/>
  <c r="N498" i="4"/>
  <c r="O498" i="4" s="1"/>
  <c r="N492" i="4"/>
  <c r="O492" i="4" s="1"/>
  <c r="Q492" i="4" s="1"/>
  <c r="N511" i="4"/>
  <c r="O511" i="4" s="1"/>
  <c r="Q511" i="4" s="1"/>
  <c r="N503" i="4"/>
  <c r="O503" i="4" s="1"/>
  <c r="Q503" i="4" s="1"/>
  <c r="Q507" i="4"/>
  <c r="Q495" i="4"/>
  <c r="Q497" i="4"/>
  <c r="Q514" i="4"/>
  <c r="Q502" i="4"/>
  <c r="Q498" i="4"/>
  <c r="M468" i="4"/>
  <c r="L468" i="4" s="1"/>
  <c r="P468" i="4"/>
  <c r="M469" i="4"/>
  <c r="L469" i="4" s="1"/>
  <c r="P469" i="4"/>
  <c r="M470" i="4"/>
  <c r="L470" i="4" s="1"/>
  <c r="N470" i="4"/>
  <c r="O470" i="4" s="1"/>
  <c r="P470" i="4"/>
  <c r="M471" i="4"/>
  <c r="L471" i="4" s="1"/>
  <c r="N471" i="4"/>
  <c r="O471" i="4" s="1"/>
  <c r="P471" i="4"/>
  <c r="M472" i="4"/>
  <c r="L472" i="4" s="1"/>
  <c r="N472" i="4"/>
  <c r="O472" i="4" s="1"/>
  <c r="Q472" i="4" s="1"/>
  <c r="P472" i="4"/>
  <c r="M473" i="4"/>
  <c r="L473" i="4" s="1"/>
  <c r="N473" i="4"/>
  <c r="O473" i="4" s="1"/>
  <c r="P473" i="4"/>
  <c r="M474" i="4"/>
  <c r="L474" i="4" s="1"/>
  <c r="P474" i="4"/>
  <c r="M475" i="4"/>
  <c r="L475" i="4" s="1"/>
  <c r="P475" i="4"/>
  <c r="M476" i="4"/>
  <c r="L476" i="4" s="1"/>
  <c r="N476" i="4"/>
  <c r="O476" i="4" s="1"/>
  <c r="P476" i="4"/>
  <c r="M477" i="4"/>
  <c r="L477" i="4" s="1"/>
  <c r="N477" i="4"/>
  <c r="O477" i="4" s="1"/>
  <c r="P477" i="4"/>
  <c r="M478" i="4"/>
  <c r="L478" i="4" s="1"/>
  <c r="N478" i="4"/>
  <c r="O478" i="4" s="1"/>
  <c r="P478" i="4"/>
  <c r="M479" i="4"/>
  <c r="L479" i="4" s="1"/>
  <c r="P479" i="4"/>
  <c r="M480" i="4"/>
  <c r="L480" i="4" s="1"/>
  <c r="P480" i="4"/>
  <c r="M481" i="4"/>
  <c r="L481" i="4" s="1"/>
  <c r="P481" i="4"/>
  <c r="M482" i="4"/>
  <c r="L482" i="4" s="1"/>
  <c r="N482" i="4"/>
  <c r="O482" i="4" s="1"/>
  <c r="P482" i="4"/>
  <c r="M483" i="4"/>
  <c r="L483" i="4" s="1"/>
  <c r="N483" i="4"/>
  <c r="O483" i="4" s="1"/>
  <c r="P483" i="4"/>
  <c r="M484" i="4"/>
  <c r="L484" i="4" s="1"/>
  <c r="P484" i="4"/>
  <c r="M485" i="4"/>
  <c r="L485" i="4" s="1"/>
  <c r="P485" i="4"/>
  <c r="M486" i="4"/>
  <c r="L486" i="4" s="1"/>
  <c r="P486" i="4"/>
  <c r="M487" i="4"/>
  <c r="L487" i="4" s="1"/>
  <c r="N487" i="4"/>
  <c r="O487" i="4" s="1"/>
  <c r="P487" i="4"/>
  <c r="M488" i="4"/>
  <c r="L488" i="4" s="1"/>
  <c r="N488" i="4"/>
  <c r="O488" i="4" s="1"/>
  <c r="P488" i="4"/>
  <c r="M489" i="4"/>
  <c r="L489" i="4" s="1"/>
  <c r="N489" i="4"/>
  <c r="O489" i="4" s="1"/>
  <c r="P489" i="4"/>
  <c r="M490" i="4"/>
  <c r="L490" i="4" s="1"/>
  <c r="N490" i="4"/>
  <c r="O490" i="4" s="1"/>
  <c r="Q490" i="4" s="1"/>
  <c r="P490" i="4"/>
  <c r="M491" i="4"/>
  <c r="L491" i="4" s="1"/>
  <c r="N491" i="4"/>
  <c r="O491" i="4" s="1"/>
  <c r="P491" i="4"/>
  <c r="F468" i="4"/>
  <c r="F469" i="4"/>
  <c r="F470" i="4"/>
  <c r="F471" i="4"/>
  <c r="F472" i="4"/>
  <c r="F473" i="4"/>
  <c r="F474" i="4"/>
  <c r="F475" i="4"/>
  <c r="F476" i="4"/>
  <c r="F477" i="4"/>
  <c r="F478" i="4"/>
  <c r="F479" i="4"/>
  <c r="F480" i="4"/>
  <c r="F481" i="4"/>
  <c r="F482" i="4"/>
  <c r="F483" i="4"/>
  <c r="F484" i="4"/>
  <c r="F485" i="4"/>
  <c r="F486" i="4"/>
  <c r="F487" i="4"/>
  <c r="F488" i="4"/>
  <c r="F489" i="4"/>
  <c r="F490" i="4"/>
  <c r="F491" i="4"/>
  <c r="D1011" i="2"/>
  <c r="D1012" i="2"/>
  <c r="D1013" i="2"/>
  <c r="D1014" i="2"/>
  <c r="D1015" i="2"/>
  <c r="D1016" i="2"/>
  <c r="D1017" i="2"/>
  <c r="D1018" i="2"/>
  <c r="D1019" i="2"/>
  <c r="D1020" i="2"/>
  <c r="N468" i="4" s="1"/>
  <c r="O468" i="4" s="1"/>
  <c r="Q478" i="4" l="1"/>
  <c r="Q488" i="4"/>
  <c r="Q470" i="4"/>
  <c r="N485" i="4"/>
  <c r="O485" i="4" s="1"/>
  <c r="Q485" i="4" s="1"/>
  <c r="N480" i="4"/>
  <c r="O480" i="4" s="1"/>
  <c r="N475" i="4"/>
  <c r="O475" i="4" s="1"/>
  <c r="Q475" i="4" s="1"/>
  <c r="N469" i="4"/>
  <c r="O469" i="4" s="1"/>
  <c r="Q469" i="4" s="1"/>
  <c r="N484" i="4"/>
  <c r="O484" i="4" s="1"/>
  <c r="Q484" i="4" s="1"/>
  <c r="N479" i="4"/>
  <c r="O479" i="4" s="1"/>
  <c r="Q479" i="4" s="1"/>
  <c r="N474" i="4"/>
  <c r="O474" i="4" s="1"/>
  <c r="N486" i="4"/>
  <c r="O486" i="4" s="1"/>
  <c r="N481" i="4"/>
  <c r="O481" i="4" s="1"/>
  <c r="Q481" i="4" s="1"/>
  <c r="Q487" i="4"/>
  <c r="Q471" i="4"/>
  <c r="Q486" i="4"/>
  <c r="Q480" i="4"/>
  <c r="Q489" i="4"/>
  <c r="Q482" i="4"/>
  <c r="Q474" i="4"/>
  <c r="Q473" i="4"/>
  <c r="Q491" i="4"/>
  <c r="Q483" i="4"/>
  <c r="Q476" i="4"/>
  <c r="Q468" i="4"/>
  <c r="Q477" i="4"/>
  <c r="M444" i="4"/>
  <c r="L444" i="4" s="1"/>
  <c r="P444" i="4"/>
  <c r="M445" i="4"/>
  <c r="L445" i="4" s="1"/>
  <c r="P445" i="4"/>
  <c r="M446" i="4"/>
  <c r="L446" i="4" s="1"/>
  <c r="P446" i="4"/>
  <c r="M447" i="4"/>
  <c r="L447" i="4" s="1"/>
  <c r="P447" i="4"/>
  <c r="M448" i="4"/>
  <c r="L448" i="4" s="1"/>
  <c r="P448" i="4"/>
  <c r="M449" i="4"/>
  <c r="L449" i="4" s="1"/>
  <c r="P449" i="4"/>
  <c r="M450" i="4"/>
  <c r="L450" i="4" s="1"/>
  <c r="P450" i="4"/>
  <c r="M451" i="4"/>
  <c r="L451" i="4" s="1"/>
  <c r="P451" i="4"/>
  <c r="M452" i="4"/>
  <c r="L452" i="4" s="1"/>
  <c r="P452" i="4"/>
  <c r="M453" i="4"/>
  <c r="L453" i="4" s="1"/>
  <c r="P453" i="4"/>
  <c r="M454" i="4"/>
  <c r="L454" i="4" s="1"/>
  <c r="P454" i="4"/>
  <c r="M455" i="4"/>
  <c r="L455" i="4" s="1"/>
  <c r="N455" i="4"/>
  <c r="O455" i="4" s="1"/>
  <c r="P455" i="4"/>
  <c r="M456" i="4"/>
  <c r="L456" i="4" s="1"/>
  <c r="P456" i="4"/>
  <c r="M457" i="4"/>
  <c r="L457" i="4" s="1"/>
  <c r="P457" i="4"/>
  <c r="M458" i="4"/>
  <c r="L458" i="4" s="1"/>
  <c r="P458" i="4"/>
  <c r="M459" i="4"/>
  <c r="L459" i="4" s="1"/>
  <c r="P459" i="4"/>
  <c r="M460" i="4"/>
  <c r="L460" i="4" s="1"/>
  <c r="P460" i="4"/>
  <c r="M461" i="4"/>
  <c r="L461" i="4" s="1"/>
  <c r="P461" i="4"/>
  <c r="M462" i="4"/>
  <c r="L462" i="4" s="1"/>
  <c r="P462" i="4"/>
  <c r="M463" i="4"/>
  <c r="L463" i="4" s="1"/>
  <c r="N463" i="4"/>
  <c r="O463" i="4" s="1"/>
  <c r="P463" i="4"/>
  <c r="M464" i="4"/>
  <c r="L464" i="4" s="1"/>
  <c r="P464" i="4"/>
  <c r="M465" i="4"/>
  <c r="L465" i="4" s="1"/>
  <c r="P465" i="4"/>
  <c r="M466" i="4"/>
  <c r="L466" i="4" s="1"/>
  <c r="P466" i="4"/>
  <c r="M467" i="4"/>
  <c r="L467" i="4" s="1"/>
  <c r="P467" i="4"/>
  <c r="F444" i="4"/>
  <c r="F445" i="4"/>
  <c r="F446" i="4"/>
  <c r="F447" i="4"/>
  <c r="F448" i="4"/>
  <c r="F449" i="4"/>
  <c r="F450" i="4"/>
  <c r="F451" i="4"/>
  <c r="F452" i="4"/>
  <c r="F453" i="4"/>
  <c r="F454" i="4"/>
  <c r="F455" i="4"/>
  <c r="F456" i="4"/>
  <c r="F457" i="4"/>
  <c r="F458" i="4"/>
  <c r="F459" i="4"/>
  <c r="F460" i="4"/>
  <c r="F461" i="4"/>
  <c r="F462" i="4"/>
  <c r="F463" i="4"/>
  <c r="F464" i="4"/>
  <c r="F465" i="4"/>
  <c r="F466" i="4"/>
  <c r="F467" i="4"/>
  <c r="D1000" i="2"/>
  <c r="D1001" i="2"/>
  <c r="D1002" i="2"/>
  <c r="D1003" i="2"/>
  <c r="D1004" i="2"/>
  <c r="D1005" i="2"/>
  <c r="D1006" i="2"/>
  <c r="D1007" i="2"/>
  <c r="D1008" i="2"/>
  <c r="D1009" i="2"/>
  <c r="N450" i="4" s="1"/>
  <c r="O450" i="4" s="1"/>
  <c r="D1010" i="2"/>
  <c r="N447" i="4" l="1"/>
  <c r="O447" i="4" s="1"/>
  <c r="N460" i="4"/>
  <c r="O460" i="4" s="1"/>
  <c r="N452" i="4"/>
  <c r="O452" i="4" s="1"/>
  <c r="N444" i="4"/>
  <c r="O444" i="4" s="1"/>
  <c r="Q444" i="4" s="1"/>
  <c r="N462" i="4"/>
  <c r="O462" i="4" s="1"/>
  <c r="Q462" i="4" s="1"/>
  <c r="N454" i="4"/>
  <c r="O454" i="4" s="1"/>
  <c r="Q454" i="4" s="1"/>
  <c r="N446" i="4"/>
  <c r="O446" i="4" s="1"/>
  <c r="N465" i="4"/>
  <c r="O465" i="4" s="1"/>
  <c r="N449" i="4"/>
  <c r="O449" i="4" s="1"/>
  <c r="N467" i="4"/>
  <c r="O467" i="4" s="1"/>
  <c r="Q467" i="4" s="1"/>
  <c r="N459" i="4"/>
  <c r="O459" i="4" s="1"/>
  <c r="N451" i="4"/>
  <c r="O451" i="4" s="1"/>
  <c r="Q451" i="4" s="1"/>
  <c r="N464" i="4"/>
  <c r="O464" i="4" s="1"/>
  <c r="Q464" i="4" s="1"/>
  <c r="N456" i="4"/>
  <c r="O456" i="4" s="1"/>
  <c r="Q456" i="4" s="1"/>
  <c r="N448" i="4"/>
  <c r="O448" i="4" s="1"/>
  <c r="Q448" i="4" s="1"/>
  <c r="N457" i="4"/>
  <c r="O457" i="4" s="1"/>
  <c r="Q457" i="4" s="1"/>
  <c r="N461" i="4"/>
  <c r="O461" i="4" s="1"/>
  <c r="N453" i="4"/>
  <c r="O453" i="4" s="1"/>
  <c r="N445" i="4"/>
  <c r="O445" i="4" s="1"/>
  <c r="Q445" i="4" s="1"/>
  <c r="N466" i="4"/>
  <c r="O466" i="4" s="1"/>
  <c r="N458" i="4"/>
  <c r="O458" i="4" s="1"/>
  <c r="Q458" i="4" s="1"/>
  <c r="Q446" i="4"/>
  <c r="Q447" i="4"/>
  <c r="Q466" i="4"/>
  <c r="Q463" i="4"/>
  <c r="Q460" i="4"/>
  <c r="Q450" i="4"/>
  <c r="Q465" i="4"/>
  <c r="Q459" i="4"/>
  <c r="Q455" i="4"/>
  <c r="Q453" i="4"/>
  <c r="Q449" i="4"/>
  <c r="Q461" i="4"/>
  <c r="Q452" i="4"/>
  <c r="M441" i="4"/>
  <c r="L441" i="4" s="1"/>
  <c r="P441" i="4"/>
  <c r="M442" i="4"/>
  <c r="L442" i="4" s="1"/>
  <c r="P442" i="4"/>
  <c r="M443" i="4"/>
  <c r="L443" i="4" s="1"/>
  <c r="P443" i="4"/>
  <c r="M431" i="4"/>
  <c r="N431" i="4"/>
  <c r="O431" i="4" s="1"/>
  <c r="P431" i="4"/>
  <c r="M432" i="4"/>
  <c r="N432" i="4"/>
  <c r="O432" i="4" s="1"/>
  <c r="Q432" i="4" s="1"/>
  <c r="P432" i="4"/>
  <c r="M433" i="4"/>
  <c r="N433" i="4"/>
  <c r="O433" i="4" s="1"/>
  <c r="P433" i="4"/>
  <c r="M434" i="4"/>
  <c r="N434" i="4"/>
  <c r="O434" i="4" s="1"/>
  <c r="P434" i="4"/>
  <c r="M435" i="4"/>
  <c r="P435" i="4"/>
  <c r="M436" i="4"/>
  <c r="N436" i="4"/>
  <c r="O436" i="4" s="1"/>
  <c r="P436" i="4"/>
  <c r="M437" i="4"/>
  <c r="N437" i="4"/>
  <c r="O437" i="4" s="1"/>
  <c r="Q437" i="4" s="1"/>
  <c r="P437" i="4"/>
  <c r="M438" i="4"/>
  <c r="N438" i="4"/>
  <c r="O438" i="4" s="1"/>
  <c r="P438" i="4"/>
  <c r="M439" i="4"/>
  <c r="N439" i="4"/>
  <c r="O439" i="4" s="1"/>
  <c r="P439" i="4"/>
  <c r="M440" i="4"/>
  <c r="N440" i="4"/>
  <c r="O440" i="4" s="1"/>
  <c r="P440" i="4"/>
  <c r="F431" i="4"/>
  <c r="F432" i="4"/>
  <c r="F433" i="4"/>
  <c r="F434" i="4"/>
  <c r="F435" i="4"/>
  <c r="F436" i="4"/>
  <c r="F437" i="4"/>
  <c r="F438" i="4"/>
  <c r="F439" i="4"/>
  <c r="F440" i="4"/>
  <c r="F441" i="4"/>
  <c r="F442" i="4"/>
  <c r="F443" i="4"/>
  <c r="D988" i="2"/>
  <c r="D989" i="2"/>
  <c r="D990" i="2"/>
  <c r="D991" i="2"/>
  <c r="D992" i="2"/>
  <c r="D993" i="2"/>
  <c r="D994" i="2"/>
  <c r="D995" i="2"/>
  <c r="D996" i="2"/>
  <c r="D997" i="2"/>
  <c r="D998" i="2"/>
  <c r="N435" i="4" s="1"/>
  <c r="O435" i="4" s="1"/>
  <c r="D999" i="2"/>
  <c r="Q439" i="4" l="1"/>
  <c r="N442" i="4"/>
  <c r="O442" i="4" s="1"/>
  <c r="Q442" i="4" s="1"/>
  <c r="Q436" i="4"/>
  <c r="N441" i="4"/>
  <c r="O441" i="4" s="1"/>
  <c r="Q441" i="4" s="1"/>
  <c r="Q438" i="4"/>
  <c r="N443" i="4"/>
  <c r="O443" i="4" s="1"/>
  <c r="Q443" i="4" s="1"/>
  <c r="Q440" i="4"/>
  <c r="Q435" i="4"/>
  <c r="Q431" i="4"/>
  <c r="Q433" i="4"/>
  <c r="Q434" i="4"/>
  <c r="L433" i="4"/>
  <c r="L434" i="4"/>
  <c r="L438" i="4"/>
  <c r="L431" i="4"/>
  <c r="L432" i="4"/>
  <c r="L435" i="4"/>
  <c r="L436" i="4"/>
  <c r="L437" i="4"/>
  <c r="L439" i="4"/>
  <c r="L440" i="4"/>
  <c r="M417" i="4" l="1"/>
  <c r="L417" i="4" s="1"/>
  <c r="P417" i="4"/>
  <c r="M418" i="4"/>
  <c r="L418" i="4" s="1"/>
  <c r="P418" i="4"/>
  <c r="M419" i="4"/>
  <c r="L419" i="4" s="1"/>
  <c r="P419" i="4"/>
  <c r="M420" i="4"/>
  <c r="L420" i="4" s="1"/>
  <c r="P420" i="4"/>
  <c r="M421" i="4"/>
  <c r="L421" i="4" s="1"/>
  <c r="N421" i="4"/>
  <c r="O421" i="4" s="1"/>
  <c r="Q421" i="4" s="1"/>
  <c r="P421" i="4"/>
  <c r="M422" i="4"/>
  <c r="L422" i="4" s="1"/>
  <c r="P422" i="4"/>
  <c r="M423" i="4"/>
  <c r="L423" i="4" s="1"/>
  <c r="P423" i="4"/>
  <c r="M424" i="4"/>
  <c r="L424" i="4" s="1"/>
  <c r="N424" i="4"/>
  <c r="O424" i="4" s="1"/>
  <c r="Q424" i="4" s="1"/>
  <c r="P424" i="4"/>
  <c r="M425" i="4"/>
  <c r="L425" i="4" s="1"/>
  <c r="P425" i="4"/>
  <c r="M426" i="4"/>
  <c r="L426" i="4" s="1"/>
  <c r="N426" i="4"/>
  <c r="O426" i="4" s="1"/>
  <c r="P426" i="4"/>
  <c r="M427" i="4"/>
  <c r="L427" i="4" s="1"/>
  <c r="P427" i="4"/>
  <c r="M428" i="4"/>
  <c r="L428" i="4" s="1"/>
  <c r="N428" i="4"/>
  <c r="O428" i="4" s="1"/>
  <c r="Q428" i="4" s="1"/>
  <c r="P428" i="4"/>
  <c r="M429" i="4"/>
  <c r="L429" i="4" s="1"/>
  <c r="N429" i="4"/>
  <c r="O429" i="4" s="1"/>
  <c r="Q429" i="4" s="1"/>
  <c r="P429" i="4"/>
  <c r="M430" i="4"/>
  <c r="L430" i="4" s="1"/>
  <c r="P430" i="4"/>
  <c r="F417" i="4"/>
  <c r="F418" i="4"/>
  <c r="F419" i="4"/>
  <c r="F420" i="4"/>
  <c r="F421" i="4"/>
  <c r="F422" i="4"/>
  <c r="F423" i="4"/>
  <c r="F424" i="4"/>
  <c r="F425" i="4"/>
  <c r="F426" i="4"/>
  <c r="F427" i="4"/>
  <c r="F428" i="4"/>
  <c r="F429" i="4"/>
  <c r="F430" i="4"/>
  <c r="D978" i="2"/>
  <c r="D979" i="2"/>
  <c r="D980" i="2"/>
  <c r="D981" i="2"/>
  <c r="D982" i="2"/>
  <c r="D983" i="2"/>
  <c r="D984" i="2"/>
  <c r="D985" i="2"/>
  <c r="D986" i="2"/>
  <c r="N422" i="4" s="1"/>
  <c r="O422" i="4" s="1"/>
  <c r="D987" i="2"/>
  <c r="N427" i="4" l="1"/>
  <c r="O427" i="4" s="1"/>
  <c r="N419" i="4"/>
  <c r="O419" i="4" s="1"/>
  <c r="N418" i="4"/>
  <c r="O418" i="4" s="1"/>
  <c r="Q418" i="4" s="1"/>
  <c r="N423" i="4"/>
  <c r="O423" i="4" s="1"/>
  <c r="Q423" i="4" s="1"/>
  <c r="N420" i="4"/>
  <c r="O420" i="4" s="1"/>
  <c r="Q420" i="4" s="1"/>
  <c r="N425" i="4"/>
  <c r="O425" i="4" s="1"/>
  <c r="Q425" i="4" s="1"/>
  <c r="N417" i="4"/>
  <c r="O417" i="4" s="1"/>
  <c r="Q417" i="4" s="1"/>
  <c r="N430" i="4"/>
  <c r="O430" i="4" s="1"/>
  <c r="Q430" i="4" s="1"/>
  <c r="Q426" i="4"/>
  <c r="Q422" i="4"/>
  <c r="Q427" i="4"/>
  <c r="Q419" i="4"/>
  <c r="M403" i="4"/>
  <c r="L403" i="4" s="1"/>
  <c r="P403" i="4"/>
  <c r="M404" i="4"/>
  <c r="L404" i="4" s="1"/>
  <c r="P404" i="4"/>
  <c r="M405" i="4"/>
  <c r="L405" i="4" s="1"/>
  <c r="P405" i="4"/>
  <c r="M406" i="4"/>
  <c r="L406" i="4" s="1"/>
  <c r="P406" i="4"/>
  <c r="M407" i="4"/>
  <c r="L407" i="4" s="1"/>
  <c r="P407" i="4"/>
  <c r="M408" i="4"/>
  <c r="L408" i="4" s="1"/>
  <c r="P408" i="4"/>
  <c r="M409" i="4"/>
  <c r="L409" i="4" s="1"/>
  <c r="P409" i="4"/>
  <c r="M410" i="4"/>
  <c r="L410" i="4" s="1"/>
  <c r="P410" i="4"/>
  <c r="M411" i="4"/>
  <c r="L411" i="4" s="1"/>
  <c r="P411" i="4"/>
  <c r="M412" i="4"/>
  <c r="L412" i="4" s="1"/>
  <c r="P412" i="4"/>
  <c r="M413" i="4"/>
  <c r="L413" i="4" s="1"/>
  <c r="P413" i="4"/>
  <c r="M414" i="4"/>
  <c r="L414" i="4" s="1"/>
  <c r="P414" i="4"/>
  <c r="M415" i="4"/>
  <c r="L415" i="4" s="1"/>
  <c r="P415" i="4"/>
  <c r="M416" i="4"/>
  <c r="L416" i="4" s="1"/>
  <c r="P416" i="4"/>
  <c r="F403" i="4"/>
  <c r="F404" i="4"/>
  <c r="F405" i="4"/>
  <c r="F406" i="4"/>
  <c r="F407" i="4"/>
  <c r="F408" i="4"/>
  <c r="F409" i="4"/>
  <c r="F410" i="4"/>
  <c r="F411" i="4"/>
  <c r="F412" i="4"/>
  <c r="F413" i="4"/>
  <c r="F414" i="4"/>
  <c r="F415" i="4"/>
  <c r="F416" i="4"/>
  <c r="D967" i="2"/>
  <c r="D968" i="2"/>
  <c r="D969" i="2"/>
  <c r="D970" i="2"/>
  <c r="D971" i="2"/>
  <c r="D972" i="2"/>
  <c r="D973" i="2"/>
  <c r="D974" i="2"/>
  <c r="D975" i="2"/>
  <c r="D976" i="2"/>
  <c r="N406" i="4" s="1"/>
  <c r="O406" i="4" s="1"/>
  <c r="D977" i="2"/>
  <c r="N416" i="4" l="1"/>
  <c r="O416" i="4" s="1"/>
  <c r="Q416" i="4" s="1"/>
  <c r="N408" i="4"/>
  <c r="O408" i="4" s="1"/>
  <c r="Q408" i="4" s="1"/>
  <c r="N410" i="4"/>
  <c r="O410" i="4" s="1"/>
  <c r="N415" i="4"/>
  <c r="O415" i="4" s="1"/>
  <c r="Q415" i="4" s="1"/>
  <c r="N407" i="4"/>
  <c r="O407" i="4" s="1"/>
  <c r="Q407" i="4" s="1"/>
  <c r="N412" i="4"/>
  <c r="O412" i="4" s="1"/>
  <c r="Q412" i="4" s="1"/>
  <c r="N404" i="4"/>
  <c r="O404" i="4" s="1"/>
  <c r="Q404" i="4" s="1"/>
  <c r="N411" i="4"/>
  <c r="O411" i="4" s="1"/>
  <c r="Q411" i="4" s="1"/>
  <c r="N413" i="4"/>
  <c r="O413" i="4" s="1"/>
  <c r="Q413" i="4" s="1"/>
  <c r="N409" i="4"/>
  <c r="O409" i="4" s="1"/>
  <c r="N403" i="4"/>
  <c r="O403" i="4" s="1"/>
  <c r="Q403" i="4" s="1"/>
  <c r="N405" i="4"/>
  <c r="O405" i="4" s="1"/>
  <c r="Q405" i="4" s="1"/>
  <c r="N414" i="4"/>
  <c r="O414" i="4" s="1"/>
  <c r="Q414" i="4" s="1"/>
  <c r="Q409" i="4"/>
  <c r="Q406" i="4"/>
  <c r="Q410" i="4"/>
  <c r="M388" i="4"/>
  <c r="L388" i="4" s="1"/>
  <c r="P388" i="4"/>
  <c r="M389" i="4"/>
  <c r="L389" i="4" s="1"/>
  <c r="P389" i="4"/>
  <c r="M390" i="4"/>
  <c r="L390" i="4" s="1"/>
  <c r="P390" i="4"/>
  <c r="M391" i="4"/>
  <c r="L391" i="4" s="1"/>
  <c r="P391" i="4"/>
  <c r="M392" i="4"/>
  <c r="L392" i="4" s="1"/>
  <c r="P392" i="4"/>
  <c r="M393" i="4"/>
  <c r="L393" i="4" s="1"/>
  <c r="P393" i="4"/>
  <c r="M394" i="4"/>
  <c r="L394" i="4" s="1"/>
  <c r="P394" i="4"/>
  <c r="M395" i="4"/>
  <c r="L395" i="4" s="1"/>
  <c r="P395" i="4"/>
  <c r="M396" i="4"/>
  <c r="L396" i="4" s="1"/>
  <c r="P396" i="4"/>
  <c r="M397" i="4"/>
  <c r="L397" i="4" s="1"/>
  <c r="P397" i="4"/>
  <c r="M398" i="4"/>
  <c r="L398" i="4" s="1"/>
  <c r="P398" i="4"/>
  <c r="M399" i="4"/>
  <c r="L399" i="4" s="1"/>
  <c r="P399" i="4"/>
  <c r="M400" i="4"/>
  <c r="L400" i="4" s="1"/>
  <c r="P400" i="4"/>
  <c r="M401" i="4"/>
  <c r="L401" i="4" s="1"/>
  <c r="P401" i="4"/>
  <c r="M402" i="4"/>
  <c r="L402" i="4" s="1"/>
  <c r="P402" i="4"/>
  <c r="F388" i="4"/>
  <c r="F389" i="4"/>
  <c r="F390" i="4"/>
  <c r="F391" i="4"/>
  <c r="F392" i="4"/>
  <c r="F393" i="4"/>
  <c r="F394" i="4"/>
  <c r="F395" i="4"/>
  <c r="F396" i="4"/>
  <c r="F397" i="4"/>
  <c r="F398" i="4"/>
  <c r="F399" i="4"/>
  <c r="F400" i="4"/>
  <c r="F401" i="4"/>
  <c r="F402" i="4"/>
  <c r="D956" i="2"/>
  <c r="D957" i="2"/>
  <c r="D958" i="2"/>
  <c r="D959" i="2"/>
  <c r="D960" i="2"/>
  <c r="D961" i="2"/>
  <c r="D962" i="2"/>
  <c r="D963" i="2"/>
  <c r="D964" i="2"/>
  <c r="D965" i="2"/>
  <c r="D966" i="2"/>
  <c r="N394" i="4" s="1"/>
  <c r="O394" i="4" s="1"/>
  <c r="N391" i="4" l="1"/>
  <c r="O391" i="4" s="1"/>
  <c r="N400" i="4"/>
  <c r="O400" i="4" s="1"/>
  <c r="Q400" i="4" s="1"/>
  <c r="N398" i="4"/>
  <c r="O398" i="4" s="1"/>
  <c r="Q398" i="4" s="1"/>
  <c r="N388" i="4"/>
  <c r="O388" i="4" s="1"/>
  <c r="Q388" i="4" s="1"/>
  <c r="N402" i="4"/>
  <c r="O402" i="4" s="1"/>
  <c r="Q402" i="4" s="1"/>
  <c r="N395" i="4"/>
  <c r="O395" i="4" s="1"/>
  <c r="Q395" i="4" s="1"/>
  <c r="N390" i="4"/>
  <c r="O390" i="4" s="1"/>
  <c r="Q390" i="4" s="1"/>
  <c r="N397" i="4"/>
  <c r="O397" i="4" s="1"/>
  <c r="Q397" i="4" s="1"/>
  <c r="N399" i="4"/>
  <c r="O399" i="4" s="1"/>
  <c r="Q399" i="4" s="1"/>
  <c r="N392" i="4"/>
  <c r="O392" i="4" s="1"/>
  <c r="Q392" i="4" s="1"/>
  <c r="N401" i="4"/>
  <c r="O401" i="4" s="1"/>
  <c r="Q401" i="4" s="1"/>
  <c r="N389" i="4"/>
  <c r="O389" i="4" s="1"/>
  <c r="Q389" i="4" s="1"/>
  <c r="N393" i="4"/>
  <c r="O393" i="4" s="1"/>
  <c r="N396" i="4"/>
  <c r="O396" i="4" s="1"/>
  <c r="Q396" i="4" s="1"/>
  <c r="Q391" i="4"/>
  <c r="Q393" i="4"/>
  <c r="Q394" i="4"/>
  <c r="M373" i="4"/>
  <c r="L373" i="4" s="1"/>
  <c r="P373" i="4"/>
  <c r="M374" i="4"/>
  <c r="L374" i="4" s="1"/>
  <c r="P374" i="4"/>
  <c r="M375" i="4"/>
  <c r="L375" i="4" s="1"/>
  <c r="P375" i="4"/>
  <c r="M376" i="4"/>
  <c r="L376" i="4" s="1"/>
  <c r="N376" i="4"/>
  <c r="O376" i="4" s="1"/>
  <c r="P376" i="4"/>
  <c r="M377" i="4"/>
  <c r="L377" i="4" s="1"/>
  <c r="P377" i="4"/>
  <c r="M378" i="4"/>
  <c r="L378" i="4" s="1"/>
  <c r="P378" i="4"/>
  <c r="M379" i="4"/>
  <c r="L379" i="4" s="1"/>
  <c r="N379" i="4"/>
  <c r="O379" i="4" s="1"/>
  <c r="P379" i="4"/>
  <c r="M380" i="4"/>
  <c r="L380" i="4" s="1"/>
  <c r="P380" i="4"/>
  <c r="M381" i="4"/>
  <c r="L381" i="4" s="1"/>
  <c r="N381" i="4"/>
  <c r="O381" i="4" s="1"/>
  <c r="P381" i="4"/>
  <c r="M382" i="4"/>
  <c r="L382" i="4" s="1"/>
  <c r="P382" i="4"/>
  <c r="M383" i="4"/>
  <c r="L383" i="4" s="1"/>
  <c r="N383" i="4"/>
  <c r="O383" i="4" s="1"/>
  <c r="P383" i="4"/>
  <c r="M384" i="4"/>
  <c r="L384" i="4" s="1"/>
  <c r="N384" i="4"/>
  <c r="O384" i="4" s="1"/>
  <c r="Q384" i="4" s="1"/>
  <c r="P384" i="4"/>
  <c r="M385" i="4"/>
  <c r="L385" i="4" s="1"/>
  <c r="N385" i="4"/>
  <c r="O385" i="4" s="1"/>
  <c r="P385" i="4"/>
  <c r="M386" i="4"/>
  <c r="L386" i="4" s="1"/>
  <c r="N386" i="4"/>
  <c r="O386" i="4" s="1"/>
  <c r="P386" i="4"/>
  <c r="M387" i="4"/>
  <c r="L387" i="4" s="1"/>
  <c r="N387" i="4"/>
  <c r="O387" i="4" s="1"/>
  <c r="Q387" i="4" s="1"/>
  <c r="P387" i="4"/>
  <c r="F373" i="4"/>
  <c r="F374" i="4"/>
  <c r="F375" i="4"/>
  <c r="F376" i="4"/>
  <c r="F377" i="4"/>
  <c r="F378" i="4"/>
  <c r="F379" i="4"/>
  <c r="F380" i="4"/>
  <c r="F381" i="4"/>
  <c r="F382" i="4"/>
  <c r="F383" i="4"/>
  <c r="F384" i="4"/>
  <c r="F385" i="4"/>
  <c r="F386" i="4"/>
  <c r="F387" i="4"/>
  <c r="D946" i="2"/>
  <c r="D947" i="2"/>
  <c r="D948" i="2"/>
  <c r="D949" i="2"/>
  <c r="D950" i="2"/>
  <c r="D951" i="2"/>
  <c r="D952" i="2"/>
  <c r="D953" i="2"/>
  <c r="D954" i="2"/>
  <c r="N374" i="4" s="1"/>
  <c r="O374" i="4" s="1"/>
  <c r="Q374" i="4" s="1"/>
  <c r="D955" i="2"/>
  <c r="Q376" i="4" l="1"/>
  <c r="N373" i="4"/>
  <c r="O373" i="4" s="1"/>
  <c r="Q386" i="4"/>
  <c r="N378" i="4"/>
  <c r="O378" i="4" s="1"/>
  <c r="Q378" i="4" s="1"/>
  <c r="N375" i="4"/>
  <c r="O375" i="4" s="1"/>
  <c r="N380" i="4"/>
  <c r="O380" i="4" s="1"/>
  <c r="Q380" i="4" s="1"/>
  <c r="N377" i="4"/>
  <c r="O377" i="4" s="1"/>
  <c r="Q377" i="4" s="1"/>
  <c r="N382" i="4"/>
  <c r="O382" i="4" s="1"/>
  <c r="Q382" i="4" s="1"/>
  <c r="Q383" i="4"/>
  <c r="Q379" i="4"/>
  <c r="Q385" i="4"/>
  <c r="Q381" i="4"/>
  <c r="Q373" i="4"/>
  <c r="Q375" i="4"/>
  <c r="M357" i="4"/>
  <c r="L357" i="4" s="1"/>
  <c r="P357" i="4"/>
  <c r="M358" i="4"/>
  <c r="L358" i="4" s="1"/>
  <c r="P358" i="4"/>
  <c r="M359" i="4"/>
  <c r="L359" i="4" s="1"/>
  <c r="P359" i="4"/>
  <c r="M360" i="4"/>
  <c r="L360" i="4" s="1"/>
  <c r="P360" i="4"/>
  <c r="M361" i="4"/>
  <c r="L361" i="4" s="1"/>
  <c r="P361" i="4"/>
  <c r="M362" i="4"/>
  <c r="L362" i="4" s="1"/>
  <c r="P362" i="4"/>
  <c r="M363" i="4"/>
  <c r="L363" i="4" s="1"/>
  <c r="P363" i="4"/>
  <c r="M364" i="4"/>
  <c r="L364" i="4" s="1"/>
  <c r="P364" i="4"/>
  <c r="M365" i="4"/>
  <c r="L365" i="4" s="1"/>
  <c r="P365" i="4"/>
  <c r="M366" i="4"/>
  <c r="L366" i="4" s="1"/>
  <c r="P366" i="4"/>
  <c r="M367" i="4"/>
  <c r="L367" i="4" s="1"/>
  <c r="P367" i="4"/>
  <c r="M368" i="4"/>
  <c r="L368" i="4" s="1"/>
  <c r="P368" i="4"/>
  <c r="M369" i="4"/>
  <c r="L369" i="4" s="1"/>
  <c r="P369" i="4"/>
  <c r="M370" i="4"/>
  <c r="L370" i="4" s="1"/>
  <c r="P370" i="4"/>
  <c r="M371" i="4"/>
  <c r="L371" i="4" s="1"/>
  <c r="P371" i="4"/>
  <c r="M372" i="4"/>
  <c r="L372" i="4" s="1"/>
  <c r="P372" i="4"/>
  <c r="F357" i="4"/>
  <c r="F358" i="4"/>
  <c r="F359" i="4"/>
  <c r="F360" i="4"/>
  <c r="F361" i="4"/>
  <c r="F362" i="4"/>
  <c r="F363" i="4"/>
  <c r="F364" i="4"/>
  <c r="F365" i="4"/>
  <c r="F366" i="4"/>
  <c r="F367" i="4"/>
  <c r="F368" i="4"/>
  <c r="F369" i="4"/>
  <c r="F370" i="4"/>
  <c r="F371" i="4"/>
  <c r="F372" i="4"/>
  <c r="D936" i="2"/>
  <c r="D937" i="2"/>
  <c r="D938" i="2"/>
  <c r="D939" i="2"/>
  <c r="D940" i="2"/>
  <c r="D941" i="2"/>
  <c r="D942" i="2"/>
  <c r="D943" i="2"/>
  <c r="D944" i="2"/>
  <c r="N357" i="4" s="1"/>
  <c r="O357" i="4" s="1"/>
  <c r="Q357" i="4" s="1"/>
  <c r="D945" i="2"/>
  <c r="N370" i="4" l="1"/>
  <c r="O370" i="4" s="1"/>
  <c r="Q370" i="4" s="1"/>
  <c r="N372" i="4"/>
  <c r="O372" i="4" s="1"/>
  <c r="Q372" i="4" s="1"/>
  <c r="N364" i="4"/>
  <c r="O364" i="4" s="1"/>
  <c r="N369" i="4"/>
  <c r="O369" i="4" s="1"/>
  <c r="Q369" i="4" s="1"/>
  <c r="N361" i="4"/>
  <c r="O361" i="4" s="1"/>
  <c r="Q361" i="4" s="1"/>
  <c r="N366" i="4"/>
  <c r="O366" i="4" s="1"/>
  <c r="Q366" i="4" s="1"/>
  <c r="N358" i="4"/>
  <c r="O358" i="4" s="1"/>
  <c r="Q358" i="4" s="1"/>
  <c r="N371" i="4"/>
  <c r="O371" i="4" s="1"/>
  <c r="Q371" i="4" s="1"/>
  <c r="N363" i="4"/>
  <c r="O363" i="4" s="1"/>
  <c r="Q363" i="4" s="1"/>
  <c r="N362" i="4"/>
  <c r="O362" i="4" s="1"/>
  <c r="N367" i="4"/>
  <c r="O367" i="4" s="1"/>
  <c r="Q367" i="4" s="1"/>
  <c r="N368" i="4"/>
  <c r="O368" i="4" s="1"/>
  <c r="Q368" i="4" s="1"/>
  <c r="N360" i="4"/>
  <c r="O360" i="4" s="1"/>
  <c r="Q360" i="4" s="1"/>
  <c r="N359" i="4"/>
  <c r="O359" i="4" s="1"/>
  <c r="Q359" i="4" s="1"/>
  <c r="N365" i="4"/>
  <c r="O365" i="4" s="1"/>
  <c r="Q365" i="4" s="1"/>
  <c r="Q362" i="4"/>
  <c r="Q364" i="4"/>
  <c r="M341" i="4"/>
  <c r="L341" i="4" s="1"/>
  <c r="P341" i="4"/>
  <c r="M342" i="4"/>
  <c r="L342" i="4" s="1"/>
  <c r="N342" i="4"/>
  <c r="O342" i="4" s="1"/>
  <c r="P342" i="4"/>
  <c r="M343" i="4"/>
  <c r="L343" i="4" s="1"/>
  <c r="N343" i="4"/>
  <c r="O343" i="4" s="1"/>
  <c r="P343" i="4"/>
  <c r="M344" i="4"/>
  <c r="L344" i="4" s="1"/>
  <c r="P344" i="4"/>
  <c r="M345" i="4"/>
  <c r="L345" i="4" s="1"/>
  <c r="N345" i="4"/>
  <c r="O345" i="4" s="1"/>
  <c r="P345" i="4"/>
  <c r="M346" i="4"/>
  <c r="L346" i="4" s="1"/>
  <c r="P346" i="4"/>
  <c r="M347" i="4"/>
  <c r="L347" i="4" s="1"/>
  <c r="P347" i="4"/>
  <c r="M348" i="4"/>
  <c r="L348" i="4" s="1"/>
  <c r="N348" i="4"/>
  <c r="O348" i="4" s="1"/>
  <c r="P348" i="4"/>
  <c r="M349" i="4"/>
  <c r="L349" i="4" s="1"/>
  <c r="N349" i="4"/>
  <c r="O349" i="4" s="1"/>
  <c r="Q349" i="4" s="1"/>
  <c r="P349" i="4"/>
  <c r="M350" i="4"/>
  <c r="L350" i="4" s="1"/>
  <c r="N350" i="4"/>
  <c r="O350" i="4" s="1"/>
  <c r="P350" i="4"/>
  <c r="M351" i="4"/>
  <c r="L351" i="4" s="1"/>
  <c r="N351" i="4"/>
  <c r="O351" i="4" s="1"/>
  <c r="P351" i="4"/>
  <c r="M352" i="4"/>
  <c r="L352" i="4" s="1"/>
  <c r="P352" i="4"/>
  <c r="M353" i="4"/>
  <c r="L353" i="4" s="1"/>
  <c r="N353" i="4"/>
  <c r="O353" i="4" s="1"/>
  <c r="P353" i="4"/>
  <c r="M354" i="4"/>
  <c r="L354" i="4" s="1"/>
  <c r="P354" i="4"/>
  <c r="M355" i="4"/>
  <c r="L355" i="4" s="1"/>
  <c r="P355" i="4"/>
  <c r="M356" i="4"/>
  <c r="L356" i="4" s="1"/>
  <c r="N356" i="4"/>
  <c r="O356" i="4" s="1"/>
  <c r="P356" i="4"/>
  <c r="F341" i="4"/>
  <c r="F342" i="4"/>
  <c r="F343" i="4"/>
  <c r="F344" i="4"/>
  <c r="F345" i="4"/>
  <c r="F346" i="4"/>
  <c r="F347" i="4"/>
  <c r="F348" i="4"/>
  <c r="F349" i="4"/>
  <c r="F350" i="4"/>
  <c r="F351" i="4"/>
  <c r="F352" i="4"/>
  <c r="F353" i="4"/>
  <c r="F354" i="4"/>
  <c r="F355" i="4"/>
  <c r="F356" i="4"/>
  <c r="D924" i="2"/>
  <c r="D925" i="2"/>
  <c r="D926" i="2"/>
  <c r="D927" i="2"/>
  <c r="D928" i="2"/>
  <c r="D929" i="2"/>
  <c r="D930" i="2"/>
  <c r="D931" i="2"/>
  <c r="D932" i="2"/>
  <c r="D933" i="2"/>
  <c r="D934" i="2"/>
  <c r="N346" i="4" s="1"/>
  <c r="O346" i="4" s="1"/>
  <c r="D935" i="2"/>
  <c r="Q356" i="4" l="1"/>
  <c r="N355" i="4"/>
  <c r="O355" i="4" s="1"/>
  <c r="N347" i="4"/>
  <c r="O347" i="4" s="1"/>
  <c r="Q345" i="4"/>
  <c r="N352" i="4"/>
  <c r="O352" i="4" s="1"/>
  <c r="Q352" i="4" s="1"/>
  <c r="N344" i="4"/>
  <c r="O344" i="4" s="1"/>
  <c r="Q344" i="4" s="1"/>
  <c r="Q353" i="4"/>
  <c r="N341" i="4"/>
  <c r="O341" i="4" s="1"/>
  <c r="Q341" i="4" s="1"/>
  <c r="N354" i="4"/>
  <c r="O354" i="4" s="1"/>
  <c r="Q354" i="4" s="1"/>
  <c r="Q350" i="4"/>
  <c r="Q346" i="4"/>
  <c r="Q342" i="4"/>
  <c r="Q355" i="4"/>
  <c r="Q351" i="4"/>
  <c r="Q347" i="4"/>
  <c r="Q343" i="4"/>
  <c r="Q348" i="4"/>
  <c r="M324" i="4"/>
  <c r="L324" i="4" s="1"/>
  <c r="P324" i="4"/>
  <c r="M325" i="4"/>
  <c r="L325" i="4" s="1"/>
  <c r="N325" i="4"/>
  <c r="O325" i="4" s="1"/>
  <c r="P325" i="4"/>
  <c r="M326" i="4"/>
  <c r="L326" i="4" s="1"/>
  <c r="P326" i="4"/>
  <c r="M327" i="4"/>
  <c r="L327" i="4" s="1"/>
  <c r="P327" i="4"/>
  <c r="M328" i="4"/>
  <c r="L328" i="4" s="1"/>
  <c r="N328" i="4"/>
  <c r="O328" i="4" s="1"/>
  <c r="P328" i="4"/>
  <c r="M329" i="4"/>
  <c r="L329" i="4" s="1"/>
  <c r="P329" i="4"/>
  <c r="M330" i="4"/>
  <c r="L330" i="4" s="1"/>
  <c r="P330" i="4"/>
  <c r="M331" i="4"/>
  <c r="L331" i="4" s="1"/>
  <c r="P331" i="4"/>
  <c r="M332" i="4"/>
  <c r="L332" i="4" s="1"/>
  <c r="P332" i="4"/>
  <c r="M333" i="4"/>
  <c r="L333" i="4" s="1"/>
  <c r="N333" i="4"/>
  <c r="O333" i="4" s="1"/>
  <c r="P333" i="4"/>
  <c r="M334" i="4"/>
  <c r="L334" i="4" s="1"/>
  <c r="P334" i="4"/>
  <c r="M335" i="4"/>
  <c r="L335" i="4" s="1"/>
  <c r="P335" i="4"/>
  <c r="M336" i="4"/>
  <c r="L336" i="4" s="1"/>
  <c r="P336" i="4"/>
  <c r="M337" i="4"/>
  <c r="L337" i="4" s="1"/>
  <c r="P337" i="4"/>
  <c r="M338" i="4"/>
  <c r="L338" i="4" s="1"/>
  <c r="N338" i="4"/>
  <c r="O338" i="4" s="1"/>
  <c r="P338" i="4"/>
  <c r="M339" i="4"/>
  <c r="L339" i="4" s="1"/>
  <c r="P339" i="4"/>
  <c r="M340" i="4"/>
  <c r="L340" i="4" s="1"/>
  <c r="P340" i="4"/>
  <c r="F324" i="4"/>
  <c r="F325" i="4"/>
  <c r="F326" i="4"/>
  <c r="F327" i="4"/>
  <c r="F328" i="4"/>
  <c r="F329" i="4"/>
  <c r="F330" i="4"/>
  <c r="F331" i="4"/>
  <c r="F332" i="4"/>
  <c r="F333" i="4"/>
  <c r="F334" i="4"/>
  <c r="F335" i="4"/>
  <c r="F336" i="4"/>
  <c r="F337" i="4"/>
  <c r="F338" i="4"/>
  <c r="F339" i="4"/>
  <c r="F340" i="4"/>
  <c r="D913" i="2"/>
  <c r="D914" i="2"/>
  <c r="D915" i="2"/>
  <c r="D916" i="2"/>
  <c r="D917" i="2"/>
  <c r="D918" i="2"/>
  <c r="D919" i="2"/>
  <c r="D920" i="2"/>
  <c r="D921" i="2"/>
  <c r="D922" i="2"/>
  <c r="N331" i="4" s="1"/>
  <c r="O331" i="4" s="1"/>
  <c r="D923" i="2"/>
  <c r="N340" i="4" l="1"/>
  <c r="O340" i="4" s="1"/>
  <c r="Q340" i="4" s="1"/>
  <c r="N330" i="4"/>
  <c r="O330" i="4" s="1"/>
  <c r="Q330" i="4" s="1"/>
  <c r="N335" i="4"/>
  <c r="O335" i="4" s="1"/>
  <c r="Q335" i="4" s="1"/>
  <c r="N327" i="4"/>
  <c r="O327" i="4" s="1"/>
  <c r="Q327" i="4" s="1"/>
  <c r="Q333" i="4"/>
  <c r="N337" i="4"/>
  <c r="O337" i="4" s="1"/>
  <c r="Q337" i="4" s="1"/>
  <c r="N332" i="4"/>
  <c r="O332" i="4" s="1"/>
  <c r="Q332" i="4" s="1"/>
  <c r="N324" i="4"/>
  <c r="O324" i="4" s="1"/>
  <c r="Q324" i="4" s="1"/>
  <c r="N339" i="4"/>
  <c r="O339" i="4" s="1"/>
  <c r="Q339" i="4" s="1"/>
  <c r="N329" i="4"/>
  <c r="O329" i="4" s="1"/>
  <c r="Q329" i="4" s="1"/>
  <c r="N334" i="4"/>
  <c r="O334" i="4" s="1"/>
  <c r="Q334" i="4" s="1"/>
  <c r="N326" i="4"/>
  <c r="O326" i="4" s="1"/>
  <c r="Q326" i="4" s="1"/>
  <c r="Q325" i="4"/>
  <c r="N336" i="4"/>
  <c r="O336" i="4" s="1"/>
  <c r="Q336" i="4" s="1"/>
  <c r="Q331" i="4"/>
  <c r="Q328" i="4"/>
  <c r="Q338" i="4"/>
  <c r="M307" i="4"/>
  <c r="L307" i="4" s="1"/>
  <c r="P307" i="4"/>
  <c r="M308" i="4"/>
  <c r="L308" i="4" s="1"/>
  <c r="P308" i="4"/>
  <c r="M309" i="4"/>
  <c r="L309" i="4" s="1"/>
  <c r="P309" i="4"/>
  <c r="M310" i="4"/>
  <c r="L310" i="4" s="1"/>
  <c r="P310" i="4"/>
  <c r="M311" i="4"/>
  <c r="L311" i="4" s="1"/>
  <c r="P311" i="4"/>
  <c r="M312" i="4"/>
  <c r="L312" i="4" s="1"/>
  <c r="P312" i="4"/>
  <c r="M313" i="4"/>
  <c r="L313" i="4" s="1"/>
  <c r="N313" i="4"/>
  <c r="O313" i="4" s="1"/>
  <c r="P313" i="4"/>
  <c r="M314" i="4"/>
  <c r="L314" i="4" s="1"/>
  <c r="P314" i="4"/>
  <c r="M315" i="4"/>
  <c r="L315" i="4" s="1"/>
  <c r="P315" i="4"/>
  <c r="M316" i="4"/>
  <c r="L316" i="4" s="1"/>
  <c r="P316" i="4"/>
  <c r="M317" i="4"/>
  <c r="L317" i="4" s="1"/>
  <c r="N317" i="4"/>
  <c r="O317" i="4" s="1"/>
  <c r="P317" i="4"/>
  <c r="M318" i="4"/>
  <c r="L318" i="4" s="1"/>
  <c r="N318" i="4"/>
  <c r="O318" i="4" s="1"/>
  <c r="Q318" i="4" s="1"/>
  <c r="P318" i="4"/>
  <c r="M319" i="4"/>
  <c r="L319" i="4" s="1"/>
  <c r="P319" i="4"/>
  <c r="M320" i="4"/>
  <c r="L320" i="4" s="1"/>
  <c r="P320" i="4"/>
  <c r="M321" i="4"/>
  <c r="L321" i="4" s="1"/>
  <c r="P321" i="4"/>
  <c r="M322" i="4"/>
  <c r="L322" i="4" s="1"/>
  <c r="N322" i="4"/>
  <c r="O322" i="4" s="1"/>
  <c r="P322" i="4"/>
  <c r="M323" i="4"/>
  <c r="L323" i="4" s="1"/>
  <c r="N323" i="4"/>
  <c r="O323" i="4" s="1"/>
  <c r="P323" i="4"/>
  <c r="F307" i="4"/>
  <c r="F308" i="4"/>
  <c r="F309" i="4"/>
  <c r="F310" i="4"/>
  <c r="F311" i="4"/>
  <c r="F312" i="4"/>
  <c r="F313" i="4"/>
  <c r="F314" i="4"/>
  <c r="F315" i="4"/>
  <c r="F316" i="4"/>
  <c r="F317" i="4"/>
  <c r="F318" i="4"/>
  <c r="F319" i="4"/>
  <c r="F320" i="4"/>
  <c r="F321" i="4"/>
  <c r="F322" i="4"/>
  <c r="F323" i="4"/>
  <c r="D903" i="2"/>
  <c r="D904" i="2"/>
  <c r="D905" i="2"/>
  <c r="D906" i="2"/>
  <c r="D907" i="2"/>
  <c r="D908" i="2"/>
  <c r="D909" i="2"/>
  <c r="D910" i="2"/>
  <c r="D911" i="2"/>
  <c r="D912" i="2"/>
  <c r="N307" i="4" s="1"/>
  <c r="O307" i="4" s="1"/>
  <c r="Q313" i="4" l="1"/>
  <c r="N319" i="4"/>
  <c r="O319" i="4" s="1"/>
  <c r="Q307" i="4"/>
  <c r="N312" i="4"/>
  <c r="O312" i="4" s="1"/>
  <c r="Q312" i="4" s="1"/>
  <c r="Q317" i="4"/>
  <c r="N308" i="4"/>
  <c r="O308" i="4" s="1"/>
  <c r="Q308" i="4" s="1"/>
  <c r="Q322" i="4"/>
  <c r="Q319" i="4"/>
  <c r="N314" i="4"/>
  <c r="O314" i="4" s="1"/>
  <c r="Q314" i="4" s="1"/>
  <c r="N309" i="4"/>
  <c r="O309" i="4" s="1"/>
  <c r="Q309" i="4" s="1"/>
  <c r="N321" i="4"/>
  <c r="O321" i="4" s="1"/>
  <c r="Q321" i="4" s="1"/>
  <c r="N316" i="4"/>
  <c r="O316" i="4" s="1"/>
  <c r="Q316" i="4" s="1"/>
  <c r="N311" i="4"/>
  <c r="O311" i="4" s="1"/>
  <c r="Q311" i="4" s="1"/>
  <c r="Q323" i="4"/>
  <c r="N315" i="4"/>
  <c r="O315" i="4" s="1"/>
  <c r="Q315" i="4" s="1"/>
  <c r="N310" i="4"/>
  <c r="O310" i="4" s="1"/>
  <c r="Q310" i="4" s="1"/>
  <c r="N320" i="4"/>
  <c r="O320" i="4" s="1"/>
  <c r="Q320" i="4" s="1"/>
  <c r="M289" i="4"/>
  <c r="L289" i="4" s="1"/>
  <c r="P289" i="4"/>
  <c r="M290" i="4"/>
  <c r="L290" i="4" s="1"/>
  <c r="P290" i="4"/>
  <c r="M291" i="4"/>
  <c r="L291" i="4" s="1"/>
  <c r="P291" i="4"/>
  <c r="M292" i="4"/>
  <c r="L292" i="4" s="1"/>
  <c r="P292" i="4"/>
  <c r="M293" i="4"/>
  <c r="L293" i="4" s="1"/>
  <c r="P293" i="4"/>
  <c r="M294" i="4"/>
  <c r="L294" i="4" s="1"/>
  <c r="P294" i="4"/>
  <c r="M295" i="4"/>
  <c r="L295" i="4" s="1"/>
  <c r="P295" i="4"/>
  <c r="M296" i="4"/>
  <c r="L296" i="4" s="1"/>
  <c r="P296" i="4"/>
  <c r="M297" i="4"/>
  <c r="L297" i="4" s="1"/>
  <c r="P297" i="4"/>
  <c r="M298" i="4"/>
  <c r="L298" i="4" s="1"/>
  <c r="N298" i="4"/>
  <c r="O298" i="4" s="1"/>
  <c r="P298" i="4"/>
  <c r="M299" i="4"/>
  <c r="L299" i="4" s="1"/>
  <c r="P299" i="4"/>
  <c r="M300" i="4"/>
  <c r="L300" i="4" s="1"/>
  <c r="P300" i="4"/>
  <c r="M301" i="4"/>
  <c r="L301" i="4" s="1"/>
  <c r="P301" i="4"/>
  <c r="M302" i="4"/>
  <c r="L302" i="4" s="1"/>
  <c r="P302" i="4"/>
  <c r="M303" i="4"/>
  <c r="L303" i="4" s="1"/>
  <c r="N303" i="4"/>
  <c r="O303" i="4" s="1"/>
  <c r="P303" i="4"/>
  <c r="M304" i="4"/>
  <c r="L304" i="4" s="1"/>
  <c r="N304" i="4"/>
  <c r="O304" i="4" s="1"/>
  <c r="P304" i="4"/>
  <c r="M305" i="4"/>
  <c r="L305" i="4" s="1"/>
  <c r="P305" i="4"/>
  <c r="M306" i="4"/>
  <c r="L306" i="4" s="1"/>
  <c r="P306" i="4"/>
  <c r="F289" i="4"/>
  <c r="F290" i="4"/>
  <c r="F291" i="4"/>
  <c r="F292" i="4"/>
  <c r="F293" i="4"/>
  <c r="F294" i="4"/>
  <c r="F295" i="4"/>
  <c r="F296" i="4"/>
  <c r="F297" i="4"/>
  <c r="F298" i="4"/>
  <c r="F299" i="4"/>
  <c r="F300" i="4"/>
  <c r="F301" i="4"/>
  <c r="F302" i="4"/>
  <c r="F303" i="4"/>
  <c r="F304" i="4"/>
  <c r="F305" i="4"/>
  <c r="F306" i="4"/>
  <c r="D893" i="2"/>
  <c r="D894" i="2"/>
  <c r="D895" i="2"/>
  <c r="D896" i="2"/>
  <c r="D897" i="2"/>
  <c r="D898" i="2"/>
  <c r="D899" i="2"/>
  <c r="D900" i="2"/>
  <c r="D901" i="2"/>
  <c r="D902" i="2"/>
  <c r="N305" i="4" s="1"/>
  <c r="O305" i="4" s="1"/>
  <c r="Q305" i="4" s="1"/>
  <c r="Q298" i="4" l="1"/>
  <c r="N300" i="4"/>
  <c r="O300" i="4" s="1"/>
  <c r="Q300" i="4" s="1"/>
  <c r="N291" i="4"/>
  <c r="O291" i="4" s="1"/>
  <c r="Q291" i="4" s="1"/>
  <c r="N293" i="4"/>
  <c r="O293" i="4" s="1"/>
  <c r="Q293" i="4" s="1"/>
  <c r="N299" i="4"/>
  <c r="O299" i="4" s="1"/>
  <c r="Q299" i="4" s="1"/>
  <c r="N295" i="4"/>
  <c r="O295" i="4" s="1"/>
  <c r="Q303" i="4"/>
  <c r="Q295" i="4"/>
  <c r="Q304" i="4"/>
  <c r="N302" i="4"/>
  <c r="O302" i="4" s="1"/>
  <c r="Q302" i="4" s="1"/>
  <c r="N297" i="4"/>
  <c r="O297" i="4" s="1"/>
  <c r="Q297" i="4" s="1"/>
  <c r="N290" i="4"/>
  <c r="O290" i="4" s="1"/>
  <c r="Q290" i="4" s="1"/>
  <c r="N292" i="4"/>
  <c r="O292" i="4" s="1"/>
  <c r="Q292" i="4" s="1"/>
  <c r="N306" i="4"/>
  <c r="O306" i="4" s="1"/>
  <c r="Q306" i="4" s="1"/>
  <c r="N289" i="4"/>
  <c r="O289" i="4" s="1"/>
  <c r="Q289" i="4" s="1"/>
  <c r="N294" i="4"/>
  <c r="O294" i="4" s="1"/>
  <c r="Q294" i="4" s="1"/>
  <c r="N301" i="4"/>
  <c r="O301" i="4" s="1"/>
  <c r="Q301" i="4" s="1"/>
  <c r="N296" i="4"/>
  <c r="O296" i="4" s="1"/>
  <c r="Q296" i="4" s="1"/>
  <c r="M271" i="4"/>
  <c r="L271" i="4" s="1"/>
  <c r="P271" i="4"/>
  <c r="M272" i="4"/>
  <c r="L272" i="4" s="1"/>
  <c r="P272" i="4"/>
  <c r="M273" i="4"/>
  <c r="L273" i="4" s="1"/>
  <c r="P273" i="4"/>
  <c r="M274" i="4"/>
  <c r="L274" i="4" s="1"/>
  <c r="P274" i="4"/>
  <c r="M275" i="4"/>
  <c r="L275" i="4" s="1"/>
  <c r="P275" i="4"/>
  <c r="M276" i="4"/>
  <c r="L276" i="4" s="1"/>
  <c r="P276" i="4"/>
  <c r="M277" i="4"/>
  <c r="L277" i="4" s="1"/>
  <c r="P277" i="4"/>
  <c r="M278" i="4"/>
  <c r="L278" i="4" s="1"/>
  <c r="P278" i="4"/>
  <c r="M279" i="4"/>
  <c r="L279" i="4" s="1"/>
  <c r="P279" i="4"/>
  <c r="M280" i="4"/>
  <c r="L280" i="4" s="1"/>
  <c r="P280" i="4"/>
  <c r="M281" i="4"/>
  <c r="L281" i="4" s="1"/>
  <c r="P281" i="4"/>
  <c r="M282" i="4"/>
  <c r="L282" i="4" s="1"/>
  <c r="P282" i="4"/>
  <c r="M283" i="4"/>
  <c r="L283" i="4" s="1"/>
  <c r="P283" i="4"/>
  <c r="M284" i="4"/>
  <c r="L284" i="4" s="1"/>
  <c r="P284" i="4"/>
  <c r="M285" i="4"/>
  <c r="L285" i="4" s="1"/>
  <c r="P285" i="4"/>
  <c r="M286" i="4"/>
  <c r="L286" i="4" s="1"/>
  <c r="P286" i="4"/>
  <c r="M287" i="4"/>
  <c r="L287" i="4" s="1"/>
  <c r="P287" i="4"/>
  <c r="M288" i="4"/>
  <c r="L288" i="4" s="1"/>
  <c r="P288" i="4"/>
  <c r="F271" i="4"/>
  <c r="F272" i="4"/>
  <c r="F273" i="4"/>
  <c r="F274" i="4"/>
  <c r="F275" i="4"/>
  <c r="F276" i="4"/>
  <c r="F277" i="4"/>
  <c r="F278" i="4"/>
  <c r="F279" i="4"/>
  <c r="F280" i="4"/>
  <c r="F281" i="4"/>
  <c r="F282" i="4"/>
  <c r="F283" i="4"/>
  <c r="F284" i="4"/>
  <c r="F285" i="4"/>
  <c r="F286" i="4"/>
  <c r="F287" i="4"/>
  <c r="F288" i="4"/>
  <c r="D882" i="2"/>
  <c r="D883" i="2"/>
  <c r="D884" i="2"/>
  <c r="D885" i="2"/>
  <c r="D886" i="2"/>
  <c r="D887" i="2"/>
  <c r="D888" i="2"/>
  <c r="D889" i="2"/>
  <c r="D890" i="2"/>
  <c r="D891" i="2"/>
  <c r="N283" i="4" s="1"/>
  <c r="O283" i="4" s="1"/>
  <c r="D892" i="2"/>
  <c r="N276" i="4" l="1"/>
  <c r="O276" i="4" s="1"/>
  <c r="Q276" i="4" s="1"/>
  <c r="N282" i="4"/>
  <c r="O282" i="4" s="1"/>
  <c r="Q282" i="4" s="1"/>
  <c r="N274" i="4"/>
  <c r="O274" i="4" s="1"/>
  <c r="Q274" i="4" s="1"/>
  <c r="N284" i="4"/>
  <c r="O284" i="4" s="1"/>
  <c r="Q284" i="4" s="1"/>
  <c r="Q283" i="4"/>
  <c r="N281" i="4"/>
  <c r="O281" i="4" s="1"/>
  <c r="Q281" i="4" s="1"/>
  <c r="N278" i="4"/>
  <c r="O278" i="4" s="1"/>
  <c r="Q278" i="4" s="1"/>
  <c r="N275" i="4"/>
  <c r="O275" i="4" s="1"/>
  <c r="Q275" i="4" s="1"/>
  <c r="N288" i="4"/>
  <c r="O288" i="4" s="1"/>
  <c r="Q288" i="4" s="1"/>
  <c r="N280" i="4"/>
  <c r="O280" i="4" s="1"/>
  <c r="Q280" i="4" s="1"/>
  <c r="N272" i="4"/>
  <c r="O272" i="4" s="1"/>
  <c r="Q272" i="4" s="1"/>
  <c r="N273" i="4"/>
  <c r="O273" i="4" s="1"/>
  <c r="Q273" i="4" s="1"/>
  <c r="N285" i="4"/>
  <c r="O285" i="4" s="1"/>
  <c r="Q285" i="4" s="1"/>
  <c r="N277" i="4"/>
  <c r="O277" i="4" s="1"/>
  <c r="Q277" i="4" s="1"/>
  <c r="N287" i="4"/>
  <c r="O287" i="4" s="1"/>
  <c r="Q287" i="4" s="1"/>
  <c r="N279" i="4"/>
  <c r="O279" i="4" s="1"/>
  <c r="Q279" i="4" s="1"/>
  <c r="N271" i="4"/>
  <c r="O271" i="4" s="1"/>
  <c r="Q271" i="4" s="1"/>
  <c r="N286" i="4"/>
  <c r="O286" i="4" s="1"/>
  <c r="Q286" i="4" s="1"/>
  <c r="M252" i="4"/>
  <c r="L252" i="4" s="1"/>
  <c r="P252" i="4"/>
  <c r="M253" i="4"/>
  <c r="L253" i="4" s="1"/>
  <c r="P253" i="4"/>
  <c r="M254" i="4"/>
  <c r="L254" i="4" s="1"/>
  <c r="P254" i="4"/>
  <c r="M255" i="4"/>
  <c r="L255" i="4" s="1"/>
  <c r="N255" i="4"/>
  <c r="O255" i="4" s="1"/>
  <c r="P255" i="4"/>
  <c r="M256" i="4"/>
  <c r="L256" i="4" s="1"/>
  <c r="P256" i="4"/>
  <c r="M257" i="4"/>
  <c r="L257" i="4" s="1"/>
  <c r="P257" i="4"/>
  <c r="M258" i="4"/>
  <c r="L258" i="4" s="1"/>
  <c r="P258" i="4"/>
  <c r="M259" i="4"/>
  <c r="L259" i="4" s="1"/>
  <c r="P259" i="4"/>
  <c r="M260" i="4"/>
  <c r="L260" i="4" s="1"/>
  <c r="P260" i="4"/>
  <c r="M261" i="4"/>
  <c r="L261" i="4" s="1"/>
  <c r="N261" i="4"/>
  <c r="O261" i="4" s="1"/>
  <c r="P261" i="4"/>
  <c r="M262" i="4"/>
  <c r="L262" i="4" s="1"/>
  <c r="P262" i="4"/>
  <c r="M263" i="4"/>
  <c r="L263" i="4" s="1"/>
  <c r="P263" i="4"/>
  <c r="M264" i="4"/>
  <c r="L264" i="4" s="1"/>
  <c r="P264" i="4"/>
  <c r="M265" i="4"/>
  <c r="L265" i="4" s="1"/>
  <c r="P265" i="4"/>
  <c r="M266" i="4"/>
  <c r="L266" i="4" s="1"/>
  <c r="N266" i="4"/>
  <c r="O266" i="4" s="1"/>
  <c r="P266" i="4"/>
  <c r="M267" i="4"/>
  <c r="L267" i="4" s="1"/>
  <c r="P267" i="4"/>
  <c r="M268" i="4"/>
  <c r="L268" i="4" s="1"/>
  <c r="N268" i="4"/>
  <c r="O268" i="4" s="1"/>
  <c r="P268" i="4"/>
  <c r="M269" i="4"/>
  <c r="L269" i="4" s="1"/>
  <c r="P269" i="4"/>
  <c r="M270" i="4"/>
  <c r="L270" i="4" s="1"/>
  <c r="N270" i="4"/>
  <c r="O270" i="4" s="1"/>
  <c r="P270" i="4"/>
  <c r="F252" i="4"/>
  <c r="F253" i="4"/>
  <c r="F254" i="4"/>
  <c r="F255" i="4"/>
  <c r="F256" i="4"/>
  <c r="F257" i="4"/>
  <c r="F258" i="4"/>
  <c r="F259" i="4"/>
  <c r="F260" i="4"/>
  <c r="F261" i="4"/>
  <c r="F262" i="4"/>
  <c r="F263" i="4"/>
  <c r="F264" i="4"/>
  <c r="F265" i="4"/>
  <c r="F266" i="4"/>
  <c r="F267" i="4"/>
  <c r="F268" i="4"/>
  <c r="F269" i="4"/>
  <c r="F270" i="4"/>
  <c r="D871" i="2"/>
  <c r="D872" i="2"/>
  <c r="D873" i="2"/>
  <c r="D874" i="2"/>
  <c r="D875" i="2"/>
  <c r="D876" i="2"/>
  <c r="D877" i="2"/>
  <c r="D878" i="2"/>
  <c r="D879" i="2"/>
  <c r="D880" i="2"/>
  <c r="D881" i="2"/>
  <c r="N257" i="4" s="1"/>
  <c r="O257" i="4" s="1"/>
  <c r="Q261" i="4" l="1"/>
  <c r="Q268" i="4"/>
  <c r="N253" i="4"/>
  <c r="O253" i="4" s="1"/>
  <c r="Q253" i="4" s="1"/>
  <c r="N265" i="4"/>
  <c r="O265" i="4" s="1"/>
  <c r="N262" i="4"/>
  <c r="O262" i="4" s="1"/>
  <c r="Q262" i="4" s="1"/>
  <c r="N267" i="4"/>
  <c r="O267" i="4" s="1"/>
  <c r="N269" i="4"/>
  <c r="O269" i="4" s="1"/>
  <c r="Q269" i="4" s="1"/>
  <c r="N254" i="4"/>
  <c r="O254" i="4" s="1"/>
  <c r="Q254" i="4" s="1"/>
  <c r="N263" i="4"/>
  <c r="O263" i="4" s="1"/>
  <c r="Q263" i="4" s="1"/>
  <c r="N260" i="4"/>
  <c r="O260" i="4" s="1"/>
  <c r="Q260" i="4" s="1"/>
  <c r="Q255" i="4"/>
  <c r="Q257" i="4"/>
  <c r="Q270" i="4"/>
  <c r="Q267" i="4"/>
  <c r="N259" i="4"/>
  <c r="O259" i="4" s="1"/>
  <c r="Q259" i="4" s="1"/>
  <c r="N264" i="4"/>
  <c r="O264" i="4" s="1"/>
  <c r="Q264" i="4" s="1"/>
  <c r="N256" i="4"/>
  <c r="O256" i="4" s="1"/>
  <c r="Q256" i="4" s="1"/>
  <c r="Q266" i="4"/>
  <c r="N258" i="4"/>
  <c r="O258" i="4" s="1"/>
  <c r="Q258" i="4" s="1"/>
  <c r="N252" i="4"/>
  <c r="O252" i="4" s="1"/>
  <c r="Q252" i="4" s="1"/>
  <c r="Q265" i="4"/>
  <c r="M233" i="4"/>
  <c r="L233" i="4" s="1"/>
  <c r="P233" i="4"/>
  <c r="M234" i="4"/>
  <c r="L234" i="4" s="1"/>
  <c r="P234" i="4"/>
  <c r="M235" i="4"/>
  <c r="L235" i="4" s="1"/>
  <c r="P235" i="4"/>
  <c r="M236" i="4"/>
  <c r="L236" i="4" s="1"/>
  <c r="P236" i="4"/>
  <c r="M237" i="4"/>
  <c r="L237" i="4" s="1"/>
  <c r="P237" i="4"/>
  <c r="M238" i="4"/>
  <c r="L238" i="4" s="1"/>
  <c r="P238" i="4"/>
  <c r="M239" i="4"/>
  <c r="L239" i="4" s="1"/>
  <c r="P239" i="4"/>
  <c r="L240" i="4"/>
  <c r="M240" i="4"/>
  <c r="P240" i="4"/>
  <c r="M241" i="4"/>
  <c r="L241" i="4" s="1"/>
  <c r="P241" i="4"/>
  <c r="M242" i="4"/>
  <c r="L242" i="4" s="1"/>
  <c r="P242" i="4"/>
  <c r="M243" i="4"/>
  <c r="L243" i="4" s="1"/>
  <c r="P243" i="4"/>
  <c r="M244" i="4"/>
  <c r="L244" i="4" s="1"/>
  <c r="P244" i="4"/>
  <c r="M245" i="4"/>
  <c r="L245" i="4" s="1"/>
  <c r="N245" i="4"/>
  <c r="O245" i="4" s="1"/>
  <c r="P245" i="4"/>
  <c r="M246" i="4"/>
  <c r="L246" i="4" s="1"/>
  <c r="P246" i="4"/>
  <c r="M247" i="4"/>
  <c r="L247" i="4" s="1"/>
  <c r="N247" i="4"/>
  <c r="O247" i="4" s="1"/>
  <c r="P247" i="4"/>
  <c r="M248" i="4"/>
  <c r="L248" i="4" s="1"/>
  <c r="P248" i="4"/>
  <c r="M249" i="4"/>
  <c r="L249" i="4" s="1"/>
  <c r="N249" i="4"/>
  <c r="O249" i="4" s="1"/>
  <c r="P249" i="4"/>
  <c r="M250" i="4"/>
  <c r="L250" i="4" s="1"/>
  <c r="N250" i="4"/>
  <c r="O250" i="4" s="1"/>
  <c r="P250" i="4"/>
  <c r="M251" i="4"/>
  <c r="L251" i="4" s="1"/>
  <c r="P251" i="4"/>
  <c r="F233" i="4"/>
  <c r="F234" i="4"/>
  <c r="F235" i="4"/>
  <c r="F236" i="4"/>
  <c r="F237" i="4"/>
  <c r="F238" i="4"/>
  <c r="F239" i="4"/>
  <c r="F240" i="4"/>
  <c r="F241" i="4"/>
  <c r="F242" i="4"/>
  <c r="F243" i="4"/>
  <c r="F244" i="4"/>
  <c r="F245" i="4"/>
  <c r="F246" i="4"/>
  <c r="F247" i="4"/>
  <c r="F248" i="4"/>
  <c r="F249" i="4"/>
  <c r="F250" i="4"/>
  <c r="F251" i="4"/>
  <c r="D863" i="2"/>
  <c r="D864" i="2"/>
  <c r="D865" i="2"/>
  <c r="D866" i="2"/>
  <c r="D867" i="2"/>
  <c r="D868" i="2"/>
  <c r="D869" i="2"/>
  <c r="N235" i="4" s="1"/>
  <c r="O235" i="4" s="1"/>
  <c r="Q235" i="4" s="1"/>
  <c r="D870" i="2"/>
  <c r="N240" i="4" l="1"/>
  <c r="O240" i="4" s="1"/>
  <c r="Q240" i="4" s="1"/>
  <c r="N242" i="4"/>
  <c r="O242" i="4" s="1"/>
  <c r="N244" i="4"/>
  <c r="O244" i="4" s="1"/>
  <c r="N241" i="4"/>
  <c r="O241" i="4" s="1"/>
  <c r="Q241" i="4" s="1"/>
  <c r="N239" i="4"/>
  <c r="O239" i="4" s="1"/>
  <c r="Q239" i="4" s="1"/>
  <c r="N246" i="4"/>
  <c r="O246" i="4" s="1"/>
  <c r="Q246" i="4" s="1"/>
  <c r="N251" i="4"/>
  <c r="O251" i="4" s="1"/>
  <c r="Q251" i="4" s="1"/>
  <c r="N243" i="4"/>
  <c r="O243" i="4" s="1"/>
  <c r="Q243" i="4" s="1"/>
  <c r="N248" i="4"/>
  <c r="O248" i="4" s="1"/>
  <c r="Q248" i="4" s="1"/>
  <c r="Q249" i="4"/>
  <c r="Q247" i="4"/>
  <c r="Q242" i="4"/>
  <c r="Q245" i="4"/>
  <c r="Q244" i="4"/>
  <c r="Q250" i="4"/>
  <c r="N234" i="4"/>
  <c r="O234" i="4" s="1"/>
  <c r="Q234" i="4" s="1"/>
  <c r="N236" i="4"/>
  <c r="O236" i="4" s="1"/>
  <c r="Q236" i="4" s="1"/>
  <c r="N238" i="4"/>
  <c r="O238" i="4" s="1"/>
  <c r="Q238" i="4" s="1"/>
  <c r="N233" i="4"/>
  <c r="O233" i="4" s="1"/>
  <c r="Q233" i="4" s="1"/>
  <c r="N237" i="4"/>
  <c r="O237" i="4" s="1"/>
  <c r="Q237" i="4" s="1"/>
  <c r="M213" i="4"/>
  <c r="L213" i="4" s="1"/>
  <c r="P213" i="4"/>
  <c r="M214" i="4"/>
  <c r="L214" i="4" s="1"/>
  <c r="P214" i="4"/>
  <c r="M215" i="4"/>
  <c r="L215" i="4" s="1"/>
  <c r="N215" i="4"/>
  <c r="O215" i="4" s="1"/>
  <c r="P215" i="4"/>
  <c r="M216" i="4"/>
  <c r="L216" i="4" s="1"/>
  <c r="P216" i="4"/>
  <c r="M217" i="4"/>
  <c r="L217" i="4" s="1"/>
  <c r="P217" i="4"/>
  <c r="M218" i="4"/>
  <c r="L218" i="4" s="1"/>
  <c r="P218" i="4"/>
  <c r="M219" i="4"/>
  <c r="L219" i="4" s="1"/>
  <c r="N219" i="4"/>
  <c r="O219" i="4" s="1"/>
  <c r="P219" i="4"/>
  <c r="M220" i="4"/>
  <c r="L220" i="4" s="1"/>
  <c r="P220" i="4"/>
  <c r="M221" i="4"/>
  <c r="L221" i="4" s="1"/>
  <c r="P221" i="4"/>
  <c r="M222" i="4"/>
  <c r="L222" i="4" s="1"/>
  <c r="P222" i="4"/>
  <c r="M223" i="4"/>
  <c r="L223" i="4" s="1"/>
  <c r="P223" i="4"/>
  <c r="M224" i="4"/>
  <c r="L224" i="4" s="1"/>
  <c r="P224" i="4"/>
  <c r="M225" i="4"/>
  <c r="L225" i="4" s="1"/>
  <c r="N225" i="4"/>
  <c r="O225" i="4" s="1"/>
  <c r="P225" i="4"/>
  <c r="M226" i="4"/>
  <c r="L226" i="4" s="1"/>
  <c r="P226" i="4"/>
  <c r="M227" i="4"/>
  <c r="L227" i="4" s="1"/>
  <c r="N227" i="4"/>
  <c r="O227" i="4" s="1"/>
  <c r="P227" i="4"/>
  <c r="M228" i="4"/>
  <c r="L228" i="4" s="1"/>
  <c r="P228" i="4"/>
  <c r="M229" i="4"/>
  <c r="L229" i="4" s="1"/>
  <c r="P229" i="4"/>
  <c r="M230" i="4"/>
  <c r="L230" i="4" s="1"/>
  <c r="P230" i="4"/>
  <c r="M231" i="4"/>
  <c r="L231" i="4" s="1"/>
  <c r="P231" i="4"/>
  <c r="M232" i="4"/>
  <c r="L232" i="4" s="1"/>
  <c r="P232" i="4"/>
  <c r="F213" i="4"/>
  <c r="F214" i="4"/>
  <c r="F215" i="4"/>
  <c r="F216" i="4"/>
  <c r="F217" i="4"/>
  <c r="F218" i="4"/>
  <c r="F219" i="4"/>
  <c r="F220" i="4"/>
  <c r="F221" i="4"/>
  <c r="F222" i="4"/>
  <c r="F223" i="4"/>
  <c r="F224" i="4"/>
  <c r="F225" i="4"/>
  <c r="F226" i="4"/>
  <c r="F227" i="4"/>
  <c r="F228" i="4"/>
  <c r="F229" i="4"/>
  <c r="F230" i="4"/>
  <c r="F231" i="4"/>
  <c r="F232" i="4"/>
  <c r="D852" i="2"/>
  <c r="D853" i="2"/>
  <c r="D854" i="2"/>
  <c r="D855" i="2"/>
  <c r="D856" i="2"/>
  <c r="D857" i="2"/>
  <c r="D858" i="2"/>
  <c r="D859" i="2"/>
  <c r="D860" i="2"/>
  <c r="D861" i="2"/>
  <c r="N222" i="4" s="1"/>
  <c r="O222" i="4" s="1"/>
  <c r="D862" i="2"/>
  <c r="N230" i="4" l="1"/>
  <c r="O230" i="4" s="1"/>
  <c r="Q230" i="4" s="1"/>
  <c r="N224" i="4"/>
  <c r="O224" i="4" s="1"/>
  <c r="N221" i="4"/>
  <c r="O221" i="4" s="1"/>
  <c r="N232" i="4"/>
  <c r="O232" i="4" s="1"/>
  <c r="Q222" i="4"/>
  <c r="N226" i="4"/>
  <c r="O226" i="4" s="1"/>
  <c r="Q226" i="4" s="1"/>
  <c r="N217" i="4"/>
  <c r="O217" i="4" s="1"/>
  <c r="Q217" i="4" s="1"/>
  <c r="N214" i="4"/>
  <c r="O214" i="4" s="1"/>
  <c r="Q214" i="4" s="1"/>
  <c r="N223" i="4"/>
  <c r="O223" i="4" s="1"/>
  <c r="Q223" i="4" s="1"/>
  <c r="N228" i="4"/>
  <c r="O228" i="4" s="1"/>
  <c r="Q228" i="4" s="1"/>
  <c r="Q221" i="4"/>
  <c r="Q215" i="4"/>
  <c r="Q224" i="4"/>
  <c r="Q219" i="4"/>
  <c r="Q227" i="4"/>
  <c r="N216" i="4"/>
  <c r="O216" i="4" s="1"/>
  <c r="Q216" i="4" s="1"/>
  <c r="N229" i="4"/>
  <c r="O229" i="4" s="1"/>
  <c r="Q229" i="4" s="1"/>
  <c r="N220" i="4"/>
  <c r="O220" i="4" s="1"/>
  <c r="Q220" i="4" s="1"/>
  <c r="N213" i="4"/>
  <c r="O213" i="4" s="1"/>
  <c r="Q213" i="4" s="1"/>
  <c r="N218" i="4"/>
  <c r="O218" i="4" s="1"/>
  <c r="Q218" i="4" s="1"/>
  <c r="N231" i="4"/>
  <c r="O231" i="4" s="1"/>
  <c r="Q231" i="4" s="1"/>
  <c r="Q232" i="4"/>
  <c r="Q225" i="4"/>
  <c r="M193" i="4"/>
  <c r="L193" i="4" s="1"/>
  <c r="P193" i="4"/>
  <c r="M194" i="4"/>
  <c r="L194" i="4" s="1"/>
  <c r="P194" i="4"/>
  <c r="M195" i="4"/>
  <c r="L195" i="4" s="1"/>
  <c r="N195" i="4"/>
  <c r="O195" i="4" s="1"/>
  <c r="P195" i="4"/>
  <c r="M196" i="4"/>
  <c r="L196" i="4" s="1"/>
  <c r="P196" i="4"/>
  <c r="M197" i="4"/>
  <c r="L197" i="4" s="1"/>
  <c r="P197" i="4"/>
  <c r="M198" i="4"/>
  <c r="L198" i="4" s="1"/>
  <c r="N198" i="4"/>
  <c r="O198" i="4" s="1"/>
  <c r="P198" i="4"/>
  <c r="M199" i="4"/>
  <c r="L199" i="4" s="1"/>
  <c r="P199" i="4"/>
  <c r="M200" i="4"/>
  <c r="L200" i="4" s="1"/>
  <c r="P200" i="4"/>
  <c r="M201" i="4"/>
  <c r="L201" i="4" s="1"/>
  <c r="P201" i="4"/>
  <c r="M202" i="4"/>
  <c r="L202" i="4" s="1"/>
  <c r="P202" i="4"/>
  <c r="M203" i="4"/>
  <c r="L203" i="4" s="1"/>
  <c r="P203" i="4"/>
  <c r="M204" i="4"/>
  <c r="L204" i="4" s="1"/>
  <c r="P204" i="4"/>
  <c r="M205" i="4"/>
  <c r="L205" i="4" s="1"/>
  <c r="P205" i="4"/>
  <c r="M206" i="4"/>
  <c r="L206" i="4" s="1"/>
  <c r="P206" i="4"/>
  <c r="M207" i="4"/>
  <c r="L207" i="4" s="1"/>
  <c r="P207" i="4"/>
  <c r="M208" i="4"/>
  <c r="L208" i="4" s="1"/>
  <c r="P208" i="4"/>
  <c r="M209" i="4"/>
  <c r="L209" i="4" s="1"/>
  <c r="P209" i="4"/>
  <c r="M210" i="4"/>
  <c r="L210" i="4" s="1"/>
  <c r="P210" i="4"/>
  <c r="M211" i="4"/>
  <c r="L211" i="4" s="1"/>
  <c r="P211" i="4"/>
  <c r="M212" i="4"/>
  <c r="L212" i="4" s="1"/>
  <c r="N212" i="4"/>
  <c r="O212" i="4" s="1"/>
  <c r="P212" i="4"/>
  <c r="F193" i="4"/>
  <c r="F194" i="4"/>
  <c r="F195" i="4"/>
  <c r="F196" i="4"/>
  <c r="F197" i="4"/>
  <c r="F198" i="4"/>
  <c r="F199" i="4"/>
  <c r="F200" i="4"/>
  <c r="F201" i="4"/>
  <c r="F202" i="4"/>
  <c r="F203" i="4"/>
  <c r="F204" i="4"/>
  <c r="F205" i="4"/>
  <c r="F206" i="4"/>
  <c r="F207" i="4"/>
  <c r="F208" i="4"/>
  <c r="F209" i="4"/>
  <c r="F210" i="4"/>
  <c r="F211" i="4"/>
  <c r="F212" i="4"/>
  <c r="D842" i="2"/>
  <c r="D843" i="2"/>
  <c r="D844" i="2"/>
  <c r="D845" i="2"/>
  <c r="D846" i="2"/>
  <c r="D847" i="2"/>
  <c r="D848" i="2"/>
  <c r="D849" i="2"/>
  <c r="D850" i="2"/>
  <c r="D851" i="2"/>
  <c r="N197" i="4" s="1"/>
  <c r="O197" i="4" s="1"/>
  <c r="Q197" i="4" s="1"/>
  <c r="N206" i="4" l="1"/>
  <c r="O206" i="4" s="1"/>
  <c r="N203" i="4"/>
  <c r="O203" i="4" s="1"/>
  <c r="N200" i="4"/>
  <c r="O200" i="4" s="1"/>
  <c r="Q200" i="4" s="1"/>
  <c r="N194" i="4"/>
  <c r="O194" i="4" s="1"/>
  <c r="Q194" i="4" s="1"/>
  <c r="N211" i="4"/>
  <c r="O211" i="4" s="1"/>
  <c r="N208" i="4"/>
  <c r="O208" i="4" s="1"/>
  <c r="Q208" i="4" s="1"/>
  <c r="N202" i="4"/>
  <c r="O202" i="4" s="1"/>
  <c r="Q202" i="4" s="1"/>
  <c r="N199" i="4"/>
  <c r="O199" i="4" s="1"/>
  <c r="Q199" i="4" s="1"/>
  <c r="N196" i="4"/>
  <c r="O196" i="4" s="1"/>
  <c r="N210" i="4"/>
  <c r="O210" i="4" s="1"/>
  <c r="Q210" i="4" s="1"/>
  <c r="N207" i="4"/>
  <c r="O207" i="4" s="1"/>
  <c r="Q207" i="4" s="1"/>
  <c r="N204" i="4"/>
  <c r="O204" i="4" s="1"/>
  <c r="Q204" i="4" s="1"/>
  <c r="Q198" i="4"/>
  <c r="Q206" i="4"/>
  <c r="Q212" i="4"/>
  <c r="Q196" i="4"/>
  <c r="N209" i="4"/>
  <c r="O209" i="4" s="1"/>
  <c r="Q209" i="4" s="1"/>
  <c r="N201" i="4"/>
  <c r="O201" i="4" s="1"/>
  <c r="Q201" i="4" s="1"/>
  <c r="N193" i="4"/>
  <c r="O193" i="4" s="1"/>
  <c r="Q193" i="4" s="1"/>
  <c r="Q211" i="4"/>
  <c r="Q203" i="4"/>
  <c r="Q195" i="4"/>
  <c r="N205" i="4"/>
  <c r="O205" i="4" s="1"/>
  <c r="Q205" i="4" s="1"/>
  <c r="P192" i="4"/>
  <c r="M192" i="4"/>
  <c r="L192" i="4" s="1"/>
  <c r="F192" i="4"/>
  <c r="P191" i="4"/>
  <c r="M191" i="4"/>
  <c r="L191" i="4" s="1"/>
  <c r="F191" i="4"/>
  <c r="P190" i="4"/>
  <c r="M190" i="4"/>
  <c r="L190" i="4" s="1"/>
  <c r="F190" i="4"/>
  <c r="P189" i="4"/>
  <c r="M189" i="4"/>
  <c r="L189" i="4" s="1"/>
  <c r="F189" i="4"/>
  <c r="P188" i="4"/>
  <c r="M188" i="4"/>
  <c r="L188" i="4" s="1"/>
  <c r="F188" i="4"/>
  <c r="P187" i="4"/>
  <c r="M187" i="4"/>
  <c r="L187" i="4" s="1"/>
  <c r="F187" i="4"/>
  <c r="P186" i="4"/>
  <c r="M186" i="4"/>
  <c r="L186" i="4" s="1"/>
  <c r="F186" i="4"/>
  <c r="P185" i="4"/>
  <c r="M185" i="4"/>
  <c r="L185" i="4" s="1"/>
  <c r="F185" i="4"/>
  <c r="P184" i="4"/>
  <c r="M184" i="4"/>
  <c r="L184" i="4" s="1"/>
  <c r="F184" i="4"/>
  <c r="P183" i="4"/>
  <c r="M183" i="4"/>
  <c r="L183" i="4" s="1"/>
  <c r="F183" i="4"/>
  <c r="P182" i="4"/>
  <c r="M182" i="4"/>
  <c r="L182" i="4" s="1"/>
  <c r="F182" i="4"/>
  <c r="P181" i="4"/>
  <c r="M181" i="4"/>
  <c r="L181" i="4" s="1"/>
  <c r="F181" i="4"/>
  <c r="P180" i="4"/>
  <c r="M180" i="4"/>
  <c r="L180" i="4" s="1"/>
  <c r="F180" i="4"/>
  <c r="P179" i="4"/>
  <c r="M179" i="4"/>
  <c r="L179" i="4" s="1"/>
  <c r="F179" i="4"/>
  <c r="P178" i="4"/>
  <c r="M178" i="4"/>
  <c r="L178" i="4" s="1"/>
  <c r="F178" i="4"/>
  <c r="P177" i="4"/>
  <c r="M177" i="4"/>
  <c r="L177" i="4" s="1"/>
  <c r="F177" i="4"/>
  <c r="P176" i="4"/>
  <c r="M176" i="4"/>
  <c r="L176" i="4" s="1"/>
  <c r="F176" i="4"/>
  <c r="P175" i="4"/>
  <c r="M175" i="4"/>
  <c r="L175" i="4" s="1"/>
  <c r="F175" i="4"/>
  <c r="P174" i="4"/>
  <c r="M174" i="4"/>
  <c r="L174" i="4" s="1"/>
  <c r="F174" i="4"/>
  <c r="P173" i="4"/>
  <c r="M173" i="4"/>
  <c r="L173" i="4" s="1"/>
  <c r="F173" i="4"/>
  <c r="P172" i="4"/>
  <c r="M172" i="4"/>
  <c r="L172" i="4" s="1"/>
  <c r="F172" i="4"/>
  <c r="P171" i="4"/>
  <c r="M171" i="4"/>
  <c r="L171" i="4" s="1"/>
  <c r="F171" i="4"/>
  <c r="P170" i="4"/>
  <c r="M170" i="4"/>
  <c r="L170" i="4" s="1"/>
  <c r="F170" i="4"/>
  <c r="P169" i="4"/>
  <c r="M169" i="4"/>
  <c r="L169" i="4" s="1"/>
  <c r="F169" i="4"/>
  <c r="P168" i="4"/>
  <c r="M168" i="4"/>
  <c r="L168" i="4" s="1"/>
  <c r="F168" i="4"/>
  <c r="P167" i="4"/>
  <c r="M167" i="4"/>
  <c r="L167" i="4" s="1"/>
  <c r="F167" i="4"/>
  <c r="P166" i="4"/>
  <c r="M166" i="4"/>
  <c r="L166" i="4" s="1"/>
  <c r="F166" i="4"/>
  <c r="P165" i="4"/>
  <c r="M165" i="4"/>
  <c r="L165" i="4" s="1"/>
  <c r="F165" i="4"/>
  <c r="P164" i="4"/>
  <c r="M164" i="4"/>
  <c r="L164" i="4" s="1"/>
  <c r="F164" i="4"/>
  <c r="P163" i="4"/>
  <c r="M163" i="4"/>
  <c r="L163" i="4" s="1"/>
  <c r="F163" i="4"/>
  <c r="P162" i="4"/>
  <c r="M162" i="4"/>
  <c r="L162" i="4" s="1"/>
  <c r="F162" i="4"/>
  <c r="P161" i="4"/>
  <c r="M161" i="4"/>
  <c r="L161" i="4" s="1"/>
  <c r="F161" i="4"/>
  <c r="P160" i="4"/>
  <c r="M160" i="4"/>
  <c r="L160" i="4" s="1"/>
  <c r="F160" i="4"/>
  <c r="P159" i="4"/>
  <c r="M159" i="4"/>
  <c r="L159" i="4" s="1"/>
  <c r="F159" i="4"/>
  <c r="P158" i="4"/>
  <c r="M158" i="4"/>
  <c r="L158" i="4" s="1"/>
  <c r="F158" i="4"/>
  <c r="P157" i="4"/>
  <c r="M157" i="4"/>
  <c r="L157" i="4" s="1"/>
  <c r="F157" i="4"/>
  <c r="P156" i="4"/>
  <c r="M156" i="4"/>
  <c r="L156" i="4" s="1"/>
  <c r="F156" i="4"/>
  <c r="P155" i="4"/>
  <c r="M155" i="4"/>
  <c r="L155" i="4" s="1"/>
  <c r="F155" i="4"/>
  <c r="P154" i="4"/>
  <c r="M154" i="4"/>
  <c r="L154" i="4" s="1"/>
  <c r="F154" i="4"/>
  <c r="P153" i="4"/>
  <c r="M153" i="4"/>
  <c r="L153" i="4" s="1"/>
  <c r="F153" i="4"/>
  <c r="P152" i="4"/>
  <c r="M152" i="4"/>
  <c r="L152" i="4" s="1"/>
  <c r="F152" i="4"/>
  <c r="P151" i="4"/>
  <c r="M151" i="4"/>
  <c r="L151" i="4" s="1"/>
  <c r="F151" i="4"/>
  <c r="P150" i="4"/>
  <c r="M150" i="4"/>
  <c r="L150" i="4" s="1"/>
  <c r="F150" i="4"/>
  <c r="P149" i="4"/>
  <c r="M149" i="4"/>
  <c r="L149" i="4" s="1"/>
  <c r="F149" i="4"/>
  <c r="P148" i="4"/>
  <c r="M148" i="4"/>
  <c r="L148" i="4" s="1"/>
  <c r="F148" i="4"/>
  <c r="P147" i="4"/>
  <c r="M147" i="4"/>
  <c r="L147" i="4" s="1"/>
  <c r="F147" i="4"/>
  <c r="P146" i="4"/>
  <c r="M146" i="4"/>
  <c r="L146" i="4" s="1"/>
  <c r="F146" i="4"/>
  <c r="P145" i="4"/>
  <c r="M145" i="4"/>
  <c r="L145" i="4" s="1"/>
  <c r="F145" i="4"/>
  <c r="P144" i="4"/>
  <c r="M144" i="4"/>
  <c r="L144" i="4" s="1"/>
  <c r="F144" i="4"/>
  <c r="P143" i="4"/>
  <c r="M143" i="4"/>
  <c r="L143" i="4" s="1"/>
  <c r="F143" i="4"/>
  <c r="P142" i="4"/>
  <c r="M142" i="4"/>
  <c r="L142" i="4" s="1"/>
  <c r="F142" i="4"/>
  <c r="P141" i="4"/>
  <c r="M141" i="4"/>
  <c r="L141" i="4" s="1"/>
  <c r="F141" i="4"/>
  <c r="P140" i="4"/>
  <c r="M140" i="4"/>
  <c r="L140" i="4" s="1"/>
  <c r="F140" i="4"/>
  <c r="P139" i="4"/>
  <c r="M139" i="4"/>
  <c r="L139" i="4" s="1"/>
  <c r="F139" i="4"/>
  <c r="P138" i="4"/>
  <c r="M138" i="4"/>
  <c r="L138" i="4" s="1"/>
  <c r="F138" i="4"/>
  <c r="P137" i="4"/>
  <c r="M137" i="4"/>
  <c r="L137" i="4" s="1"/>
  <c r="F137" i="4"/>
  <c r="P136" i="4"/>
  <c r="M136" i="4"/>
  <c r="L136" i="4" s="1"/>
  <c r="F136" i="4"/>
  <c r="P135" i="4"/>
  <c r="M135" i="4"/>
  <c r="L135" i="4" s="1"/>
  <c r="F135" i="4"/>
  <c r="P134" i="4"/>
  <c r="M134" i="4"/>
  <c r="L134" i="4" s="1"/>
  <c r="F134" i="4"/>
  <c r="P133" i="4"/>
  <c r="M133" i="4"/>
  <c r="L133" i="4" s="1"/>
  <c r="F133" i="4"/>
  <c r="P132" i="4"/>
  <c r="M132" i="4"/>
  <c r="L132" i="4"/>
  <c r="F132" i="4"/>
  <c r="P131" i="4"/>
  <c r="M131" i="4"/>
  <c r="L131" i="4" s="1"/>
  <c r="F131" i="4"/>
  <c r="P130" i="4"/>
  <c r="M130" i="4"/>
  <c r="L130" i="4" s="1"/>
  <c r="F130" i="4"/>
  <c r="P129" i="4"/>
  <c r="M129" i="4"/>
  <c r="L129" i="4" s="1"/>
  <c r="F129" i="4"/>
  <c r="M128" i="4"/>
  <c r="L128" i="4" s="1"/>
  <c r="F128" i="4"/>
  <c r="M127" i="4"/>
  <c r="L127" i="4" s="1"/>
  <c r="F127" i="4"/>
  <c r="M126" i="4"/>
  <c r="L126" i="4" s="1"/>
  <c r="F126" i="4"/>
  <c r="M125" i="4"/>
  <c r="L125" i="4" s="1"/>
  <c r="F125" i="4"/>
  <c r="M124" i="4"/>
  <c r="L124" i="4" s="1"/>
  <c r="F124" i="4"/>
  <c r="M123" i="4"/>
  <c r="L123" i="4" s="1"/>
  <c r="F123" i="4"/>
  <c r="M122" i="4"/>
  <c r="L122" i="4" s="1"/>
  <c r="F122" i="4"/>
  <c r="M121" i="4"/>
  <c r="L121" i="4" s="1"/>
  <c r="F121" i="4"/>
  <c r="M120" i="4"/>
  <c r="L120" i="4" s="1"/>
  <c r="F120" i="4"/>
  <c r="M119" i="4"/>
  <c r="L119" i="4" s="1"/>
  <c r="F119" i="4"/>
  <c r="M118" i="4"/>
  <c r="L118" i="4" s="1"/>
  <c r="F118" i="4"/>
  <c r="M117" i="4"/>
  <c r="L117" i="4" s="1"/>
  <c r="F117" i="4"/>
  <c r="M116" i="4"/>
  <c r="L116" i="4" s="1"/>
  <c r="F116" i="4"/>
  <c r="M115" i="4"/>
  <c r="L115" i="4" s="1"/>
  <c r="F115" i="4"/>
  <c r="M114" i="4"/>
  <c r="L114" i="4" s="1"/>
  <c r="F114" i="4"/>
  <c r="M113" i="4"/>
  <c r="L113" i="4" s="1"/>
  <c r="F113" i="4"/>
  <c r="M112" i="4"/>
  <c r="L112" i="4" s="1"/>
  <c r="F112" i="4"/>
  <c r="M111" i="4"/>
  <c r="L111" i="4" s="1"/>
  <c r="F111" i="4"/>
  <c r="M110" i="4"/>
  <c r="L110" i="4" s="1"/>
  <c r="F110" i="4"/>
  <c r="M109" i="4"/>
  <c r="L109" i="4" s="1"/>
  <c r="F109" i="4"/>
  <c r="M108" i="4"/>
  <c r="L108" i="4" s="1"/>
  <c r="F108" i="4"/>
  <c r="M107" i="4"/>
  <c r="L107" i="4" s="1"/>
  <c r="F107" i="4"/>
  <c r="P106" i="4"/>
  <c r="M106" i="4"/>
  <c r="L106" i="4" s="1"/>
  <c r="F106" i="4"/>
  <c r="P105" i="4"/>
  <c r="M105" i="4"/>
  <c r="L105" i="4" s="1"/>
  <c r="F105" i="4"/>
  <c r="P104" i="4"/>
  <c r="M104" i="4"/>
  <c r="L104" i="4" s="1"/>
  <c r="F104" i="4"/>
  <c r="P103" i="4"/>
  <c r="M103" i="4"/>
  <c r="L103" i="4" s="1"/>
  <c r="F103" i="4"/>
  <c r="P102" i="4"/>
  <c r="M102" i="4"/>
  <c r="L102" i="4" s="1"/>
  <c r="F102" i="4"/>
  <c r="P101" i="4"/>
  <c r="M101" i="4"/>
  <c r="L101" i="4" s="1"/>
  <c r="F101" i="4"/>
  <c r="P100" i="4"/>
  <c r="M100" i="4"/>
  <c r="L100" i="4" s="1"/>
  <c r="F100" i="4"/>
  <c r="P99" i="4"/>
  <c r="M99" i="4"/>
  <c r="L99" i="4" s="1"/>
  <c r="F99" i="4"/>
  <c r="P98" i="4"/>
  <c r="M98" i="4"/>
  <c r="L98" i="4" s="1"/>
  <c r="F98" i="4"/>
  <c r="P97" i="4"/>
  <c r="M97" i="4"/>
  <c r="L97" i="4" s="1"/>
  <c r="F97" i="4"/>
  <c r="P96" i="4"/>
  <c r="M96" i="4"/>
  <c r="L96" i="4" s="1"/>
  <c r="F96" i="4"/>
  <c r="P95" i="4"/>
  <c r="M95" i="4"/>
  <c r="L95" i="4" s="1"/>
  <c r="F95" i="4"/>
  <c r="P94" i="4"/>
  <c r="M94" i="4"/>
  <c r="L94" i="4" s="1"/>
  <c r="F94" i="4"/>
  <c r="P93" i="4"/>
  <c r="M93" i="4"/>
  <c r="L93" i="4" s="1"/>
  <c r="F93" i="4"/>
  <c r="P92" i="4"/>
  <c r="M92" i="4"/>
  <c r="L92" i="4" s="1"/>
  <c r="F92" i="4"/>
  <c r="P91" i="4"/>
  <c r="M91" i="4"/>
  <c r="L91" i="4" s="1"/>
  <c r="F91" i="4"/>
  <c r="P90" i="4"/>
  <c r="M90" i="4"/>
  <c r="L90" i="4" s="1"/>
  <c r="F90" i="4"/>
  <c r="P89" i="4"/>
  <c r="M89" i="4"/>
  <c r="L89" i="4" s="1"/>
  <c r="F89" i="4"/>
  <c r="P88" i="4"/>
  <c r="M88" i="4"/>
  <c r="L88" i="4" s="1"/>
  <c r="F88" i="4"/>
  <c r="P87" i="4"/>
  <c r="M87" i="4"/>
  <c r="L87" i="4" s="1"/>
  <c r="F87" i="4"/>
  <c r="P86" i="4"/>
  <c r="M86" i="4"/>
  <c r="L86" i="4" s="1"/>
  <c r="F86" i="4"/>
  <c r="P85" i="4"/>
  <c r="M85" i="4"/>
  <c r="L85" i="4" s="1"/>
  <c r="F85" i="4"/>
  <c r="P84" i="4"/>
  <c r="M84" i="4"/>
  <c r="L84" i="4" s="1"/>
  <c r="F84" i="4"/>
  <c r="P83" i="4"/>
  <c r="M83" i="4"/>
  <c r="L83" i="4" s="1"/>
  <c r="F83" i="4"/>
  <c r="P82" i="4"/>
  <c r="M82" i="4"/>
  <c r="L82" i="4" s="1"/>
  <c r="F82" i="4"/>
  <c r="P81" i="4"/>
  <c r="M81" i="4"/>
  <c r="L81" i="4" s="1"/>
  <c r="F81" i="4"/>
  <c r="P80" i="4"/>
  <c r="M80" i="4"/>
  <c r="L80" i="4" s="1"/>
  <c r="F80" i="4"/>
  <c r="P79" i="4"/>
  <c r="M79" i="4"/>
  <c r="L79" i="4" s="1"/>
  <c r="F79" i="4"/>
  <c r="P78" i="4"/>
  <c r="M78" i="4"/>
  <c r="L78" i="4" s="1"/>
  <c r="F78" i="4"/>
  <c r="P77" i="4"/>
  <c r="M77" i="4"/>
  <c r="L77" i="4" s="1"/>
  <c r="F77" i="4"/>
  <c r="P76" i="4"/>
  <c r="M76" i="4"/>
  <c r="L76" i="4" s="1"/>
  <c r="F76" i="4"/>
  <c r="P75" i="4"/>
  <c r="M75" i="4"/>
  <c r="L75" i="4" s="1"/>
  <c r="F75" i="4"/>
  <c r="P74" i="4"/>
  <c r="M74" i="4"/>
  <c r="L74" i="4" s="1"/>
  <c r="F74" i="4"/>
  <c r="P73" i="4"/>
  <c r="M73" i="4"/>
  <c r="L73" i="4" s="1"/>
  <c r="F73" i="4"/>
  <c r="P72" i="4"/>
  <c r="M72" i="4"/>
  <c r="L72" i="4" s="1"/>
  <c r="F72" i="4"/>
  <c r="P71" i="4"/>
  <c r="M71" i="4"/>
  <c r="L71" i="4" s="1"/>
  <c r="F71" i="4"/>
  <c r="P70" i="4"/>
  <c r="M70" i="4"/>
  <c r="L70" i="4" s="1"/>
  <c r="F70" i="4"/>
  <c r="P69" i="4"/>
  <c r="M69" i="4"/>
  <c r="L69" i="4" s="1"/>
  <c r="F69" i="4"/>
  <c r="P68" i="4"/>
  <c r="M68" i="4"/>
  <c r="L68" i="4" s="1"/>
  <c r="F68" i="4"/>
  <c r="P67" i="4"/>
  <c r="M67" i="4"/>
  <c r="L67" i="4" s="1"/>
  <c r="F67" i="4"/>
  <c r="P66" i="4"/>
  <c r="M66" i="4"/>
  <c r="L66" i="4" s="1"/>
  <c r="F66" i="4"/>
  <c r="P65" i="4"/>
  <c r="M65" i="4"/>
  <c r="L65" i="4" s="1"/>
  <c r="F65" i="4"/>
  <c r="P64" i="4"/>
  <c r="M64" i="4"/>
  <c r="L64" i="4" s="1"/>
  <c r="F64" i="4"/>
  <c r="P63" i="4"/>
  <c r="M63" i="4"/>
  <c r="L63" i="4" s="1"/>
  <c r="F63" i="4"/>
  <c r="P62" i="4"/>
  <c r="M62" i="4"/>
  <c r="L62" i="4" s="1"/>
  <c r="F62" i="4"/>
  <c r="P61" i="4"/>
  <c r="M61" i="4"/>
  <c r="L61" i="4" s="1"/>
  <c r="F61" i="4"/>
  <c r="P60" i="4"/>
  <c r="M60" i="4"/>
  <c r="L60" i="4" s="1"/>
  <c r="F60" i="4"/>
  <c r="P59" i="4"/>
  <c r="M59" i="4"/>
  <c r="L59" i="4" s="1"/>
  <c r="F59" i="4"/>
  <c r="P58" i="4"/>
  <c r="M58" i="4"/>
  <c r="L58" i="4" s="1"/>
  <c r="F58" i="4"/>
  <c r="P57" i="4"/>
  <c r="M57" i="4"/>
  <c r="L57" i="4" s="1"/>
  <c r="F57" i="4"/>
  <c r="P56" i="4"/>
  <c r="M56" i="4"/>
  <c r="L56" i="4" s="1"/>
  <c r="F56" i="4"/>
  <c r="P55" i="4"/>
  <c r="M55" i="4"/>
  <c r="L55" i="4" s="1"/>
  <c r="F55" i="4"/>
  <c r="P54" i="4"/>
  <c r="M54" i="4"/>
  <c r="L54" i="4" s="1"/>
  <c r="F54" i="4"/>
  <c r="P53" i="4"/>
  <c r="M53" i="4"/>
  <c r="L53" i="4" s="1"/>
  <c r="F53" i="4"/>
  <c r="P52" i="4"/>
  <c r="M52" i="4"/>
  <c r="L52" i="4" s="1"/>
  <c r="F52" i="4"/>
  <c r="P51" i="4"/>
  <c r="M51" i="4"/>
  <c r="L51" i="4" s="1"/>
  <c r="F51" i="4"/>
  <c r="P50" i="4"/>
  <c r="M50" i="4"/>
  <c r="L50" i="4" s="1"/>
  <c r="F50" i="4"/>
  <c r="P49" i="4"/>
  <c r="M49" i="4"/>
  <c r="L49" i="4" s="1"/>
  <c r="F49" i="4"/>
  <c r="P48" i="4"/>
  <c r="M48" i="4"/>
  <c r="L48" i="4" s="1"/>
  <c r="F48" i="4"/>
  <c r="P47" i="4"/>
  <c r="M47" i="4"/>
  <c r="L47" i="4" s="1"/>
  <c r="F47" i="4"/>
  <c r="P46" i="4"/>
  <c r="M46" i="4"/>
  <c r="L46" i="4" s="1"/>
  <c r="F46" i="4"/>
  <c r="P45" i="4"/>
  <c r="M45" i="4"/>
  <c r="L45" i="4" s="1"/>
  <c r="F45" i="4"/>
  <c r="P44" i="4"/>
  <c r="M44" i="4"/>
  <c r="L44" i="4" s="1"/>
  <c r="F44" i="4"/>
  <c r="P43" i="4"/>
  <c r="M43" i="4"/>
  <c r="L43" i="4" s="1"/>
  <c r="F43" i="4"/>
  <c r="P42" i="4"/>
  <c r="M42" i="4"/>
  <c r="L42" i="4" s="1"/>
  <c r="F42" i="4"/>
  <c r="P41" i="4"/>
  <c r="M41" i="4"/>
  <c r="L41" i="4" s="1"/>
  <c r="F41" i="4"/>
  <c r="P40" i="4"/>
  <c r="M40" i="4"/>
  <c r="L40" i="4" s="1"/>
  <c r="F40" i="4"/>
  <c r="P39" i="4"/>
  <c r="M39" i="4"/>
  <c r="L39" i="4" s="1"/>
  <c r="F39" i="4"/>
  <c r="P38" i="4"/>
  <c r="M38" i="4"/>
  <c r="L38" i="4" s="1"/>
  <c r="F38" i="4"/>
  <c r="P37" i="4"/>
  <c r="M37" i="4"/>
  <c r="L37" i="4" s="1"/>
  <c r="F37" i="4"/>
  <c r="P36" i="4"/>
  <c r="M36" i="4"/>
  <c r="L36" i="4" s="1"/>
  <c r="F36" i="4"/>
  <c r="P35" i="4"/>
  <c r="M35" i="4"/>
  <c r="L35" i="4" s="1"/>
  <c r="F35" i="4"/>
  <c r="P34" i="4"/>
  <c r="M34" i="4"/>
  <c r="L34" i="4" s="1"/>
  <c r="F34" i="4"/>
  <c r="P33" i="4"/>
  <c r="M33" i="4"/>
  <c r="L33" i="4" s="1"/>
  <c r="F33" i="4"/>
  <c r="P32" i="4"/>
  <c r="M32" i="4"/>
  <c r="L32" i="4" s="1"/>
  <c r="F32" i="4"/>
  <c r="P31" i="4"/>
  <c r="M31" i="4"/>
  <c r="L31" i="4" s="1"/>
  <c r="F31" i="4"/>
  <c r="P30" i="4"/>
  <c r="M30" i="4"/>
  <c r="L30" i="4" s="1"/>
  <c r="F30" i="4"/>
  <c r="P29" i="4"/>
  <c r="M29" i="4"/>
  <c r="L29" i="4" s="1"/>
  <c r="F29" i="4"/>
  <c r="P28" i="4"/>
  <c r="M28" i="4"/>
  <c r="L28" i="4" s="1"/>
  <c r="F28" i="4"/>
  <c r="P27" i="4"/>
  <c r="M27" i="4"/>
  <c r="L27" i="4" s="1"/>
  <c r="F27" i="4"/>
  <c r="P26" i="4"/>
  <c r="M26" i="4"/>
  <c r="L26" i="4" s="1"/>
  <c r="F26" i="4"/>
  <c r="P25" i="4"/>
  <c r="M25" i="4"/>
  <c r="L25" i="4" s="1"/>
  <c r="F25" i="4"/>
  <c r="P24" i="4"/>
  <c r="M24" i="4"/>
  <c r="L24" i="4" s="1"/>
  <c r="F24" i="4"/>
  <c r="P23" i="4"/>
  <c r="M23" i="4"/>
  <c r="L23" i="4" s="1"/>
  <c r="F23" i="4"/>
  <c r="P22" i="4"/>
  <c r="M22" i="4"/>
  <c r="L22" i="4" s="1"/>
  <c r="F22" i="4"/>
  <c r="P21" i="4"/>
  <c r="M21" i="4"/>
  <c r="L21" i="4" s="1"/>
  <c r="F21" i="4"/>
  <c r="P20" i="4"/>
  <c r="M20" i="4"/>
  <c r="L20" i="4" s="1"/>
  <c r="F20" i="4"/>
  <c r="P19" i="4"/>
  <c r="M19" i="4"/>
  <c r="L19" i="4" s="1"/>
  <c r="F19" i="4"/>
  <c r="P18" i="4"/>
  <c r="M18" i="4"/>
  <c r="L18" i="4" s="1"/>
  <c r="F18" i="4"/>
  <c r="P17" i="4"/>
  <c r="M17" i="4"/>
  <c r="L17" i="4" s="1"/>
  <c r="F17" i="4"/>
  <c r="P16" i="4"/>
  <c r="M16" i="4"/>
  <c r="L16" i="4" s="1"/>
  <c r="F16" i="4"/>
  <c r="P15" i="4"/>
  <c r="M15" i="4"/>
  <c r="L15" i="4" s="1"/>
  <c r="F15" i="4"/>
  <c r="P14" i="4"/>
  <c r="M14" i="4"/>
  <c r="L14" i="4"/>
  <c r="F14" i="4"/>
  <c r="P13" i="4"/>
  <c r="M13" i="4"/>
  <c r="L13" i="4" s="1"/>
  <c r="F13" i="4"/>
  <c r="P12" i="4"/>
  <c r="M12" i="4"/>
  <c r="L12" i="4" s="1"/>
  <c r="F12" i="4"/>
  <c r="P11" i="4"/>
  <c r="M11" i="4"/>
  <c r="L11" i="4" s="1"/>
  <c r="F11" i="4"/>
  <c r="P10" i="4"/>
  <c r="M10" i="4"/>
  <c r="L10" i="4" s="1"/>
  <c r="F10" i="4"/>
  <c r="P9" i="4"/>
  <c r="M9" i="4"/>
  <c r="L9" i="4" s="1"/>
  <c r="F9" i="4"/>
  <c r="P8" i="4"/>
  <c r="M8" i="4"/>
  <c r="L8" i="4" s="1"/>
  <c r="F8" i="4"/>
  <c r="D831" i="2"/>
  <c r="D832" i="2"/>
  <c r="D833" i="2"/>
  <c r="D834" i="2"/>
  <c r="D835" i="2"/>
  <c r="D836" i="2"/>
  <c r="D837" i="2"/>
  <c r="D838" i="2"/>
  <c r="D839" i="2"/>
  <c r="D840" i="2"/>
  <c r="D841" i="2"/>
  <c r="CU90" i="5" l="1"/>
  <c r="CT91" i="5"/>
  <c r="CT101" i="5"/>
  <c r="CT104" i="5"/>
  <c r="CT99" i="5"/>
  <c r="CT111" i="5"/>
  <c r="CT100" i="5"/>
  <c r="CT97" i="5"/>
  <c r="CT96" i="5"/>
  <c r="CT109" i="5"/>
  <c r="CT95" i="5"/>
  <c r="CT107" i="5"/>
  <c r="CT92" i="5"/>
  <c r="K52" i="5"/>
  <c r="CU91" i="5"/>
  <c r="CT93" i="5"/>
  <c r="CT105" i="5"/>
  <c r="CU92" i="5"/>
  <c r="CT108" i="5"/>
  <c r="CT103" i="5"/>
  <c r="CU88" i="5"/>
  <c r="CS97" i="5"/>
  <c r="CR95" i="5"/>
  <c r="CS106" i="5"/>
  <c r="CS89" i="5"/>
  <c r="CT98" i="5"/>
  <c r="CS95" i="5"/>
  <c r="CQ108" i="5"/>
  <c r="CU106" i="5"/>
  <c r="CS93" i="5"/>
  <c r="CS100" i="5"/>
  <c r="CS107" i="5"/>
  <c r="CR93" i="5"/>
  <c r="CR98" i="5"/>
  <c r="CR99" i="5"/>
  <c r="CS98" i="5"/>
  <c r="CU93" i="5"/>
  <c r="CS104" i="5"/>
  <c r="CS87" i="5"/>
  <c r="CQ100" i="5"/>
  <c r="CU89" i="5"/>
  <c r="CU108" i="5"/>
  <c r="CS92" i="5"/>
  <c r="CS99" i="5"/>
  <c r="CR97" i="5"/>
  <c r="CR102" i="5"/>
  <c r="CR103" i="5"/>
  <c r="CR106" i="5"/>
  <c r="CU107" i="5"/>
  <c r="CS88" i="5"/>
  <c r="CU102" i="5"/>
  <c r="CQ101" i="5"/>
  <c r="CT102" i="5"/>
  <c r="CR105" i="5"/>
  <c r="CR108" i="5"/>
  <c r="CU95" i="5"/>
  <c r="CS90" i="5"/>
  <c r="CU94" i="5"/>
  <c r="CS96" i="5"/>
  <c r="CU100" i="5"/>
  <c r="CQ92" i="5"/>
  <c r="CQ109" i="5"/>
  <c r="CU110" i="5"/>
  <c r="CU97" i="5"/>
  <c r="CS91" i="5"/>
  <c r="CR101" i="5"/>
  <c r="CR100" i="5"/>
  <c r="CU105" i="5"/>
  <c r="CQ87" i="5"/>
  <c r="CU101" i="5"/>
  <c r="CU103" i="5"/>
  <c r="CU96" i="5"/>
  <c r="CU109" i="5"/>
  <c r="CS110" i="5"/>
  <c r="CQ105" i="5"/>
  <c r="CQ102" i="5"/>
  <c r="CT94" i="5"/>
  <c r="CU99" i="5"/>
  <c r="CR109" i="5"/>
  <c r="CR107" i="5"/>
  <c r="CR92" i="5"/>
  <c r="CR96" i="5"/>
  <c r="CQ88" i="5"/>
  <c r="CU111" i="5"/>
  <c r="CQ93" i="5"/>
  <c r="CS94" i="5"/>
  <c r="CQ89" i="5"/>
  <c r="CT110" i="5"/>
  <c r="CR91" i="5"/>
  <c r="CQ91" i="5"/>
  <c r="CS105" i="5"/>
  <c r="CS101" i="5"/>
  <c r="CQ86" i="5"/>
  <c r="CR94" i="5"/>
  <c r="CR88" i="5"/>
  <c r="CT89" i="5"/>
  <c r="CU98" i="5"/>
  <c r="CT88" i="5"/>
  <c r="CS102" i="5"/>
  <c r="CQ94" i="5"/>
  <c r="CT106" i="5"/>
  <c r="CR110" i="5"/>
  <c r="CR87" i="5"/>
  <c r="CQ104" i="5"/>
  <c r="CS109" i="5"/>
  <c r="CQ99" i="5"/>
  <c r="CR90" i="5"/>
  <c r="CR104" i="5"/>
  <c r="CQ96" i="5"/>
  <c r="CT90" i="5"/>
  <c r="CS103" i="5"/>
  <c r="CU104" i="5"/>
  <c r="CS108" i="5"/>
  <c r="CR89" i="5"/>
  <c r="CQ90" i="5"/>
  <c r="CQ107" i="5"/>
  <c r="CQ97" i="5"/>
  <c r="CQ95" i="5"/>
  <c r="CQ106" i="5"/>
  <c r="CQ103" i="5"/>
  <c r="CQ98" i="5"/>
  <c r="CH100" i="5"/>
  <c r="CH91" i="5"/>
  <c r="CJ103" i="5"/>
  <c r="CL106" i="5"/>
  <c r="CE81" i="5"/>
  <c r="CK93" i="5"/>
  <c r="CE99" i="5"/>
  <c r="CH101" i="5"/>
  <c r="CK103" i="5"/>
  <c r="CO98" i="5"/>
  <c r="CH94" i="5"/>
  <c r="CN107" i="5"/>
  <c r="CP101" i="5"/>
  <c r="CI89" i="5"/>
  <c r="CK83" i="5"/>
  <c r="CN106" i="5"/>
  <c r="CN102" i="5"/>
  <c r="CM106" i="5"/>
  <c r="CM94" i="5"/>
  <c r="CL103" i="5"/>
  <c r="CL99" i="5"/>
  <c r="CE85" i="5"/>
  <c r="CH89" i="5"/>
  <c r="CJ88" i="5"/>
  <c r="CJ101" i="5"/>
  <c r="CL98" i="5"/>
  <c r="CF88" i="5"/>
  <c r="CF90" i="5"/>
  <c r="CE97" i="5"/>
  <c r="CM107" i="5"/>
  <c r="CF94" i="5"/>
  <c r="CH99" i="5"/>
  <c r="CK101" i="5"/>
  <c r="CO90" i="5"/>
  <c r="CF101" i="5"/>
  <c r="CH92" i="5"/>
  <c r="CN99" i="5"/>
  <c r="CI103" i="5"/>
  <c r="CI87" i="5"/>
  <c r="CL88" i="5"/>
  <c r="CN98" i="5"/>
  <c r="CN94" i="5"/>
  <c r="CM105" i="5"/>
  <c r="CM101" i="5"/>
  <c r="CL95" i="5"/>
  <c r="CL91" i="5"/>
  <c r="CE80" i="5"/>
  <c r="CH82" i="5"/>
  <c r="CP105" i="5"/>
  <c r="CF93" i="5"/>
  <c r="CL90" i="5"/>
  <c r="CG104" i="5"/>
  <c r="CF92" i="5"/>
  <c r="CM99" i="5"/>
  <c r="CH98" i="5"/>
  <c r="CH86" i="5"/>
  <c r="CK86" i="5"/>
  <c r="CP95" i="5"/>
  <c r="CF99" i="5"/>
  <c r="CJ95" i="5"/>
  <c r="CN91" i="5"/>
  <c r="CI101" i="5"/>
  <c r="CI85" i="5"/>
  <c r="CM86" i="5"/>
  <c r="CN105" i="5"/>
  <c r="CN101" i="5"/>
  <c r="CM97" i="5"/>
  <c r="CM93" i="5"/>
  <c r="CL102" i="5"/>
  <c r="CF104" i="5"/>
  <c r="CF96" i="5"/>
  <c r="CJ86" i="5"/>
  <c r="CP94" i="5"/>
  <c r="CF91" i="5"/>
  <c r="CK87" i="5"/>
  <c r="CG102" i="5"/>
  <c r="CN90" i="5"/>
  <c r="CE98" i="5"/>
  <c r="CG100" i="5"/>
  <c r="CH96" i="5"/>
  <c r="CM91" i="5"/>
  <c r="CH84" i="5"/>
  <c r="CK84" i="5"/>
  <c r="CP93" i="5"/>
  <c r="CF86" i="5"/>
  <c r="CJ93" i="5"/>
  <c r="CO108" i="5"/>
  <c r="CI99" i="5"/>
  <c r="CI83" i="5"/>
  <c r="CN88" i="5"/>
  <c r="CN97" i="5"/>
  <c r="CN93" i="5"/>
  <c r="CM104" i="5"/>
  <c r="CM100" i="5"/>
  <c r="CL94" i="5"/>
  <c r="CG97" i="5"/>
  <c r="CJ84" i="5"/>
  <c r="CE87" i="5"/>
  <c r="CG103" i="5"/>
  <c r="CK85" i="5"/>
  <c r="CG94" i="5"/>
  <c r="CN85" i="5"/>
  <c r="CG92" i="5"/>
  <c r="CH85" i="5"/>
  <c r="CO102" i="5"/>
  <c r="CG101" i="5"/>
  <c r="CJ102" i="5"/>
  <c r="CL89" i="5"/>
  <c r="CP91" i="5"/>
  <c r="CF84" i="5"/>
  <c r="CK94" i="5"/>
  <c r="CO100" i="5"/>
  <c r="CI97" i="5"/>
  <c r="CJ99" i="5"/>
  <c r="CO105" i="5"/>
  <c r="CN104" i="5"/>
  <c r="CN100" i="5"/>
  <c r="CM96" i="5"/>
  <c r="CL105" i="5"/>
  <c r="CL101" i="5"/>
  <c r="CG89" i="5"/>
  <c r="CK106" i="5"/>
  <c r="CG88" i="5"/>
  <c r="CG95" i="5"/>
  <c r="CL85" i="5"/>
  <c r="CG86" i="5"/>
  <c r="CP109" i="5"/>
  <c r="CH83" i="5"/>
  <c r="CK102" i="5"/>
  <c r="CO94" i="5"/>
  <c r="CE92" i="5"/>
  <c r="CG93" i="5"/>
  <c r="CJ100" i="5"/>
  <c r="CM87" i="5"/>
  <c r="CP89" i="5"/>
  <c r="CG99" i="5"/>
  <c r="CG98" i="5"/>
  <c r="CK92" i="5"/>
  <c r="CO92" i="5"/>
  <c r="CI95" i="5"/>
  <c r="CJ97" i="5"/>
  <c r="CO97" i="5"/>
  <c r="CN96" i="5"/>
  <c r="CN92" i="5"/>
  <c r="CM103" i="5"/>
  <c r="CL97" i="5"/>
  <c r="CL93" i="5"/>
  <c r="CG81" i="5"/>
  <c r="CM85" i="5"/>
  <c r="CG87" i="5"/>
  <c r="CG96" i="5"/>
  <c r="CJ94" i="5"/>
  <c r="CH93" i="5"/>
  <c r="CI105" i="5"/>
  <c r="CK100" i="5"/>
  <c r="CO86" i="5"/>
  <c r="CE90" i="5"/>
  <c r="CG85" i="5"/>
  <c r="CJ87" i="5"/>
  <c r="CN89" i="5"/>
  <c r="CP87" i="5"/>
  <c r="CG91" i="5"/>
  <c r="CG90" i="5"/>
  <c r="CL107" i="5"/>
  <c r="CP107" i="5"/>
  <c r="CI93" i="5"/>
  <c r="CK98" i="5"/>
  <c r="CO89" i="5"/>
  <c r="CN103" i="5"/>
  <c r="CM92" i="5"/>
  <c r="CM95" i="5"/>
  <c r="CL104" i="5"/>
  <c r="CL100" i="5"/>
  <c r="CH102" i="5"/>
  <c r="CP90" i="5"/>
  <c r="CE100" i="5"/>
  <c r="CJ92" i="5"/>
  <c r="CK95" i="5"/>
  <c r="CF98" i="5"/>
  <c r="CF103" i="5"/>
  <c r="CG84" i="5"/>
  <c r="CJ85" i="5"/>
  <c r="CO106" i="5"/>
  <c r="CG83" i="5"/>
  <c r="CG82" i="5"/>
  <c r="CM89" i="5"/>
  <c r="CP103" i="5"/>
  <c r="CI91" i="5"/>
  <c r="CK96" i="5"/>
  <c r="CP86" i="5"/>
  <c r="CN95" i="5"/>
  <c r="CM98" i="5"/>
  <c r="CM102" i="5"/>
  <c r="CL96" i="5"/>
  <c r="CL92" i="5"/>
  <c r="CP99" i="5"/>
  <c r="CO104" i="5"/>
  <c r="CO87" i="5"/>
  <c r="CL87" i="5"/>
  <c r="CJ96" i="5"/>
  <c r="CO85" i="5"/>
  <c r="CF95" i="5"/>
  <c r="CH87" i="5"/>
  <c r="CF97" i="5"/>
  <c r="CJ105" i="5"/>
  <c r="CH103" i="5"/>
  <c r="CE102" i="5"/>
  <c r="CI90" i="5"/>
  <c r="CF102" i="5"/>
  <c r="CJ89" i="5"/>
  <c r="CM88" i="5"/>
  <c r="CJ91" i="5"/>
  <c r="CI96" i="5"/>
  <c r="CJ98" i="5"/>
  <c r="CO93" i="5"/>
  <c r="CK89" i="5"/>
  <c r="CO101" i="5"/>
  <c r="CE84" i="5"/>
  <c r="CE83" i="5"/>
  <c r="CF100" i="5"/>
  <c r="CH95" i="5"/>
  <c r="CN108" i="5"/>
  <c r="CP100" i="5"/>
  <c r="CM84" i="5"/>
  <c r="CE96" i="5"/>
  <c r="CI82" i="5"/>
  <c r="CP104" i="5"/>
  <c r="CE103" i="5"/>
  <c r="CI98" i="5"/>
  <c r="CL84" i="5"/>
  <c r="CI86" i="5"/>
  <c r="CJ90" i="5"/>
  <c r="CI88" i="5"/>
  <c r="CP97" i="5"/>
  <c r="CE86" i="5"/>
  <c r="CM90" i="5"/>
  <c r="CP92" i="5"/>
  <c r="CI84" i="5"/>
  <c r="CI102" i="5"/>
  <c r="CO96" i="5"/>
  <c r="CE95" i="5"/>
  <c r="CI104" i="5"/>
  <c r="CK99" i="5"/>
  <c r="CE89" i="5"/>
  <c r="CJ83" i="5"/>
  <c r="CO95" i="5"/>
  <c r="CE91" i="5"/>
  <c r="CP96" i="5"/>
  <c r="CI100" i="5"/>
  <c r="CF89" i="5"/>
  <c r="CO88" i="5"/>
  <c r="CK105" i="5"/>
  <c r="CO107" i="5"/>
  <c r="CP88" i="5"/>
  <c r="CF82" i="5"/>
  <c r="CK97" i="5"/>
  <c r="CI92" i="5"/>
  <c r="CH104" i="5"/>
  <c r="CI94" i="5"/>
  <c r="CL86" i="5"/>
  <c r="CO103" i="5"/>
  <c r="CK104" i="5"/>
  <c r="CF87" i="5"/>
  <c r="CP106" i="5"/>
  <c r="CO99" i="5"/>
  <c r="CH105" i="5"/>
  <c r="CF85" i="5"/>
  <c r="CP108" i="5"/>
  <c r="CP98" i="5"/>
  <c r="CF81" i="5"/>
  <c r="CN87" i="5"/>
  <c r="CH97" i="5"/>
  <c r="CE82" i="5"/>
  <c r="CE101" i="5"/>
  <c r="CJ104" i="5"/>
  <c r="CJ106" i="5"/>
  <c r="CN86" i="5"/>
  <c r="CP102" i="5"/>
  <c r="CK88" i="5"/>
  <c r="CO91" i="5"/>
  <c r="CF83" i="5"/>
  <c r="CE94" i="5"/>
  <c r="CK91" i="5"/>
  <c r="CE88" i="5"/>
  <c r="CH88" i="5"/>
  <c r="CH90" i="5"/>
  <c r="CK90" i="5"/>
  <c r="CE93" i="5"/>
  <c r="CC84" i="5"/>
  <c r="CC85" i="5"/>
  <c r="CC91" i="5"/>
  <c r="CD88" i="5"/>
  <c r="CD91" i="5"/>
  <c r="CD97" i="5"/>
  <c r="CC92" i="5"/>
  <c r="CC89" i="5"/>
  <c r="CC95" i="5"/>
  <c r="CD86" i="5"/>
  <c r="CD87" i="5"/>
  <c r="CD103" i="5"/>
  <c r="CC94" i="5"/>
  <c r="CC93" i="5"/>
  <c r="CC97" i="5"/>
  <c r="CD100" i="5"/>
  <c r="CD83" i="5"/>
  <c r="CD101" i="5"/>
  <c r="CC96" i="5"/>
  <c r="CC99" i="5"/>
  <c r="CC80" i="5"/>
  <c r="CD98" i="5"/>
  <c r="CD99" i="5"/>
  <c r="CD94" i="5"/>
  <c r="CC98" i="5"/>
  <c r="CC86" i="5"/>
  <c r="CC90" i="5"/>
  <c r="CD92" i="5"/>
  <c r="CD93" i="5"/>
  <c r="CD90" i="5"/>
  <c r="CC82" i="5"/>
  <c r="CC79" i="5"/>
  <c r="CC100" i="5"/>
  <c r="CD102" i="5"/>
  <c r="CD89" i="5"/>
  <c r="CD84" i="5"/>
  <c r="CC88" i="5"/>
  <c r="CC83" i="5"/>
  <c r="CC101" i="5"/>
  <c r="CC102" i="5"/>
  <c r="CD85" i="5"/>
  <c r="CD82" i="5"/>
  <c r="CC81" i="5"/>
  <c r="CC87" i="5"/>
  <c r="CD96" i="5"/>
  <c r="CD95" i="5"/>
  <c r="CD81" i="5"/>
  <c r="CD80" i="5"/>
  <c r="BX78" i="5"/>
  <c r="CA98" i="5"/>
  <c r="CA100" i="5"/>
  <c r="BZ79" i="5"/>
  <c r="CA93" i="5"/>
  <c r="BW97" i="5"/>
  <c r="BY88" i="5"/>
  <c r="BX97" i="5"/>
  <c r="CA101" i="5"/>
  <c r="BY83" i="5"/>
  <c r="BZ80" i="5"/>
  <c r="BX80" i="5"/>
  <c r="CB96" i="5"/>
  <c r="CB100" i="5"/>
  <c r="BZ95" i="5"/>
  <c r="BZ98" i="5"/>
  <c r="BW96" i="5"/>
  <c r="CA89" i="5"/>
  <c r="BX100" i="5"/>
  <c r="BX89" i="5"/>
  <c r="BZ83" i="5"/>
  <c r="BY93" i="5"/>
  <c r="BZ86" i="5"/>
  <c r="CA83" i="5"/>
  <c r="BZ94" i="5"/>
  <c r="BX93" i="5"/>
  <c r="CB88" i="5"/>
  <c r="CA90" i="5"/>
  <c r="BZ99" i="5"/>
  <c r="BX91" i="5"/>
  <c r="BX85" i="5"/>
  <c r="CB82" i="5"/>
  <c r="CA82" i="5"/>
  <c r="CB97" i="5"/>
  <c r="BY90" i="5"/>
  <c r="BW77" i="5"/>
  <c r="BX81" i="5"/>
  <c r="CA79" i="5"/>
  <c r="BY78" i="5"/>
  <c r="CB84" i="5"/>
  <c r="BY87" i="5"/>
  <c r="BX77" i="5"/>
  <c r="BX90" i="5"/>
  <c r="CA80" i="5"/>
  <c r="CB89" i="5"/>
  <c r="CA97" i="5"/>
  <c r="BX92" i="5"/>
  <c r="BY96" i="5"/>
  <c r="CB80" i="5"/>
  <c r="CA88" i="5"/>
  <c r="CB83" i="5"/>
  <c r="CA96" i="5"/>
  <c r="CB94" i="5"/>
  <c r="CB102" i="5"/>
  <c r="BZ88" i="5"/>
  <c r="BZ84" i="5"/>
  <c r="BY95" i="5"/>
  <c r="BX98" i="5"/>
  <c r="BY92" i="5"/>
  <c r="BY100" i="5"/>
  <c r="BW88" i="5"/>
  <c r="CB91" i="5"/>
  <c r="BZ100" i="5"/>
  <c r="BX99" i="5"/>
  <c r="BZ97" i="5"/>
  <c r="BX96" i="5"/>
  <c r="BY97" i="5"/>
  <c r="BX82" i="5"/>
  <c r="BW82" i="5"/>
  <c r="CB81" i="5"/>
  <c r="CA95" i="5"/>
  <c r="BX84" i="5"/>
  <c r="BY94" i="5"/>
  <c r="BX86" i="5"/>
  <c r="CA81" i="5"/>
  <c r="CB79" i="5"/>
  <c r="CA85" i="5"/>
  <c r="CB86" i="5"/>
  <c r="CB99" i="5"/>
  <c r="BZ96" i="5"/>
  <c r="BZ92" i="5"/>
  <c r="BX88" i="5"/>
  <c r="BW95" i="5"/>
  <c r="CA86" i="5"/>
  <c r="BY81" i="5"/>
  <c r="BX94" i="5"/>
  <c r="CA78" i="5"/>
  <c r="BZ89" i="5"/>
  <c r="BY99" i="5"/>
  <c r="CB101" i="5"/>
  <c r="CB98" i="5"/>
  <c r="BY91" i="5"/>
  <c r="BY80" i="5"/>
  <c r="BY84" i="5"/>
  <c r="BX79" i="5"/>
  <c r="BX87" i="5"/>
  <c r="CA84" i="5"/>
  <c r="BZ81" i="5"/>
  <c r="BY79" i="5"/>
  <c r="BY98" i="5"/>
  <c r="BX83" i="5"/>
  <c r="CB93" i="5"/>
  <c r="BZ85" i="5"/>
  <c r="BZ101" i="5"/>
  <c r="BZ82" i="5"/>
  <c r="BY82" i="5"/>
  <c r="BY77" i="5"/>
  <c r="BY86" i="5"/>
  <c r="BX95" i="5"/>
  <c r="BW99" i="5"/>
  <c r="BZ78" i="5"/>
  <c r="BY85" i="5"/>
  <c r="BY89" i="5"/>
  <c r="CA94" i="5"/>
  <c r="CB90" i="5"/>
  <c r="CB85" i="5"/>
  <c r="BZ87" i="5"/>
  <c r="BZ90" i="5"/>
  <c r="BZ93" i="5"/>
  <c r="CA87" i="5"/>
  <c r="CA91" i="5"/>
  <c r="BW89" i="5"/>
  <c r="CA99" i="5"/>
  <c r="CA92" i="5"/>
  <c r="CB92" i="5"/>
  <c r="BZ91" i="5"/>
  <c r="CB87" i="5"/>
  <c r="BW93" i="5"/>
  <c r="BW90" i="5"/>
  <c r="BW94" i="5"/>
  <c r="BW87" i="5"/>
  <c r="BW83" i="5"/>
  <c r="BW85" i="5"/>
  <c r="CB95" i="5"/>
  <c r="BW79" i="5"/>
  <c r="BW91" i="5"/>
  <c r="BW98" i="5"/>
  <c r="BW92" i="5"/>
  <c r="BW78" i="5"/>
  <c r="BW86" i="5"/>
  <c r="BW84" i="5"/>
  <c r="BW81" i="5"/>
  <c r="BW76" i="5"/>
  <c r="BW80" i="5"/>
  <c r="BV99" i="5"/>
  <c r="BV91" i="5"/>
  <c r="BV83" i="5"/>
  <c r="BV94" i="5"/>
  <c r="BV98" i="5"/>
  <c r="BV90" i="5"/>
  <c r="BV82" i="5"/>
  <c r="BV78" i="5"/>
  <c r="BV97" i="5"/>
  <c r="BV89" i="5"/>
  <c r="BV81" i="5"/>
  <c r="BV96" i="5"/>
  <c r="BV88" i="5"/>
  <c r="BV80" i="5"/>
  <c r="BV95" i="5"/>
  <c r="BV87" i="5"/>
  <c r="BV79" i="5"/>
  <c r="BV86" i="5"/>
  <c r="BV93" i="5"/>
  <c r="BV85" i="5"/>
  <c r="BV77" i="5"/>
  <c r="BV92" i="5"/>
  <c r="BV84" i="5"/>
  <c r="BV76" i="5"/>
  <c r="BU83" i="5"/>
  <c r="BU82" i="5"/>
  <c r="BU81" i="5"/>
  <c r="BU79" i="5"/>
  <c r="BU75" i="5"/>
  <c r="BU93" i="5"/>
  <c r="BU92" i="5"/>
  <c r="BU97" i="5"/>
  <c r="BU88" i="5"/>
  <c r="BU89" i="5"/>
  <c r="BU90" i="5"/>
  <c r="BU91" i="5"/>
  <c r="BU98" i="5"/>
  <c r="BU86" i="5"/>
  <c r="BU85" i="5"/>
  <c r="BU87" i="5"/>
  <c r="BU95" i="5"/>
  <c r="BU77" i="5"/>
  <c r="BU96" i="5"/>
  <c r="BU94" i="5"/>
  <c r="BT79" i="5"/>
  <c r="BT75" i="5"/>
  <c r="BU76" i="5"/>
  <c r="BT94" i="5"/>
  <c r="BU78" i="5"/>
  <c r="BU84" i="5"/>
  <c r="BT86" i="5"/>
  <c r="BT76" i="5"/>
  <c r="BU80" i="5"/>
  <c r="BT92" i="5"/>
  <c r="BS74" i="5"/>
  <c r="BS77" i="5"/>
  <c r="BT97" i="5"/>
  <c r="BT98" i="5"/>
  <c r="BT95" i="5"/>
  <c r="BS96" i="5"/>
  <c r="BS82" i="5"/>
  <c r="BT82" i="5"/>
  <c r="BS80" i="5"/>
  <c r="BT90" i="5"/>
  <c r="BT91" i="5"/>
  <c r="BS93" i="5"/>
  <c r="BS92" i="5"/>
  <c r="BT85" i="5"/>
  <c r="BT87" i="5"/>
  <c r="BT80" i="5"/>
  <c r="BS88" i="5"/>
  <c r="BT83" i="5"/>
  <c r="BT77" i="5"/>
  <c r="BS85" i="5"/>
  <c r="BT89" i="5"/>
  <c r="BT93" i="5"/>
  <c r="BT88" i="5"/>
  <c r="BS84" i="5"/>
  <c r="BS87" i="5"/>
  <c r="BT96" i="5"/>
  <c r="BT78" i="5"/>
  <c r="BT81" i="5"/>
  <c r="BS83" i="5"/>
  <c r="BT84" i="5"/>
  <c r="BS78" i="5"/>
  <c r="BS79" i="5"/>
  <c r="BR96" i="5"/>
  <c r="BS86" i="5"/>
  <c r="BS75" i="5"/>
  <c r="BR78" i="5"/>
  <c r="BR87" i="5"/>
  <c r="BS91" i="5"/>
  <c r="BR93" i="5"/>
  <c r="BR79" i="5"/>
  <c r="BS97" i="5"/>
  <c r="BS90" i="5"/>
  <c r="BR81" i="5"/>
  <c r="BS95" i="5"/>
  <c r="BR94" i="5"/>
  <c r="BS81" i="5"/>
  <c r="BR85" i="5"/>
  <c r="BR74" i="5"/>
  <c r="BS94" i="5"/>
  <c r="BS76" i="5"/>
  <c r="BR90" i="5"/>
  <c r="BR86" i="5"/>
  <c r="BR82" i="5"/>
  <c r="BS89" i="5"/>
  <c r="BR77" i="5"/>
  <c r="BR95" i="5"/>
  <c r="BR88" i="5"/>
  <c r="BR89" i="5"/>
  <c r="BR80" i="5"/>
  <c r="BQ79" i="5"/>
  <c r="BR75" i="5"/>
  <c r="BQ81" i="5"/>
  <c r="BR76" i="5"/>
  <c r="BR92" i="5"/>
  <c r="BR97" i="5"/>
  <c r="BQ74" i="5"/>
  <c r="BR84" i="5"/>
  <c r="BR83" i="5"/>
  <c r="BR91" i="5"/>
  <c r="BP74" i="5"/>
  <c r="BQ92" i="5"/>
  <c r="BQ84" i="5"/>
  <c r="BP83" i="5"/>
  <c r="BQ83" i="5"/>
  <c r="BP84" i="5"/>
  <c r="BQ73" i="5"/>
  <c r="BQ78" i="5"/>
  <c r="BP73" i="5"/>
  <c r="BQ75" i="5"/>
  <c r="BP95" i="5"/>
  <c r="BQ77" i="5"/>
  <c r="BQ85" i="5"/>
  <c r="BQ87" i="5"/>
  <c r="BQ94" i="5"/>
  <c r="BQ95" i="5"/>
  <c r="BQ86" i="5"/>
  <c r="BQ91" i="5"/>
  <c r="BQ82" i="5"/>
  <c r="BQ96" i="5"/>
  <c r="BQ76" i="5"/>
  <c r="BQ88" i="5"/>
  <c r="BP87" i="5"/>
  <c r="BQ89" i="5"/>
  <c r="BQ90" i="5"/>
  <c r="BQ80" i="5"/>
  <c r="BP91" i="5"/>
  <c r="BQ93" i="5"/>
  <c r="BO76" i="5"/>
  <c r="BO91" i="5"/>
  <c r="BO83" i="5"/>
  <c r="BP86" i="5"/>
  <c r="BP92" i="5"/>
  <c r="BO75" i="5"/>
  <c r="BP78" i="5"/>
  <c r="BP94" i="5"/>
  <c r="BP88" i="5"/>
  <c r="BP89" i="5"/>
  <c r="BP77" i="5"/>
  <c r="BP81" i="5"/>
  <c r="BP85" i="5"/>
  <c r="BP75" i="5"/>
  <c r="BP76" i="5"/>
  <c r="BP82" i="5"/>
  <c r="BP93" i="5"/>
  <c r="BP80" i="5"/>
  <c r="BP79" i="5"/>
  <c r="BP96" i="5"/>
  <c r="BP90" i="5"/>
  <c r="BN79" i="5"/>
  <c r="BO84" i="5"/>
  <c r="BO93" i="5"/>
  <c r="BN76" i="5"/>
  <c r="BN86" i="5"/>
  <c r="BO77" i="5"/>
  <c r="BO88" i="5"/>
  <c r="BO85" i="5"/>
  <c r="BN84" i="5"/>
  <c r="BN94" i="5"/>
  <c r="BO78" i="5"/>
  <c r="BO80" i="5"/>
  <c r="BO89" i="5"/>
  <c r="BO90" i="5"/>
  <c r="BO72" i="5"/>
  <c r="BN78" i="5"/>
  <c r="BO87" i="5"/>
  <c r="BO95" i="5"/>
  <c r="BO73" i="5"/>
  <c r="BO81" i="5"/>
  <c r="BO82" i="5"/>
  <c r="BO92" i="5"/>
  <c r="BN92" i="5"/>
  <c r="BO74" i="5"/>
  <c r="BN91" i="5"/>
  <c r="BO86" i="5"/>
  <c r="BO79" i="5"/>
  <c r="BO94" i="5"/>
  <c r="BN83" i="5"/>
  <c r="BN75" i="5"/>
  <c r="BM72" i="5"/>
  <c r="BN72" i="5"/>
  <c r="BN95" i="5"/>
  <c r="BN81" i="5"/>
  <c r="BN93" i="5"/>
  <c r="BN74" i="5"/>
  <c r="BN82" i="5"/>
  <c r="BN89" i="5"/>
  <c r="BN77" i="5"/>
  <c r="BN90" i="5"/>
  <c r="BN87" i="5"/>
  <c r="BN88" i="5"/>
  <c r="BN85" i="5"/>
  <c r="BN80" i="5"/>
  <c r="BN73" i="5"/>
  <c r="BM82" i="5"/>
  <c r="BM77" i="5"/>
  <c r="BM87" i="5"/>
  <c r="BM89" i="5"/>
  <c r="BM93" i="5"/>
  <c r="BM83" i="5"/>
  <c r="BM92" i="5"/>
  <c r="BM85" i="5"/>
  <c r="BM79" i="5"/>
  <c r="BM90" i="5"/>
  <c r="BM84" i="5"/>
  <c r="BM74" i="5"/>
  <c r="BM76" i="5"/>
  <c r="BM88" i="5"/>
  <c r="BM71" i="5"/>
  <c r="BM78" i="5"/>
  <c r="BM91" i="5"/>
  <c r="BM75" i="5"/>
  <c r="BM94" i="5"/>
  <c r="BM86" i="5"/>
  <c r="BM81" i="5"/>
  <c r="BM80" i="5"/>
  <c r="BM73" i="5"/>
  <c r="BK70" i="5"/>
  <c r="BK73" i="5"/>
  <c r="BK89" i="5"/>
  <c r="BL79" i="5"/>
  <c r="BK84" i="5"/>
  <c r="BL84" i="5"/>
  <c r="BL81" i="5"/>
  <c r="BL92" i="5"/>
  <c r="BL94" i="5"/>
  <c r="BK92" i="5"/>
  <c r="BL75" i="5"/>
  <c r="BK72" i="5"/>
  <c r="BK80" i="5"/>
  <c r="BL85" i="5"/>
  <c r="BL93" i="5"/>
  <c r="BK76" i="5"/>
  <c r="BL87" i="5"/>
  <c r="BL89" i="5"/>
  <c r="BL91" i="5"/>
  <c r="BL88" i="5"/>
  <c r="BL74" i="5"/>
  <c r="BL71" i="5"/>
  <c r="BL80" i="5"/>
  <c r="BL82" i="5"/>
  <c r="BL76" i="5"/>
  <c r="BL83" i="5"/>
  <c r="BK81" i="5"/>
  <c r="BL86" i="5"/>
  <c r="BK85" i="5"/>
  <c r="BK88" i="5"/>
  <c r="BK93" i="5"/>
  <c r="BL77" i="5"/>
  <c r="BL73" i="5"/>
  <c r="BL72" i="5"/>
  <c r="BL90" i="5"/>
  <c r="BL78" i="5"/>
  <c r="BK77" i="5"/>
  <c r="BK83" i="5"/>
  <c r="BK71" i="5"/>
  <c r="BJ70" i="5"/>
  <c r="BJ78" i="5"/>
  <c r="BJ86" i="5"/>
  <c r="BK78" i="5"/>
  <c r="BJ91" i="5"/>
  <c r="BK87" i="5"/>
  <c r="BK86" i="5"/>
  <c r="BJ71" i="5"/>
  <c r="BJ79" i="5"/>
  <c r="BJ87" i="5"/>
  <c r="BK91" i="5"/>
  <c r="BK75" i="5"/>
  <c r="BJ72" i="5"/>
  <c r="BJ80" i="5"/>
  <c r="BJ88" i="5"/>
  <c r="BJ75" i="5"/>
  <c r="BK74" i="5"/>
  <c r="BJ73" i="5"/>
  <c r="BJ81" i="5"/>
  <c r="BJ89" i="5"/>
  <c r="BK79" i="5"/>
  <c r="BJ74" i="5"/>
  <c r="BJ82" i="5"/>
  <c r="BJ90" i="5"/>
  <c r="BJ83" i="5"/>
  <c r="BK90" i="5"/>
  <c r="BJ76" i="5"/>
  <c r="BJ84" i="5"/>
  <c r="BJ92" i="5"/>
  <c r="BK82" i="5"/>
  <c r="BJ93" i="5"/>
  <c r="BJ77" i="5"/>
  <c r="BJ85" i="5"/>
  <c r="BI69" i="5"/>
  <c r="BI82" i="5"/>
  <c r="BI70" i="5"/>
  <c r="BI86" i="5"/>
  <c r="BI74" i="5"/>
  <c r="BI90" i="5"/>
  <c r="BI78" i="5"/>
  <c r="BH71" i="5"/>
  <c r="BH75" i="5"/>
  <c r="BI71" i="5"/>
  <c r="BI89" i="5"/>
  <c r="BI87" i="5"/>
  <c r="BG75" i="5"/>
  <c r="BG83" i="5"/>
  <c r="BG91" i="5"/>
  <c r="BI76" i="5"/>
  <c r="BI80" i="5"/>
  <c r="BI75" i="5"/>
  <c r="BG68" i="5"/>
  <c r="BG76" i="5"/>
  <c r="BG84" i="5"/>
  <c r="BG81" i="5"/>
  <c r="BG82" i="5"/>
  <c r="BI91" i="5"/>
  <c r="BI84" i="5"/>
  <c r="BI79" i="5"/>
  <c r="BG69" i="5"/>
  <c r="BG77" i="5"/>
  <c r="BG85" i="5"/>
  <c r="BG89" i="5"/>
  <c r="BG90" i="5"/>
  <c r="BI81" i="5"/>
  <c r="BI73" i="5"/>
  <c r="BI88" i="5"/>
  <c r="BG70" i="5"/>
  <c r="BG78" i="5"/>
  <c r="BG86" i="5"/>
  <c r="BG71" i="5"/>
  <c r="BG79" i="5"/>
  <c r="BG73" i="5"/>
  <c r="BG87" i="5"/>
  <c r="BG72" i="5"/>
  <c r="BG80" i="5"/>
  <c r="BG88" i="5"/>
  <c r="BI83" i="5"/>
  <c r="BG74" i="5"/>
  <c r="BI77" i="5"/>
  <c r="BI92" i="5"/>
  <c r="BI72" i="5"/>
  <c r="BI85" i="5"/>
  <c r="BH73" i="5"/>
  <c r="BH69" i="5"/>
  <c r="BH80" i="5"/>
  <c r="BH87" i="5"/>
  <c r="BH70" i="5"/>
  <c r="BH79" i="5"/>
  <c r="BH77" i="5"/>
  <c r="BH83" i="5"/>
  <c r="BH92" i="5"/>
  <c r="BH72" i="5"/>
  <c r="BH78" i="5"/>
  <c r="BH91" i="5"/>
  <c r="BH90" i="5"/>
  <c r="BH86" i="5"/>
  <c r="BH74" i="5"/>
  <c r="BH81" i="5"/>
  <c r="BH84" i="5"/>
  <c r="BH88" i="5"/>
  <c r="BH76" i="5"/>
  <c r="BH85" i="5"/>
  <c r="BH89" i="5"/>
  <c r="BH82" i="5"/>
  <c r="BF90" i="5"/>
  <c r="BF88" i="5"/>
  <c r="BF87" i="5"/>
  <c r="BF70" i="5"/>
  <c r="BF69" i="5"/>
  <c r="BF74" i="5"/>
  <c r="BF83" i="5"/>
  <c r="BF75" i="5"/>
  <c r="BF79" i="5"/>
  <c r="BF82" i="5"/>
  <c r="BF76" i="5"/>
  <c r="BF73" i="5"/>
  <c r="BF80" i="5"/>
  <c r="BF91" i="5"/>
  <c r="BF72" i="5"/>
  <c r="BF68" i="5"/>
  <c r="BF71" i="5"/>
  <c r="BF77" i="5"/>
  <c r="BF85" i="5"/>
  <c r="BF81" i="5"/>
  <c r="BF89" i="5"/>
  <c r="BF84" i="5"/>
  <c r="BF78" i="5"/>
  <c r="BF86" i="5"/>
  <c r="BE67" i="5"/>
  <c r="BE70" i="5"/>
  <c r="BE74" i="5"/>
  <c r="BE90" i="5"/>
  <c r="BE89" i="5"/>
  <c r="BE85" i="5"/>
  <c r="BE80" i="5"/>
  <c r="BE76" i="5"/>
  <c r="BE77" i="5"/>
  <c r="BE72" i="5"/>
  <c r="BE84" i="5"/>
  <c r="BE81" i="5"/>
  <c r="BE88" i="5"/>
  <c r="BE78" i="5"/>
  <c r="BE73" i="5"/>
  <c r="BE82" i="5"/>
  <c r="BE86" i="5"/>
  <c r="BE69" i="5"/>
  <c r="BE75" i="5"/>
  <c r="BE83" i="5"/>
  <c r="BE71" i="5"/>
  <c r="BE79" i="5"/>
  <c r="BE87" i="5"/>
  <c r="BE68" i="5"/>
  <c r="BD67" i="5"/>
  <c r="BD73" i="5"/>
  <c r="BD78" i="5"/>
  <c r="BD88" i="5"/>
  <c r="BD75" i="5"/>
  <c r="BD83" i="5"/>
  <c r="BD81" i="5"/>
  <c r="BD76" i="5"/>
  <c r="BD90" i="5"/>
  <c r="BC68" i="5"/>
  <c r="BD71" i="5"/>
  <c r="BC77" i="5"/>
  <c r="BD68" i="5"/>
  <c r="BD70" i="5"/>
  <c r="BD87" i="5"/>
  <c r="BD79" i="5"/>
  <c r="BD82" i="5"/>
  <c r="BC70" i="5"/>
  <c r="BD77" i="5"/>
  <c r="BD69" i="5"/>
  <c r="BD80" i="5"/>
  <c r="BD74" i="5"/>
  <c r="BD89" i="5"/>
  <c r="BC86" i="5"/>
  <c r="BD86" i="5"/>
  <c r="BD85" i="5"/>
  <c r="BD72" i="5"/>
  <c r="BD84" i="5"/>
  <c r="BB66" i="5"/>
  <c r="BC87" i="5"/>
  <c r="BC85" i="5"/>
  <c r="BB75" i="5"/>
  <c r="BC80" i="5"/>
  <c r="BC72" i="5"/>
  <c r="BC88" i="5"/>
  <c r="BC75" i="5"/>
  <c r="BB68" i="5"/>
  <c r="BB72" i="5"/>
  <c r="BC89" i="5"/>
  <c r="BC66" i="5"/>
  <c r="BC69" i="5"/>
  <c r="BC71" i="5"/>
  <c r="BC76" i="5"/>
  <c r="BC73" i="5"/>
  <c r="BC74" i="5"/>
  <c r="BC83" i="5"/>
  <c r="BC78" i="5"/>
  <c r="BB84" i="5"/>
  <c r="BC81" i="5"/>
  <c r="BB88" i="5"/>
  <c r="BB79" i="5"/>
  <c r="BC82" i="5"/>
  <c r="BC84" i="5"/>
  <c r="BC67" i="5"/>
  <c r="BC79" i="5"/>
  <c r="BA65" i="5"/>
  <c r="BA74" i="5"/>
  <c r="BA72" i="5"/>
  <c r="BB89" i="5"/>
  <c r="BB69" i="5"/>
  <c r="BB78" i="5"/>
  <c r="BB82" i="5"/>
  <c r="BA67" i="5"/>
  <c r="BB76" i="5"/>
  <c r="BB87" i="5"/>
  <c r="BB90" i="5"/>
  <c r="BB81" i="5"/>
  <c r="BB86" i="5"/>
  <c r="BB71" i="5"/>
  <c r="BB74" i="5"/>
  <c r="BB77" i="5"/>
  <c r="BB83" i="5"/>
  <c r="BB85" i="5"/>
  <c r="BB73" i="5"/>
  <c r="BB70" i="5"/>
  <c r="BB67" i="5"/>
  <c r="BB80" i="5"/>
  <c r="BA88" i="5"/>
  <c r="BA71" i="5"/>
  <c r="BA81" i="5"/>
  <c r="AZ66" i="5"/>
  <c r="BA83" i="5"/>
  <c r="AZ68" i="5"/>
  <c r="AZ73" i="5"/>
  <c r="AZ78" i="5"/>
  <c r="BA87" i="5"/>
  <c r="BA89" i="5"/>
  <c r="BA84" i="5"/>
  <c r="AZ87" i="5"/>
  <c r="AZ71" i="5"/>
  <c r="AZ76" i="5"/>
  <c r="AZ65" i="5"/>
  <c r="BA85" i="5"/>
  <c r="AZ85" i="5"/>
  <c r="AZ69" i="5"/>
  <c r="AZ74" i="5"/>
  <c r="BA78" i="5"/>
  <c r="BA82" i="5"/>
  <c r="BA79" i="5"/>
  <c r="BA86" i="5"/>
  <c r="AZ83" i="5"/>
  <c r="AZ88" i="5"/>
  <c r="AZ72" i="5"/>
  <c r="BA75" i="5"/>
  <c r="BA80" i="5"/>
  <c r="BA68" i="5"/>
  <c r="BA77" i="5"/>
  <c r="AZ81" i="5"/>
  <c r="AZ86" i="5"/>
  <c r="AZ70" i="5"/>
  <c r="BA70" i="5"/>
  <c r="BA76" i="5"/>
  <c r="BA66" i="5"/>
  <c r="AZ77" i="5"/>
  <c r="AZ82" i="5"/>
  <c r="AZ84" i="5"/>
  <c r="BA69" i="5"/>
  <c r="AZ89" i="5"/>
  <c r="BA73" i="5"/>
  <c r="AZ75" i="5"/>
  <c r="AZ80" i="5"/>
  <c r="AZ79" i="5"/>
  <c r="AY67" i="5"/>
  <c r="AZ67" i="5"/>
  <c r="AX70" i="5"/>
  <c r="AY80" i="5"/>
  <c r="AY72" i="5"/>
  <c r="AY75" i="5"/>
  <c r="AY77" i="5"/>
  <c r="AY66" i="5"/>
  <c r="AY74" i="5"/>
  <c r="AY68" i="5"/>
  <c r="AY85" i="5"/>
  <c r="AY79" i="5"/>
  <c r="AY64" i="5"/>
  <c r="AY73" i="5"/>
  <c r="AY78" i="5"/>
  <c r="AX67" i="5"/>
  <c r="AY81" i="5"/>
  <c r="AY69" i="5"/>
  <c r="AX76" i="5"/>
  <c r="AY83" i="5"/>
  <c r="AY65" i="5"/>
  <c r="AY84" i="5"/>
  <c r="AY71" i="5"/>
  <c r="AY86" i="5"/>
  <c r="AX72" i="5"/>
  <c r="AX75" i="5"/>
  <c r="AY88" i="5"/>
  <c r="AY87" i="5"/>
  <c r="AY70" i="5"/>
  <c r="AY82" i="5"/>
  <c r="AY76" i="5"/>
  <c r="AX68" i="5"/>
  <c r="AX71" i="5"/>
  <c r="AW76" i="5"/>
  <c r="AX73" i="5"/>
  <c r="AW63" i="5"/>
  <c r="AW65" i="5"/>
  <c r="AW67" i="5"/>
  <c r="AW69" i="5"/>
  <c r="AX65" i="5"/>
  <c r="AX77" i="5"/>
  <c r="AW71" i="5"/>
  <c r="AW73" i="5"/>
  <c r="AW75" i="5"/>
  <c r="AW77" i="5"/>
  <c r="AX69" i="5"/>
  <c r="AW66" i="5"/>
  <c r="AW64" i="5"/>
  <c r="AW70" i="5"/>
  <c r="AX74" i="5"/>
  <c r="AX64" i="5"/>
  <c r="AW68" i="5"/>
  <c r="AW74" i="5"/>
  <c r="AX66" i="5"/>
  <c r="AW72" i="5"/>
  <c r="AV63" i="5"/>
  <c r="AV73" i="5"/>
  <c r="AV72" i="5"/>
  <c r="AV65" i="5"/>
  <c r="AV74" i="5"/>
  <c r="AU62" i="5"/>
  <c r="AV69" i="5"/>
  <c r="AV66" i="5"/>
  <c r="AU64" i="5"/>
  <c r="AU75" i="5"/>
  <c r="AV67" i="5"/>
  <c r="AU71" i="5"/>
  <c r="AV70" i="5"/>
  <c r="AV64" i="5"/>
  <c r="AV68" i="5"/>
  <c r="AV71" i="5"/>
  <c r="AV76" i="5"/>
  <c r="AU68" i="5"/>
  <c r="AV77" i="5"/>
  <c r="AV75" i="5"/>
  <c r="AT68" i="5"/>
  <c r="AT77" i="5"/>
  <c r="AT70" i="5"/>
  <c r="AU76" i="5"/>
  <c r="AT74" i="5"/>
  <c r="AU65" i="5"/>
  <c r="AT71" i="5"/>
  <c r="AT63" i="5"/>
  <c r="AU67" i="5"/>
  <c r="AU74" i="5"/>
  <c r="AU63" i="5"/>
  <c r="AU72" i="5"/>
  <c r="AT72" i="5"/>
  <c r="AU66" i="5"/>
  <c r="AU70" i="5"/>
  <c r="AU77" i="5"/>
  <c r="AU69" i="5"/>
  <c r="AT65" i="5"/>
  <c r="AU73" i="5"/>
  <c r="AS69" i="5"/>
  <c r="AT75" i="5"/>
  <c r="AT62" i="5"/>
  <c r="AT73" i="5"/>
  <c r="AS75" i="5"/>
  <c r="AT76" i="5"/>
  <c r="AS62" i="5"/>
  <c r="AS77" i="5"/>
  <c r="AT69" i="5"/>
  <c r="AT64" i="5"/>
  <c r="AT67" i="5"/>
  <c r="AS71" i="5"/>
  <c r="AS66" i="5"/>
  <c r="AT66" i="5"/>
  <c r="AR65" i="5"/>
  <c r="AS68" i="5"/>
  <c r="AS64" i="5"/>
  <c r="AS70" i="5"/>
  <c r="AS67" i="5"/>
  <c r="AS74" i="5"/>
  <c r="AS63" i="5"/>
  <c r="AS61" i="5"/>
  <c r="AS65" i="5"/>
  <c r="AS76" i="5"/>
  <c r="AS72" i="5"/>
  <c r="AS73" i="5"/>
  <c r="AR63" i="5"/>
  <c r="AR70" i="5"/>
  <c r="AR72" i="5"/>
  <c r="AR66" i="5"/>
  <c r="AR74" i="5"/>
  <c r="AR61" i="5"/>
  <c r="AR62" i="5"/>
  <c r="AR64" i="5"/>
  <c r="AR77" i="5"/>
  <c r="AR75" i="5"/>
  <c r="AR73" i="5"/>
  <c r="AR67" i="5"/>
  <c r="AR69" i="5"/>
  <c r="AR76" i="5"/>
  <c r="AR68" i="5"/>
  <c r="AR71" i="5"/>
  <c r="AQ71" i="5"/>
  <c r="AQ77" i="5"/>
  <c r="AQ61" i="5"/>
  <c r="AQ72" i="5"/>
  <c r="AQ67" i="5"/>
  <c r="AQ76" i="5"/>
  <c r="AQ74" i="5"/>
  <c r="AQ73" i="5"/>
  <c r="AQ70" i="5"/>
  <c r="AQ68" i="5"/>
  <c r="AQ66" i="5"/>
  <c r="AQ60" i="5"/>
  <c r="AQ63" i="5"/>
  <c r="AQ75" i="5"/>
  <c r="AQ69" i="5"/>
  <c r="AQ62" i="5"/>
  <c r="AQ64" i="5"/>
  <c r="AQ65" i="5"/>
  <c r="AP68" i="5"/>
  <c r="AP67" i="5"/>
  <c r="AP60" i="5"/>
  <c r="AP76" i="5"/>
  <c r="AP75" i="5"/>
  <c r="AO75" i="5"/>
  <c r="AO59" i="5"/>
  <c r="AO68" i="5"/>
  <c r="AP63" i="5"/>
  <c r="AP65" i="5"/>
  <c r="AP62" i="5"/>
  <c r="AO74" i="5"/>
  <c r="AP73" i="5"/>
  <c r="AO61" i="5"/>
  <c r="AP69" i="5"/>
  <c r="AP70" i="5"/>
  <c r="AO76" i="5"/>
  <c r="AO67" i="5"/>
  <c r="AP72" i="5"/>
  <c r="AO60" i="5"/>
  <c r="AP61" i="5"/>
  <c r="AP64" i="5"/>
  <c r="AP66" i="5"/>
  <c r="AO66" i="5"/>
  <c r="AO69" i="5"/>
  <c r="AP74" i="5"/>
  <c r="AO77" i="5"/>
  <c r="AP77" i="5"/>
  <c r="AP71" i="5"/>
  <c r="AN71" i="5"/>
  <c r="AO63" i="5"/>
  <c r="AN64" i="5"/>
  <c r="AO70" i="5"/>
  <c r="AN61" i="5"/>
  <c r="AN75" i="5"/>
  <c r="AO73" i="5"/>
  <c r="AN68" i="5"/>
  <c r="AO64" i="5"/>
  <c r="AN65" i="5"/>
  <c r="AO72" i="5"/>
  <c r="AN67" i="5"/>
  <c r="AN76" i="5"/>
  <c r="AN60" i="5"/>
  <c r="AN73" i="5"/>
  <c r="AO65" i="5"/>
  <c r="AO62" i="5"/>
  <c r="AN72" i="5"/>
  <c r="AN59" i="5"/>
  <c r="AN69" i="5"/>
  <c r="AO71" i="5"/>
  <c r="AM59" i="5"/>
  <c r="AN63" i="5"/>
  <c r="AN66" i="5"/>
  <c r="AN62" i="5"/>
  <c r="AM76" i="5"/>
  <c r="AN70" i="5"/>
  <c r="AN77" i="5"/>
  <c r="AM68" i="5"/>
  <c r="AM72" i="5"/>
  <c r="AN74" i="5"/>
  <c r="AM60" i="5"/>
  <c r="AM70" i="5"/>
  <c r="AM64" i="5"/>
  <c r="AL74" i="5"/>
  <c r="AM61" i="5"/>
  <c r="AM74" i="5"/>
  <c r="AL62" i="5"/>
  <c r="AM62" i="5"/>
  <c r="AL70" i="5"/>
  <c r="AM77" i="5"/>
  <c r="AL65" i="5"/>
  <c r="AM65" i="5"/>
  <c r="AL61" i="5"/>
  <c r="AM73" i="5"/>
  <c r="AL69" i="5"/>
  <c r="AM58" i="5"/>
  <c r="AL66" i="5"/>
  <c r="AM67" i="5"/>
  <c r="AL73" i="5"/>
  <c r="AM71" i="5"/>
  <c r="AM75" i="5"/>
  <c r="AM63" i="5"/>
  <c r="AL77" i="5"/>
  <c r="AM69" i="5"/>
  <c r="AL58" i="5"/>
  <c r="AM66" i="5"/>
  <c r="AK63" i="5"/>
  <c r="AK70" i="5"/>
  <c r="AL60" i="5"/>
  <c r="AK62" i="5"/>
  <c r="AL72" i="5"/>
  <c r="AK59" i="5"/>
  <c r="AL76" i="5"/>
  <c r="AK69" i="5"/>
  <c r="AL64" i="5"/>
  <c r="AL71" i="5"/>
  <c r="AL59" i="5"/>
  <c r="AK58" i="5"/>
  <c r="AK71" i="5"/>
  <c r="AL67" i="5"/>
  <c r="AL68" i="5"/>
  <c r="AL75" i="5"/>
  <c r="AL63" i="5"/>
  <c r="AK77" i="5"/>
  <c r="AJ75" i="5"/>
  <c r="AJ59" i="5"/>
  <c r="AK64" i="5"/>
  <c r="AJ61" i="5"/>
  <c r="AK65" i="5"/>
  <c r="AJ57" i="5"/>
  <c r="AK57" i="5"/>
  <c r="AJ76" i="5"/>
  <c r="AJ71" i="5"/>
  <c r="AK75" i="5"/>
  <c r="AK60" i="5"/>
  <c r="AK73" i="5"/>
  <c r="AJ67" i="5"/>
  <c r="AK61" i="5"/>
  <c r="AJ69" i="5"/>
  <c r="AK68" i="5"/>
  <c r="AK72" i="5"/>
  <c r="AJ65" i="5"/>
  <c r="AK76" i="5"/>
  <c r="AK67" i="5"/>
  <c r="AK74" i="5"/>
  <c r="AJ77" i="5"/>
  <c r="AJ64" i="5"/>
  <c r="AK66" i="5"/>
  <c r="AI64" i="5"/>
  <c r="AJ68" i="5"/>
  <c r="AI73" i="5"/>
  <c r="AJ58" i="5"/>
  <c r="AI63" i="5"/>
  <c r="AJ66" i="5"/>
  <c r="AI58" i="5"/>
  <c r="AJ74" i="5"/>
  <c r="AJ73" i="5"/>
  <c r="AI71" i="5"/>
  <c r="AJ63" i="5"/>
  <c r="AI66" i="5"/>
  <c r="AJ70" i="5"/>
  <c r="AJ60" i="5"/>
  <c r="AI56" i="5"/>
  <c r="AI74" i="5"/>
  <c r="AJ72" i="5"/>
  <c r="AI72" i="5"/>
  <c r="AJ62" i="5"/>
  <c r="AH72" i="5"/>
  <c r="AH74" i="5"/>
  <c r="AI76" i="5"/>
  <c r="AI59" i="5"/>
  <c r="AH63" i="5"/>
  <c r="AI60" i="5"/>
  <c r="AH65" i="5"/>
  <c r="AI69" i="5"/>
  <c r="AH66" i="5"/>
  <c r="AI67" i="5"/>
  <c r="AI75" i="5"/>
  <c r="AH56" i="5"/>
  <c r="AI65" i="5"/>
  <c r="AH58" i="5"/>
  <c r="AI68" i="5"/>
  <c r="AH57" i="5"/>
  <c r="AH71" i="5"/>
  <c r="AI61" i="5"/>
  <c r="AI57" i="5"/>
  <c r="AI62" i="5"/>
  <c r="AI70" i="5"/>
  <c r="AH64" i="5"/>
  <c r="AI77" i="5"/>
  <c r="AH70" i="5"/>
  <c r="AH67" i="5"/>
  <c r="AG58" i="5"/>
  <c r="AG55" i="5"/>
  <c r="AG71" i="5"/>
  <c r="AG60" i="5"/>
  <c r="AG76" i="5"/>
  <c r="AG65" i="5"/>
  <c r="AH60" i="5"/>
  <c r="AH73" i="5"/>
  <c r="AH62" i="5"/>
  <c r="AH69" i="5"/>
  <c r="AG62" i="5"/>
  <c r="AG59" i="5"/>
  <c r="AG75" i="5"/>
  <c r="AG64" i="5"/>
  <c r="AG70" i="5"/>
  <c r="AG69" i="5"/>
  <c r="AH76" i="5"/>
  <c r="AH61" i="5"/>
  <c r="AH68" i="5"/>
  <c r="AH59" i="5"/>
  <c r="AG77" i="5"/>
  <c r="AG63" i="5"/>
  <c r="AG74" i="5"/>
  <c r="AG68" i="5"/>
  <c r="AG57" i="5"/>
  <c r="AG73" i="5"/>
  <c r="AH77" i="5"/>
  <c r="AH75" i="5"/>
  <c r="AG66" i="5"/>
  <c r="AG67" i="5"/>
  <c r="AG56" i="5"/>
  <c r="AG72" i="5"/>
  <c r="AG61" i="5"/>
  <c r="AF75" i="5"/>
  <c r="AF77" i="5"/>
  <c r="AF61" i="5"/>
  <c r="AF66" i="5"/>
  <c r="AF73" i="5"/>
  <c r="AF57" i="5"/>
  <c r="AF62" i="5"/>
  <c r="AF69" i="5"/>
  <c r="AF74" i="5"/>
  <c r="AF58" i="5"/>
  <c r="AF65" i="5"/>
  <c r="AF70" i="5"/>
  <c r="AF54" i="5"/>
  <c r="AE73" i="5"/>
  <c r="AE57" i="5"/>
  <c r="AE74" i="5"/>
  <c r="AF55" i="5"/>
  <c r="AE66" i="5"/>
  <c r="AF56" i="5"/>
  <c r="AF60" i="5"/>
  <c r="AF71" i="5"/>
  <c r="AE64" i="5"/>
  <c r="AF68" i="5"/>
  <c r="AF59" i="5"/>
  <c r="AE65" i="5"/>
  <c r="AF72" i="5"/>
  <c r="AF76" i="5"/>
  <c r="AE76" i="5"/>
  <c r="AE58" i="5"/>
  <c r="AF63" i="5"/>
  <c r="AF67" i="5"/>
  <c r="AF64" i="5"/>
  <c r="AE72" i="5"/>
  <c r="AE56" i="5"/>
  <c r="AD57" i="5"/>
  <c r="AE67" i="5"/>
  <c r="AE68" i="5"/>
  <c r="AD54" i="5"/>
  <c r="AE59" i="5"/>
  <c r="AD56" i="5"/>
  <c r="AE54" i="5"/>
  <c r="AD77" i="5"/>
  <c r="AE55" i="5"/>
  <c r="AE75" i="5"/>
  <c r="AE69" i="5"/>
  <c r="AE63" i="5"/>
  <c r="AE61" i="5"/>
  <c r="AE71" i="5"/>
  <c r="AE60" i="5"/>
  <c r="AE70" i="5"/>
  <c r="AE77" i="5"/>
  <c r="AD55" i="5"/>
  <c r="AE62" i="5"/>
  <c r="AC62" i="5"/>
  <c r="AD61" i="5"/>
  <c r="AC58" i="5"/>
  <c r="AD74" i="5"/>
  <c r="AC59" i="5"/>
  <c r="AD65" i="5"/>
  <c r="AC61" i="5"/>
  <c r="AD59" i="5"/>
  <c r="AC63" i="5"/>
  <c r="AD58" i="5"/>
  <c r="AD60" i="5"/>
  <c r="AD70" i="5"/>
  <c r="AD68" i="5"/>
  <c r="AC57" i="5"/>
  <c r="AD69" i="5"/>
  <c r="AC54" i="5"/>
  <c r="AD63" i="5"/>
  <c r="AD75" i="5"/>
  <c r="AD67" i="5"/>
  <c r="AC53" i="5"/>
  <c r="AD72" i="5"/>
  <c r="AD71" i="5"/>
  <c r="AC60" i="5"/>
  <c r="AD66" i="5"/>
  <c r="AD64" i="5"/>
  <c r="AD62" i="5"/>
  <c r="AD73" i="5"/>
  <c r="AD76" i="5"/>
  <c r="AC65" i="5"/>
  <c r="AC64" i="5"/>
  <c r="AC56" i="5"/>
  <c r="AC55" i="5"/>
  <c r="AB64" i="5"/>
  <c r="AB65" i="5"/>
  <c r="AB59" i="5"/>
  <c r="AB60" i="5"/>
  <c r="AB55" i="5"/>
  <c r="AB56" i="5"/>
  <c r="AB52" i="5"/>
  <c r="AB63" i="5"/>
  <c r="AA62" i="5"/>
  <c r="AB53" i="5"/>
  <c r="AB54" i="5"/>
  <c r="AA57" i="5"/>
  <c r="AB61" i="5"/>
  <c r="AB57" i="5"/>
  <c r="AA53" i="5"/>
  <c r="AA58" i="5"/>
  <c r="AA65" i="5"/>
  <c r="AA52" i="5"/>
  <c r="AA54" i="5"/>
  <c r="AA55" i="5"/>
  <c r="AA61" i="5"/>
  <c r="AB58" i="5"/>
  <c r="AB62" i="5"/>
  <c r="Z63" i="5"/>
  <c r="AA56" i="5"/>
  <c r="Z54" i="5"/>
  <c r="Z56" i="5"/>
  <c r="Z65" i="5"/>
  <c r="Z59" i="5"/>
  <c r="Z62" i="5"/>
  <c r="AA60" i="5"/>
  <c r="Z51" i="5"/>
  <c r="Z58" i="5"/>
  <c r="Z61" i="5"/>
  <c r="AA63" i="5"/>
  <c r="AA64" i="5"/>
  <c r="Z53" i="5"/>
  <c r="Z55" i="5"/>
  <c r="AA59" i="5"/>
  <c r="Y63" i="5"/>
  <c r="Z64" i="5"/>
  <c r="Z57" i="5"/>
  <c r="Y56" i="5"/>
  <c r="Y58" i="5"/>
  <c r="Y59" i="5"/>
  <c r="Y65" i="5"/>
  <c r="Z60" i="5"/>
  <c r="Y52" i="5"/>
  <c r="Y54" i="5"/>
  <c r="Y55" i="5"/>
  <c r="Y60" i="5"/>
  <c r="Y64" i="5"/>
  <c r="Z52" i="5"/>
  <c r="Y57" i="5"/>
  <c r="Y61" i="5"/>
  <c r="Y62" i="5"/>
  <c r="X60" i="5"/>
  <c r="Y51" i="5"/>
  <c r="X54" i="5"/>
  <c r="X64" i="5"/>
  <c r="X50" i="5"/>
  <c r="Y53" i="5"/>
  <c r="X55" i="5"/>
  <c r="X62" i="5"/>
  <c r="X51" i="5"/>
  <c r="X58" i="5"/>
  <c r="W58" i="5"/>
  <c r="W62" i="5"/>
  <c r="X56" i="5"/>
  <c r="X57" i="5"/>
  <c r="W61" i="5"/>
  <c r="W60" i="5"/>
  <c r="W59" i="5"/>
  <c r="W50" i="5"/>
  <c r="W54" i="5"/>
  <c r="X59" i="5"/>
  <c r="X63" i="5"/>
  <c r="W57" i="5"/>
  <c r="W56" i="5"/>
  <c r="W55" i="5"/>
  <c r="X53" i="5"/>
  <c r="W65" i="5"/>
  <c r="W63" i="5"/>
  <c r="X65" i="5"/>
  <c r="X61" i="5"/>
  <c r="W51" i="5"/>
  <c r="W53" i="5"/>
  <c r="W52" i="5"/>
  <c r="X52" i="5"/>
  <c r="W64" i="5"/>
  <c r="V65" i="5"/>
  <c r="S64" i="5"/>
  <c r="K64" i="5"/>
  <c r="P63" i="5"/>
  <c r="U62" i="5"/>
  <c r="R61" i="5"/>
  <c r="O60" i="5"/>
  <c r="T59" i="5"/>
  <c r="Q58" i="5"/>
  <c r="V57" i="5"/>
  <c r="S56" i="5"/>
  <c r="K56" i="5"/>
  <c r="P55" i="5"/>
  <c r="U54" i="5"/>
  <c r="R53" i="5"/>
  <c r="R64" i="5"/>
  <c r="T62" i="5"/>
  <c r="V60" i="5"/>
  <c r="K59" i="5"/>
  <c r="T54" i="5"/>
  <c r="T52" i="5"/>
  <c r="O51" i="5"/>
  <c r="Q50" i="5"/>
  <c r="O55" i="5"/>
  <c r="T49" i="5"/>
  <c r="T65" i="5"/>
  <c r="Q64" i="5"/>
  <c r="V63" i="5"/>
  <c r="S62" i="5"/>
  <c r="K62" i="5"/>
  <c r="P61" i="5"/>
  <c r="U60" i="5"/>
  <c r="R59" i="5"/>
  <c r="O58" i="5"/>
  <c r="T57" i="5"/>
  <c r="Q56" i="5"/>
  <c r="V55" i="5"/>
  <c r="S54" i="5"/>
  <c r="K54" i="5"/>
  <c r="P53" i="5"/>
  <c r="S65" i="5"/>
  <c r="K65" i="5"/>
  <c r="P64" i="5"/>
  <c r="U63" i="5"/>
  <c r="R62" i="5"/>
  <c r="O61" i="5"/>
  <c r="T60" i="5"/>
  <c r="Q59" i="5"/>
  <c r="V58" i="5"/>
  <c r="S57" i="5"/>
  <c r="K57" i="5"/>
  <c r="P56" i="5"/>
  <c r="U55" i="5"/>
  <c r="R54" i="5"/>
  <c r="O53" i="5"/>
  <c r="R52" i="5"/>
  <c r="U51" i="5"/>
  <c r="P50" i="5"/>
  <c r="S49" i="5"/>
  <c r="K49" i="5"/>
  <c r="T48" i="5"/>
  <c r="K47" i="5"/>
  <c r="P46" i="5"/>
  <c r="K45" i="5"/>
  <c r="R65" i="5"/>
  <c r="O64" i="5"/>
  <c r="T63" i="5"/>
  <c r="Q62" i="5"/>
  <c r="V61" i="5"/>
  <c r="S60" i="5"/>
  <c r="K60" i="5"/>
  <c r="P59" i="5"/>
  <c r="U58" i="5"/>
  <c r="R57" i="5"/>
  <c r="O56" i="5"/>
  <c r="T55" i="5"/>
  <c r="Q54" i="5"/>
  <c r="V53" i="5"/>
  <c r="Q52" i="5"/>
  <c r="T51" i="5"/>
  <c r="O50" i="5"/>
  <c r="R49" i="5"/>
  <c r="S48" i="5"/>
  <c r="K48" i="5"/>
  <c r="R47" i="5"/>
  <c r="O46" i="5"/>
  <c r="K44" i="5"/>
  <c r="Q65" i="5"/>
  <c r="V64" i="5"/>
  <c r="S63" i="5"/>
  <c r="K63" i="5"/>
  <c r="P62" i="5"/>
  <c r="U61" i="5"/>
  <c r="R60" i="5"/>
  <c r="O59" i="5"/>
  <c r="T58" i="5"/>
  <c r="Q57" i="5"/>
  <c r="V56" i="5"/>
  <c r="S55" i="5"/>
  <c r="K55" i="5"/>
  <c r="P54" i="5"/>
  <c r="U53" i="5"/>
  <c r="P52" i="5"/>
  <c r="S51" i="5"/>
  <c r="K51" i="5"/>
  <c r="V50" i="5"/>
  <c r="Q49" i="5"/>
  <c r="R48" i="5"/>
  <c r="Q47" i="5"/>
  <c r="P65" i="5"/>
  <c r="U64" i="5"/>
  <c r="R63" i="5"/>
  <c r="O62" i="5"/>
  <c r="T61" i="5"/>
  <c r="Q60" i="5"/>
  <c r="V59" i="5"/>
  <c r="S58" i="5"/>
  <c r="K58" i="5"/>
  <c r="P57" i="5"/>
  <c r="U56" i="5"/>
  <c r="R55" i="5"/>
  <c r="O54" i="5"/>
  <c r="T53" i="5"/>
  <c r="O52" i="5"/>
  <c r="R51" i="5"/>
  <c r="U50" i="5"/>
  <c r="P49" i="5"/>
  <c r="Q48" i="5"/>
  <c r="P47" i="5"/>
  <c r="U52" i="5"/>
  <c r="P51" i="5"/>
  <c r="S50" i="5"/>
  <c r="K46" i="5"/>
  <c r="U65" i="5"/>
  <c r="S59" i="5"/>
  <c r="U57" i="5"/>
  <c r="Q53" i="5"/>
  <c r="U49" i="5"/>
  <c r="V51" i="5"/>
  <c r="O65" i="5"/>
  <c r="T64" i="5"/>
  <c r="Q63" i="5"/>
  <c r="V62" i="5"/>
  <c r="S61" i="5"/>
  <c r="K61" i="5"/>
  <c r="P60" i="5"/>
  <c r="U59" i="5"/>
  <c r="R58" i="5"/>
  <c r="O57" i="5"/>
  <c r="T56" i="5"/>
  <c r="Q55" i="5"/>
  <c r="V54" i="5"/>
  <c r="S53" i="5"/>
  <c r="K53" i="5"/>
  <c r="V52" i="5"/>
  <c r="Q51" i="5"/>
  <c r="T50" i="5"/>
  <c r="O49" i="5"/>
  <c r="P48" i="5"/>
  <c r="O47" i="5"/>
  <c r="K50" i="5"/>
  <c r="V49" i="5"/>
  <c r="O48" i="5"/>
  <c r="O63" i="5"/>
  <c r="Q61" i="5"/>
  <c r="P58" i="5"/>
  <c r="R56" i="5"/>
  <c r="R50" i="5"/>
  <c r="S52" i="5"/>
  <c r="N189" i="4"/>
  <c r="O189" i="4" s="1"/>
  <c r="Q189" i="4" s="1"/>
  <c r="N62" i="5" s="1"/>
  <c r="N181" i="4"/>
  <c r="O181" i="4" s="1"/>
  <c r="Q181" i="4" s="1"/>
  <c r="N54" i="5" s="1"/>
  <c r="N173" i="4"/>
  <c r="O173" i="4" s="1"/>
  <c r="Q173" i="4" s="1"/>
  <c r="N46" i="5" s="1"/>
  <c r="N191" i="4"/>
  <c r="O191" i="4" s="1"/>
  <c r="Q191" i="4" s="1"/>
  <c r="N64" i="5" s="1"/>
  <c r="N183" i="4"/>
  <c r="O183" i="4" s="1"/>
  <c r="Q183" i="4" s="1"/>
  <c r="N56" i="5" s="1"/>
  <c r="N175" i="4"/>
  <c r="O175" i="4" s="1"/>
  <c r="Q175" i="4" s="1"/>
  <c r="N48" i="5" s="1"/>
  <c r="N192" i="4"/>
  <c r="O192" i="4" s="1"/>
  <c r="Q192" i="4" s="1"/>
  <c r="N65" i="5" s="1"/>
  <c r="N184" i="4"/>
  <c r="O184" i="4" s="1"/>
  <c r="Q184" i="4" s="1"/>
  <c r="N57" i="5" s="1"/>
  <c r="N176" i="4"/>
  <c r="O176" i="4" s="1"/>
  <c r="Q176" i="4" s="1"/>
  <c r="N49" i="5" s="1"/>
  <c r="N185" i="4"/>
  <c r="O185" i="4" s="1"/>
  <c r="Q185" i="4" s="1"/>
  <c r="N58" i="5" s="1"/>
  <c r="N177" i="4"/>
  <c r="O177" i="4" s="1"/>
  <c r="Q177" i="4" s="1"/>
  <c r="N50" i="5" s="1"/>
  <c r="N186" i="4"/>
  <c r="O186" i="4" s="1"/>
  <c r="Q186" i="4" s="1"/>
  <c r="N59" i="5" s="1"/>
  <c r="N178" i="4"/>
  <c r="O178" i="4" s="1"/>
  <c r="Q178" i="4" s="1"/>
  <c r="N51" i="5" s="1"/>
  <c r="N187" i="4"/>
  <c r="O187" i="4" s="1"/>
  <c r="Q187" i="4" s="1"/>
  <c r="N60" i="5" s="1"/>
  <c r="N179" i="4"/>
  <c r="O179" i="4" s="1"/>
  <c r="Q179" i="4" s="1"/>
  <c r="N52" i="5" s="1"/>
  <c r="N188" i="4"/>
  <c r="O188" i="4" s="1"/>
  <c r="Q188" i="4" s="1"/>
  <c r="N61" i="5" s="1"/>
  <c r="N180" i="4"/>
  <c r="O180" i="4" s="1"/>
  <c r="Q180" i="4" s="1"/>
  <c r="N53" i="5" s="1"/>
  <c r="N172" i="4"/>
  <c r="O172" i="4" s="1"/>
  <c r="Q172" i="4" s="1"/>
  <c r="N45" i="5" s="1"/>
  <c r="N190" i="4"/>
  <c r="O190" i="4" s="1"/>
  <c r="Q190" i="4" s="1"/>
  <c r="N63" i="5" s="1"/>
  <c r="N174" i="4"/>
  <c r="O174" i="4" s="1"/>
  <c r="Q174" i="4" s="1"/>
  <c r="N47" i="5" s="1"/>
  <c r="N182" i="4"/>
  <c r="O182" i="4" s="1"/>
  <c r="Q182" i="4" s="1"/>
  <c r="N55" i="5" s="1"/>
  <c r="D823" i="2"/>
  <c r="D824" i="2"/>
  <c r="D825" i="2"/>
  <c r="D822" i="2"/>
  <c r="D826" i="2" l="1"/>
  <c r="D827" i="2"/>
  <c r="D828" i="2"/>
  <c r="D829" i="2"/>
  <c r="D830" i="2"/>
  <c r="N165" i="4" l="1"/>
  <c r="O165" i="4" s="1"/>
  <c r="Q165" i="4" s="1"/>
  <c r="M59" i="5" s="1"/>
  <c r="N157" i="4"/>
  <c r="O157" i="4" s="1"/>
  <c r="Q157" i="4" s="1"/>
  <c r="M51" i="5" s="1"/>
  <c r="N167" i="4"/>
  <c r="O167" i="4" s="1"/>
  <c r="Q167" i="4" s="1"/>
  <c r="M61" i="5" s="1"/>
  <c r="N159" i="4"/>
  <c r="O159" i="4" s="1"/>
  <c r="Q159" i="4" s="1"/>
  <c r="M53" i="5" s="1"/>
  <c r="N151" i="4"/>
  <c r="O151" i="4" s="1"/>
  <c r="Q151" i="4" s="1"/>
  <c r="M45" i="5" s="1"/>
  <c r="N168" i="4"/>
  <c r="O168" i="4" s="1"/>
  <c r="Q168" i="4" s="1"/>
  <c r="M62" i="5" s="1"/>
  <c r="N160" i="4"/>
  <c r="O160" i="4" s="1"/>
  <c r="Q160" i="4" s="1"/>
  <c r="M54" i="5" s="1"/>
  <c r="N152" i="4"/>
  <c r="O152" i="4" s="1"/>
  <c r="Q152" i="4" s="1"/>
  <c r="M46" i="5" s="1"/>
  <c r="N169" i="4"/>
  <c r="O169" i="4" s="1"/>
  <c r="Q169" i="4" s="1"/>
  <c r="M63" i="5" s="1"/>
  <c r="N161" i="4"/>
  <c r="O161" i="4" s="1"/>
  <c r="Q161" i="4" s="1"/>
  <c r="M55" i="5" s="1"/>
  <c r="N153" i="4"/>
  <c r="O153" i="4" s="1"/>
  <c r="Q153" i="4" s="1"/>
  <c r="M47" i="5" s="1"/>
  <c r="N170" i="4"/>
  <c r="O170" i="4" s="1"/>
  <c r="Q170" i="4" s="1"/>
  <c r="M64" i="5" s="1"/>
  <c r="N162" i="4"/>
  <c r="O162" i="4" s="1"/>
  <c r="Q162" i="4" s="1"/>
  <c r="M56" i="5" s="1"/>
  <c r="N154" i="4"/>
  <c r="O154" i="4" s="1"/>
  <c r="Q154" i="4" s="1"/>
  <c r="M48" i="5" s="1"/>
  <c r="N171" i="4"/>
  <c r="O171" i="4" s="1"/>
  <c r="Q171" i="4" s="1"/>
  <c r="M65" i="5" s="1"/>
  <c r="N163" i="4"/>
  <c r="O163" i="4" s="1"/>
  <c r="Q163" i="4" s="1"/>
  <c r="M57" i="5" s="1"/>
  <c r="N155" i="4"/>
  <c r="O155" i="4" s="1"/>
  <c r="Q155" i="4" s="1"/>
  <c r="M49" i="5" s="1"/>
  <c r="N164" i="4"/>
  <c r="O164" i="4" s="1"/>
  <c r="Q164" i="4" s="1"/>
  <c r="M58" i="5" s="1"/>
  <c r="N156" i="4"/>
  <c r="O156" i="4" s="1"/>
  <c r="Q156" i="4" s="1"/>
  <c r="M50" i="5" s="1"/>
  <c r="N166" i="4"/>
  <c r="O166" i="4" s="1"/>
  <c r="Q166" i="4" s="1"/>
  <c r="M60" i="5" s="1"/>
  <c r="N158" i="4"/>
  <c r="O158" i="4" s="1"/>
  <c r="Q158" i="4" s="1"/>
  <c r="M52" i="5" s="1"/>
  <c r="D809" i="2"/>
  <c r="D810" i="2"/>
  <c r="D811" i="2"/>
  <c r="D812" i="2"/>
  <c r="D813" i="2"/>
  <c r="D814" i="2"/>
  <c r="D815" i="2"/>
  <c r="D816" i="2"/>
  <c r="D817" i="2"/>
  <c r="D818" i="2"/>
  <c r="D819" i="2"/>
  <c r="D820" i="2"/>
  <c r="D821" i="2"/>
  <c r="N149" i="4" l="1"/>
  <c r="O149" i="4" s="1"/>
  <c r="Q149" i="4" s="1"/>
  <c r="L64" i="5" s="1"/>
  <c r="N141" i="4"/>
  <c r="O141" i="4" s="1"/>
  <c r="Q141" i="4" s="1"/>
  <c r="L56" i="5" s="1"/>
  <c r="N133" i="4"/>
  <c r="O133" i="4" s="1"/>
  <c r="Q133" i="4" s="1"/>
  <c r="L48" i="5" s="1"/>
  <c r="N143" i="4"/>
  <c r="O143" i="4" s="1"/>
  <c r="Q143" i="4" s="1"/>
  <c r="L58" i="5" s="1"/>
  <c r="N135" i="4"/>
  <c r="O135" i="4" s="1"/>
  <c r="Q135" i="4" s="1"/>
  <c r="L50" i="5" s="1"/>
  <c r="N144" i="4"/>
  <c r="O144" i="4" s="1"/>
  <c r="Q144" i="4" s="1"/>
  <c r="L59" i="5" s="1"/>
  <c r="N136" i="4"/>
  <c r="O136" i="4" s="1"/>
  <c r="Q136" i="4" s="1"/>
  <c r="L51" i="5" s="1"/>
  <c r="N145" i="4"/>
  <c r="O145" i="4" s="1"/>
  <c r="Q145" i="4" s="1"/>
  <c r="L60" i="5" s="1"/>
  <c r="N137" i="4"/>
  <c r="O137" i="4" s="1"/>
  <c r="Q137" i="4" s="1"/>
  <c r="L52" i="5" s="1"/>
  <c r="N129" i="4"/>
  <c r="O129" i="4" s="1"/>
  <c r="Q129" i="4" s="1"/>
  <c r="L44" i="5" s="1"/>
  <c r="N146" i="4"/>
  <c r="O146" i="4" s="1"/>
  <c r="Q146" i="4" s="1"/>
  <c r="L61" i="5" s="1"/>
  <c r="N138" i="4"/>
  <c r="O138" i="4" s="1"/>
  <c r="Q138" i="4" s="1"/>
  <c r="L53" i="5" s="1"/>
  <c r="N130" i="4"/>
  <c r="O130" i="4" s="1"/>
  <c r="Q130" i="4" s="1"/>
  <c r="L45" i="5" s="1"/>
  <c r="N147" i="4"/>
  <c r="O147" i="4" s="1"/>
  <c r="Q147" i="4" s="1"/>
  <c r="L62" i="5" s="1"/>
  <c r="N139" i="4"/>
  <c r="O139" i="4" s="1"/>
  <c r="Q139" i="4" s="1"/>
  <c r="L54" i="5" s="1"/>
  <c r="N131" i="4"/>
  <c r="O131" i="4" s="1"/>
  <c r="Q131" i="4" s="1"/>
  <c r="L46" i="5" s="1"/>
  <c r="N148" i="4"/>
  <c r="O148" i="4" s="1"/>
  <c r="Q148" i="4" s="1"/>
  <c r="L63" i="5" s="1"/>
  <c r="N140" i="4"/>
  <c r="O140" i="4" s="1"/>
  <c r="Q140" i="4" s="1"/>
  <c r="L55" i="5" s="1"/>
  <c r="N132" i="4"/>
  <c r="O132" i="4" s="1"/>
  <c r="Q132" i="4" s="1"/>
  <c r="L47" i="5" s="1"/>
  <c r="N150" i="4"/>
  <c r="O150" i="4" s="1"/>
  <c r="Q150" i="4" s="1"/>
  <c r="L65" i="5" s="1"/>
  <c r="N142" i="4"/>
  <c r="O142" i="4" s="1"/>
  <c r="Q142" i="4" s="1"/>
  <c r="L57" i="5" s="1"/>
  <c r="N134" i="4"/>
  <c r="O134" i="4" s="1"/>
  <c r="Q134" i="4" s="1"/>
  <c r="L49" i="5" s="1"/>
  <c r="D800" i="2"/>
  <c r="D801" i="2"/>
  <c r="D802" i="2"/>
  <c r="D803" i="2"/>
  <c r="D804" i="2"/>
  <c r="D805" i="2"/>
  <c r="D806" i="2"/>
  <c r="D807" i="2"/>
  <c r="D808" i="2"/>
  <c r="D781" i="2" l="1"/>
  <c r="D782" i="2"/>
  <c r="D783" i="2"/>
  <c r="D784" i="2"/>
  <c r="D785" i="2"/>
  <c r="D786" i="2"/>
  <c r="D787" i="2"/>
  <c r="D788" i="2"/>
  <c r="D789" i="2"/>
  <c r="D790" i="2"/>
  <c r="D791" i="2"/>
  <c r="D792" i="2"/>
  <c r="D793" i="2"/>
  <c r="D794" i="2"/>
  <c r="D795" i="2"/>
  <c r="D796" i="2"/>
  <c r="D797" i="2"/>
  <c r="D798" i="2"/>
  <c r="D799" i="2"/>
  <c r="N101" i="4" l="1"/>
  <c r="O101" i="4" s="1"/>
  <c r="Q101" i="4" s="1"/>
  <c r="J60" i="5" s="1"/>
  <c r="N93" i="4"/>
  <c r="O93" i="4" s="1"/>
  <c r="Q93" i="4" s="1"/>
  <c r="J52" i="5" s="1"/>
  <c r="N85" i="4"/>
  <c r="O85" i="4" s="1"/>
  <c r="Q85" i="4" s="1"/>
  <c r="J44" i="5" s="1"/>
  <c r="N103" i="4"/>
  <c r="O103" i="4" s="1"/>
  <c r="Q103" i="4" s="1"/>
  <c r="J62" i="5" s="1"/>
  <c r="N95" i="4"/>
  <c r="O95" i="4" s="1"/>
  <c r="Q95" i="4" s="1"/>
  <c r="J54" i="5" s="1"/>
  <c r="N87" i="4"/>
  <c r="O87" i="4" s="1"/>
  <c r="Q87" i="4" s="1"/>
  <c r="J46" i="5" s="1"/>
  <c r="N104" i="4"/>
  <c r="O104" i="4" s="1"/>
  <c r="Q104" i="4" s="1"/>
  <c r="J63" i="5" s="1"/>
  <c r="N96" i="4"/>
  <c r="O96" i="4" s="1"/>
  <c r="Q96" i="4" s="1"/>
  <c r="J55" i="5" s="1"/>
  <c r="N88" i="4"/>
  <c r="O88" i="4" s="1"/>
  <c r="Q88" i="4" s="1"/>
  <c r="J47" i="5" s="1"/>
  <c r="N105" i="4"/>
  <c r="O105" i="4" s="1"/>
  <c r="Q105" i="4" s="1"/>
  <c r="J64" i="5" s="1"/>
  <c r="N97" i="4"/>
  <c r="O97" i="4" s="1"/>
  <c r="Q97" i="4" s="1"/>
  <c r="J56" i="5" s="1"/>
  <c r="N89" i="4"/>
  <c r="O89" i="4" s="1"/>
  <c r="Q89" i="4" s="1"/>
  <c r="J48" i="5" s="1"/>
  <c r="N106" i="4"/>
  <c r="O106" i="4" s="1"/>
  <c r="Q106" i="4" s="1"/>
  <c r="J65" i="5" s="1"/>
  <c r="N98" i="4"/>
  <c r="O98" i="4" s="1"/>
  <c r="Q98" i="4" s="1"/>
  <c r="J57" i="5" s="1"/>
  <c r="N90" i="4"/>
  <c r="O90" i="4" s="1"/>
  <c r="Q90" i="4" s="1"/>
  <c r="J49" i="5" s="1"/>
  <c r="N99" i="4"/>
  <c r="O99" i="4" s="1"/>
  <c r="Q99" i="4" s="1"/>
  <c r="J58" i="5" s="1"/>
  <c r="N91" i="4"/>
  <c r="O91" i="4" s="1"/>
  <c r="Q91" i="4" s="1"/>
  <c r="J50" i="5" s="1"/>
  <c r="N100" i="4"/>
  <c r="O100" i="4" s="1"/>
  <c r="Q100" i="4" s="1"/>
  <c r="J59" i="5" s="1"/>
  <c r="N92" i="4"/>
  <c r="O92" i="4" s="1"/>
  <c r="Q92" i="4" s="1"/>
  <c r="J51" i="5" s="1"/>
  <c r="N84" i="4"/>
  <c r="O84" i="4" s="1"/>
  <c r="Q84" i="4" s="1"/>
  <c r="J43" i="5" s="1"/>
  <c r="N102" i="4"/>
  <c r="O102" i="4" s="1"/>
  <c r="Q102" i="4" s="1"/>
  <c r="J61" i="5" s="1"/>
  <c r="N94" i="4"/>
  <c r="O94" i="4" s="1"/>
  <c r="Q94" i="4" s="1"/>
  <c r="J53" i="5" s="1"/>
  <c r="N86" i="4"/>
  <c r="O86" i="4" s="1"/>
  <c r="Q86" i="4" s="1"/>
  <c r="J45" i="5" s="1"/>
  <c r="D770" i="2"/>
  <c r="D771" i="2"/>
  <c r="D772" i="2"/>
  <c r="D773" i="2"/>
  <c r="D774" i="2"/>
  <c r="D775" i="2"/>
  <c r="D776" i="2"/>
  <c r="D777" i="2"/>
  <c r="D778" i="2"/>
  <c r="D779" i="2"/>
  <c r="D780" i="2"/>
  <c r="N77" i="4" l="1"/>
  <c r="O77" i="4" s="1"/>
  <c r="Q77" i="4" s="1"/>
  <c r="I47" i="5" s="1"/>
  <c r="N79" i="4"/>
  <c r="O79" i="4" s="1"/>
  <c r="Q79" i="4" s="1"/>
  <c r="I49" i="5" s="1"/>
  <c r="N80" i="4"/>
  <c r="O80" i="4" s="1"/>
  <c r="Q80" i="4" s="1"/>
  <c r="I50" i="5" s="1"/>
  <c r="N72" i="4"/>
  <c r="O72" i="4" s="1"/>
  <c r="Q72" i="4" s="1"/>
  <c r="I42" i="5" s="1"/>
  <c r="N81" i="4"/>
  <c r="O81" i="4" s="1"/>
  <c r="Q81" i="4" s="1"/>
  <c r="I51" i="5" s="1"/>
  <c r="N73" i="4"/>
  <c r="O73" i="4" s="1"/>
  <c r="Q73" i="4" s="1"/>
  <c r="I43" i="5" s="1"/>
  <c r="N82" i="4"/>
  <c r="O82" i="4" s="1"/>
  <c r="Q82" i="4" s="1"/>
  <c r="I52" i="5" s="1"/>
  <c r="N83" i="4"/>
  <c r="O83" i="4" s="1"/>
  <c r="Q83" i="4" s="1"/>
  <c r="I53" i="5" s="1"/>
  <c r="N75" i="4"/>
  <c r="O75" i="4" s="1"/>
  <c r="Q75" i="4" s="1"/>
  <c r="I45" i="5" s="1"/>
  <c r="N76" i="4"/>
  <c r="O76" i="4" s="1"/>
  <c r="Q76" i="4" s="1"/>
  <c r="I46" i="5" s="1"/>
  <c r="N78" i="4"/>
  <c r="O78" i="4" s="1"/>
  <c r="Q78" i="4" s="1"/>
  <c r="I48" i="5" s="1"/>
  <c r="N74" i="4"/>
  <c r="O74" i="4" s="1"/>
  <c r="Q74" i="4" s="1"/>
  <c r="I44" i="5" s="1"/>
  <c r="D760" i="2"/>
  <c r="D761" i="2"/>
  <c r="D762" i="2"/>
  <c r="D763" i="2"/>
  <c r="D764" i="2"/>
  <c r="D765" i="2"/>
  <c r="D766" i="2"/>
  <c r="D767" i="2"/>
  <c r="D768" i="2"/>
  <c r="D769" i="2"/>
  <c r="N69" i="4" l="1"/>
  <c r="O69" i="4" s="1"/>
  <c r="Q69" i="4" s="1"/>
  <c r="H51" i="5" s="1"/>
  <c r="N61" i="4"/>
  <c r="O61" i="4" s="1"/>
  <c r="Q61" i="4" s="1"/>
  <c r="H43" i="5" s="1"/>
  <c r="N71" i="4"/>
  <c r="O71" i="4" s="1"/>
  <c r="Q71" i="4" s="1"/>
  <c r="H53" i="5" s="1"/>
  <c r="N63" i="4"/>
  <c r="O63" i="4" s="1"/>
  <c r="Q63" i="4" s="1"/>
  <c r="H45" i="5" s="1"/>
  <c r="N64" i="4"/>
  <c r="O64" i="4" s="1"/>
  <c r="Q64" i="4" s="1"/>
  <c r="H46" i="5" s="1"/>
  <c r="N65" i="4"/>
  <c r="O65" i="4" s="1"/>
  <c r="Q65" i="4" s="1"/>
  <c r="H47" i="5" s="1"/>
  <c r="N67" i="4"/>
  <c r="O67" i="4" s="1"/>
  <c r="Q67" i="4" s="1"/>
  <c r="H49" i="5" s="1"/>
  <c r="N68" i="4"/>
  <c r="O68" i="4" s="1"/>
  <c r="Q68" i="4" s="1"/>
  <c r="H50" i="5" s="1"/>
  <c r="N60" i="4"/>
  <c r="O60" i="4" s="1"/>
  <c r="Q60" i="4" s="1"/>
  <c r="H42" i="5" s="1"/>
  <c r="N70" i="4"/>
  <c r="O70" i="4" s="1"/>
  <c r="Q70" i="4" s="1"/>
  <c r="H52" i="5" s="1"/>
  <c r="N66" i="4"/>
  <c r="O66" i="4" s="1"/>
  <c r="Q66" i="4" s="1"/>
  <c r="H48" i="5" s="1"/>
  <c r="N62" i="4"/>
  <c r="O62" i="4" s="1"/>
  <c r="Q62" i="4" s="1"/>
  <c r="H44" i="5" s="1"/>
  <c r="D747" i="2"/>
  <c r="D748" i="2"/>
  <c r="D749" i="2"/>
  <c r="D750" i="2"/>
  <c r="D751" i="2"/>
  <c r="D752" i="2"/>
  <c r="D753" i="2"/>
  <c r="D754" i="2"/>
  <c r="D755" i="2"/>
  <c r="D756" i="2"/>
  <c r="D757" i="2"/>
  <c r="D758" i="2"/>
  <c r="D759" i="2"/>
  <c r="N53" i="4" l="1"/>
  <c r="O53" i="4" s="1"/>
  <c r="Q53" i="4" s="1"/>
  <c r="G47" i="5" s="1"/>
  <c r="N55" i="4"/>
  <c r="O55" i="4" s="1"/>
  <c r="Q55" i="4" s="1"/>
  <c r="G49" i="5" s="1"/>
  <c r="N56" i="4"/>
  <c r="O56" i="4" s="1"/>
  <c r="Q56" i="4" s="1"/>
  <c r="G50" i="5" s="1"/>
  <c r="N48" i="4"/>
  <c r="O48" i="4" s="1"/>
  <c r="Q48" i="4" s="1"/>
  <c r="G42" i="5" s="1"/>
  <c r="N57" i="4"/>
  <c r="O57" i="4" s="1"/>
  <c r="Q57" i="4" s="1"/>
  <c r="G51" i="5" s="1"/>
  <c r="N49" i="4"/>
  <c r="O49" i="4" s="1"/>
  <c r="Q49" i="4" s="1"/>
  <c r="G43" i="5" s="1"/>
  <c r="N59" i="4"/>
  <c r="O59" i="4" s="1"/>
  <c r="Q59" i="4" s="1"/>
  <c r="G53" i="5" s="1"/>
  <c r="N51" i="4"/>
  <c r="O51" i="4" s="1"/>
  <c r="Q51" i="4" s="1"/>
  <c r="G45" i="5" s="1"/>
  <c r="N52" i="4"/>
  <c r="O52" i="4" s="1"/>
  <c r="Q52" i="4" s="1"/>
  <c r="G46" i="5" s="1"/>
  <c r="N58" i="4"/>
  <c r="O58" i="4" s="1"/>
  <c r="Q58" i="4" s="1"/>
  <c r="G52" i="5" s="1"/>
  <c r="N54" i="4"/>
  <c r="O54" i="4" s="1"/>
  <c r="Q54" i="4" s="1"/>
  <c r="G48" i="5" s="1"/>
  <c r="N50" i="4"/>
  <c r="O50" i="4" s="1"/>
  <c r="Q50" i="4" s="1"/>
  <c r="G44" i="5" s="1"/>
  <c r="D737" i="2"/>
  <c r="D738" i="2"/>
  <c r="D739" i="2"/>
  <c r="D740" i="2"/>
  <c r="D741" i="2"/>
  <c r="D742" i="2"/>
  <c r="D743" i="2"/>
  <c r="D744" i="2"/>
  <c r="D745" i="2"/>
  <c r="D746" i="2"/>
  <c r="N45" i="4" l="1"/>
  <c r="O45" i="4" s="1"/>
  <c r="Q45" i="4" s="1"/>
  <c r="F51" i="5" s="1"/>
  <c r="N37" i="4"/>
  <c r="O37" i="4" s="1"/>
  <c r="Q37" i="4" s="1"/>
  <c r="F43" i="5" s="1"/>
  <c r="N47" i="4"/>
  <c r="O47" i="4" s="1"/>
  <c r="Q47" i="4" s="1"/>
  <c r="F53" i="5" s="1"/>
  <c r="N39" i="4"/>
  <c r="O39" i="4" s="1"/>
  <c r="Q39" i="4" s="1"/>
  <c r="F45" i="5" s="1"/>
  <c r="N40" i="4"/>
  <c r="O40" i="4" s="1"/>
  <c r="Q40" i="4" s="1"/>
  <c r="F46" i="5" s="1"/>
  <c r="N41" i="4"/>
  <c r="O41" i="4" s="1"/>
  <c r="Q41" i="4" s="1"/>
  <c r="F47" i="5" s="1"/>
  <c r="N43" i="4"/>
  <c r="O43" i="4" s="1"/>
  <c r="Q43" i="4" s="1"/>
  <c r="F49" i="5" s="1"/>
  <c r="N35" i="4"/>
  <c r="O35" i="4" s="1"/>
  <c r="Q35" i="4" s="1"/>
  <c r="F41" i="5" s="1"/>
  <c r="N44" i="4"/>
  <c r="O44" i="4" s="1"/>
  <c r="Q44" i="4" s="1"/>
  <c r="F50" i="5" s="1"/>
  <c r="N36" i="4"/>
  <c r="O36" i="4" s="1"/>
  <c r="Q36" i="4" s="1"/>
  <c r="F42" i="5" s="1"/>
  <c r="N38" i="4"/>
  <c r="O38" i="4" s="1"/>
  <c r="Q38" i="4" s="1"/>
  <c r="F44" i="5" s="1"/>
  <c r="N42" i="4"/>
  <c r="O42" i="4" s="1"/>
  <c r="Q42" i="4" s="1"/>
  <c r="F48" i="5" s="1"/>
  <c r="N46" i="4"/>
  <c r="O46" i="4" s="1"/>
  <c r="Q46" i="4" s="1"/>
  <c r="F52" i="5" s="1"/>
  <c r="D727" i="2"/>
  <c r="D728" i="2"/>
  <c r="D729" i="2"/>
  <c r="D730" i="2"/>
  <c r="D731" i="2"/>
  <c r="D732" i="2"/>
  <c r="D733" i="2"/>
  <c r="D734" i="2"/>
  <c r="D735" i="2"/>
  <c r="D736" i="2"/>
  <c r="N29" i="4" l="1"/>
  <c r="O29" i="4" s="1"/>
  <c r="Q29" i="4" s="1"/>
  <c r="E48" i="5" s="1"/>
  <c r="N31" i="4"/>
  <c r="O31" i="4" s="1"/>
  <c r="Q31" i="4" s="1"/>
  <c r="E50" i="5" s="1"/>
  <c r="N23" i="4"/>
  <c r="O23" i="4" s="1"/>
  <c r="Q23" i="4" s="1"/>
  <c r="E42" i="5" s="1"/>
  <c r="N33" i="4"/>
  <c r="O33" i="4" s="1"/>
  <c r="Q33" i="4" s="1"/>
  <c r="E52" i="5" s="1"/>
  <c r="N25" i="4"/>
  <c r="O25" i="4" s="1"/>
  <c r="Q25" i="4" s="1"/>
  <c r="E44" i="5" s="1"/>
  <c r="N27" i="4"/>
  <c r="O27" i="4" s="1"/>
  <c r="Q27" i="4" s="1"/>
  <c r="E46" i="5" s="1"/>
  <c r="N28" i="4"/>
  <c r="O28" i="4" s="1"/>
  <c r="Q28" i="4" s="1"/>
  <c r="E47" i="5" s="1"/>
  <c r="N26" i="4"/>
  <c r="O26" i="4" s="1"/>
  <c r="Q26" i="4" s="1"/>
  <c r="E45" i="5" s="1"/>
  <c r="N34" i="4"/>
  <c r="O34" i="4" s="1"/>
  <c r="Q34" i="4" s="1"/>
  <c r="E53" i="5" s="1"/>
  <c r="N24" i="4"/>
  <c r="O24" i="4" s="1"/>
  <c r="Q24" i="4" s="1"/>
  <c r="E43" i="5" s="1"/>
  <c r="N22" i="4"/>
  <c r="O22" i="4" s="1"/>
  <c r="Q22" i="4" s="1"/>
  <c r="E41" i="5" s="1"/>
  <c r="N32" i="4"/>
  <c r="O32" i="4" s="1"/>
  <c r="Q32" i="4" s="1"/>
  <c r="E51" i="5" s="1"/>
  <c r="N30" i="4"/>
  <c r="O30" i="4" s="1"/>
  <c r="Q30" i="4" s="1"/>
  <c r="E49" i="5" s="1"/>
  <c r="D720" i="2"/>
  <c r="D721" i="2"/>
  <c r="D722" i="2"/>
  <c r="D723" i="2"/>
  <c r="D724" i="2"/>
  <c r="D725" i="2"/>
  <c r="D726" i="2"/>
  <c r="N21" i="4" l="1"/>
  <c r="O21" i="4" s="1"/>
  <c r="Q21" i="4" s="1"/>
  <c r="D53" i="5" s="1"/>
  <c r="N15" i="4"/>
  <c r="O15" i="4" s="1"/>
  <c r="Q15" i="4" s="1"/>
  <c r="D47" i="5" s="1"/>
  <c r="N17" i="4"/>
  <c r="O17" i="4" s="1"/>
  <c r="Q17" i="4" s="1"/>
  <c r="D49" i="5" s="1"/>
  <c r="N19" i="4"/>
  <c r="O19" i="4" s="1"/>
  <c r="Q19" i="4" s="1"/>
  <c r="D51" i="5" s="1"/>
  <c r="N11" i="4"/>
  <c r="O11" i="4" s="1"/>
  <c r="Q11" i="4" s="1"/>
  <c r="D43" i="5" s="1"/>
  <c r="N20" i="4"/>
  <c r="O20" i="4" s="1"/>
  <c r="Q20" i="4" s="1"/>
  <c r="D52" i="5" s="1"/>
  <c r="N12" i="4"/>
  <c r="O12" i="4" s="1"/>
  <c r="Q12" i="4" s="1"/>
  <c r="D44" i="5" s="1"/>
  <c r="N9" i="4"/>
  <c r="O9" i="4" s="1"/>
  <c r="Q9" i="4" s="1"/>
  <c r="D41" i="5" s="1"/>
  <c r="N16" i="4"/>
  <c r="O16" i="4" s="1"/>
  <c r="Q16" i="4" s="1"/>
  <c r="D48" i="5" s="1"/>
  <c r="N13" i="4"/>
  <c r="O13" i="4" s="1"/>
  <c r="Q13" i="4" s="1"/>
  <c r="D45" i="5" s="1"/>
  <c r="N10" i="4"/>
  <c r="O10" i="4" s="1"/>
  <c r="Q10" i="4" s="1"/>
  <c r="D42" i="5" s="1"/>
  <c r="N8" i="4"/>
  <c r="O8" i="4" s="1"/>
  <c r="Q8" i="4" s="1"/>
  <c r="D40" i="5" s="1"/>
  <c r="N14" i="4"/>
  <c r="O14" i="4" s="1"/>
  <c r="Q14" i="4" s="1"/>
  <c r="D46" i="5" s="1"/>
  <c r="N18" i="4"/>
  <c r="O18" i="4" s="1"/>
  <c r="Q18" i="4" s="1"/>
  <c r="D50" i="5" s="1"/>
  <c r="D718" i="2"/>
  <c r="D719" i="2"/>
  <c r="D6" i="2" l="1"/>
  <c r="D7" i="2"/>
  <c r="D8" i="2"/>
  <c r="D9"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44" i="2" l="1"/>
  <c r="D45" i="2"/>
  <c r="D11" i="2" l="1"/>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10"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jkm" type="6" refreshedVersion="6" deleted="1" background="1" saveData="1">
    <textPr codePage="437" sourceFile="H:\Gas Inquiry\LNG netback price series\jkm.txt" delimited="0">
      <textFields count="4">
        <textField/>
        <textField position="3"/>
        <textField position="9"/>
        <textField position="16"/>
      </textFields>
    </textPr>
  </connection>
  <connection id="2" xr16:uid="{00000000-0015-0000-FFFF-FFFF01000000}" name="jkm1" type="6" refreshedVersion="6" deleted="1" background="1" saveData="1">
    <textPr codePage="437" sourceFile="H:\Gas Inquiry\LNG netback price series\jkm.txt" delimited="0">
      <textFields count="5">
        <textField/>
        <textField position="3"/>
        <textField position="9"/>
        <textField position="16"/>
        <textField position="40"/>
      </textFields>
    </textPr>
  </connection>
</connections>
</file>

<file path=xl/sharedStrings.xml><?xml version="1.0" encoding="utf-8"?>
<sst xmlns="http://schemas.openxmlformats.org/spreadsheetml/2006/main" count="2143" uniqueCount="290">
  <si>
    <t>Assumptions</t>
  </si>
  <si>
    <t>Conversions</t>
  </si>
  <si>
    <t>MMBtu to GJ</t>
  </si>
  <si>
    <t>CY 2017</t>
  </si>
  <si>
    <t>LNG netback price calculations</t>
  </si>
  <si>
    <t>AUD/USD exchange rate</t>
  </si>
  <si>
    <t>Forward netback prices</t>
  </si>
  <si>
    <t>Contract month</t>
  </si>
  <si>
    <t>ICE JKM futures</t>
  </si>
  <si>
    <t>Argus forward LNG freight cost</t>
  </si>
  <si>
    <t>Date of estimate</t>
  </si>
  <si>
    <t>Month of voyage</t>
  </si>
  <si>
    <t>Estimated freight cost (US$/MMBtu)</t>
  </si>
  <si>
    <t>Settlement price (US$/MMBtu)</t>
  </si>
  <si>
    <t>Netback price at Wallumbilla (A$/GJ)</t>
  </si>
  <si>
    <t>Gladstone FOB price (A$/GJ)</t>
  </si>
  <si>
    <t>Forward netback month</t>
  </si>
  <si>
    <t>Cargo delivery month / futures contract month</t>
  </si>
  <si>
    <t>Link to RBA data</t>
  </si>
  <si>
    <t>Open interest (no. of lots)</t>
  </si>
  <si>
    <t>Open interest (PJ equivalent)</t>
  </si>
  <si>
    <t>Date of quote</t>
  </si>
  <si>
    <t>Historical netback prices</t>
  </si>
  <si>
    <t>LNG plant opex ($/GJ)</t>
  </si>
  <si>
    <t>Transport cost to LNG facility ($/GJ)</t>
  </si>
  <si>
    <t>5-day avg</t>
  </si>
  <si>
    <t>Date of quote / contract month identifier</t>
  </si>
  <si>
    <t>Link to ICE Report Centre</t>
  </si>
  <si>
    <t>Marginal LNG plant efficiency</t>
  </si>
  <si>
    <t>Marginal costs</t>
  </si>
  <si>
    <t>LNG netback price series chart data</t>
  </si>
  <si>
    <t xml:space="preserve">Note: Most recent estimates highlighted at the bottom </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</si>
  <si>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</si>
  <si>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</si>
  <si>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</si>
  <si>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</si>
  <si>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</si>
  <si>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</si>
  <si>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</si>
  <si>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</si>
  <si>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</si>
  <si>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</si>
  <si>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</si>
  <si>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</si>
  <si>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</si>
  <si>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</si>
  <si>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</si>
  <si>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</si>
  <si>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</si>
  <si>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</si>
  <si>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</si>
  <si>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</si>
  <si>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</si>
  <si>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</si>
  <si>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</si>
  <si>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</si>
  <si>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</si>
  <si>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</si>
  <si>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</si>
  <si>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</si>
  <si>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</si>
  <si>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</si>
  <si>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</si>
  <si>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</si>
  <si>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</si>
  <si>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</si>
  <si>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</si>
  <si>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</si>
  <si>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</si>
  <si>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</si>
  <si>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</si>
  <si>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</si>
  <si>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</si>
  <si>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</si>
  <si>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</si>
  <si>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</si>
  <si>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</si>
  <si>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</si>
  <si>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</si>
  <si>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</si>
  <si>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</si>
  <si>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</si>
  <si>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</si>
  <si>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</si>
  <si>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CY 2020</t>
  </si>
  <si>
    <t>Jan 2024</t>
  </si>
  <si>
    <t>Feb 2024</t>
  </si>
  <si>
    <t>Mar 2024</t>
  </si>
  <si>
    <t xml:space="preserve"> </t>
  </si>
  <si>
    <t>Apr 2024</t>
  </si>
  <si>
    <t>May 2024</t>
  </si>
  <si>
    <t>Jun 2024</t>
  </si>
  <si>
    <t>Long-term LNG netback price calculations</t>
  </si>
  <si>
    <t>Year 1</t>
  </si>
  <si>
    <t>Year 2</t>
  </si>
  <si>
    <t>Year 3</t>
  </si>
  <si>
    <t>Year 4</t>
  </si>
  <si>
    <t>Year 5</t>
  </si>
  <si>
    <t>($USD/MMBtu)</t>
  </si>
  <si>
    <t>($USD/Mmbtu)</t>
  </si>
  <si>
    <t xml:space="preserve">Gladstone FOB price </t>
  </si>
  <si>
    <t>(A$/GJ)</t>
  </si>
  <si>
    <t>%</t>
  </si>
  <si>
    <t xml:space="preserve">Netback price at Wallumbilla </t>
  </si>
  <si>
    <t>Annualised Argus forward LNG freight rates for months 1 to 24</t>
  </si>
  <si>
    <t>Annualised FTI forward LNG freight rates for months 25 to 60</t>
  </si>
  <si>
    <t xml:space="preserve">LNG Slope </t>
  </si>
  <si>
    <t>LNG slope provided by GaffneyCline</t>
  </si>
  <si>
    <t>Annualised Brent oil futures retrieved from Bloomberg terminal</t>
  </si>
  <si>
    <t>Annualised Brent oil equivilent price of LNG</t>
  </si>
  <si>
    <t>($USD/bbl)</t>
  </si>
  <si>
    <t>Forward short-term LNG netback prices based on JKM</t>
  </si>
  <si>
    <t>Units of measure</t>
  </si>
  <si>
    <t>Jul 2024</t>
  </si>
  <si>
    <t>Aug 2024</t>
  </si>
  <si>
    <t>Sep 2024</t>
  </si>
  <si>
    <t>Forward medium-term LNG netback prices based on Brent oil futures</t>
  </si>
  <si>
    <t>Oct 2024</t>
  </si>
  <si>
    <t>Nov 2024</t>
  </si>
  <si>
    <t>Dec 2024</t>
  </si>
  <si>
    <t>Jan 2025</t>
  </si>
  <si>
    <t>Feb 2025</t>
  </si>
  <si>
    <t>Mar 2025</t>
  </si>
  <si>
    <t>Apr 2025</t>
  </si>
  <si>
    <t>CY 2021</t>
  </si>
  <si>
    <t>May 2025</t>
  </si>
  <si>
    <t>Jun 2025</t>
  </si>
  <si>
    <t>Jul 2025</t>
  </si>
  <si>
    <t>Aug 2025</t>
  </si>
  <si>
    <t>Sep 2025</t>
  </si>
  <si>
    <t>Oct 2025</t>
  </si>
  <si>
    <t>CY 2022</t>
  </si>
  <si>
    <t>Nov 2025</t>
  </si>
  <si>
    <t>Dec 2025</t>
  </si>
  <si>
    <t>11.365</t>
  </si>
  <si>
    <t>8,360</t>
  </si>
  <si>
    <t>10.899</t>
  </si>
  <si>
    <t>6,202</t>
  </si>
  <si>
    <t>10.849</t>
  </si>
  <si>
    <t>5,282</t>
  </si>
  <si>
    <t>10.905</t>
  </si>
  <si>
    <t>4,901</t>
  </si>
  <si>
    <t>11.060</t>
  </si>
  <si>
    <t>4,946</t>
  </si>
  <si>
    <t>11.231</t>
  </si>
  <si>
    <t>4,827</t>
  </si>
  <si>
    <t>11.428</t>
  </si>
  <si>
    <t>4,108</t>
  </si>
  <si>
    <t>11.616</t>
  </si>
  <si>
    <t>4,300</t>
  </si>
  <si>
    <t>12.031</t>
  </si>
  <si>
    <t>4,567</t>
  </si>
  <si>
    <t>13.130</t>
  </si>
  <si>
    <t>3,895</t>
  </si>
  <si>
    <t>14.121</t>
  </si>
  <si>
    <t>3,510</t>
  </si>
  <si>
    <t>14.254</t>
  </si>
  <si>
    <t>2,449</t>
  </si>
  <si>
    <t>13.879</t>
  </si>
  <si>
    <t>2,389</t>
  </si>
  <si>
    <t>12.650</t>
  </si>
  <si>
    <t>2,354</t>
  </si>
  <si>
    <t>11.727</t>
  </si>
  <si>
    <t>1,655</t>
  </si>
  <si>
    <t>11.439</t>
  </si>
  <si>
    <t>1,784</t>
  </si>
  <si>
    <t>11.375</t>
  </si>
  <si>
    <t>1,700</t>
  </si>
  <si>
    <t>11.499</t>
  </si>
  <si>
    <t>1,684</t>
  </si>
  <si>
    <t>11.588</t>
  </si>
  <si>
    <t>1,705</t>
  </si>
  <si>
    <t>11.892</t>
  </si>
  <si>
    <t>1,614</t>
  </si>
  <si>
    <t>11.712</t>
  </si>
  <si>
    <t>1,744</t>
  </si>
  <si>
    <t>12.380</t>
  </si>
  <si>
    <t>1,977</t>
  </si>
  <si>
    <t>12.814</t>
  </si>
  <si>
    <t>2,289</t>
  </si>
  <si>
    <t>12.904</t>
  </si>
  <si>
    <t>401</t>
  </si>
  <si>
    <t>Jan 2026</t>
  </si>
  <si>
    <t>9.526</t>
  </si>
  <si>
    <t>7,254</t>
  </si>
  <si>
    <t>9.721</t>
  </si>
  <si>
    <t>8,789</t>
  </si>
  <si>
    <t>9.934</t>
  </si>
  <si>
    <t>6,144</t>
  </si>
  <si>
    <t>10.205</t>
  </si>
  <si>
    <t>6,727</t>
  </si>
  <si>
    <t>10.315</t>
  </si>
  <si>
    <t>6,784</t>
  </si>
  <si>
    <t>10.584</t>
  </si>
  <si>
    <t>5,052</t>
  </si>
  <si>
    <t>10.646</t>
  </si>
  <si>
    <t>5,413</t>
  </si>
  <si>
    <t>11.059</t>
  </si>
  <si>
    <t>6,385</t>
  </si>
  <si>
    <t>11.987</t>
  </si>
  <si>
    <t>5,012</t>
  </si>
  <si>
    <t>12.711</t>
  </si>
  <si>
    <t>4,911</t>
  </si>
  <si>
    <t>13.009</t>
  </si>
  <si>
    <t>2,733</t>
  </si>
  <si>
    <t>12.895</t>
  </si>
  <si>
    <t>2,782</t>
  </si>
  <si>
    <t>11.800</t>
  </si>
  <si>
    <t>2,557</t>
  </si>
  <si>
    <t>10.926</t>
  </si>
  <si>
    <t>1,501</t>
  </si>
  <si>
    <t>10.729</t>
  </si>
  <si>
    <t>10.740</t>
  </si>
  <si>
    <t>1,571</t>
  </si>
  <si>
    <t>10.841</t>
  </si>
  <si>
    <t>1,605</t>
  </si>
  <si>
    <t>10.892</t>
  </si>
  <si>
    <t>1,616</t>
  </si>
  <si>
    <t>11.107</t>
  </si>
  <si>
    <t>1,525</t>
  </si>
  <si>
    <t>11.169</t>
  </si>
  <si>
    <t>1,730</t>
  </si>
  <si>
    <t>11.746</t>
  </si>
  <si>
    <t>1,953</t>
  </si>
  <si>
    <t>12.180</t>
  </si>
  <si>
    <t>2,225</t>
  </si>
  <si>
    <t>12.080</t>
  </si>
  <si>
    <t>471</t>
  </si>
  <si>
    <t>11.869</t>
  </si>
  <si>
    <t>771</t>
  </si>
  <si>
    <t>Feb 2026</t>
  </si>
  <si>
    <t>4532145352</t>
  </si>
  <si>
    <t>4532145383</t>
  </si>
  <si>
    <t>4532145413</t>
  </si>
  <si>
    <t>4532145444</t>
  </si>
  <si>
    <t>4532145474</t>
  </si>
  <si>
    <t>4532145505</t>
  </si>
  <si>
    <t>4532145536</t>
  </si>
  <si>
    <t>4532145566</t>
  </si>
  <si>
    <t>4532145597</t>
  </si>
  <si>
    <t>4532145627</t>
  </si>
  <si>
    <t>4532145658</t>
  </si>
  <si>
    <t>4532145689</t>
  </si>
  <si>
    <t>4532145717</t>
  </si>
  <si>
    <t>4532145748</t>
  </si>
  <si>
    <t>4532145778</t>
  </si>
  <si>
    <t>4532145809</t>
  </si>
  <si>
    <t>4532145839</t>
  </si>
  <si>
    <t>4532145870</t>
  </si>
  <si>
    <t>4532145901</t>
  </si>
  <si>
    <t>4532145931</t>
  </si>
  <si>
    <t>4532145962</t>
  </si>
  <si>
    <t>4532145992</t>
  </si>
  <si>
    <t>4532146023</t>
  </si>
  <si>
    <t>4532146054</t>
  </si>
  <si>
    <t>Mar 2026</t>
  </si>
  <si>
    <t>Apr 2026</t>
  </si>
  <si>
    <t>4539745413</t>
  </si>
  <si>
    <t>4539745444</t>
  </si>
  <si>
    <t>4539745474</t>
  </si>
  <si>
    <t>4539745505</t>
  </si>
  <si>
    <t>4539745536</t>
  </si>
  <si>
    <t>4539745566</t>
  </si>
  <si>
    <t>4539745597</t>
  </si>
  <si>
    <t>4539745627</t>
  </si>
  <si>
    <t>4539745658</t>
  </si>
  <si>
    <t>4541145444</t>
  </si>
  <si>
    <t>4541145474</t>
  </si>
  <si>
    <t>4541145505</t>
  </si>
  <si>
    <t>4541145536</t>
  </si>
  <si>
    <t>4541145566</t>
  </si>
  <si>
    <t>4541145597</t>
  </si>
  <si>
    <t>4541145627</t>
  </si>
  <si>
    <t>4541145658</t>
  </si>
  <si>
    <t>4541145689</t>
  </si>
  <si>
    <t>4541145717</t>
  </si>
  <si>
    <t>4541145748</t>
  </si>
  <si>
    <t>4541145778</t>
  </si>
  <si>
    <t>4541145809</t>
  </si>
  <si>
    <t>4541145839</t>
  </si>
  <si>
    <t>4541145870</t>
  </si>
  <si>
    <t>4541145901</t>
  </si>
  <si>
    <t>4541145931</t>
  </si>
  <si>
    <t>4541145962</t>
  </si>
  <si>
    <t>4541145992</t>
  </si>
  <si>
    <t>4541146023</t>
  </si>
  <si>
    <t>4541146054</t>
  </si>
  <si>
    <t>4541146082</t>
  </si>
  <si>
    <t>4541146113</t>
  </si>
  <si>
    <t>4541146143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</si>
</sst>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0.00_-;\-&quot;$&quot;* #,##0.00_-;_-&quot;$&quot;* &quot;-&quot;??_-;_-@_-"/>
    <numFmt numFmtId="43" formatCode="_-* #,##0.00_-;\-* #,##0.00_-;_-* &quot;-&quot;??_-;_-@_-"/>
    <numFmt numFmtId="164" formatCode="_(* #,##0.00_);_(* \(#,##0.00\);_(* &quot;-&quot;??_);_(@_)"/>
    <numFmt numFmtId="165" formatCode="[$-C09]dd\ mmm\ yy;@"/>
    <numFmt numFmtId="166" formatCode="_-* #,##0.000_-;\-* #,##0.000_-;_-* &quot;-&quot;??_-;_-@_-"/>
    <numFmt numFmtId="167" formatCode="mmmm\ yyyy"/>
    <numFmt numFmtId="168" formatCode="_-* #,##0.0000_-;\-* #,##0.0000_-;_-* &quot;-&quot;??_-;_-@_-"/>
    <numFmt numFmtId="169" formatCode="_-* #,##0_-;\-* #,##0_-;_-* &quot;-&quot;??_-;_-@_-"/>
    <numFmt numFmtId="170" formatCode="_(* #,##0.0000000_);_(* \(#,##0.0000000\);_(* &quot;-&quot;??_);_(@_)"/>
    <numFmt numFmtId="171" formatCode="0.0000"/>
    <numFmt numFmtId="172" formatCode="0.000"/>
    <numFmt numFmtId="173" formatCode="dd\-mmm\-yy"/>
    <numFmt numFmtId="174" formatCode="mmm\ yyyy"/>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u/>
      <sz val="10"/>
      <color theme="10"/>
      <name val="Arial"/>
      <family val="2"/>
    </font>
    <font>
      <b/>
      <sz val="12"/>
      <color theme="1"/>
      <name val="Arial"/>
      <family val="2"/>
    </font>
    <font>
      <sz val="10"/>
      <name val="Arial"/>
      <family val="2"/>
    </font>
    <font>
      <sz val="8"/>
      <name val="Calibri"/>
      <family val="2"/>
      <scheme val="minor"/>
    </font>
    <font>
      <sz val="11"/>
      <color indexed="8"/>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b/>
      <sz val="18"/>
      <color theme="3"/>
      <name val="Calibri Light"/>
      <family val="2"/>
      <scheme val="major"/>
    </font>
    <font>
      <sz val="11"/>
      <color rgb="FF9C6500"/>
      <name val="Calibri"/>
      <family val="2"/>
      <scheme val="minor"/>
    </font>
  </fonts>
  <fills count="44">
    <fill>
      <patternFill patternType="none"/>
    </fill>
    <fill>
      <patternFill patternType="gray125"/>
    </fill>
    <fill>
      <patternFill patternType="solid">
        <fgColor theme="0" tint="-0.249977111117893"/>
        <bgColor indexed="64"/>
      </patternFill>
    </fill>
    <fill>
      <patternFill patternType="solid">
        <fgColor rgb="FFCCECFF"/>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CECFF"/>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4F81BD"/>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1" fillId="0" borderId="0" applyFont="0" applyFill="0" applyBorder="0" applyAlignment="0" applyProtection="0"/>
    <xf numFmtId="0" fontId="4"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5" fillId="13" borderId="8" applyNumberFormat="0" applyAlignment="0" applyProtection="0"/>
    <xf numFmtId="0" fontId="16" fillId="14" borderId="9" applyNumberFormat="0" applyAlignment="0" applyProtection="0"/>
    <xf numFmtId="0" fontId="17" fillId="14" borderId="8" applyNumberFormat="0" applyAlignment="0" applyProtection="0"/>
    <xf numFmtId="0" fontId="18" fillId="0" borderId="10" applyNumberFormat="0" applyFill="0" applyAlignment="0" applyProtection="0"/>
    <xf numFmtId="0" fontId="19" fillId="15" borderId="11" applyNumberFormat="0" applyAlignment="0" applyProtection="0"/>
    <xf numFmtId="0" fontId="20" fillId="0" borderId="0" applyNumberFormat="0" applyFill="0" applyBorder="0" applyAlignment="0" applyProtection="0"/>
    <xf numFmtId="0" fontId="1" fillId="16" borderId="12" applyNumberFormat="0" applyFont="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6" borderId="0" applyNumberFormat="0" applyBorder="0" applyAlignment="0" applyProtection="0"/>
    <xf numFmtId="0" fontId="23" fillId="40" borderId="0" applyNumberFormat="0" applyBorder="0" applyAlignment="0" applyProtection="0"/>
    <xf numFmtId="0" fontId="24" fillId="42" borderId="0"/>
    <xf numFmtId="0" fontId="26" fillId="12" borderId="0" applyNumberFormat="0" applyBorder="0" applyAlignment="0" applyProtection="0"/>
    <xf numFmtId="0" fontId="25" fillId="0" borderId="0" applyNumberFormat="0" applyFill="0" applyBorder="0" applyAlignment="0" applyProtection="0"/>
  </cellStyleXfs>
  <cellXfs count="144">
    <xf numFmtId="0" fontId="0" fillId="0" borderId="0" xfId="0"/>
    <xf numFmtId="0" fontId="2" fillId="0" borderId="0" xfId="0" applyFont="1"/>
    <xf numFmtId="0" fontId="3" fillId="0" borderId="0" xfId="0" applyFont="1"/>
    <xf numFmtId="0" fontId="3" fillId="2" borderId="1" xfId="0" applyFont="1" applyFill="1" applyBorder="1" applyAlignment="1">
      <alignment horizontal="center" wrapText="1"/>
    </xf>
    <xf numFmtId="0" fontId="2" fillId="0" borderId="1" xfId="0" applyFont="1" applyBorder="1"/>
    <xf numFmtId="167" fontId="2" fillId="0" borderId="1" xfId="0" applyNumberFormat="1" applyFont="1" applyBorder="1"/>
    <xf numFmtId="0" fontId="3" fillId="2" borderId="1" xfId="0" applyFont="1" applyFill="1" applyBorder="1"/>
    <xf numFmtId="164" fontId="2" fillId="0" borderId="1" xfId="1" applyFont="1" applyBorder="1"/>
    <xf numFmtId="168" fontId="2" fillId="0" borderId="1" xfId="1" applyNumberFormat="1" applyFont="1" applyFill="1" applyBorder="1"/>
    <xf numFmtId="164" fontId="2" fillId="0" borderId="1" xfId="0" applyNumberFormat="1" applyFont="1" applyBorder="1"/>
    <xf numFmtId="164" fontId="2" fillId="0" borderId="1" xfId="1" applyFont="1" applyFill="1" applyBorder="1"/>
    <xf numFmtId="164" fontId="2" fillId="0" borderId="0" xfId="0" applyNumberFormat="1" applyFont="1"/>
    <xf numFmtId="0" fontId="5" fillId="0" borderId="0" xfId="2" applyFont="1"/>
    <xf numFmtId="165" fontId="2" fillId="3" borderId="1" xfId="0" applyNumberFormat="1" applyFont="1" applyFill="1" applyBorder="1"/>
    <xf numFmtId="166" fontId="2" fillId="3" borderId="1" xfId="1" applyNumberFormat="1" applyFont="1" applyFill="1" applyBorder="1"/>
    <xf numFmtId="168" fontId="2" fillId="3" borderId="1" xfId="1" applyNumberFormat="1" applyFont="1" applyFill="1" applyBorder="1"/>
    <xf numFmtId="167" fontId="2" fillId="3" borderId="1" xfId="0" applyNumberFormat="1" applyFont="1" applyFill="1" applyBorder="1"/>
    <xf numFmtId="164" fontId="2" fillId="3" borderId="1" xfId="1" applyFont="1" applyFill="1" applyBorder="1"/>
    <xf numFmtId="169" fontId="2" fillId="3" borderId="1" xfId="1" applyNumberFormat="1" applyFont="1" applyFill="1" applyBorder="1"/>
    <xf numFmtId="166" fontId="2" fillId="0" borderId="1" xfId="1" applyNumberFormat="1" applyFont="1" applyBorder="1"/>
    <xf numFmtId="0" fontId="2" fillId="0" borderId="1" xfId="0" applyFont="1" applyBorder="1" applyAlignment="1">
      <alignment horizontal="right"/>
    </xf>
    <xf numFmtId="0" fontId="3" fillId="2" borderId="2" xfId="0" applyFont="1" applyFill="1" applyBorder="1"/>
    <xf numFmtId="0" fontId="3" fillId="2" borderId="4" xfId="0" applyFont="1" applyFill="1" applyBorder="1"/>
    <xf numFmtId="168" fontId="2" fillId="0" borderId="1" xfId="0" applyNumberFormat="1" applyFont="1" applyBorder="1"/>
    <xf numFmtId="15" fontId="3" fillId="2" borderId="1" xfId="0" applyNumberFormat="1" applyFont="1" applyFill="1" applyBorder="1" applyAlignment="1">
      <alignment horizontal="center" wrapText="1"/>
    </xf>
    <xf numFmtId="0" fontId="2" fillId="0" borderId="0" xfId="0" applyFont="1" applyAlignment="1">
      <alignment horizontal="center"/>
    </xf>
    <xf numFmtId="0" fontId="3" fillId="2" borderId="3" xfId="0" applyFont="1" applyFill="1" applyBorder="1"/>
    <xf numFmtId="0" fontId="3" fillId="2" borderId="1" xfId="0" applyFont="1" applyFill="1" applyBorder="1" applyAlignment="1">
      <alignment horizontal="right"/>
    </xf>
    <xf numFmtId="2" fontId="2" fillId="0" borderId="0" xfId="0" applyNumberFormat="1" applyFont="1"/>
    <xf numFmtId="167" fontId="2" fillId="3" borderId="1" xfId="0" applyNumberFormat="1" applyFont="1" applyFill="1" applyBorder="1" applyAlignment="1">
      <alignment horizontal="right"/>
    </xf>
    <xf numFmtId="164" fontId="2" fillId="3" borderId="1" xfId="1" applyFont="1" applyFill="1" applyBorder="1" applyAlignment="1">
      <alignment horizontal="right"/>
    </xf>
    <xf numFmtId="168" fontId="7" fillId="0" borderId="1" xfId="1" applyNumberFormat="1" applyFont="1" applyFill="1" applyBorder="1" applyAlignment="1">
      <alignment horizontal="right"/>
    </xf>
    <xf numFmtId="0" fontId="2" fillId="0" borderId="0" xfId="0" applyFont="1" applyAlignment="1">
      <alignment horizontal="right"/>
    </xf>
    <xf numFmtId="0" fontId="3" fillId="2" borderId="1" xfId="0" applyFont="1" applyFill="1" applyBorder="1" applyAlignment="1">
      <alignment horizontal="right" wrapText="1"/>
    </xf>
    <xf numFmtId="167" fontId="2" fillId="3" borderId="1" xfId="0" applyNumberFormat="1" applyFont="1" applyFill="1" applyBorder="1" applyAlignment="1">
      <alignment horizontal="left" indent="6"/>
    </xf>
    <xf numFmtId="170" fontId="2" fillId="0" borderId="0" xfId="0" applyNumberFormat="1" applyFont="1"/>
    <xf numFmtId="15" fontId="2" fillId="3" borderId="1" xfId="0" applyNumberFormat="1" applyFont="1" applyFill="1" applyBorder="1"/>
    <xf numFmtId="0" fontId="2" fillId="3" borderId="1" xfId="0" applyFont="1" applyFill="1" applyBorder="1"/>
    <xf numFmtId="2" fontId="2" fillId="0" borderId="1" xfId="0" applyNumberFormat="1" applyFont="1" applyBorder="1"/>
    <xf numFmtId="164" fontId="2" fillId="5" borderId="1" xfId="1" applyFont="1" applyFill="1" applyBorder="1"/>
    <xf numFmtId="0" fontId="2" fillId="5" borderId="1" xfId="0" applyFont="1" applyFill="1" applyBorder="1" applyAlignment="1">
      <alignment horizontal="right"/>
    </xf>
    <xf numFmtId="164" fontId="2" fillId="0" borderId="1" xfId="1" applyFont="1" applyBorder="1" applyAlignment="1">
      <alignment horizontal="center"/>
    </xf>
    <xf numFmtId="0" fontId="2" fillId="2" borderId="1" xfId="0" applyFont="1" applyFill="1" applyBorder="1"/>
    <xf numFmtId="0" fontId="3" fillId="6" borderId="1" xfId="0" applyFont="1" applyFill="1" applyBorder="1" applyAlignment="1">
      <alignment horizontal="center" wrapText="1"/>
    </xf>
    <xf numFmtId="0" fontId="3" fillId="7" borderId="1" xfId="0" applyFont="1" applyFill="1" applyBorder="1" applyAlignment="1">
      <alignment horizontal="center" wrapText="1"/>
    </xf>
    <xf numFmtId="165" fontId="2" fillId="0" borderId="1" xfId="0" applyNumberFormat="1" applyFont="1" applyBorder="1"/>
    <xf numFmtId="0" fontId="3" fillId="8" borderId="1" xfId="0" applyFont="1" applyFill="1" applyBorder="1" applyAlignment="1">
      <alignment horizontal="center" wrapText="1"/>
    </xf>
    <xf numFmtId="171" fontId="2" fillId="0" borderId="1" xfId="1" applyNumberFormat="1" applyFont="1" applyFill="1" applyBorder="1" applyAlignment="1">
      <alignment horizontal="right"/>
    </xf>
    <xf numFmtId="41" fontId="2" fillId="3" borderId="1" xfId="0" applyNumberFormat="1" applyFont="1" applyFill="1" applyBorder="1"/>
    <xf numFmtId="38" fontId="2" fillId="3" borderId="1" xfId="0" applyNumberFormat="1" applyFont="1" applyFill="1" applyBorder="1"/>
    <xf numFmtId="165" fontId="2" fillId="0" borderId="1" xfId="0" applyNumberFormat="1" applyFont="1" applyBorder="1" applyAlignment="1">
      <alignment horizontal="left"/>
    </xf>
    <xf numFmtId="43" fontId="2" fillId="0" borderId="1" xfId="1" applyNumberFormat="1" applyFont="1" applyFill="1" applyBorder="1"/>
    <xf numFmtId="0" fontId="2" fillId="0" borderId="1" xfId="0" applyFont="1" applyFill="1" applyBorder="1" applyAlignment="1">
      <alignment horizontal="right"/>
    </xf>
    <xf numFmtId="167" fontId="2" fillId="0" borderId="1" xfId="0" applyNumberFormat="1" applyFont="1" applyFill="1" applyBorder="1"/>
    <xf numFmtId="164" fontId="2" fillId="0" borderId="1" xfId="0" applyNumberFormat="1" applyFont="1" applyFill="1" applyBorder="1"/>
    <xf numFmtId="165" fontId="2" fillId="0" borderId="1" xfId="0" applyNumberFormat="1" applyFont="1" applyFill="1" applyBorder="1"/>
    <xf numFmtId="172" fontId="2" fillId="3" borderId="1" xfId="0" applyNumberFormat="1" applyFont="1" applyFill="1" applyBorder="1"/>
    <xf numFmtId="1" fontId="2" fillId="3" borderId="1" xfId="0" applyNumberFormat="1" applyFont="1" applyFill="1" applyBorder="1"/>
    <xf numFmtId="2" fontId="2" fillId="0" borderId="1" xfId="0" applyNumberFormat="1" applyFont="1" applyFill="1" applyBorder="1"/>
    <xf numFmtId="0" fontId="0" fillId="0" borderId="0" xfId="0" applyFill="1"/>
    <xf numFmtId="165" fontId="2" fillId="0" borderId="1" xfId="0" applyNumberFormat="1" applyFont="1" applyFill="1" applyBorder="1" applyAlignment="1">
      <alignment horizontal="left"/>
    </xf>
    <xf numFmtId="49" fontId="2" fillId="3" borderId="1" xfId="0" applyNumberFormat="1" applyFont="1" applyFill="1" applyBorder="1" applyAlignment="1">
      <alignment horizontal="right"/>
    </xf>
    <xf numFmtId="171" fontId="2" fillId="3" borderId="1" xfId="0" applyNumberFormat="1" applyFont="1" applyFill="1" applyBorder="1"/>
    <xf numFmtId="167" fontId="2" fillId="5" borderId="1" xfId="0" applyNumberFormat="1" applyFont="1" applyFill="1" applyBorder="1"/>
    <xf numFmtId="168" fontId="2" fillId="5" borderId="1" xfId="1" applyNumberFormat="1" applyFont="1" applyFill="1" applyBorder="1"/>
    <xf numFmtId="164" fontId="2" fillId="5" borderId="1" xfId="0" applyNumberFormat="1" applyFont="1" applyFill="1" applyBorder="1"/>
    <xf numFmtId="172" fontId="2" fillId="0" borderId="0" xfId="0" applyNumberFormat="1" applyFont="1"/>
    <xf numFmtId="165" fontId="2" fillId="5" borderId="1" xfId="0" applyNumberFormat="1" applyFont="1" applyFill="1" applyBorder="1"/>
    <xf numFmtId="2" fontId="2" fillId="5" borderId="1" xfId="0" applyNumberFormat="1" applyFont="1" applyFill="1" applyBorder="1"/>
    <xf numFmtId="0" fontId="0" fillId="5" borderId="0" xfId="0" applyFill="1"/>
    <xf numFmtId="165" fontId="2" fillId="5" borderId="1" xfId="0" applyNumberFormat="1" applyFont="1" applyFill="1" applyBorder="1" applyAlignment="1">
      <alignment horizontal="left"/>
    </xf>
    <xf numFmtId="171" fontId="2" fillId="5" borderId="1" xfId="1" applyNumberFormat="1" applyFont="1" applyFill="1" applyBorder="1" applyAlignment="1">
      <alignment horizontal="right"/>
    </xf>
    <xf numFmtId="43" fontId="2" fillId="5" borderId="1" xfId="1" applyNumberFormat="1" applyFont="1" applyFill="1" applyBorder="1"/>
    <xf numFmtId="3" fontId="2" fillId="3" borderId="1" xfId="0" applyNumberFormat="1" applyFont="1" applyFill="1" applyBorder="1"/>
    <xf numFmtId="2" fontId="9" fillId="9" borderId="1" xfId="0" applyNumberFormat="1" applyFont="1" applyFill="1" applyBorder="1"/>
    <xf numFmtId="2" fontId="9" fillId="3" borderId="1" xfId="0" applyNumberFormat="1" applyFont="1" applyFill="1" applyBorder="1"/>
    <xf numFmtId="0" fontId="0" fillId="41" borderId="1" xfId="0" applyFill="1" applyBorder="1"/>
    <xf numFmtId="15" fontId="2" fillId="41" borderId="1" xfId="0" applyNumberFormat="1" applyFont="1" applyFill="1" applyBorder="1"/>
    <xf numFmtId="17" fontId="2" fillId="41" borderId="1" xfId="0" applyNumberFormat="1" applyFont="1" applyFill="1" applyBorder="1"/>
    <xf numFmtId="3" fontId="0" fillId="41" borderId="1" xfId="0" applyNumberFormat="1" applyFill="1" applyBorder="1"/>
    <xf numFmtId="0" fontId="0" fillId="41" borderId="1" xfId="0" applyFill="1" applyBorder="1" applyAlignment="1">
      <alignment horizontal="right"/>
    </xf>
    <xf numFmtId="0" fontId="9" fillId="41" borderId="1" xfId="0" applyFont="1" applyFill="1" applyBorder="1"/>
    <xf numFmtId="164" fontId="0" fillId="0" borderId="0" xfId="1" applyFont="1"/>
    <xf numFmtId="164" fontId="2" fillId="0" borderId="0" xfId="1" applyFont="1"/>
    <xf numFmtId="164" fontId="3" fillId="2" borderId="1" xfId="1" applyFont="1" applyFill="1" applyBorder="1"/>
    <xf numFmtId="0" fontId="0" fillId="3" borderId="1" xfId="0" applyFill="1" applyBorder="1"/>
    <xf numFmtId="171" fontId="0" fillId="3" borderId="1" xfId="0" applyNumberFormat="1" applyFill="1" applyBorder="1"/>
    <xf numFmtId="15" fontId="0" fillId="3" borderId="1" xfId="0" applyNumberFormat="1" applyFill="1" applyBorder="1"/>
    <xf numFmtId="17" fontId="2" fillId="3" borderId="1" xfId="0" applyNumberFormat="1" applyFont="1" applyFill="1" applyBorder="1"/>
    <xf numFmtId="0" fontId="0" fillId="3" borderId="1" xfId="0" applyFill="1" applyBorder="1" applyAlignment="1">
      <alignment horizontal="right"/>
    </xf>
    <xf numFmtId="0" fontId="9" fillId="3" borderId="1" xfId="0" applyFont="1" applyFill="1" applyBorder="1"/>
    <xf numFmtId="168" fontId="7" fillId="5" borderId="1" xfId="1" applyNumberFormat="1" applyFont="1" applyFill="1" applyBorder="1" applyAlignment="1">
      <alignment horizontal="right"/>
    </xf>
    <xf numFmtId="15" fontId="3" fillId="2" borderId="1" xfId="0" applyNumberFormat="1" applyFont="1" applyFill="1" applyBorder="1"/>
    <xf numFmtId="15" fontId="0" fillId="0" borderId="1" xfId="0" applyNumberFormat="1" applyFill="1" applyBorder="1"/>
    <xf numFmtId="2" fontId="0" fillId="0" borderId="1" xfId="0" applyNumberFormat="1" applyFill="1" applyBorder="1"/>
    <xf numFmtId="2" fontId="0" fillId="0" borderId="1" xfId="0" applyNumberFormat="1" applyFill="1" applyBorder="1" applyAlignment="1">
      <alignment horizontal="right"/>
    </xf>
    <xf numFmtId="15" fontId="0" fillId="0" borderId="1" xfId="0" applyNumberFormat="1" applyFill="1" applyBorder="1" applyAlignment="1">
      <alignment horizontal="left"/>
    </xf>
    <xf numFmtId="0" fontId="2" fillId="3" borderId="1" xfId="0" applyFont="1" applyFill="1" applyBorder="1" applyAlignment="1">
      <alignment horizontal="right"/>
    </xf>
    <xf numFmtId="164" fontId="2" fillId="3" borderId="1" xfId="0" applyNumberFormat="1" applyFont="1" applyFill="1" applyBorder="1"/>
    <xf numFmtId="173" fontId="0" fillId="0" borderId="1" xfId="0" applyNumberFormat="1" applyBorder="1"/>
    <xf numFmtId="2" fontId="0" fillId="0" borderId="1" xfId="0" applyNumberFormat="1" applyBorder="1"/>
    <xf numFmtId="15" fontId="0" fillId="0" borderId="1" xfId="0" applyNumberFormat="1" applyBorder="1"/>
    <xf numFmtId="0" fontId="0" fillId="0" borderId="1" xfId="0" applyBorder="1"/>
    <xf numFmtId="173" fontId="0" fillId="0" borderId="1" xfId="0" applyNumberFormat="1" applyBorder="1" applyAlignment="1">
      <alignment horizontal="left"/>
    </xf>
    <xf numFmtId="173" fontId="2" fillId="3" borderId="1" xfId="0" applyNumberFormat="1" applyFont="1" applyFill="1" applyBorder="1"/>
    <xf numFmtId="0" fontId="2" fillId="3" borderId="1" xfId="0" applyFont="1" applyFill="1" applyBorder="1" applyAlignment="1">
      <alignment horizontal="left"/>
    </xf>
    <xf numFmtId="171" fontId="0" fillId="0" borderId="1" xfId="0" applyNumberFormat="1" applyFill="1" applyBorder="1"/>
    <xf numFmtId="171" fontId="0" fillId="0" borderId="1" xfId="0" applyNumberFormat="1" applyBorder="1"/>
    <xf numFmtId="15" fontId="0" fillId="0" borderId="1" xfId="0" applyNumberFormat="1" applyBorder="1" applyAlignment="1">
      <alignment horizontal="left"/>
    </xf>
    <xf numFmtId="0" fontId="6" fillId="0" borderId="0" xfId="0" applyFont="1" applyFill="1"/>
    <xf numFmtId="0" fontId="3" fillId="0" borderId="0" xfId="0" applyFont="1" applyFill="1"/>
    <xf numFmtId="0" fontId="2" fillId="0" borderId="0" xfId="0" applyFont="1" applyFill="1"/>
    <xf numFmtId="174" fontId="2" fillId="3" borderId="1" xfId="0" applyNumberFormat="1" applyFont="1" applyFill="1" applyBorder="1" applyAlignment="1">
      <alignment horizontal="left"/>
    </xf>
    <xf numFmtId="2" fontId="2" fillId="3" borderId="1" xfId="0" applyNumberFormat="1" applyFont="1" applyFill="1" applyBorder="1"/>
    <xf numFmtId="164" fontId="0" fillId="0" borderId="1" xfId="1" applyFont="1" applyBorder="1"/>
    <xf numFmtId="15" fontId="0" fillId="43" borderId="1" xfId="0" applyNumberFormat="1" applyFill="1" applyBorder="1"/>
    <xf numFmtId="0" fontId="0" fillId="43" borderId="1" xfId="0" applyFill="1" applyBorder="1"/>
    <xf numFmtId="0" fontId="3" fillId="2" borderId="1" xfId="0" applyFont="1" applyFill="1" applyBorder="1" applyAlignment="1">
      <alignment horizontal="center"/>
    </xf>
    <xf numFmtId="0" fontId="3" fillId="0" borderId="1" xfId="0" applyFont="1" applyBorder="1" applyAlignment="1">
      <alignment horizontal="center"/>
    </xf>
    <xf numFmtId="0" fontId="6" fillId="4" borderId="0" xfId="0" applyFont="1" applyFill="1" applyAlignment="1">
      <alignment horizontal="left"/>
    </xf>
    <xf numFmtId="164" fontId="3" fillId="2" borderId="1" xfId="1" applyFont="1" applyFill="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4" xfId="0" applyFont="1" applyFill="1" applyBorder="1" applyAlignment="1">
      <alignment horizontal="center" wrapText="1"/>
    </xf>
    <xf numFmtId="0" fontId="3" fillId="2" borderId="3"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7" borderId="1" xfId="0" applyFont="1" applyFill="1" applyBorder="1" applyAlignment="1">
      <alignment horizontal="center" wrapText="1"/>
    </xf>
    <xf numFmtId="0" fontId="3" fillId="7" borderId="2" xfId="0" applyFont="1" applyFill="1" applyBorder="1" applyAlignment="1">
      <alignment horizontal="center" wrapText="1"/>
    </xf>
    <xf numFmtId="0" fontId="3" fillId="7" borderId="4" xfId="0" applyFont="1" applyFill="1" applyBorder="1" applyAlignment="1">
      <alignment horizontal="center" wrapText="1"/>
    </xf>
    <xf numFmtId="0" fontId="3" fillId="7" borderId="3" xfId="0" applyFont="1" applyFill="1" applyBorder="1" applyAlignment="1">
      <alignment horizontal="center" wrapText="1"/>
    </xf>
    <xf numFmtId="164" fontId="3" fillId="2" borderId="2" xfId="1" applyFont="1" applyFill="1" applyBorder="1" applyAlignment="1">
      <alignment horizontal="center" wrapText="1"/>
    </xf>
    <xf numFmtId="164" fontId="3" fillId="2" borderId="4" xfId="1" applyFont="1" applyFill="1" applyBorder="1" applyAlignment="1">
      <alignment horizontal="center" wrapText="1"/>
    </xf>
    <xf numFmtId="164" fontId="3" fillId="2" borderId="3" xfId="1" applyFont="1" applyFill="1" applyBorder="1" applyAlignment="1">
      <alignment horizontal="center" wrapText="1"/>
    </xf>
    <xf numFmtId="15" fontId="2" fillId="43" borderId="1" xfId="0" applyNumberFormat="1" applyFont="1" applyFill="1" applyBorder="1"/>
    <xf numFmtId="17" fontId="2" fillId="43" borderId="1" xfId="0" applyNumberFormat="1" applyFont="1" applyFill="1" applyBorder="1"/>
    <xf numFmtId="0" fontId="2" fillId="43" borderId="1" xfId="0" applyFont="1" applyFill="1" applyBorder="1"/>
    <xf numFmtId="3" fontId="2" fillId="43" borderId="1" xfId="0" applyNumberFormat="1" applyFont="1" applyFill="1" applyBorder="1"/>
    <xf numFmtId="15" fontId="2" fillId="2" borderId="1" xfId="0" applyNumberFormat="1" applyFont="1" applyFill="1" applyBorder="1"/>
    <xf numFmtId="0" fontId="2" fillId="43" borderId="1" xfId="0" applyFont="1" applyFill="1" applyBorder="1" applyAlignment="1">
      <alignment horizontal="right"/>
    </xf>
    <xf numFmtId="167" fontId="2" fillId="43" borderId="1" xfId="0" applyNumberFormat="1" applyFont="1" applyFill="1" applyBorder="1"/>
    <xf numFmtId="168" fontId="2" fillId="43" borderId="1" xfId="1" applyNumberFormat="1" applyFont="1" applyFill="1" applyBorder="1"/>
    <xf numFmtId="164" fontId="2" fillId="43" borderId="1" xfId="0" applyNumberFormat="1" applyFont="1" applyFill="1" applyBorder="1"/>
    <xf numFmtId="164" fontId="2" fillId="43" borderId="1" xfId="1" applyFont="1" applyFill="1" applyBorder="1"/>
  </cellXfs>
  <cellStyles count="53">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44" xr:uid="{423BEA75-10D5-4ADD-8BBE-82ECB5469CA7}"/>
    <cellStyle name="60% - Accent2 2" xfId="45" xr:uid="{998B6F07-4708-4EAF-B6B6-8B2D26D0C1DE}"/>
    <cellStyle name="60% - Accent3 2" xfId="46" xr:uid="{8E0B382B-AA53-4F10-AA37-F2913A2B8297}"/>
    <cellStyle name="60% - Accent4 2" xfId="47" xr:uid="{D61EA3D2-8765-4345-803D-8EEC2D8EA0EB}"/>
    <cellStyle name="60% - Accent5 2" xfId="48" xr:uid="{2E715B39-C836-42DF-A12D-DA859B5E52E2}"/>
    <cellStyle name="60% - Accent6 2" xfId="49" xr:uid="{1243FA26-7BF4-48EF-A1B5-427B9F95707B}"/>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blp_column_header" xfId="50" xr:uid="{90EBA50B-80A2-4898-99BE-2A6FD220454E}"/>
    <cellStyle name="Calculation" xfId="11" builtinId="22" customBuiltin="1"/>
    <cellStyle name="Check Cell" xfId="13" builtinId="23" customBuiltin="1"/>
    <cellStyle name="Comma" xfId="1" builtinId="3"/>
    <cellStyle name="Comma 2" xfId="39" xr:uid="{A42C30C4-4DA1-465F-96E7-53A95314140E}"/>
    <cellStyle name="Comma 3" xfId="36" xr:uid="{EEA60D16-B3F8-4259-A7DB-87169C71EB85}"/>
    <cellStyle name="Currency 2" xfId="43" xr:uid="{B20A2D95-26A5-45CF-8731-00293C06FF35}"/>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2" builtinId="8"/>
    <cellStyle name="Input" xfId="9" builtinId="20" customBuiltin="1"/>
    <cellStyle name="Linked Cell" xfId="12" builtinId="24" customBuiltin="1"/>
    <cellStyle name="Neutral 2" xfId="51" xr:uid="{DD60DDF8-F063-4706-B67F-EA76F8FD5D6F}"/>
    <cellStyle name="Normal" xfId="0" builtinId="0"/>
    <cellStyle name="Normal 10 4 2" xfId="40" xr:uid="{3593BBB3-FE70-4EF5-881B-8D2E20E1E8AA}"/>
    <cellStyle name="Normal 2" xfId="38" xr:uid="{CCB7DC47-2519-4732-A843-1497594B2374}"/>
    <cellStyle name="Normal 3" xfId="41" xr:uid="{1E0AB9E8-B571-48C7-A3AD-8BC7C1B24D36}"/>
    <cellStyle name="Normal 4" xfId="37" xr:uid="{F561C718-D502-4BA3-8D70-A55D0DD3E00B}"/>
    <cellStyle name="Note" xfId="15" builtinId="10" customBuiltin="1"/>
    <cellStyle name="Output" xfId="10" builtinId="21" customBuiltin="1"/>
    <cellStyle name="Percent 2" xfId="42" xr:uid="{E485DCAB-1348-4D7B-BA7D-FDC76C513D52}"/>
    <cellStyle name="Title 2" xfId="52" xr:uid="{FC6C0CA2-3276-4BFF-A4DD-1E7B8FA9CC9B}"/>
    <cellStyle name="Total" xfId="17" builtinId="25" customBuiltin="1"/>
    <cellStyle name="Warning Text" xfId="14" builtinId="11" customBuiltin="1"/>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569818</xdr:colOff>
      <xdr:row>3</xdr:row>
      <xdr:rowOff>154640</xdr:rowOff>
    </xdr:from>
    <xdr:to>
      <xdr:col>27</xdr:col>
      <xdr:colOff>190500</xdr:colOff>
      <xdr:row>11</xdr:row>
      <xdr:rowOff>67235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8028583" y="468405"/>
          <a:ext cx="5671858" cy="13357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latin typeface="Arial" panose="020B0604020202020204" pitchFamily="34" charset="0"/>
              <a:cs typeface="Arial" panose="020B0604020202020204" pitchFamily="34" charset="0"/>
            </a:rPr>
            <a:t>Disclaimer - ICE</a:t>
          </a:r>
        </a:p>
        <a:p>
          <a:endParaRPr lang="en-AU" sz="1000">
            <a:latin typeface="Arial" panose="020B0604020202020204" pitchFamily="34" charset="0"/>
            <a:cs typeface="Arial" panose="020B0604020202020204" pitchFamily="34" charset="0"/>
          </a:endParaRPr>
        </a:p>
        <a:p>
          <a:r>
            <a:rPr lang="en-AU" sz="1000">
              <a:latin typeface="Arial" panose="020B0604020202020204" pitchFamily="34" charset="0"/>
              <a:cs typeface="Arial" panose="020B0604020202020204" pitchFamily="34" charset="0"/>
            </a:rPr>
            <a:t>In accessing the proprietary ICE Futures JKM pricing data contained within this spreadsheet (“ICE Market Data”), you acknowledge and agree that you shall not extract the ICE Market Data from this spreadsheet and disclose, transmit, distribute or disseminate that data, either directly or indirectly through any third parties, to any person or entity without the express written consent of ICE Data. The ICE Market Data constitutes valuable property owned by ICE Data, its affiliates, licensors and/or other relevant third parties. </a:t>
          </a:r>
        </a:p>
        <a:p>
          <a:endParaRPr lang="en-AU" sz="1000">
            <a:latin typeface="Arial" panose="020B0604020202020204" pitchFamily="34" charset="0"/>
            <a:cs typeface="Arial" panose="020B0604020202020204" pitchFamily="34" charset="0"/>
          </a:endParaRPr>
        </a:p>
      </xdr:txBody>
    </xdr:sp>
    <xdr:clientData/>
  </xdr:twoCellAnchor>
  <xdr:twoCellAnchor>
    <xdr:from>
      <xdr:col>17</xdr:col>
      <xdr:colOff>571501</xdr:colOff>
      <xdr:row>12</xdr:row>
      <xdr:rowOff>67235</xdr:rowOff>
    </xdr:from>
    <xdr:to>
      <xdr:col>27</xdr:col>
      <xdr:colOff>190500</xdr:colOff>
      <xdr:row>21</xdr:row>
      <xdr:rowOff>112059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8030266" y="1961029"/>
          <a:ext cx="5670175" cy="1456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dk1"/>
              </a:solidFill>
              <a:effectLst/>
              <a:latin typeface="Arial" panose="020B0604020202020204" pitchFamily="34" charset="0"/>
              <a:ea typeface="+mn-ea"/>
              <a:cs typeface="Arial" panose="020B0604020202020204" pitchFamily="34" charset="0"/>
            </a:rPr>
            <a:t>Disclaimer - Argus</a:t>
          </a:r>
        </a:p>
        <a:p>
          <a:endParaRPr lang="en-AU"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AU" sz="1000">
              <a:solidFill>
                <a:schemeClr val="dk1"/>
              </a:solidFill>
              <a:effectLst/>
              <a:latin typeface="Arial" panose="020B0604020202020204" pitchFamily="34" charset="0"/>
              <a:ea typeface="+mn-ea"/>
              <a:cs typeface="Arial" panose="020B0604020202020204" pitchFamily="34" charset="0"/>
            </a:rPr>
            <a:t>Argus Media Ltd is the source of the confidential proprietary LNG forward freight cost estimates which the ACCC has republished in this spreadsheet. The ACCC obtains this data from Argus under licence. Argus makes no warranties, express or implied, as to the accuracy, adequacy, timeliness, or completeness of its data or the ACCC’s presentation of that data, or its fitness for any particular purpose. Argus shall not be liable for any loss or damage arising from any party’s reliance on Argus’ data, and disclaims any and all liability related to or arising out of use of the data to the full extent permissible by law.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47222</xdr:colOff>
      <xdr:row>191</xdr:row>
      <xdr:rowOff>19207</xdr:rowOff>
    </xdr:from>
    <xdr:to>
      <xdr:col>7</xdr:col>
      <xdr:colOff>5603</xdr:colOff>
      <xdr:row>213</xdr:row>
      <xdr:rowOff>137671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59543" y="21736207"/>
          <a:ext cx="6326524" cy="3710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dk1"/>
              </a:solidFill>
              <a:effectLst/>
              <a:latin typeface="Arial" panose="020B0604020202020204" pitchFamily="34" charset="0"/>
              <a:ea typeface="+mn-ea"/>
              <a:cs typeface="Arial" panose="020B0604020202020204" pitchFamily="34" charset="0"/>
            </a:rPr>
            <a:t>Disclaimer - Platts</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Users acknowledge and agree that Platts, its affiliates, or its licensors own the Platts Material used in the ACCC’s calculation of LNG netback prices, and all intellectual property rights therein, including, without limitation, any patent, trade secret, copyright, and trademark rights (whether or not such rights are registered).</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Platts, its affiliates, and their respective third party licensors disclaim any and all warranties and representations, express or implied, including any warranties of merchantability or fitness for a particular purpose or use with respect to the Platts material, including any information or data contained therein or the results obtained by their use or the performance thereof.  None of Platts, its affiliates, or their respective third party licensors guarantees the adequacy, accuracy, timeliness or completeness of the Platts material or any component thereof or of any communications with respect thereto. None of Platts, its affiliates or their respective third party licensors shall be subject to any damages or liability for any errors, omissions, interruptions, or delays in the Platts material.  The Platts material and all components thereof are provided on an “as is” basis and ACCC website users’ use of the Platts material is at their own risk.</a:t>
          </a: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Notwithstanding anything to the contrary, in no event whatsoever shall Platts, its affiliates or their respective third party licensors be liable for any indirect, special, incidental, punitive or consequential damages, including but not limited to, loss of profits, trading loss, lost time or goodwill, even if they have been advised of the possibility of such damages, whether in contract, tort (including negligence), strict liability or otherwise.  None of Platts, its affiliates or their respective third party licensors shall be liable for any claims against ACCC website users by third parties.</a:t>
          </a:r>
        </a:p>
        <a:p>
          <a:endParaRPr lang="en-AU"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ccgovau-my.sharepoint.com/personal/james_brown_accc_gov_au/Documents/Desktop/LNG%20netback%20update%201%20Nov%202023/LNG%20netback%20price%20series%20-%20INTERNAL%20-%201%20November%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ccgovau-my.sharepoint.com/personal/james_brown_accc_gov_au/Documents/Desktop/Netback%20update%201%20June%202023/LNG%20netback%2016%20March%202023/LNG%20netback%20price%20series%20-%20INTERNAL%20-%201%20March%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Netback%20update%2016%20September%202023\LNG%20netback%20price%20series%20-%20INTERNAL%20-%2016%20September%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ccgovau-my.sharepoint.com/personal/james_brown_accc_gov_au/Documents/Desktop/LNG%20netback%20update%201%20Nov%202023/LNG%20netback%20price%20series%20-%20INTERNAL%20-%202%20October%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cccgovau-my.sharepoint.com/personal/james_brown_accc_gov_au/Documents/Desktop/LNG%20netback%20update%201%20Nov%202023/LNG%20netback%20price%20series%20-%20INTERNAL%20-%2016%20October%20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NG%20netback%20price%20series%20-%20INTERNAL%20-%201%20December%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efreshError="1">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cell r="K10">
            <v>0.04</v>
          </cell>
        </row>
        <row r="11">
          <cell r="B11">
            <v>42331</v>
          </cell>
          <cell r="C11">
            <v>0.71799999999999997</v>
          </cell>
          <cell r="D11">
            <v>0.71460000000000012</v>
          </cell>
          <cell r="K11">
            <v>0</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row r="1973">
          <cell r="B1973">
            <v>45187</v>
          </cell>
          <cell r="C1973">
            <v>0.64449999999999996</v>
          </cell>
          <cell r="D1973">
            <v>0.64373999999999998</v>
          </cell>
        </row>
        <row r="1974">
          <cell r="B1974">
            <v>45188</v>
          </cell>
          <cell r="C1974">
            <v>0.6431</v>
          </cell>
          <cell r="D1974">
            <v>0.64385999999999999</v>
          </cell>
        </row>
        <row r="1975">
          <cell r="B1975">
            <v>45189</v>
          </cell>
          <cell r="C1975">
            <v>0.6452</v>
          </cell>
          <cell r="D1975">
            <v>0.64471999999999996</v>
          </cell>
        </row>
        <row r="1976">
          <cell r="B1976">
            <v>45190</v>
          </cell>
          <cell r="C1976">
            <v>0.64029999999999998</v>
          </cell>
          <cell r="D1976">
            <v>0.64395999999999998</v>
          </cell>
        </row>
        <row r="1977">
          <cell r="B1977">
            <v>45191</v>
          </cell>
          <cell r="C1977">
            <v>0.64249999999999996</v>
          </cell>
          <cell r="D1977">
            <v>0.64311999999999991</v>
          </cell>
        </row>
        <row r="1978">
          <cell r="B1978">
            <v>45194</v>
          </cell>
          <cell r="C1978">
            <v>0.64180000000000004</v>
          </cell>
          <cell r="D1978">
            <v>0.64257999999999993</v>
          </cell>
        </row>
        <row r="1979">
          <cell r="B1979">
            <v>45195</v>
          </cell>
          <cell r="C1979">
            <v>0.64139999999999997</v>
          </cell>
          <cell r="D1979">
            <v>0.64223999999999992</v>
          </cell>
        </row>
        <row r="1980">
          <cell r="B1980">
            <v>45196</v>
          </cell>
          <cell r="C1980">
            <v>0.63790000000000002</v>
          </cell>
          <cell r="D1980">
            <v>0.64078000000000002</v>
          </cell>
        </row>
        <row r="1981">
          <cell r="B1981">
            <v>45197</v>
          </cell>
          <cell r="C1981">
            <v>0.63770000000000004</v>
          </cell>
          <cell r="D1981">
            <v>0.64026000000000005</v>
          </cell>
        </row>
        <row r="1982">
          <cell r="B1982">
            <v>45198</v>
          </cell>
          <cell r="C1982">
            <v>0.64580000000000004</v>
          </cell>
          <cell r="D1982">
            <v>0.64092000000000005</v>
          </cell>
        </row>
        <row r="1983">
          <cell r="B1983">
            <v>45202</v>
          </cell>
          <cell r="C1983">
            <v>0.63160000000000005</v>
          </cell>
          <cell r="D1983">
            <v>0.63888000000000011</v>
          </cell>
        </row>
        <row r="1984">
          <cell r="B1984">
            <v>45203</v>
          </cell>
          <cell r="C1984">
            <v>0.6321</v>
          </cell>
          <cell r="D1984">
            <v>0.63702000000000003</v>
          </cell>
        </row>
        <row r="1985">
          <cell r="B1985">
            <v>45204</v>
          </cell>
          <cell r="C1985">
            <v>0.63719999999999999</v>
          </cell>
          <cell r="D1985">
            <v>0.63688</v>
          </cell>
        </row>
        <row r="1986">
          <cell r="B1986">
            <v>45205</v>
          </cell>
          <cell r="C1986">
            <v>0.63680000000000003</v>
          </cell>
          <cell r="D1986">
            <v>0.63670000000000004</v>
          </cell>
        </row>
        <row r="1987">
          <cell r="B1987">
            <v>45208</v>
          </cell>
          <cell r="C1987">
            <v>0.63500000000000001</v>
          </cell>
          <cell r="D1987">
            <v>0.63453999999999999</v>
          </cell>
        </row>
        <row r="1988">
          <cell r="B1988">
            <v>45209</v>
          </cell>
          <cell r="C1988">
            <v>0.6411</v>
          </cell>
          <cell r="D1988">
            <v>0.63644000000000001</v>
          </cell>
        </row>
        <row r="1989">
          <cell r="B1989">
            <v>45210</v>
          </cell>
          <cell r="C1989">
            <v>0.6421</v>
          </cell>
          <cell r="D1989">
            <v>0.63844000000000001</v>
          </cell>
        </row>
        <row r="1990">
          <cell r="B1990">
            <v>45211</v>
          </cell>
          <cell r="C1990">
            <v>0.64229999999999998</v>
          </cell>
          <cell r="D1990">
            <v>0.63946000000000003</v>
          </cell>
        </row>
        <row r="1991">
          <cell r="B1991">
            <v>45212</v>
          </cell>
          <cell r="C1991">
            <v>0.63170000000000004</v>
          </cell>
          <cell r="D1991">
            <v>0.63844000000000001</v>
          </cell>
        </row>
        <row r="1992">
          <cell r="B1992">
            <v>45215</v>
          </cell>
          <cell r="C1992">
            <v>0.63229999999999997</v>
          </cell>
          <cell r="D1992">
            <v>0.63789999999999991</v>
          </cell>
        </row>
        <row r="1993">
          <cell r="B1993">
            <v>45216</v>
          </cell>
          <cell r="C1993">
            <v>0.63549999999999995</v>
          </cell>
          <cell r="D1993">
            <v>0.63678000000000001</v>
          </cell>
        </row>
        <row r="1994">
          <cell r="B1994">
            <v>45217</v>
          </cell>
          <cell r="C1994">
            <v>0.63790000000000002</v>
          </cell>
          <cell r="D1994">
            <v>0.63593999999999995</v>
          </cell>
        </row>
        <row r="1995">
          <cell r="B1995">
            <v>45218</v>
          </cell>
          <cell r="C1995">
            <v>0.63029999999999997</v>
          </cell>
          <cell r="D1995">
            <v>0.63353999999999999</v>
          </cell>
        </row>
        <row r="1996">
          <cell r="B1996">
            <v>45219</v>
          </cell>
          <cell r="C1996">
            <v>0.63160000000000005</v>
          </cell>
          <cell r="D1996">
            <v>0.63352000000000008</v>
          </cell>
        </row>
        <row r="1997">
          <cell r="B1997">
            <v>45222</v>
          </cell>
          <cell r="C1997">
            <v>0.63109999999999999</v>
          </cell>
          <cell r="D1997">
            <v>0.63328000000000007</v>
          </cell>
        </row>
        <row r="1998">
          <cell r="B1998">
            <v>45223</v>
          </cell>
          <cell r="C1998">
            <v>0.63590000000000002</v>
          </cell>
          <cell r="D1998">
            <v>0.63335999999999992</v>
          </cell>
        </row>
        <row r="1999">
          <cell r="B1999">
            <v>45224</v>
          </cell>
          <cell r="C1999">
            <v>0.63859999999999995</v>
          </cell>
          <cell r="D1999">
            <v>0.63349999999999995</v>
          </cell>
        </row>
        <row r="2000">
          <cell r="B2000">
            <v>45225</v>
          </cell>
          <cell r="C2000">
            <v>0.62780000000000002</v>
          </cell>
          <cell r="D2000">
            <v>0.63300000000000001</v>
          </cell>
        </row>
        <row r="2001">
          <cell r="B2001">
            <v>45226</v>
          </cell>
          <cell r="C2001">
            <v>0.63449999999999995</v>
          </cell>
          <cell r="D2001">
            <v>0.63358000000000003</v>
          </cell>
        </row>
        <row r="2002">
          <cell r="B2002">
            <v>45229</v>
          </cell>
          <cell r="C2002">
            <v>0.63529999999999998</v>
          </cell>
          <cell r="D2002">
            <v>0.63441999999999998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Historical daily netbacks"/>
      <sheetName val="Historical monthly netbacks"/>
      <sheetName val="Netback components"/>
      <sheetName val="Forward netbacks"/>
      <sheetName val="Netback series chart data"/>
    </sheetNames>
    <sheetDataSet>
      <sheetData sheetId="0">
        <row r="10">
          <cell r="H10">
            <v>0.06</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efreshError="1">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row>
        <row r="11">
          <cell r="B11">
            <v>42331</v>
          </cell>
          <cell r="C11">
            <v>0.71799999999999997</v>
          </cell>
          <cell r="D11">
            <v>0.71460000000000012</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efreshError="1">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row>
        <row r="11">
          <cell r="B11">
            <v>42331</v>
          </cell>
          <cell r="C11">
            <v>0.71799999999999997</v>
          </cell>
          <cell r="D11">
            <v>0.71460000000000012</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row r="1973">
          <cell r="B1973">
            <v>45187</v>
          </cell>
          <cell r="C1973">
            <v>0.64449999999999996</v>
          </cell>
          <cell r="D1973">
            <v>0.64373999999999998</v>
          </cell>
        </row>
        <row r="1974">
          <cell r="B1974">
            <v>45188</v>
          </cell>
          <cell r="C1974">
            <v>0.6431</v>
          </cell>
          <cell r="D1974">
            <v>0.64385999999999999</v>
          </cell>
        </row>
        <row r="1975">
          <cell r="B1975">
            <v>45189</v>
          </cell>
          <cell r="C1975">
            <v>0.6452</v>
          </cell>
          <cell r="D1975">
            <v>0.64471999999999996</v>
          </cell>
        </row>
        <row r="1976">
          <cell r="B1976">
            <v>45190</v>
          </cell>
          <cell r="C1976">
            <v>0.64029999999999998</v>
          </cell>
          <cell r="D1976">
            <v>0.64395999999999998</v>
          </cell>
        </row>
        <row r="1977">
          <cell r="B1977">
            <v>45191</v>
          </cell>
          <cell r="C1977">
            <v>0.64249999999999996</v>
          </cell>
          <cell r="D1977">
            <v>0.64311999999999991</v>
          </cell>
        </row>
        <row r="1978">
          <cell r="B1978">
            <v>45194</v>
          </cell>
          <cell r="C1978">
            <v>0.64180000000000004</v>
          </cell>
          <cell r="D1978">
            <v>0.64257999999999993</v>
          </cell>
        </row>
        <row r="1979">
          <cell r="B1979">
            <v>45195</v>
          </cell>
          <cell r="C1979">
            <v>0.64139999999999997</v>
          </cell>
          <cell r="D1979">
            <v>0.64223999999999992</v>
          </cell>
        </row>
        <row r="1980">
          <cell r="B1980">
            <v>45196</v>
          </cell>
          <cell r="C1980">
            <v>0.63790000000000002</v>
          </cell>
          <cell r="D1980">
            <v>0.64078000000000002</v>
          </cell>
        </row>
        <row r="1981">
          <cell r="B1981">
            <v>45197</v>
          </cell>
          <cell r="C1981">
            <v>0.63770000000000004</v>
          </cell>
          <cell r="D1981">
            <v>0.64026000000000005</v>
          </cell>
        </row>
        <row r="1982">
          <cell r="B1982">
            <v>45198</v>
          </cell>
          <cell r="C1982">
            <v>0.64580000000000004</v>
          </cell>
          <cell r="D1982">
            <v>0.64092000000000005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row>
        <row r="11">
          <cell r="B11">
            <v>42331</v>
          </cell>
          <cell r="C11">
            <v>0.71799999999999997</v>
          </cell>
          <cell r="D11">
            <v>0.71460000000000012</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row r="1973">
          <cell r="B1973">
            <v>45187</v>
          </cell>
          <cell r="C1973">
            <v>0.64449999999999996</v>
          </cell>
          <cell r="D1973">
            <v>0.64373999999999998</v>
          </cell>
        </row>
        <row r="1974">
          <cell r="B1974">
            <v>45188</v>
          </cell>
          <cell r="C1974">
            <v>0.6431</v>
          </cell>
          <cell r="D1974">
            <v>0.64385999999999999</v>
          </cell>
        </row>
        <row r="1975">
          <cell r="B1975">
            <v>45189</v>
          </cell>
          <cell r="C1975">
            <v>0.6452</v>
          </cell>
          <cell r="D1975">
            <v>0.64471999999999996</v>
          </cell>
        </row>
        <row r="1976">
          <cell r="B1976">
            <v>45190</v>
          </cell>
          <cell r="C1976">
            <v>0.64029999999999998</v>
          </cell>
          <cell r="D1976">
            <v>0.64395999999999998</v>
          </cell>
        </row>
        <row r="1977">
          <cell r="B1977">
            <v>45191</v>
          </cell>
          <cell r="C1977">
            <v>0.64249999999999996</v>
          </cell>
          <cell r="D1977">
            <v>0.64311999999999991</v>
          </cell>
        </row>
        <row r="1978">
          <cell r="B1978">
            <v>45194</v>
          </cell>
          <cell r="C1978">
            <v>0.64180000000000004</v>
          </cell>
          <cell r="D1978">
            <v>0.64257999999999993</v>
          </cell>
        </row>
        <row r="1979">
          <cell r="B1979">
            <v>45195</v>
          </cell>
          <cell r="C1979">
            <v>0.64139999999999997</v>
          </cell>
          <cell r="D1979">
            <v>0.64223999999999992</v>
          </cell>
        </row>
        <row r="1980">
          <cell r="B1980">
            <v>45196</v>
          </cell>
          <cell r="C1980">
            <v>0.63790000000000002</v>
          </cell>
          <cell r="D1980">
            <v>0.64078000000000002</v>
          </cell>
        </row>
        <row r="1981">
          <cell r="B1981">
            <v>45197</v>
          </cell>
          <cell r="C1981">
            <v>0.63770000000000004</v>
          </cell>
          <cell r="D1981">
            <v>0.64026000000000005</v>
          </cell>
        </row>
        <row r="1982">
          <cell r="B1982">
            <v>45198</v>
          </cell>
          <cell r="C1982">
            <v>0.64580000000000004</v>
          </cell>
          <cell r="D1982">
            <v>0.64092000000000005</v>
          </cell>
        </row>
        <row r="1983">
          <cell r="B1983">
            <v>45202</v>
          </cell>
          <cell r="C1983">
            <v>0.63160000000000005</v>
          </cell>
          <cell r="D1983">
            <v>0.63888000000000011</v>
          </cell>
        </row>
        <row r="1984">
          <cell r="B1984">
            <v>45203</v>
          </cell>
          <cell r="C1984">
            <v>0.6321</v>
          </cell>
          <cell r="D1984">
            <v>0.63702000000000003</v>
          </cell>
        </row>
        <row r="1985">
          <cell r="B1985">
            <v>45204</v>
          </cell>
          <cell r="C1985">
            <v>0.63719999999999999</v>
          </cell>
          <cell r="D1985">
            <v>0.63688</v>
          </cell>
        </row>
        <row r="1986">
          <cell r="B1986">
            <v>45205</v>
          </cell>
          <cell r="C1986">
            <v>0.63680000000000003</v>
          </cell>
          <cell r="D1986">
            <v>0.63670000000000004</v>
          </cell>
        </row>
        <row r="1987">
          <cell r="B1987">
            <v>45208</v>
          </cell>
          <cell r="C1987">
            <v>0.63500000000000001</v>
          </cell>
          <cell r="D1987">
            <v>0.63453999999999999</v>
          </cell>
        </row>
        <row r="1988">
          <cell r="B1988">
            <v>45209</v>
          </cell>
          <cell r="C1988">
            <v>0.6411</v>
          </cell>
          <cell r="D1988">
            <v>0.63644000000000001</v>
          </cell>
        </row>
        <row r="1989">
          <cell r="B1989">
            <v>45210</v>
          </cell>
          <cell r="C1989">
            <v>0.6421</v>
          </cell>
          <cell r="D1989">
            <v>0.63844000000000001</v>
          </cell>
        </row>
        <row r="1990">
          <cell r="B1990">
            <v>45211</v>
          </cell>
          <cell r="C1990">
            <v>0.64229999999999998</v>
          </cell>
          <cell r="D1990">
            <v>0.63946000000000003</v>
          </cell>
        </row>
        <row r="1991">
          <cell r="B1991">
            <v>45212</v>
          </cell>
          <cell r="C1991">
            <v>0.63170000000000004</v>
          </cell>
          <cell r="D1991">
            <v>0.63844000000000001</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LNG freight"/>
      <sheetName val="Brent Futures"/>
      <sheetName val="Historical daily netbacks"/>
      <sheetName val="Historical monthly netbacks"/>
      <sheetName val="Forward JKM netback"/>
      <sheetName val="JKM netback chart data"/>
      <sheetName val="Forward Brent netback"/>
      <sheetName val="Brent netback chart data"/>
      <sheetName val="PB email"/>
    </sheetNames>
    <sheetDataSet>
      <sheetData sheetId="0">
        <row r="6">
          <cell r="B6">
            <v>42324</v>
          </cell>
          <cell r="C6">
            <v>0.71150000000000002</v>
          </cell>
          <cell r="D6">
            <v>0.72239090909090908</v>
          </cell>
        </row>
        <row r="7">
          <cell r="B7">
            <v>42325</v>
          </cell>
          <cell r="C7">
            <v>0.70889999999999997</v>
          </cell>
          <cell r="D7">
            <v>0.72239090909090908</v>
          </cell>
        </row>
        <row r="8">
          <cell r="B8">
            <v>42326</v>
          </cell>
          <cell r="C8">
            <v>0.7097</v>
          </cell>
          <cell r="D8">
            <v>0.71003333333333318</v>
          </cell>
        </row>
        <row r="9">
          <cell r="B9">
            <v>42327</v>
          </cell>
          <cell r="C9">
            <v>0.71699999999999997</v>
          </cell>
          <cell r="D9">
            <v>0.71177499999999994</v>
          </cell>
        </row>
        <row r="10">
          <cell r="B10">
            <v>42328</v>
          </cell>
          <cell r="C10">
            <v>0.71940000000000004</v>
          </cell>
          <cell r="D10">
            <v>0.71329999999999993</v>
          </cell>
        </row>
        <row r="11">
          <cell r="B11">
            <v>42331</v>
          </cell>
          <cell r="C11">
            <v>0.71799999999999997</v>
          </cell>
          <cell r="D11">
            <v>0.71460000000000012</v>
          </cell>
        </row>
        <row r="12">
          <cell r="B12">
            <v>42332</v>
          </cell>
          <cell r="C12">
            <v>0.71960000000000002</v>
          </cell>
          <cell r="D12">
            <v>0.71673999999999993</v>
          </cell>
        </row>
        <row r="13">
          <cell r="B13">
            <v>42333</v>
          </cell>
          <cell r="C13">
            <v>0.72650000000000003</v>
          </cell>
          <cell r="D13">
            <v>0.72009999999999996</v>
          </cell>
        </row>
        <row r="14">
          <cell r="B14">
            <v>42334</v>
          </cell>
          <cell r="C14">
            <v>0.72389999999999999</v>
          </cell>
          <cell r="D14">
            <v>0.72148000000000001</v>
          </cell>
        </row>
        <row r="15">
          <cell r="B15">
            <v>42335</v>
          </cell>
          <cell r="C15">
            <v>0.72270000000000001</v>
          </cell>
          <cell r="D15">
            <v>0.72214</v>
          </cell>
        </row>
        <row r="16">
          <cell r="B16">
            <v>42338</v>
          </cell>
          <cell r="C16">
            <v>0.71889999999999998</v>
          </cell>
          <cell r="D16">
            <v>0.72232000000000007</v>
          </cell>
        </row>
        <row r="17">
          <cell r="B17">
            <v>42339</v>
          </cell>
          <cell r="C17">
            <v>0.72640000000000005</v>
          </cell>
          <cell r="D17">
            <v>0.7236800000000001</v>
          </cell>
        </row>
        <row r="18">
          <cell r="B18">
            <v>42340</v>
          </cell>
          <cell r="C18">
            <v>0.73060000000000003</v>
          </cell>
          <cell r="D18">
            <v>0.72450000000000003</v>
          </cell>
        </row>
        <row r="19">
          <cell r="B19">
            <v>42341</v>
          </cell>
          <cell r="C19">
            <v>0.73150000000000004</v>
          </cell>
          <cell r="D19">
            <v>0.72602</v>
          </cell>
        </row>
        <row r="20">
          <cell r="B20">
            <v>42342</v>
          </cell>
          <cell r="C20">
            <v>0.73219999999999996</v>
          </cell>
          <cell r="D20">
            <v>0.7279199999999999</v>
          </cell>
        </row>
        <row r="21">
          <cell r="B21">
            <v>42345</v>
          </cell>
          <cell r="C21">
            <v>0.73319999999999996</v>
          </cell>
          <cell r="D21">
            <v>0.73077999999999999</v>
          </cell>
        </row>
        <row r="22">
          <cell r="B22">
            <v>42346</v>
          </cell>
          <cell r="C22">
            <v>0.72289999999999999</v>
          </cell>
          <cell r="D22">
            <v>0.73008000000000006</v>
          </cell>
        </row>
        <row r="23">
          <cell r="B23">
            <v>42347</v>
          </cell>
          <cell r="C23">
            <v>0.72199999999999998</v>
          </cell>
          <cell r="D23">
            <v>0.72836000000000001</v>
          </cell>
        </row>
        <row r="24">
          <cell r="B24">
            <v>42348</v>
          </cell>
          <cell r="C24">
            <v>0.72850000000000004</v>
          </cell>
          <cell r="D24">
            <v>0.72775999999999996</v>
          </cell>
        </row>
        <row r="25">
          <cell r="B25">
            <v>42349</v>
          </cell>
          <cell r="C25">
            <v>0.72460000000000002</v>
          </cell>
          <cell r="D25">
            <v>0.72624</v>
          </cell>
        </row>
        <row r="26">
          <cell r="B26">
            <v>42352</v>
          </cell>
          <cell r="C26">
            <v>0.71960000000000002</v>
          </cell>
          <cell r="D26">
            <v>0.72352000000000005</v>
          </cell>
        </row>
        <row r="27">
          <cell r="B27">
            <v>42353</v>
          </cell>
          <cell r="C27">
            <v>0.72499999999999998</v>
          </cell>
          <cell r="D27">
            <v>0.72394000000000003</v>
          </cell>
        </row>
        <row r="28">
          <cell r="B28">
            <v>42354</v>
          </cell>
          <cell r="C28">
            <v>0.72040000000000004</v>
          </cell>
          <cell r="D28">
            <v>0.72362000000000004</v>
          </cell>
        </row>
        <row r="29">
          <cell r="B29">
            <v>42355</v>
          </cell>
          <cell r="C29">
            <v>0.71819999999999995</v>
          </cell>
          <cell r="D29">
            <v>0.72155999999999998</v>
          </cell>
        </row>
        <row r="30">
          <cell r="B30">
            <v>42356</v>
          </cell>
          <cell r="C30">
            <v>0.71340000000000003</v>
          </cell>
          <cell r="D30">
            <v>0.71931999999999996</v>
          </cell>
        </row>
        <row r="31">
          <cell r="B31">
            <v>42359</v>
          </cell>
          <cell r="C31">
            <v>0.71619999999999995</v>
          </cell>
          <cell r="D31">
            <v>0.71863999999999995</v>
          </cell>
        </row>
        <row r="32">
          <cell r="B32">
            <v>42360</v>
          </cell>
          <cell r="C32">
            <v>0.72219999999999995</v>
          </cell>
          <cell r="D32">
            <v>0.71807999999999994</v>
          </cell>
        </row>
        <row r="33">
          <cell r="B33">
            <v>42361</v>
          </cell>
          <cell r="C33">
            <v>0.72330000000000005</v>
          </cell>
          <cell r="D33">
            <v>0.71866000000000008</v>
          </cell>
        </row>
        <row r="34">
          <cell r="B34">
            <v>42362</v>
          </cell>
          <cell r="C34">
            <v>0.72550000000000003</v>
          </cell>
          <cell r="D34">
            <v>0.72011999999999998</v>
          </cell>
        </row>
        <row r="35">
          <cell r="B35">
            <v>42367</v>
          </cell>
          <cell r="C35">
            <v>0.72629999999999995</v>
          </cell>
          <cell r="D35">
            <v>0.72270000000000001</v>
          </cell>
        </row>
        <row r="36">
          <cell r="B36">
            <v>42368</v>
          </cell>
          <cell r="C36">
            <v>0.7288</v>
          </cell>
          <cell r="D36">
            <v>0.72522000000000009</v>
          </cell>
        </row>
        <row r="37">
          <cell r="B37">
            <v>42369</v>
          </cell>
          <cell r="C37">
            <v>0.73060000000000003</v>
          </cell>
          <cell r="D37">
            <v>0.72689999999999999</v>
          </cell>
        </row>
        <row r="38">
          <cell r="B38">
            <v>42373</v>
          </cell>
          <cell r="C38">
            <v>0.72230000000000005</v>
          </cell>
          <cell r="D38">
            <v>0.72670000000000001</v>
          </cell>
        </row>
        <row r="39">
          <cell r="B39">
            <v>42374</v>
          </cell>
          <cell r="C39">
            <v>0.72099999999999997</v>
          </cell>
          <cell r="D39">
            <v>0.7258</v>
          </cell>
        </row>
        <row r="40">
          <cell r="B40">
            <v>42375</v>
          </cell>
          <cell r="C40">
            <v>0.71230000000000004</v>
          </cell>
          <cell r="D40">
            <v>0.72300000000000009</v>
          </cell>
        </row>
        <row r="41">
          <cell r="B41">
            <v>42376</v>
          </cell>
          <cell r="C41">
            <v>0.70409999999999995</v>
          </cell>
          <cell r="D41">
            <v>0.71806000000000003</v>
          </cell>
        </row>
        <row r="42">
          <cell r="B42">
            <v>42377</v>
          </cell>
          <cell r="C42">
            <v>0.70609999999999995</v>
          </cell>
          <cell r="D42">
            <v>0.71316000000000002</v>
          </cell>
        </row>
        <row r="43">
          <cell r="B43">
            <v>42380</v>
          </cell>
          <cell r="C43">
            <v>0.6976</v>
          </cell>
          <cell r="D43">
            <v>0.70821999999999996</v>
          </cell>
        </row>
        <row r="44">
          <cell r="B44">
            <v>42381</v>
          </cell>
          <cell r="C44">
            <v>0.69799999999999995</v>
          </cell>
          <cell r="D44">
            <v>0.70361999999999991</v>
          </cell>
        </row>
        <row r="45">
          <cell r="B45">
            <v>42382</v>
          </cell>
          <cell r="C45">
            <v>0.70330000000000004</v>
          </cell>
          <cell r="D45">
            <v>0.70182</v>
          </cell>
        </row>
        <row r="46">
          <cell r="B46">
            <v>42383</v>
          </cell>
          <cell r="C46">
            <v>0.69299999999999995</v>
          </cell>
          <cell r="D46">
            <v>0.6996</v>
          </cell>
        </row>
        <row r="47">
          <cell r="B47">
            <v>42384</v>
          </cell>
          <cell r="C47">
            <v>0.69479999999999997</v>
          </cell>
          <cell r="D47">
            <v>0.69733999999999996</v>
          </cell>
        </row>
        <row r="48">
          <cell r="B48">
            <v>42387</v>
          </cell>
          <cell r="C48">
            <v>0.69079999999999997</v>
          </cell>
          <cell r="D48">
            <v>0.69597999999999993</v>
          </cell>
        </row>
        <row r="49">
          <cell r="B49">
            <v>42388</v>
          </cell>
          <cell r="C49">
            <v>0.6875</v>
          </cell>
          <cell r="D49">
            <v>0.69387999999999994</v>
          </cell>
        </row>
        <row r="50">
          <cell r="B50">
            <v>42389</v>
          </cell>
          <cell r="C50">
            <v>0.68669999999999998</v>
          </cell>
          <cell r="D50">
            <v>0.69055999999999995</v>
          </cell>
        </row>
        <row r="51">
          <cell r="B51">
            <v>42390</v>
          </cell>
          <cell r="C51">
            <v>0.6905</v>
          </cell>
          <cell r="D51">
            <v>0.69006000000000012</v>
          </cell>
        </row>
        <row r="52">
          <cell r="B52">
            <v>42391</v>
          </cell>
          <cell r="C52">
            <v>0.7006</v>
          </cell>
          <cell r="D52">
            <v>0.69122000000000006</v>
          </cell>
        </row>
        <row r="53">
          <cell r="B53">
            <v>42394</v>
          </cell>
          <cell r="C53">
            <v>0.70250000000000001</v>
          </cell>
          <cell r="D53">
            <v>0.69356000000000007</v>
          </cell>
        </row>
        <row r="54">
          <cell r="B54">
            <v>42396</v>
          </cell>
          <cell r="C54">
            <v>0.70209999999999995</v>
          </cell>
          <cell r="D54">
            <v>0.69647999999999999</v>
          </cell>
        </row>
        <row r="55">
          <cell r="B55">
            <v>42397</v>
          </cell>
          <cell r="C55">
            <v>0.7046</v>
          </cell>
          <cell r="D55">
            <v>0.70006000000000002</v>
          </cell>
        </row>
        <row r="56">
          <cell r="B56">
            <v>42398</v>
          </cell>
          <cell r="C56">
            <v>0.71</v>
          </cell>
          <cell r="D56">
            <v>0.70396000000000003</v>
          </cell>
        </row>
        <row r="57">
          <cell r="B57">
            <v>42401</v>
          </cell>
          <cell r="C57">
            <v>0.70720000000000005</v>
          </cell>
          <cell r="D57">
            <v>0.70527999999999991</v>
          </cell>
        </row>
        <row r="58">
          <cell r="B58">
            <v>42402</v>
          </cell>
          <cell r="C58">
            <v>0.7077</v>
          </cell>
          <cell r="D58">
            <v>0.70632000000000006</v>
          </cell>
        </row>
        <row r="59">
          <cell r="B59">
            <v>42403</v>
          </cell>
          <cell r="C59">
            <v>0.70150000000000001</v>
          </cell>
          <cell r="D59">
            <v>0.70620000000000016</v>
          </cell>
        </row>
        <row r="60">
          <cell r="B60">
            <v>42404</v>
          </cell>
          <cell r="C60">
            <v>0.71709999999999996</v>
          </cell>
          <cell r="D60">
            <v>0.70870000000000011</v>
          </cell>
        </row>
        <row r="61">
          <cell r="B61">
            <v>42405</v>
          </cell>
          <cell r="C61">
            <v>0.71899999999999997</v>
          </cell>
          <cell r="D61">
            <v>0.71049999999999991</v>
          </cell>
        </row>
        <row r="62">
          <cell r="B62">
            <v>42408</v>
          </cell>
          <cell r="C62">
            <v>0.70899999999999996</v>
          </cell>
          <cell r="D62">
            <v>0.71086000000000005</v>
          </cell>
        </row>
        <row r="63">
          <cell r="B63">
            <v>42409</v>
          </cell>
          <cell r="C63">
            <v>0.70299999999999996</v>
          </cell>
          <cell r="D63">
            <v>0.70992</v>
          </cell>
        </row>
        <row r="64">
          <cell r="B64">
            <v>42410</v>
          </cell>
          <cell r="C64">
            <v>0.70520000000000005</v>
          </cell>
          <cell r="D64">
            <v>0.71065999999999996</v>
          </cell>
        </row>
        <row r="65">
          <cell r="B65">
            <v>42411</v>
          </cell>
          <cell r="C65">
            <v>0.70899999999999996</v>
          </cell>
          <cell r="D65">
            <v>0.70904</v>
          </cell>
        </row>
        <row r="66">
          <cell r="B66">
            <v>42412</v>
          </cell>
          <cell r="C66">
            <v>0.71040000000000003</v>
          </cell>
          <cell r="D66">
            <v>0.70731999999999995</v>
          </cell>
        </row>
        <row r="67">
          <cell r="B67">
            <v>42415</v>
          </cell>
          <cell r="C67">
            <v>0.71550000000000002</v>
          </cell>
          <cell r="D67">
            <v>0.70862000000000003</v>
          </cell>
        </row>
        <row r="68">
          <cell r="B68">
            <v>42416</v>
          </cell>
          <cell r="C68">
            <v>0.71550000000000002</v>
          </cell>
          <cell r="D68">
            <v>0.71111999999999997</v>
          </cell>
        </row>
        <row r="69">
          <cell r="B69">
            <v>42417</v>
          </cell>
          <cell r="C69">
            <v>0.70899999999999996</v>
          </cell>
          <cell r="D69">
            <v>0.71188000000000007</v>
          </cell>
        </row>
        <row r="70">
          <cell r="B70">
            <v>42418</v>
          </cell>
          <cell r="C70">
            <v>0.71550000000000002</v>
          </cell>
          <cell r="D70">
            <v>0.71318000000000004</v>
          </cell>
        </row>
        <row r="71">
          <cell r="B71">
            <v>42419</v>
          </cell>
          <cell r="C71">
            <v>0.7107</v>
          </cell>
          <cell r="D71">
            <v>0.7132400000000001</v>
          </cell>
        </row>
        <row r="72">
          <cell r="B72">
            <v>42422</v>
          </cell>
          <cell r="C72">
            <v>0.7167</v>
          </cell>
          <cell r="D72">
            <v>0.71348</v>
          </cell>
        </row>
        <row r="73">
          <cell r="B73">
            <v>42423</v>
          </cell>
          <cell r="C73">
            <v>0.72309999999999997</v>
          </cell>
          <cell r="D73">
            <v>0.71500000000000008</v>
          </cell>
        </row>
        <row r="74">
          <cell r="B74">
            <v>42424</v>
          </cell>
          <cell r="C74">
            <v>0.71809999999999996</v>
          </cell>
          <cell r="D74">
            <v>0.71682000000000001</v>
          </cell>
        </row>
        <row r="75">
          <cell r="B75">
            <v>42425</v>
          </cell>
          <cell r="C75">
            <v>0.71750000000000003</v>
          </cell>
          <cell r="D75">
            <v>0.71721999999999997</v>
          </cell>
        </row>
        <row r="76">
          <cell r="B76">
            <v>42426</v>
          </cell>
          <cell r="C76">
            <v>0.72399999999999998</v>
          </cell>
          <cell r="D76">
            <v>0.71988000000000008</v>
          </cell>
        </row>
        <row r="77">
          <cell r="B77">
            <v>42429</v>
          </cell>
          <cell r="C77">
            <v>0.71399999999999997</v>
          </cell>
          <cell r="D77">
            <v>0.71933999999999998</v>
          </cell>
        </row>
        <row r="78">
          <cell r="B78">
            <v>42430</v>
          </cell>
          <cell r="C78">
            <v>0.71319999999999995</v>
          </cell>
          <cell r="D78">
            <v>0.71736</v>
          </cell>
        </row>
        <row r="79">
          <cell r="B79">
            <v>42431</v>
          </cell>
          <cell r="C79">
            <v>0.72309999999999997</v>
          </cell>
          <cell r="D79">
            <v>0.71836</v>
          </cell>
        </row>
        <row r="80">
          <cell r="B80">
            <v>42432</v>
          </cell>
          <cell r="C80">
            <v>0.73080000000000001</v>
          </cell>
          <cell r="D80">
            <v>0.72101999999999999</v>
          </cell>
        </row>
        <row r="81">
          <cell r="B81">
            <v>42433</v>
          </cell>
          <cell r="C81">
            <v>0.73650000000000004</v>
          </cell>
          <cell r="D81">
            <v>0.72351999999999994</v>
          </cell>
        </row>
        <row r="82">
          <cell r="B82">
            <v>42436</v>
          </cell>
          <cell r="C82">
            <v>0.74139999999999995</v>
          </cell>
          <cell r="D82">
            <v>0.72899999999999998</v>
          </cell>
        </row>
        <row r="83">
          <cell r="B83">
            <v>42437</v>
          </cell>
          <cell r="C83">
            <v>0.74339999999999995</v>
          </cell>
          <cell r="D83">
            <v>0.73503999999999992</v>
          </cell>
        </row>
        <row r="84">
          <cell r="B84">
            <v>42438</v>
          </cell>
          <cell r="C84">
            <v>0.74280000000000002</v>
          </cell>
          <cell r="D84">
            <v>0.73897999999999997</v>
          </cell>
        </row>
        <row r="85">
          <cell r="B85">
            <v>42439</v>
          </cell>
          <cell r="C85">
            <v>0.74729999999999996</v>
          </cell>
          <cell r="D85">
            <v>0.74227999999999994</v>
          </cell>
        </row>
        <row r="86">
          <cell r="B86">
            <v>42440</v>
          </cell>
          <cell r="C86">
            <v>0.74880000000000002</v>
          </cell>
          <cell r="D86">
            <v>0.74473999999999996</v>
          </cell>
        </row>
        <row r="87">
          <cell r="B87">
            <v>42443</v>
          </cell>
          <cell r="C87">
            <v>0.75870000000000004</v>
          </cell>
          <cell r="D87">
            <v>0.74819999999999998</v>
          </cell>
        </row>
        <row r="88">
          <cell r="B88">
            <v>42444</v>
          </cell>
          <cell r="C88">
            <v>0.74890000000000001</v>
          </cell>
          <cell r="D88">
            <v>0.74930000000000008</v>
          </cell>
        </row>
        <row r="89">
          <cell r="B89">
            <v>42445</v>
          </cell>
          <cell r="C89">
            <v>0.74529999999999996</v>
          </cell>
          <cell r="D89">
            <v>0.74979999999999991</v>
          </cell>
        </row>
        <row r="90">
          <cell r="B90">
            <v>42446</v>
          </cell>
          <cell r="C90">
            <v>0.7591</v>
          </cell>
          <cell r="D90">
            <v>0.75216000000000005</v>
          </cell>
        </row>
        <row r="91">
          <cell r="B91">
            <v>42447</v>
          </cell>
          <cell r="C91">
            <v>0.76449999999999996</v>
          </cell>
          <cell r="D91">
            <v>0.75529999999999997</v>
          </cell>
        </row>
        <row r="92">
          <cell r="B92">
            <v>42450</v>
          </cell>
          <cell r="C92">
            <v>0.75839999999999996</v>
          </cell>
          <cell r="D92">
            <v>0.75523999999999991</v>
          </cell>
        </row>
        <row r="93">
          <cell r="B93">
            <v>42451</v>
          </cell>
          <cell r="C93">
            <v>0.75900000000000001</v>
          </cell>
          <cell r="D93">
            <v>0.75725999999999993</v>
          </cell>
        </row>
        <row r="94">
          <cell r="B94">
            <v>42452</v>
          </cell>
          <cell r="C94">
            <v>0.76149999999999995</v>
          </cell>
          <cell r="D94">
            <v>0.76049999999999995</v>
          </cell>
        </row>
        <row r="95">
          <cell r="B95">
            <v>42453</v>
          </cell>
          <cell r="C95">
            <v>0.74919999999999998</v>
          </cell>
          <cell r="D95">
            <v>0.75851999999999997</v>
          </cell>
        </row>
        <row r="96">
          <cell r="B96">
            <v>42458</v>
          </cell>
          <cell r="C96">
            <v>0.75529999999999997</v>
          </cell>
          <cell r="D96">
            <v>0.75668000000000002</v>
          </cell>
        </row>
        <row r="97">
          <cell r="B97">
            <v>42459</v>
          </cell>
          <cell r="C97">
            <v>0.76180000000000003</v>
          </cell>
          <cell r="D97">
            <v>0.75736000000000003</v>
          </cell>
        </row>
        <row r="98">
          <cell r="B98">
            <v>42460</v>
          </cell>
          <cell r="C98">
            <v>0.76570000000000005</v>
          </cell>
          <cell r="D98">
            <v>0.75869999999999993</v>
          </cell>
        </row>
        <row r="99">
          <cell r="B99">
            <v>42461</v>
          </cell>
          <cell r="C99">
            <v>0.7651</v>
          </cell>
          <cell r="D99">
            <v>0.75941999999999998</v>
          </cell>
        </row>
        <row r="100">
          <cell r="B100">
            <v>42464</v>
          </cell>
          <cell r="C100">
            <v>0.76380000000000003</v>
          </cell>
          <cell r="D100">
            <v>0.76234000000000002</v>
          </cell>
        </row>
        <row r="101">
          <cell r="B101">
            <v>42465</v>
          </cell>
          <cell r="C101">
            <v>0.76019999999999999</v>
          </cell>
          <cell r="D101">
            <v>0.76332</v>
          </cell>
        </row>
        <row r="102">
          <cell r="B102">
            <v>42466</v>
          </cell>
          <cell r="C102">
            <v>0.75580000000000003</v>
          </cell>
          <cell r="D102">
            <v>0.76212000000000002</v>
          </cell>
        </row>
        <row r="103">
          <cell r="B103">
            <v>42467</v>
          </cell>
          <cell r="C103">
            <v>0.7621</v>
          </cell>
          <cell r="D103">
            <v>0.76140000000000008</v>
          </cell>
        </row>
        <row r="104">
          <cell r="B104">
            <v>42468</v>
          </cell>
          <cell r="C104">
            <v>0.75349999999999995</v>
          </cell>
          <cell r="D104">
            <v>0.75907999999999998</v>
          </cell>
        </row>
        <row r="105">
          <cell r="B105">
            <v>42471</v>
          </cell>
          <cell r="C105">
            <v>0.75590000000000002</v>
          </cell>
          <cell r="D105">
            <v>0.75750000000000006</v>
          </cell>
        </row>
        <row r="106">
          <cell r="B106">
            <v>42472</v>
          </cell>
          <cell r="C106">
            <v>0.76249999999999996</v>
          </cell>
          <cell r="D106">
            <v>0.75795999999999997</v>
          </cell>
        </row>
        <row r="107">
          <cell r="B107">
            <v>42473</v>
          </cell>
          <cell r="C107">
            <v>0.76739999999999997</v>
          </cell>
          <cell r="D107">
            <v>0.76027999999999996</v>
          </cell>
        </row>
        <row r="108">
          <cell r="B108">
            <v>42474</v>
          </cell>
          <cell r="C108">
            <v>0.76559999999999995</v>
          </cell>
          <cell r="D108">
            <v>0.76097999999999988</v>
          </cell>
        </row>
        <row r="109">
          <cell r="B109">
            <v>42475</v>
          </cell>
          <cell r="C109">
            <v>0.77110000000000001</v>
          </cell>
          <cell r="D109">
            <v>0.76450000000000007</v>
          </cell>
        </row>
        <row r="110">
          <cell r="B110">
            <v>42478</v>
          </cell>
          <cell r="C110">
            <v>0.76659999999999995</v>
          </cell>
          <cell r="D110">
            <v>0.76663999999999999</v>
          </cell>
        </row>
        <row r="111">
          <cell r="B111">
            <v>42479</v>
          </cell>
          <cell r="C111">
            <v>0.77880000000000005</v>
          </cell>
          <cell r="D111">
            <v>0.76990000000000003</v>
          </cell>
        </row>
        <row r="112">
          <cell r="B112">
            <v>42480</v>
          </cell>
          <cell r="C112">
            <v>0.77729999999999999</v>
          </cell>
          <cell r="D112">
            <v>0.77188000000000001</v>
          </cell>
        </row>
        <row r="113">
          <cell r="B113">
            <v>42481</v>
          </cell>
          <cell r="C113">
            <v>0.78120000000000001</v>
          </cell>
          <cell r="D113">
            <v>0.77500000000000002</v>
          </cell>
        </row>
        <row r="114">
          <cell r="B114">
            <v>42482</v>
          </cell>
          <cell r="C114">
            <v>0.7762</v>
          </cell>
          <cell r="D114">
            <v>0.77601999999999993</v>
          </cell>
        </row>
        <row r="115">
          <cell r="B115">
            <v>42486</v>
          </cell>
          <cell r="C115">
            <v>0.77100000000000002</v>
          </cell>
          <cell r="D115">
            <v>0.77690000000000003</v>
          </cell>
        </row>
        <row r="116">
          <cell r="B116">
            <v>42487</v>
          </cell>
          <cell r="C116">
            <v>0.76280000000000003</v>
          </cell>
          <cell r="D116">
            <v>0.77369999999999994</v>
          </cell>
        </row>
        <row r="117">
          <cell r="B117">
            <v>42488</v>
          </cell>
          <cell r="C117">
            <v>0.76149999999999995</v>
          </cell>
          <cell r="D117">
            <v>0.77053999999999989</v>
          </cell>
        </row>
        <row r="118">
          <cell r="B118">
            <v>42489</v>
          </cell>
          <cell r="C118">
            <v>0.76549999999999996</v>
          </cell>
          <cell r="D118">
            <v>0.76739999999999997</v>
          </cell>
        </row>
        <row r="119">
          <cell r="B119">
            <v>42492</v>
          </cell>
          <cell r="C119">
            <v>0.76070000000000004</v>
          </cell>
          <cell r="D119">
            <v>0.76429999999999998</v>
          </cell>
        </row>
        <row r="120">
          <cell r="B120">
            <v>42493</v>
          </cell>
          <cell r="C120">
            <v>0.7571</v>
          </cell>
          <cell r="D120">
            <v>0.76151999999999997</v>
          </cell>
        </row>
        <row r="121">
          <cell r="B121">
            <v>42494</v>
          </cell>
          <cell r="C121">
            <v>0.75009999999999999</v>
          </cell>
          <cell r="D121">
            <v>0.75897999999999999</v>
          </cell>
        </row>
        <row r="122">
          <cell r="B122">
            <v>42495</v>
          </cell>
          <cell r="C122">
            <v>0.75</v>
          </cell>
          <cell r="D122">
            <v>0.75668000000000002</v>
          </cell>
        </row>
        <row r="123">
          <cell r="B123">
            <v>42496</v>
          </cell>
          <cell r="C123">
            <v>0.73939999999999995</v>
          </cell>
          <cell r="D123">
            <v>0.75146000000000002</v>
          </cell>
        </row>
        <row r="124">
          <cell r="B124">
            <v>42499</v>
          </cell>
          <cell r="C124">
            <v>0.73709999999999998</v>
          </cell>
          <cell r="D124">
            <v>0.74673999999999996</v>
          </cell>
        </row>
        <row r="125">
          <cell r="B125">
            <v>42500</v>
          </cell>
          <cell r="C125">
            <v>0.73280000000000001</v>
          </cell>
          <cell r="D125">
            <v>0.74187999999999998</v>
          </cell>
        </row>
        <row r="126">
          <cell r="B126">
            <v>42501</v>
          </cell>
          <cell r="C126">
            <v>0.73629999999999995</v>
          </cell>
          <cell r="D126">
            <v>0.73912</v>
          </cell>
        </row>
        <row r="127">
          <cell r="B127">
            <v>42502</v>
          </cell>
          <cell r="C127">
            <v>0.73350000000000004</v>
          </cell>
          <cell r="D127">
            <v>0.73582000000000003</v>
          </cell>
        </row>
        <row r="128">
          <cell r="B128">
            <v>42503</v>
          </cell>
          <cell r="C128">
            <v>0.73</v>
          </cell>
          <cell r="D128">
            <v>0.73394000000000004</v>
          </cell>
        </row>
        <row r="129">
          <cell r="B129">
            <v>42506</v>
          </cell>
          <cell r="C129">
            <v>0.72789999999999999</v>
          </cell>
          <cell r="D129">
            <v>0.73210000000000008</v>
          </cell>
        </row>
        <row r="130">
          <cell r="B130">
            <v>42507</v>
          </cell>
          <cell r="C130">
            <v>0.73480000000000001</v>
          </cell>
          <cell r="D130">
            <v>0.73249999999999993</v>
          </cell>
        </row>
        <row r="131">
          <cell r="B131">
            <v>42508</v>
          </cell>
          <cell r="C131">
            <v>0.72789999999999999</v>
          </cell>
          <cell r="D131">
            <v>0.73081999999999991</v>
          </cell>
        </row>
        <row r="132">
          <cell r="B132">
            <v>42509</v>
          </cell>
          <cell r="C132">
            <v>0.71930000000000005</v>
          </cell>
          <cell r="D132">
            <v>0.72797999999999996</v>
          </cell>
        </row>
        <row r="133">
          <cell r="B133">
            <v>42510</v>
          </cell>
          <cell r="C133">
            <v>0.72389999999999999</v>
          </cell>
          <cell r="D133">
            <v>0.72675999999999996</v>
          </cell>
        </row>
        <row r="134">
          <cell r="B134">
            <v>42513</v>
          </cell>
          <cell r="C134">
            <v>0.72419999999999995</v>
          </cell>
          <cell r="D134">
            <v>0.72601999999999989</v>
          </cell>
        </row>
        <row r="135">
          <cell r="B135">
            <v>42514</v>
          </cell>
          <cell r="C135">
            <v>0.71909999999999996</v>
          </cell>
          <cell r="D135">
            <v>0.72287999999999997</v>
          </cell>
        </row>
        <row r="136">
          <cell r="B136">
            <v>42515</v>
          </cell>
          <cell r="C136">
            <v>0.72070000000000001</v>
          </cell>
          <cell r="D136">
            <v>0.72143999999999997</v>
          </cell>
        </row>
        <row r="137">
          <cell r="B137">
            <v>42516</v>
          </cell>
          <cell r="C137">
            <v>0.72140000000000004</v>
          </cell>
          <cell r="D137">
            <v>0.72185999999999995</v>
          </cell>
        </row>
        <row r="138">
          <cell r="B138">
            <v>42517</v>
          </cell>
          <cell r="C138">
            <v>0.72270000000000001</v>
          </cell>
          <cell r="D138">
            <v>0.72161999999999993</v>
          </cell>
        </row>
        <row r="139">
          <cell r="B139">
            <v>42520</v>
          </cell>
          <cell r="C139">
            <v>0.71599999999999997</v>
          </cell>
          <cell r="D139">
            <v>0.71997999999999995</v>
          </cell>
        </row>
        <row r="140">
          <cell r="B140">
            <v>42521</v>
          </cell>
          <cell r="C140">
            <v>0.72419999999999995</v>
          </cell>
          <cell r="D140">
            <v>0.72099999999999986</v>
          </cell>
        </row>
        <row r="141">
          <cell r="B141">
            <v>42522</v>
          </cell>
          <cell r="C141">
            <v>0.72699999999999998</v>
          </cell>
          <cell r="D141">
            <v>0.7222599999999999</v>
          </cell>
        </row>
        <row r="142">
          <cell r="B142">
            <v>42523</v>
          </cell>
          <cell r="C142">
            <v>0.72389999999999999</v>
          </cell>
          <cell r="D142">
            <v>0.72275999999999985</v>
          </cell>
        </row>
        <row r="143">
          <cell r="B143">
            <v>42524</v>
          </cell>
          <cell r="C143">
            <v>0.72460000000000002</v>
          </cell>
          <cell r="D143">
            <v>0.72314000000000001</v>
          </cell>
        </row>
        <row r="144">
          <cell r="B144">
            <v>42527</v>
          </cell>
          <cell r="C144">
            <v>0.73309999999999997</v>
          </cell>
          <cell r="D144">
            <v>0.72655999999999998</v>
          </cell>
        </row>
        <row r="145">
          <cell r="B145">
            <v>42528</v>
          </cell>
          <cell r="C145">
            <v>0.74270000000000003</v>
          </cell>
          <cell r="D145">
            <v>0.73026000000000002</v>
          </cell>
        </row>
        <row r="146">
          <cell r="B146">
            <v>42529</v>
          </cell>
          <cell r="C146">
            <v>0.74539999999999995</v>
          </cell>
          <cell r="D146">
            <v>0.73394000000000004</v>
          </cell>
        </row>
        <row r="147">
          <cell r="B147">
            <v>42530</v>
          </cell>
          <cell r="C147">
            <v>0.74650000000000005</v>
          </cell>
          <cell r="D147">
            <v>0.73846000000000012</v>
          </cell>
        </row>
        <row r="148">
          <cell r="B148">
            <v>42531</v>
          </cell>
          <cell r="C148">
            <v>0.74150000000000005</v>
          </cell>
          <cell r="D148">
            <v>0.74184000000000005</v>
          </cell>
        </row>
        <row r="149">
          <cell r="B149">
            <v>42535</v>
          </cell>
          <cell r="C149">
            <v>0.74009999999999998</v>
          </cell>
          <cell r="D149">
            <v>0.7432399999999999</v>
          </cell>
        </row>
        <row r="150">
          <cell r="B150">
            <v>42536</v>
          </cell>
          <cell r="C150">
            <v>0.73740000000000006</v>
          </cell>
          <cell r="D150">
            <v>0.74218000000000006</v>
          </cell>
        </row>
        <row r="151">
          <cell r="B151">
            <v>42537</v>
          </cell>
          <cell r="C151">
            <v>0.73909999999999998</v>
          </cell>
          <cell r="D151">
            <v>0.74092000000000002</v>
          </cell>
        </row>
        <row r="152">
          <cell r="B152">
            <v>42538</v>
          </cell>
          <cell r="C152">
            <v>0.7389</v>
          </cell>
          <cell r="D152">
            <v>0.73940000000000006</v>
          </cell>
        </row>
        <row r="153">
          <cell r="B153">
            <v>42541</v>
          </cell>
          <cell r="C153">
            <v>0.74439999999999995</v>
          </cell>
          <cell r="D153">
            <v>0.73998000000000008</v>
          </cell>
        </row>
        <row r="154">
          <cell r="B154">
            <v>42542</v>
          </cell>
          <cell r="C154">
            <v>0.74729999999999996</v>
          </cell>
          <cell r="D154">
            <v>0.74142000000000008</v>
          </cell>
        </row>
        <row r="155">
          <cell r="B155">
            <v>42543</v>
          </cell>
          <cell r="C155">
            <v>0.74609999999999999</v>
          </cell>
          <cell r="D155">
            <v>0.74315999999999993</v>
          </cell>
        </row>
        <row r="156">
          <cell r="B156">
            <v>42544</v>
          </cell>
          <cell r="C156">
            <v>0.75329999999999997</v>
          </cell>
          <cell r="D156">
            <v>0.746</v>
          </cell>
        </row>
        <row r="157">
          <cell r="B157">
            <v>42545</v>
          </cell>
          <cell r="C157">
            <v>0.73870000000000002</v>
          </cell>
          <cell r="D157">
            <v>0.74595999999999996</v>
          </cell>
        </row>
        <row r="158">
          <cell r="B158">
            <v>42548</v>
          </cell>
          <cell r="C158">
            <v>0.7409</v>
          </cell>
          <cell r="D158">
            <v>0.74525999999999992</v>
          </cell>
        </row>
        <row r="159">
          <cell r="B159">
            <v>42549</v>
          </cell>
          <cell r="C159">
            <v>0.73980000000000001</v>
          </cell>
          <cell r="D159">
            <v>0.74375999999999998</v>
          </cell>
        </row>
        <row r="160">
          <cell r="B160">
            <v>42550</v>
          </cell>
          <cell r="C160">
            <v>0.73870000000000002</v>
          </cell>
          <cell r="D160">
            <v>0.74227999999999994</v>
          </cell>
        </row>
        <row r="161">
          <cell r="B161">
            <v>42551</v>
          </cell>
          <cell r="C161">
            <v>0.74260000000000004</v>
          </cell>
          <cell r="D161">
            <v>0.74014000000000002</v>
          </cell>
        </row>
        <row r="162">
          <cell r="B162">
            <v>42552</v>
          </cell>
          <cell r="C162">
            <v>0.746</v>
          </cell>
          <cell r="D162">
            <v>0.74160000000000004</v>
          </cell>
        </row>
        <row r="163">
          <cell r="B163">
            <v>42555</v>
          </cell>
          <cell r="C163">
            <v>0.75060000000000004</v>
          </cell>
          <cell r="D163">
            <v>0.74353999999999998</v>
          </cell>
        </row>
        <row r="164">
          <cell r="B164">
            <v>42556</v>
          </cell>
          <cell r="C164">
            <v>0.75170000000000003</v>
          </cell>
          <cell r="D164">
            <v>0.74592000000000003</v>
          </cell>
        </row>
        <row r="165">
          <cell r="B165">
            <v>42557</v>
          </cell>
          <cell r="C165">
            <v>0.74360000000000004</v>
          </cell>
          <cell r="D165">
            <v>0.7468999999999999</v>
          </cell>
        </row>
        <row r="166">
          <cell r="B166">
            <v>42558</v>
          </cell>
          <cell r="C166">
            <v>0.75209999999999999</v>
          </cell>
          <cell r="D166">
            <v>0.74880000000000002</v>
          </cell>
        </row>
        <row r="167">
          <cell r="B167">
            <v>42559</v>
          </cell>
          <cell r="C167">
            <v>0.74880000000000002</v>
          </cell>
          <cell r="D167">
            <v>0.74936000000000003</v>
          </cell>
        </row>
        <row r="168">
          <cell r="B168">
            <v>42562</v>
          </cell>
          <cell r="C168">
            <v>0.75590000000000002</v>
          </cell>
          <cell r="D168">
            <v>0.75041999999999998</v>
          </cell>
        </row>
        <row r="169">
          <cell r="B169">
            <v>42563</v>
          </cell>
          <cell r="C169">
            <v>0.75880000000000003</v>
          </cell>
          <cell r="D169">
            <v>0.75183999999999995</v>
          </cell>
        </row>
        <row r="170">
          <cell r="B170">
            <v>42564</v>
          </cell>
          <cell r="C170">
            <v>0.76019999999999999</v>
          </cell>
          <cell r="D170">
            <v>0.75516000000000005</v>
          </cell>
        </row>
        <row r="171">
          <cell r="B171">
            <v>42565</v>
          </cell>
          <cell r="C171">
            <v>0.7611</v>
          </cell>
          <cell r="D171">
            <v>0.75695999999999997</v>
          </cell>
        </row>
        <row r="172">
          <cell r="B172">
            <v>42566</v>
          </cell>
          <cell r="C172">
            <v>0.76259999999999994</v>
          </cell>
          <cell r="D172">
            <v>0.75971999999999995</v>
          </cell>
        </row>
        <row r="173">
          <cell r="B173">
            <v>42569</v>
          </cell>
          <cell r="C173">
            <v>0.76</v>
          </cell>
          <cell r="D173">
            <v>0.76053999999999999</v>
          </cell>
        </row>
        <row r="174">
          <cell r="B174">
            <v>42570</v>
          </cell>
          <cell r="C174">
            <v>0.75290000000000001</v>
          </cell>
          <cell r="D174">
            <v>0.75935999999999992</v>
          </cell>
        </row>
        <row r="175">
          <cell r="B175">
            <v>42571</v>
          </cell>
          <cell r="C175">
            <v>0.75009999999999999</v>
          </cell>
          <cell r="D175">
            <v>0.7573399999999999</v>
          </cell>
        </row>
        <row r="176">
          <cell r="B176">
            <v>42572</v>
          </cell>
          <cell r="C176">
            <v>0.74870000000000003</v>
          </cell>
          <cell r="D176">
            <v>0.75485999999999998</v>
          </cell>
        </row>
        <row r="177">
          <cell r="B177">
            <v>42573</v>
          </cell>
          <cell r="C177">
            <v>0.74760000000000004</v>
          </cell>
          <cell r="D177">
            <v>0.75185999999999997</v>
          </cell>
        </row>
        <row r="178">
          <cell r="B178">
            <v>42576</v>
          </cell>
          <cell r="C178">
            <v>0.74850000000000005</v>
          </cell>
          <cell r="D178">
            <v>0.74956</v>
          </cell>
        </row>
        <row r="179">
          <cell r="B179">
            <v>42577</v>
          </cell>
          <cell r="C179">
            <v>0.75229999999999997</v>
          </cell>
          <cell r="D179">
            <v>0.74944000000000011</v>
          </cell>
        </row>
        <row r="180">
          <cell r="B180">
            <v>42578</v>
          </cell>
          <cell r="C180">
            <v>0.74819999999999998</v>
          </cell>
          <cell r="D180">
            <v>0.74906000000000006</v>
          </cell>
        </row>
        <row r="181">
          <cell r="B181">
            <v>42579</v>
          </cell>
          <cell r="C181">
            <v>0.75249999999999995</v>
          </cell>
          <cell r="D181">
            <v>0.74981999999999993</v>
          </cell>
        </row>
        <row r="182">
          <cell r="B182">
            <v>42580</v>
          </cell>
          <cell r="C182">
            <v>0.75219999999999998</v>
          </cell>
          <cell r="D182">
            <v>0.75073999999999985</v>
          </cell>
        </row>
        <row r="183">
          <cell r="B183">
            <v>42584</v>
          </cell>
          <cell r="C183">
            <v>0.75470000000000004</v>
          </cell>
          <cell r="D183">
            <v>0.75198000000000009</v>
          </cell>
        </row>
        <row r="184">
          <cell r="B184">
            <v>42585</v>
          </cell>
          <cell r="C184">
            <v>0.75890000000000002</v>
          </cell>
          <cell r="D184">
            <v>0.75330000000000008</v>
          </cell>
        </row>
        <row r="185">
          <cell r="B185">
            <v>42586</v>
          </cell>
          <cell r="C185">
            <v>0.76070000000000004</v>
          </cell>
          <cell r="D185">
            <v>0.75580000000000003</v>
          </cell>
        </row>
        <row r="186">
          <cell r="B186">
            <v>42587</v>
          </cell>
          <cell r="C186">
            <v>0.76600000000000001</v>
          </cell>
          <cell r="D186">
            <v>0.75849999999999995</v>
          </cell>
        </row>
        <row r="187">
          <cell r="B187">
            <v>42590</v>
          </cell>
          <cell r="C187">
            <v>0.76100000000000001</v>
          </cell>
          <cell r="D187">
            <v>0.76026000000000005</v>
          </cell>
        </row>
        <row r="188">
          <cell r="B188">
            <v>42591</v>
          </cell>
          <cell r="C188">
            <v>0.7631</v>
          </cell>
          <cell r="D188">
            <v>0.76194000000000006</v>
          </cell>
        </row>
        <row r="189">
          <cell r="B189">
            <v>42592</v>
          </cell>
          <cell r="C189">
            <v>0.76949999999999996</v>
          </cell>
          <cell r="D189">
            <v>0.76405999999999996</v>
          </cell>
        </row>
        <row r="190">
          <cell r="B190">
            <v>42593</v>
          </cell>
          <cell r="C190">
            <v>0.77010000000000001</v>
          </cell>
          <cell r="D190">
            <v>0.76593999999999995</v>
          </cell>
        </row>
        <row r="191">
          <cell r="B191">
            <v>42594</v>
          </cell>
          <cell r="C191">
            <v>0.76910000000000001</v>
          </cell>
          <cell r="D191">
            <v>0.76655999999999991</v>
          </cell>
        </row>
        <row r="192">
          <cell r="B192">
            <v>42597</v>
          </cell>
          <cell r="C192">
            <v>0.76570000000000005</v>
          </cell>
          <cell r="D192">
            <v>0.76749999999999985</v>
          </cell>
        </row>
        <row r="193">
          <cell r="B193">
            <v>42598</v>
          </cell>
          <cell r="C193">
            <v>0.76980000000000004</v>
          </cell>
          <cell r="D193">
            <v>0.76883999999999997</v>
          </cell>
        </row>
        <row r="194">
          <cell r="B194">
            <v>42599</v>
          </cell>
          <cell r="C194">
            <v>0.7671</v>
          </cell>
          <cell r="D194">
            <v>0.76836000000000004</v>
          </cell>
        </row>
        <row r="195">
          <cell r="B195">
            <v>42600</v>
          </cell>
          <cell r="C195">
            <v>0.77110000000000001</v>
          </cell>
          <cell r="D195">
            <v>0.76856000000000013</v>
          </cell>
        </row>
        <row r="196">
          <cell r="B196">
            <v>42601</v>
          </cell>
          <cell r="C196">
            <v>0.76439999999999997</v>
          </cell>
          <cell r="D196">
            <v>0.76761999999999997</v>
          </cell>
        </row>
        <row r="197">
          <cell r="B197">
            <v>42604</v>
          </cell>
          <cell r="C197">
            <v>0.75890000000000002</v>
          </cell>
          <cell r="D197">
            <v>0.76626000000000005</v>
          </cell>
        </row>
        <row r="198">
          <cell r="B198">
            <v>42605</v>
          </cell>
          <cell r="C198">
            <v>0.76419999999999999</v>
          </cell>
          <cell r="D198">
            <v>0.76514000000000004</v>
          </cell>
        </row>
        <row r="199">
          <cell r="B199">
            <v>42606</v>
          </cell>
          <cell r="C199">
            <v>0.76029999999999998</v>
          </cell>
          <cell r="D199">
            <v>0.76378000000000001</v>
          </cell>
        </row>
        <row r="200">
          <cell r="B200">
            <v>42607</v>
          </cell>
          <cell r="C200">
            <v>0.7631</v>
          </cell>
          <cell r="D200">
            <v>0.76217999999999997</v>
          </cell>
        </row>
        <row r="201">
          <cell r="B201">
            <v>42608</v>
          </cell>
          <cell r="C201">
            <v>0.76400000000000001</v>
          </cell>
          <cell r="D201">
            <v>0.7621</v>
          </cell>
        </row>
        <row r="202">
          <cell r="B202">
            <v>42611</v>
          </cell>
          <cell r="C202">
            <v>0.75509999999999999</v>
          </cell>
          <cell r="D202">
            <v>0.76133999999999991</v>
          </cell>
        </row>
        <row r="203">
          <cell r="B203">
            <v>42612</v>
          </cell>
          <cell r="C203">
            <v>0.75690000000000002</v>
          </cell>
          <cell r="D203">
            <v>0.75988</v>
          </cell>
        </row>
        <row r="204">
          <cell r="B204">
            <v>42613</v>
          </cell>
          <cell r="C204">
            <v>0.75139999999999996</v>
          </cell>
          <cell r="D204">
            <v>0.7581</v>
          </cell>
        </row>
        <row r="205">
          <cell r="B205">
            <v>42614</v>
          </cell>
          <cell r="C205">
            <v>0.75380000000000003</v>
          </cell>
          <cell r="D205">
            <v>0.75623999999999991</v>
          </cell>
        </row>
        <row r="206">
          <cell r="B206">
            <v>42615</v>
          </cell>
          <cell r="C206">
            <v>0.75590000000000002</v>
          </cell>
          <cell r="D206">
            <v>0.75461999999999996</v>
          </cell>
        </row>
        <row r="207">
          <cell r="B207">
            <v>42618</v>
          </cell>
          <cell r="C207">
            <v>0.7601</v>
          </cell>
          <cell r="D207">
            <v>0.75562000000000007</v>
          </cell>
        </row>
        <row r="208">
          <cell r="B208">
            <v>42619</v>
          </cell>
          <cell r="C208">
            <v>0.76290000000000002</v>
          </cell>
          <cell r="D208">
            <v>0.75682000000000005</v>
          </cell>
        </row>
        <row r="209">
          <cell r="B209">
            <v>42620</v>
          </cell>
          <cell r="C209">
            <v>0.76780000000000004</v>
          </cell>
          <cell r="D209">
            <v>0.76010000000000011</v>
          </cell>
        </row>
        <row r="210">
          <cell r="B210">
            <v>42621</v>
          </cell>
          <cell r="C210">
            <v>0.76980000000000004</v>
          </cell>
          <cell r="D210">
            <v>0.76330000000000009</v>
          </cell>
        </row>
        <row r="211">
          <cell r="B211">
            <v>42622</v>
          </cell>
          <cell r="C211">
            <v>0.76519999999999999</v>
          </cell>
          <cell r="D211">
            <v>0.76516000000000006</v>
          </cell>
        </row>
        <row r="212">
          <cell r="B212">
            <v>42625</v>
          </cell>
          <cell r="C212">
            <v>0.75329999999999997</v>
          </cell>
          <cell r="D212">
            <v>0.76380000000000003</v>
          </cell>
        </row>
        <row r="213">
          <cell r="B213">
            <v>42626</v>
          </cell>
          <cell r="C213">
            <v>0.75360000000000005</v>
          </cell>
          <cell r="D213">
            <v>0.76193999999999995</v>
          </cell>
        </row>
        <row r="214">
          <cell r="B214">
            <v>42627</v>
          </cell>
          <cell r="C214">
            <v>0.748</v>
          </cell>
          <cell r="D214">
            <v>0.7579800000000001</v>
          </cell>
        </row>
        <row r="215">
          <cell r="B215">
            <v>42628</v>
          </cell>
          <cell r="C215">
            <v>0.74690000000000001</v>
          </cell>
          <cell r="D215">
            <v>0.75340000000000007</v>
          </cell>
        </row>
        <row r="216">
          <cell r="B216">
            <v>42629</v>
          </cell>
          <cell r="C216">
            <v>0.75109999999999999</v>
          </cell>
          <cell r="D216">
            <v>0.75058000000000002</v>
          </cell>
        </row>
        <row r="217">
          <cell r="B217">
            <v>42632</v>
          </cell>
          <cell r="C217">
            <v>0.75439999999999996</v>
          </cell>
          <cell r="D217">
            <v>0.75080000000000002</v>
          </cell>
        </row>
        <row r="218">
          <cell r="B218">
            <v>42633</v>
          </cell>
          <cell r="C218">
            <v>0.75419999999999998</v>
          </cell>
          <cell r="D218">
            <v>0.75092000000000003</v>
          </cell>
        </row>
        <row r="219">
          <cell r="B219">
            <v>42634</v>
          </cell>
          <cell r="C219">
            <v>0.75549999999999995</v>
          </cell>
          <cell r="D219">
            <v>0.75241999999999998</v>
          </cell>
        </row>
        <row r="220">
          <cell r="B220">
            <v>42635</v>
          </cell>
          <cell r="C220">
            <v>0.76370000000000005</v>
          </cell>
          <cell r="D220">
            <v>0.75578000000000001</v>
          </cell>
        </row>
        <row r="221">
          <cell r="B221">
            <v>42636</v>
          </cell>
          <cell r="C221">
            <v>0.76370000000000005</v>
          </cell>
          <cell r="D221">
            <v>0.75829999999999997</v>
          </cell>
        </row>
        <row r="222">
          <cell r="B222">
            <v>42639</v>
          </cell>
          <cell r="C222">
            <v>0.76239999999999997</v>
          </cell>
          <cell r="D222">
            <v>0.75990000000000002</v>
          </cell>
        </row>
        <row r="223">
          <cell r="B223">
            <v>42640</v>
          </cell>
          <cell r="C223">
            <v>0.76659999999999995</v>
          </cell>
          <cell r="D223">
            <v>0.76238000000000006</v>
          </cell>
        </row>
        <row r="224">
          <cell r="B224">
            <v>42641</v>
          </cell>
          <cell r="C224">
            <v>0.76819999999999999</v>
          </cell>
          <cell r="D224">
            <v>0.76492000000000004</v>
          </cell>
        </row>
        <row r="225">
          <cell r="B225">
            <v>42642</v>
          </cell>
          <cell r="C225">
            <v>0.76839999999999997</v>
          </cell>
          <cell r="D225">
            <v>0.76585999999999999</v>
          </cell>
        </row>
        <row r="226">
          <cell r="B226">
            <v>42643</v>
          </cell>
          <cell r="C226">
            <v>0.76300000000000001</v>
          </cell>
          <cell r="D226">
            <v>0.76571999999999996</v>
          </cell>
        </row>
        <row r="227">
          <cell r="B227">
            <v>42647</v>
          </cell>
          <cell r="C227">
            <v>0.76719999999999999</v>
          </cell>
          <cell r="D227">
            <v>0.76667999999999992</v>
          </cell>
        </row>
        <row r="228">
          <cell r="B228">
            <v>42648</v>
          </cell>
          <cell r="C228">
            <v>0.76329999999999998</v>
          </cell>
          <cell r="D228">
            <v>0.76601999999999992</v>
          </cell>
        </row>
        <row r="229">
          <cell r="B229">
            <v>42649</v>
          </cell>
          <cell r="C229">
            <v>0.75960000000000005</v>
          </cell>
          <cell r="D229">
            <v>0.76430000000000009</v>
          </cell>
        </row>
        <row r="230">
          <cell r="B230">
            <v>42650</v>
          </cell>
          <cell r="C230">
            <v>0.75729999999999997</v>
          </cell>
          <cell r="D230">
            <v>0.76207999999999987</v>
          </cell>
        </row>
        <row r="231">
          <cell r="B231">
            <v>42653</v>
          </cell>
          <cell r="C231">
            <v>0.75929999999999997</v>
          </cell>
          <cell r="D231">
            <v>0.76133999999999991</v>
          </cell>
        </row>
        <row r="232">
          <cell r="B232">
            <v>42654</v>
          </cell>
          <cell r="C232">
            <v>0.75519999999999998</v>
          </cell>
          <cell r="D232">
            <v>0.75893999999999995</v>
          </cell>
        </row>
        <row r="233">
          <cell r="B233">
            <v>42655</v>
          </cell>
          <cell r="C233">
            <v>0.75770000000000004</v>
          </cell>
          <cell r="D233">
            <v>0.75782000000000005</v>
          </cell>
        </row>
        <row r="234">
          <cell r="B234">
            <v>42656</v>
          </cell>
          <cell r="C234">
            <v>0.75370000000000004</v>
          </cell>
          <cell r="D234">
            <v>0.75663999999999998</v>
          </cell>
        </row>
        <row r="235">
          <cell r="B235">
            <v>42657</v>
          </cell>
          <cell r="C235">
            <v>0.75819999999999999</v>
          </cell>
          <cell r="D235">
            <v>0.75682000000000005</v>
          </cell>
        </row>
        <row r="236">
          <cell r="B236">
            <v>42660</v>
          </cell>
          <cell r="C236">
            <v>0.75990000000000002</v>
          </cell>
          <cell r="D236">
            <v>0.75694000000000006</v>
          </cell>
        </row>
        <row r="237">
          <cell r="B237">
            <v>42661</v>
          </cell>
          <cell r="C237">
            <v>0.7671</v>
          </cell>
          <cell r="D237">
            <v>0.75931999999999999</v>
          </cell>
        </row>
        <row r="238">
          <cell r="B238">
            <v>42662</v>
          </cell>
          <cell r="C238">
            <v>0.76659999999999995</v>
          </cell>
          <cell r="D238">
            <v>0.7611</v>
          </cell>
        </row>
        <row r="239">
          <cell r="B239">
            <v>42663</v>
          </cell>
          <cell r="C239">
            <v>0.76700000000000002</v>
          </cell>
          <cell r="D239">
            <v>0.76375999999999999</v>
          </cell>
        </row>
        <row r="240">
          <cell r="B240">
            <v>42664</v>
          </cell>
          <cell r="C240">
            <v>0.76300000000000001</v>
          </cell>
          <cell r="D240">
            <v>0.76471999999999996</v>
          </cell>
        </row>
        <row r="241">
          <cell r="B241">
            <v>42667</v>
          </cell>
          <cell r="C241">
            <v>0.76149999999999995</v>
          </cell>
          <cell r="D241">
            <v>0.76503999999999994</v>
          </cell>
        </row>
        <row r="242">
          <cell r="B242">
            <v>42668</v>
          </cell>
          <cell r="C242">
            <v>0.76290000000000002</v>
          </cell>
          <cell r="D242">
            <v>0.76419999999999999</v>
          </cell>
        </row>
        <row r="243">
          <cell r="B243">
            <v>42669</v>
          </cell>
          <cell r="C243">
            <v>0.76829999999999998</v>
          </cell>
          <cell r="D243">
            <v>0.76454</v>
          </cell>
        </row>
        <row r="244">
          <cell r="B244">
            <v>42670</v>
          </cell>
          <cell r="C244">
            <v>0.7631</v>
          </cell>
          <cell r="D244">
            <v>0.76375999999999999</v>
          </cell>
        </row>
        <row r="245">
          <cell r="B245">
            <v>42671</v>
          </cell>
          <cell r="C245">
            <v>0.75970000000000004</v>
          </cell>
          <cell r="D245">
            <v>0.7631</v>
          </cell>
        </row>
        <row r="246">
          <cell r="B246">
            <v>42674</v>
          </cell>
          <cell r="C246">
            <v>0.76129999999999998</v>
          </cell>
          <cell r="D246">
            <v>0.76306000000000007</v>
          </cell>
        </row>
        <row r="247">
          <cell r="B247">
            <v>42675</v>
          </cell>
          <cell r="C247">
            <v>0.76529999999999998</v>
          </cell>
          <cell r="D247">
            <v>0.76354</v>
          </cell>
        </row>
        <row r="248">
          <cell r="B248">
            <v>42676</v>
          </cell>
          <cell r="C248">
            <v>0.76239999999999997</v>
          </cell>
          <cell r="D248">
            <v>0.76235999999999993</v>
          </cell>
        </row>
        <row r="249">
          <cell r="B249">
            <v>42677</v>
          </cell>
          <cell r="C249">
            <v>0.76680000000000004</v>
          </cell>
          <cell r="D249">
            <v>0.76309999999999989</v>
          </cell>
        </row>
        <row r="250">
          <cell r="B250">
            <v>42678</v>
          </cell>
          <cell r="C250">
            <v>0.76800000000000002</v>
          </cell>
          <cell r="D250">
            <v>0.76475999999999988</v>
          </cell>
        </row>
        <row r="251">
          <cell r="B251">
            <v>42681</v>
          </cell>
          <cell r="C251">
            <v>0.76739999999999997</v>
          </cell>
          <cell r="D251">
            <v>0.76597999999999999</v>
          </cell>
        </row>
        <row r="252">
          <cell r="B252">
            <v>42682</v>
          </cell>
          <cell r="C252">
            <v>0.77</v>
          </cell>
          <cell r="D252">
            <v>0.76692000000000005</v>
          </cell>
        </row>
        <row r="253">
          <cell r="B253">
            <v>42683</v>
          </cell>
          <cell r="C253">
            <v>0.75960000000000005</v>
          </cell>
          <cell r="D253">
            <v>0.76636000000000004</v>
          </cell>
        </row>
        <row r="254">
          <cell r="B254">
            <v>42684</v>
          </cell>
          <cell r="C254">
            <v>0.7661</v>
          </cell>
          <cell r="D254">
            <v>0.76622000000000001</v>
          </cell>
        </row>
        <row r="255">
          <cell r="B255">
            <v>42685</v>
          </cell>
          <cell r="C255">
            <v>0.76180000000000003</v>
          </cell>
          <cell r="D255">
            <v>0.76497999999999988</v>
          </cell>
        </row>
        <row r="256">
          <cell r="B256">
            <v>42688</v>
          </cell>
          <cell r="C256">
            <v>0.75460000000000005</v>
          </cell>
          <cell r="D256">
            <v>0.76241999999999999</v>
          </cell>
        </row>
        <row r="257">
          <cell r="B257">
            <v>42689</v>
          </cell>
          <cell r="C257">
            <v>0.75580000000000003</v>
          </cell>
          <cell r="D257">
            <v>0.75958000000000003</v>
          </cell>
        </row>
        <row r="258">
          <cell r="B258">
            <v>42690</v>
          </cell>
          <cell r="C258">
            <v>0.75519999999999998</v>
          </cell>
          <cell r="D258">
            <v>0.75870000000000004</v>
          </cell>
        </row>
        <row r="259">
          <cell r="B259">
            <v>42691</v>
          </cell>
          <cell r="C259">
            <v>0.74780000000000002</v>
          </cell>
          <cell r="D259">
            <v>0.75503999999999993</v>
          </cell>
        </row>
        <row r="260">
          <cell r="B260">
            <v>42692</v>
          </cell>
          <cell r="C260">
            <v>0.73939999999999995</v>
          </cell>
          <cell r="D260">
            <v>0.75055999999999989</v>
          </cell>
        </row>
        <row r="261">
          <cell r="B261">
            <v>42695</v>
          </cell>
          <cell r="C261">
            <v>0.73240000000000005</v>
          </cell>
          <cell r="D261">
            <v>0.74612000000000001</v>
          </cell>
        </row>
        <row r="262">
          <cell r="B262">
            <v>42696</v>
          </cell>
          <cell r="C262">
            <v>0.73980000000000001</v>
          </cell>
          <cell r="D262">
            <v>0.74292000000000002</v>
          </cell>
        </row>
        <row r="263">
          <cell r="B263">
            <v>42697</v>
          </cell>
          <cell r="C263">
            <v>0.74270000000000003</v>
          </cell>
          <cell r="D263">
            <v>0.74042000000000008</v>
          </cell>
        </row>
        <row r="264">
          <cell r="B264">
            <v>42698</v>
          </cell>
          <cell r="C264">
            <v>0.73750000000000004</v>
          </cell>
          <cell r="D264">
            <v>0.73835999999999991</v>
          </cell>
        </row>
        <row r="265">
          <cell r="B265">
            <v>42699</v>
          </cell>
          <cell r="C265">
            <v>0.74309999999999998</v>
          </cell>
          <cell r="D265">
            <v>0.73909999999999998</v>
          </cell>
        </row>
        <row r="266">
          <cell r="B266">
            <v>42702</v>
          </cell>
          <cell r="C266">
            <v>0.74770000000000003</v>
          </cell>
          <cell r="D266">
            <v>0.74215999999999993</v>
          </cell>
        </row>
        <row r="267">
          <cell r="B267">
            <v>42703</v>
          </cell>
          <cell r="C267">
            <v>0.74770000000000003</v>
          </cell>
          <cell r="D267">
            <v>0.74374000000000007</v>
          </cell>
        </row>
        <row r="268">
          <cell r="B268">
            <v>42704</v>
          </cell>
          <cell r="C268">
            <v>0.74739999999999995</v>
          </cell>
          <cell r="D268">
            <v>0.74468000000000001</v>
          </cell>
        </row>
        <row r="269">
          <cell r="B269">
            <v>42705</v>
          </cell>
          <cell r="C269">
            <v>0.74080000000000001</v>
          </cell>
          <cell r="D269">
            <v>0.74534</v>
          </cell>
        </row>
        <row r="270">
          <cell r="B270">
            <v>42706</v>
          </cell>
          <cell r="C270">
            <v>0.74109999999999998</v>
          </cell>
          <cell r="D270">
            <v>0.74493999999999994</v>
          </cell>
        </row>
        <row r="271">
          <cell r="B271">
            <v>42709</v>
          </cell>
          <cell r="C271">
            <v>0.74529999999999996</v>
          </cell>
          <cell r="D271">
            <v>0.7444599999999999</v>
          </cell>
        </row>
        <row r="272">
          <cell r="B272">
            <v>42710</v>
          </cell>
          <cell r="C272">
            <v>0.74590000000000001</v>
          </cell>
          <cell r="D272">
            <v>0.74409999999999987</v>
          </cell>
        </row>
        <row r="273">
          <cell r="B273">
            <v>42711</v>
          </cell>
          <cell r="C273">
            <v>0.74299999999999999</v>
          </cell>
          <cell r="D273">
            <v>0.74321999999999988</v>
          </cell>
        </row>
        <row r="274">
          <cell r="B274">
            <v>42712</v>
          </cell>
          <cell r="C274">
            <v>0.74970000000000003</v>
          </cell>
          <cell r="D274">
            <v>0.74499999999999988</v>
          </cell>
        </row>
        <row r="275">
          <cell r="B275">
            <v>42713</v>
          </cell>
          <cell r="C275">
            <v>0.74590000000000001</v>
          </cell>
          <cell r="D275">
            <v>0.74595999999999996</v>
          </cell>
        </row>
        <row r="276">
          <cell r="B276">
            <v>42716</v>
          </cell>
          <cell r="C276">
            <v>0.74529999999999996</v>
          </cell>
          <cell r="D276">
            <v>0.74595999999999996</v>
          </cell>
        </row>
        <row r="277">
          <cell r="B277">
            <v>42717</v>
          </cell>
          <cell r="C277">
            <v>0.74929999999999997</v>
          </cell>
          <cell r="D277">
            <v>0.74663999999999997</v>
          </cell>
        </row>
        <row r="278">
          <cell r="B278">
            <v>42718</v>
          </cell>
          <cell r="C278">
            <v>0.74919999999999998</v>
          </cell>
          <cell r="D278">
            <v>0.74787999999999999</v>
          </cell>
        </row>
        <row r="279">
          <cell r="B279">
            <v>42719</v>
          </cell>
          <cell r="C279">
            <v>0.74209999999999998</v>
          </cell>
          <cell r="D279">
            <v>0.74635999999999991</v>
          </cell>
        </row>
        <row r="280">
          <cell r="B280">
            <v>42720</v>
          </cell>
          <cell r="C280">
            <v>0.73619999999999997</v>
          </cell>
          <cell r="D280">
            <v>0.74442000000000008</v>
          </cell>
        </row>
        <row r="281">
          <cell r="B281">
            <v>42723</v>
          </cell>
          <cell r="C281">
            <v>0.72929999999999995</v>
          </cell>
          <cell r="D281">
            <v>0.74121999999999999</v>
          </cell>
        </row>
        <row r="282">
          <cell r="B282">
            <v>42724</v>
          </cell>
          <cell r="C282">
            <v>0.72540000000000004</v>
          </cell>
          <cell r="D282">
            <v>0.73643999999999998</v>
          </cell>
        </row>
        <row r="283">
          <cell r="B283">
            <v>42725</v>
          </cell>
          <cell r="C283">
            <v>0.72599999999999998</v>
          </cell>
          <cell r="D283">
            <v>0.73180000000000001</v>
          </cell>
        </row>
        <row r="284">
          <cell r="B284">
            <v>42726</v>
          </cell>
          <cell r="C284">
            <v>0.72350000000000003</v>
          </cell>
          <cell r="D284">
            <v>0.72808000000000006</v>
          </cell>
        </row>
        <row r="285">
          <cell r="B285">
            <v>42727</v>
          </cell>
          <cell r="C285">
            <v>0.72050000000000003</v>
          </cell>
          <cell r="D285">
            <v>0.72493999999999992</v>
          </cell>
        </row>
        <row r="286">
          <cell r="B286">
            <v>42732</v>
          </cell>
          <cell r="C286">
            <v>0.72019999999999995</v>
          </cell>
          <cell r="D286">
            <v>0.72311999999999999</v>
          </cell>
        </row>
        <row r="287">
          <cell r="B287">
            <v>42733</v>
          </cell>
          <cell r="C287">
            <v>0.72050000000000003</v>
          </cell>
          <cell r="D287">
            <v>0.72214</v>
          </cell>
        </row>
        <row r="288">
          <cell r="B288">
            <v>42734</v>
          </cell>
          <cell r="C288">
            <v>0.72360000000000002</v>
          </cell>
          <cell r="D288">
            <v>0.72165999999999997</v>
          </cell>
        </row>
        <row r="289">
          <cell r="B289">
            <v>42738</v>
          </cell>
          <cell r="C289">
            <v>0.72340000000000004</v>
          </cell>
          <cell r="D289">
            <v>0.72164000000000006</v>
          </cell>
        </row>
        <row r="290">
          <cell r="B290">
            <v>42739</v>
          </cell>
          <cell r="C290">
            <v>0.72399999999999998</v>
          </cell>
          <cell r="D290">
            <v>0.72233999999999998</v>
          </cell>
        </row>
        <row r="291">
          <cell r="B291">
            <v>42740</v>
          </cell>
          <cell r="C291">
            <v>0.73019999999999996</v>
          </cell>
          <cell r="D291">
            <v>0.72434000000000009</v>
          </cell>
        </row>
        <row r="292">
          <cell r="B292">
            <v>42741</v>
          </cell>
          <cell r="C292">
            <v>0.73180000000000001</v>
          </cell>
          <cell r="D292">
            <v>0.72660000000000002</v>
          </cell>
        </row>
        <row r="293">
          <cell r="B293">
            <v>42744</v>
          </cell>
          <cell r="C293">
            <v>0.73099999999999998</v>
          </cell>
          <cell r="D293">
            <v>0.72807999999999995</v>
          </cell>
        </row>
        <row r="294">
          <cell r="B294">
            <v>42745</v>
          </cell>
          <cell r="C294">
            <v>0.73740000000000006</v>
          </cell>
          <cell r="D294">
            <v>0.73087999999999997</v>
          </cell>
        </row>
        <row r="295">
          <cell r="B295">
            <v>42746</v>
          </cell>
          <cell r="C295">
            <v>0.73809999999999998</v>
          </cell>
          <cell r="D295">
            <v>0.73370000000000002</v>
          </cell>
        </row>
        <row r="296">
          <cell r="B296">
            <v>42747</v>
          </cell>
          <cell r="C296">
            <v>0.74619999999999997</v>
          </cell>
          <cell r="D296">
            <v>0.7369</v>
          </cell>
        </row>
        <row r="297">
          <cell r="B297">
            <v>42748</v>
          </cell>
          <cell r="C297">
            <v>0.74850000000000005</v>
          </cell>
          <cell r="D297">
            <v>0.74024000000000001</v>
          </cell>
        </row>
        <row r="298">
          <cell r="B298">
            <v>42751</v>
          </cell>
          <cell r="C298">
            <v>0.74760000000000004</v>
          </cell>
          <cell r="D298">
            <v>0.74356000000000011</v>
          </cell>
        </row>
        <row r="299">
          <cell r="B299">
            <v>42752</v>
          </cell>
          <cell r="C299">
            <v>0.75</v>
          </cell>
          <cell r="D299">
            <v>0.74608000000000008</v>
          </cell>
        </row>
        <row r="300">
          <cell r="B300">
            <v>42753</v>
          </cell>
          <cell r="C300">
            <v>0.75519999999999998</v>
          </cell>
          <cell r="D300">
            <v>0.74950000000000006</v>
          </cell>
        </row>
        <row r="301">
          <cell r="B301">
            <v>42754</v>
          </cell>
          <cell r="C301">
            <v>0.75219999999999998</v>
          </cell>
          <cell r="D301">
            <v>0.75069999999999992</v>
          </cell>
        </row>
        <row r="302">
          <cell r="B302">
            <v>42755</v>
          </cell>
          <cell r="C302">
            <v>0.75749999999999995</v>
          </cell>
          <cell r="D302">
            <v>0.75249999999999995</v>
          </cell>
        </row>
        <row r="303">
          <cell r="B303">
            <v>42758</v>
          </cell>
          <cell r="C303">
            <v>0.75619999999999998</v>
          </cell>
          <cell r="D303">
            <v>0.75421999999999989</v>
          </cell>
        </row>
        <row r="304">
          <cell r="B304">
            <v>42759</v>
          </cell>
          <cell r="C304">
            <v>0.75760000000000005</v>
          </cell>
          <cell r="D304">
            <v>0.75573999999999997</v>
          </cell>
        </row>
        <row r="305">
          <cell r="B305">
            <v>42760</v>
          </cell>
          <cell r="C305">
            <v>0.75429999999999997</v>
          </cell>
          <cell r="D305">
            <v>0.75556000000000001</v>
          </cell>
        </row>
        <row r="306">
          <cell r="B306">
            <v>42762</v>
          </cell>
          <cell r="C306">
            <v>0.75280000000000002</v>
          </cell>
          <cell r="D306">
            <v>0.75568000000000002</v>
          </cell>
        </row>
        <row r="307">
          <cell r="B307">
            <v>42765</v>
          </cell>
          <cell r="C307">
            <v>0.75519999999999998</v>
          </cell>
          <cell r="D307">
            <v>0.75522</v>
          </cell>
        </row>
        <row r="308">
          <cell r="B308">
            <v>42766</v>
          </cell>
          <cell r="C308">
            <v>0.75670000000000004</v>
          </cell>
          <cell r="D308">
            <v>0.75531999999999999</v>
          </cell>
        </row>
        <row r="309">
          <cell r="B309">
            <v>42767</v>
          </cell>
          <cell r="C309">
            <v>0.75660000000000005</v>
          </cell>
          <cell r="D309">
            <v>0.75512000000000001</v>
          </cell>
        </row>
        <row r="310">
          <cell r="B310">
            <v>42768</v>
          </cell>
          <cell r="C310">
            <v>0.76380000000000003</v>
          </cell>
          <cell r="D310">
            <v>0.75702000000000003</v>
          </cell>
        </row>
        <row r="311">
          <cell r="B311">
            <v>42769</v>
          </cell>
          <cell r="C311">
            <v>0.76529999999999998</v>
          </cell>
          <cell r="D311">
            <v>0.75951999999999997</v>
          </cell>
        </row>
        <row r="312">
          <cell r="B312">
            <v>42772</v>
          </cell>
          <cell r="C312">
            <v>0.76649999999999996</v>
          </cell>
          <cell r="D312">
            <v>0.7617799999999999</v>
          </cell>
        </row>
        <row r="313">
          <cell r="B313">
            <v>42773</v>
          </cell>
          <cell r="C313">
            <v>0.7671</v>
          </cell>
          <cell r="D313">
            <v>0.76385999999999998</v>
          </cell>
        </row>
        <row r="314">
          <cell r="B314">
            <v>42774</v>
          </cell>
          <cell r="C314">
            <v>0.76319999999999999</v>
          </cell>
          <cell r="D314">
            <v>0.76518000000000008</v>
          </cell>
        </row>
        <row r="315">
          <cell r="B315">
            <v>42775</v>
          </cell>
          <cell r="C315">
            <v>0.76249999999999996</v>
          </cell>
          <cell r="D315">
            <v>0.76492000000000004</v>
          </cell>
        </row>
        <row r="316">
          <cell r="B316">
            <v>42776</v>
          </cell>
          <cell r="C316">
            <v>0.76449999999999996</v>
          </cell>
          <cell r="D316">
            <v>0.76475999999999988</v>
          </cell>
        </row>
        <row r="317">
          <cell r="B317">
            <v>42779</v>
          </cell>
          <cell r="C317">
            <v>0.76649999999999996</v>
          </cell>
          <cell r="D317">
            <v>0.76475999999999988</v>
          </cell>
        </row>
        <row r="318">
          <cell r="B318">
            <v>42780</v>
          </cell>
          <cell r="C318">
            <v>0.76780000000000004</v>
          </cell>
          <cell r="D318">
            <v>0.76490000000000014</v>
          </cell>
        </row>
        <row r="319">
          <cell r="B319">
            <v>42781</v>
          </cell>
          <cell r="C319">
            <v>0.7671</v>
          </cell>
          <cell r="D319">
            <v>0.76568000000000003</v>
          </cell>
        </row>
        <row r="320">
          <cell r="B320">
            <v>42782</v>
          </cell>
          <cell r="C320">
            <v>0.77129999999999999</v>
          </cell>
          <cell r="D320">
            <v>0.76744000000000001</v>
          </cell>
        </row>
        <row r="321">
          <cell r="B321">
            <v>42783</v>
          </cell>
          <cell r="C321">
            <v>0.77090000000000003</v>
          </cell>
          <cell r="D321">
            <v>0.76872000000000007</v>
          </cell>
        </row>
        <row r="322">
          <cell r="B322">
            <v>42786</v>
          </cell>
          <cell r="C322">
            <v>0.76759999999999995</v>
          </cell>
          <cell r="D322">
            <v>0.76893999999999996</v>
          </cell>
        </row>
        <row r="323">
          <cell r="B323">
            <v>42787</v>
          </cell>
          <cell r="C323">
            <v>0.76680000000000004</v>
          </cell>
          <cell r="D323">
            <v>0.76873999999999998</v>
          </cell>
        </row>
        <row r="324">
          <cell r="B324">
            <v>42788</v>
          </cell>
          <cell r="C324">
            <v>0.76910000000000001</v>
          </cell>
          <cell r="D324">
            <v>0.76913999999999993</v>
          </cell>
        </row>
        <row r="325">
          <cell r="B325">
            <v>42789</v>
          </cell>
          <cell r="C325">
            <v>0.76870000000000005</v>
          </cell>
          <cell r="D325">
            <v>0.76861999999999997</v>
          </cell>
        </row>
        <row r="326">
          <cell r="B326">
            <v>42790</v>
          </cell>
          <cell r="C326">
            <v>0.77170000000000005</v>
          </cell>
          <cell r="D326">
            <v>0.76878000000000002</v>
          </cell>
        </row>
        <row r="327">
          <cell r="B327">
            <v>42793</v>
          </cell>
          <cell r="C327">
            <v>0.76949999999999996</v>
          </cell>
          <cell r="D327">
            <v>0.76916000000000007</v>
          </cell>
        </row>
        <row r="328">
          <cell r="B328">
            <v>42794</v>
          </cell>
          <cell r="C328">
            <v>0.76880000000000004</v>
          </cell>
          <cell r="D328">
            <v>0.76956000000000002</v>
          </cell>
        </row>
        <row r="329">
          <cell r="B329">
            <v>42795</v>
          </cell>
          <cell r="C329">
            <v>0.76559999999999995</v>
          </cell>
          <cell r="D329">
            <v>0.76885999999999999</v>
          </cell>
        </row>
        <row r="330">
          <cell r="B330">
            <v>42796</v>
          </cell>
          <cell r="C330">
            <v>0.76549999999999996</v>
          </cell>
          <cell r="D330">
            <v>0.76822000000000001</v>
          </cell>
        </row>
        <row r="331">
          <cell r="B331">
            <v>42797</v>
          </cell>
          <cell r="C331">
            <v>0.75619999999999998</v>
          </cell>
          <cell r="D331">
            <v>0.76511999999999991</v>
          </cell>
        </row>
        <row r="332">
          <cell r="B332">
            <v>42800</v>
          </cell>
          <cell r="C332">
            <v>0.75729999999999997</v>
          </cell>
          <cell r="D332">
            <v>0.76267999999999991</v>
          </cell>
        </row>
        <row r="333">
          <cell r="B333">
            <v>42801</v>
          </cell>
          <cell r="C333">
            <v>0.76200000000000001</v>
          </cell>
          <cell r="D333">
            <v>0.76132</v>
          </cell>
        </row>
        <row r="334">
          <cell r="B334">
            <v>42802</v>
          </cell>
          <cell r="C334">
            <v>0.75900000000000001</v>
          </cell>
          <cell r="D334">
            <v>0.76</v>
          </cell>
        </row>
        <row r="335">
          <cell r="B335">
            <v>42803</v>
          </cell>
          <cell r="C335">
            <v>0.75139999999999996</v>
          </cell>
          <cell r="D335">
            <v>0.75717999999999996</v>
          </cell>
        </row>
        <row r="336">
          <cell r="B336">
            <v>42804</v>
          </cell>
          <cell r="C336">
            <v>0.75219999999999998</v>
          </cell>
          <cell r="D336">
            <v>0.75637999999999983</v>
          </cell>
        </row>
        <row r="337">
          <cell r="B337">
            <v>42807</v>
          </cell>
          <cell r="C337">
            <v>0.75660000000000005</v>
          </cell>
          <cell r="D337">
            <v>0.75623999999999991</v>
          </cell>
        </row>
        <row r="338">
          <cell r="B338">
            <v>42808</v>
          </cell>
          <cell r="C338">
            <v>0.75629999999999997</v>
          </cell>
          <cell r="D338">
            <v>0.75509999999999999</v>
          </cell>
        </row>
        <row r="339">
          <cell r="B339">
            <v>42809</v>
          </cell>
          <cell r="C339">
            <v>0.75739999999999996</v>
          </cell>
          <cell r="D339">
            <v>0.75478000000000001</v>
          </cell>
        </row>
        <row r="340">
          <cell r="B340">
            <v>42810</v>
          </cell>
          <cell r="C340">
            <v>0.76780000000000004</v>
          </cell>
          <cell r="D340">
            <v>0.75806000000000007</v>
          </cell>
        </row>
        <row r="341">
          <cell r="B341">
            <v>42811</v>
          </cell>
          <cell r="C341">
            <v>0.76890000000000003</v>
          </cell>
          <cell r="D341">
            <v>0.76139999999999997</v>
          </cell>
        </row>
        <row r="342">
          <cell r="B342">
            <v>42814</v>
          </cell>
          <cell r="C342">
            <v>0.77239999999999998</v>
          </cell>
          <cell r="D342">
            <v>0.76456000000000002</v>
          </cell>
        </row>
        <row r="343">
          <cell r="B343">
            <v>42815</v>
          </cell>
          <cell r="C343">
            <v>0.77080000000000004</v>
          </cell>
          <cell r="D343">
            <v>0.76745999999999992</v>
          </cell>
        </row>
        <row r="344">
          <cell r="B344">
            <v>42816</v>
          </cell>
          <cell r="C344">
            <v>0.76680000000000004</v>
          </cell>
          <cell r="D344">
            <v>0.76933999999999991</v>
          </cell>
        </row>
        <row r="345">
          <cell r="B345">
            <v>42817</v>
          </cell>
          <cell r="C345">
            <v>0.76619999999999999</v>
          </cell>
          <cell r="D345">
            <v>0.76902000000000004</v>
          </cell>
        </row>
        <row r="346">
          <cell r="B346">
            <v>42818</v>
          </cell>
          <cell r="C346">
            <v>0.76180000000000003</v>
          </cell>
          <cell r="D346">
            <v>0.76760000000000006</v>
          </cell>
        </row>
        <row r="347">
          <cell r="B347">
            <v>42821</v>
          </cell>
          <cell r="C347">
            <v>0.76329999999999998</v>
          </cell>
          <cell r="D347">
            <v>0.76578000000000002</v>
          </cell>
        </row>
        <row r="348">
          <cell r="B348">
            <v>42822</v>
          </cell>
          <cell r="C348">
            <v>0.76149999999999995</v>
          </cell>
          <cell r="D348">
            <v>0.76391999999999993</v>
          </cell>
        </row>
        <row r="349">
          <cell r="B349">
            <v>42823</v>
          </cell>
          <cell r="C349">
            <v>0.76439999999999997</v>
          </cell>
          <cell r="D349">
            <v>0.7634399999999999</v>
          </cell>
        </row>
        <row r="350">
          <cell r="B350">
            <v>42824</v>
          </cell>
          <cell r="C350">
            <v>0.76629999999999998</v>
          </cell>
          <cell r="D350">
            <v>0.76346000000000003</v>
          </cell>
        </row>
        <row r="351">
          <cell r="B351">
            <v>42825</v>
          </cell>
          <cell r="C351">
            <v>0.76439999999999997</v>
          </cell>
          <cell r="D351">
            <v>0.7639800000000001</v>
          </cell>
        </row>
        <row r="352">
          <cell r="B352">
            <v>42828</v>
          </cell>
          <cell r="C352">
            <v>0.76019999999999999</v>
          </cell>
          <cell r="D352">
            <v>0.76336000000000015</v>
          </cell>
        </row>
        <row r="353">
          <cell r="B353">
            <v>42829</v>
          </cell>
          <cell r="C353">
            <v>0.75760000000000005</v>
          </cell>
          <cell r="D353">
            <v>0.76258000000000004</v>
          </cell>
        </row>
        <row r="354">
          <cell r="B354">
            <v>42830</v>
          </cell>
          <cell r="C354">
            <v>0.75800000000000001</v>
          </cell>
          <cell r="D354">
            <v>0.76129999999999998</v>
          </cell>
        </row>
        <row r="355">
          <cell r="B355">
            <v>42831</v>
          </cell>
          <cell r="C355">
            <v>0.75419999999999998</v>
          </cell>
          <cell r="D355">
            <v>0.75888</v>
          </cell>
        </row>
        <row r="356">
          <cell r="B356">
            <v>42832</v>
          </cell>
          <cell r="C356">
            <v>0.75229999999999997</v>
          </cell>
          <cell r="D356">
            <v>0.75646000000000002</v>
          </cell>
        </row>
        <row r="357">
          <cell r="B357">
            <v>42835</v>
          </cell>
          <cell r="C357">
            <v>0.749</v>
          </cell>
          <cell r="D357">
            <v>0.75422</v>
          </cell>
        </row>
        <row r="358">
          <cell r="B358">
            <v>42836</v>
          </cell>
          <cell r="C358">
            <v>0.75019999999999998</v>
          </cell>
          <cell r="D358">
            <v>0.75273999999999996</v>
          </cell>
        </row>
        <row r="359">
          <cell r="B359">
            <v>42837</v>
          </cell>
          <cell r="C359">
            <v>0.74990000000000001</v>
          </cell>
          <cell r="D359">
            <v>0.75112000000000001</v>
          </cell>
        </row>
        <row r="360">
          <cell r="B360">
            <v>42838</v>
          </cell>
          <cell r="C360">
            <v>0.75890000000000002</v>
          </cell>
          <cell r="D360">
            <v>0.75206000000000006</v>
          </cell>
        </row>
        <row r="361">
          <cell r="B361">
            <v>42843</v>
          </cell>
          <cell r="C361">
            <v>0.75600000000000001</v>
          </cell>
          <cell r="D361">
            <v>0.75280000000000002</v>
          </cell>
        </row>
        <row r="362">
          <cell r="B362">
            <v>42844</v>
          </cell>
          <cell r="C362">
            <v>0.75209999999999999</v>
          </cell>
          <cell r="D362">
            <v>0.75341999999999998</v>
          </cell>
        </row>
        <row r="363">
          <cell r="B363">
            <v>42845</v>
          </cell>
          <cell r="C363">
            <v>0.75070000000000003</v>
          </cell>
          <cell r="D363">
            <v>0.75352000000000008</v>
          </cell>
        </row>
        <row r="364">
          <cell r="B364">
            <v>42846</v>
          </cell>
          <cell r="C364">
            <v>0.75349999999999995</v>
          </cell>
          <cell r="D364">
            <v>0.75424000000000002</v>
          </cell>
        </row>
        <row r="365">
          <cell r="B365">
            <v>42849</v>
          </cell>
          <cell r="C365">
            <v>0.75590000000000002</v>
          </cell>
          <cell r="D365">
            <v>0.75363999999999998</v>
          </cell>
        </row>
        <row r="366">
          <cell r="B366">
            <v>42851</v>
          </cell>
          <cell r="C366">
            <v>0.75160000000000005</v>
          </cell>
          <cell r="D366">
            <v>0.75275999999999998</v>
          </cell>
        </row>
        <row r="367">
          <cell r="B367">
            <v>42852</v>
          </cell>
          <cell r="C367">
            <v>0.74850000000000005</v>
          </cell>
          <cell r="D367">
            <v>0.75204000000000004</v>
          </cell>
        </row>
        <row r="368">
          <cell r="B368">
            <v>42853</v>
          </cell>
          <cell r="C368">
            <v>0.74750000000000005</v>
          </cell>
          <cell r="D368">
            <v>0.75140000000000007</v>
          </cell>
        </row>
        <row r="369">
          <cell r="B369">
            <v>42856</v>
          </cell>
          <cell r="C369">
            <v>0.74860000000000004</v>
          </cell>
          <cell r="D369">
            <v>0.75042000000000009</v>
          </cell>
        </row>
        <row r="370">
          <cell r="B370">
            <v>42857</v>
          </cell>
          <cell r="C370">
            <v>0.75390000000000001</v>
          </cell>
          <cell r="D370">
            <v>0.75002000000000013</v>
          </cell>
        </row>
        <row r="371">
          <cell r="B371">
            <v>42858</v>
          </cell>
          <cell r="C371">
            <v>0.75</v>
          </cell>
          <cell r="D371">
            <v>0.74970000000000003</v>
          </cell>
        </row>
        <row r="372">
          <cell r="B372">
            <v>42859</v>
          </cell>
          <cell r="C372">
            <v>0.74080000000000001</v>
          </cell>
          <cell r="D372">
            <v>0.74816000000000005</v>
          </cell>
        </row>
        <row r="373">
          <cell r="B373">
            <v>42860</v>
          </cell>
          <cell r="C373">
            <v>0.73760000000000003</v>
          </cell>
          <cell r="D373">
            <v>0.74618000000000007</v>
          </cell>
        </row>
        <row r="374">
          <cell r="B374">
            <v>42863</v>
          </cell>
          <cell r="C374">
            <v>0.74150000000000005</v>
          </cell>
          <cell r="D374">
            <v>0.74475999999999998</v>
          </cell>
        </row>
        <row r="375">
          <cell r="B375">
            <v>42864</v>
          </cell>
          <cell r="C375">
            <v>0.73519999999999996</v>
          </cell>
          <cell r="D375">
            <v>0.74102000000000001</v>
          </cell>
        </row>
        <row r="376">
          <cell r="B376">
            <v>42865</v>
          </cell>
          <cell r="C376">
            <v>0.73660000000000003</v>
          </cell>
          <cell r="D376">
            <v>0.73834</v>
          </cell>
        </row>
        <row r="377">
          <cell r="B377">
            <v>42866</v>
          </cell>
          <cell r="C377">
            <v>0.73519999999999996</v>
          </cell>
          <cell r="D377">
            <v>0.73721999999999999</v>
          </cell>
        </row>
        <row r="378">
          <cell r="B378">
            <v>42867</v>
          </cell>
          <cell r="C378">
            <v>0.73850000000000005</v>
          </cell>
          <cell r="D378">
            <v>0.73740000000000006</v>
          </cell>
        </row>
        <row r="379">
          <cell r="B379">
            <v>42870</v>
          </cell>
          <cell r="C379">
            <v>0.7399</v>
          </cell>
          <cell r="D379">
            <v>0.73707999999999996</v>
          </cell>
        </row>
        <row r="380">
          <cell r="B380">
            <v>42871</v>
          </cell>
          <cell r="C380">
            <v>0.74229999999999996</v>
          </cell>
          <cell r="D380">
            <v>0.73849999999999993</v>
          </cell>
        </row>
        <row r="381">
          <cell r="B381">
            <v>42872</v>
          </cell>
          <cell r="C381">
            <v>0.74299999999999999</v>
          </cell>
          <cell r="D381">
            <v>0.73977999999999988</v>
          </cell>
        </row>
        <row r="382">
          <cell r="B382">
            <v>42873</v>
          </cell>
          <cell r="C382">
            <v>0.74570000000000003</v>
          </cell>
          <cell r="D382">
            <v>0.74187999999999987</v>
          </cell>
        </row>
        <row r="383">
          <cell r="B383">
            <v>42874</v>
          </cell>
          <cell r="C383">
            <v>0.74260000000000004</v>
          </cell>
          <cell r="D383">
            <v>0.74270000000000003</v>
          </cell>
        </row>
        <row r="384">
          <cell r="B384">
            <v>42877</v>
          </cell>
          <cell r="C384">
            <v>0.74439999999999995</v>
          </cell>
          <cell r="D384">
            <v>0.74360000000000004</v>
          </cell>
        </row>
        <row r="385">
          <cell r="B385">
            <v>42878</v>
          </cell>
          <cell r="C385">
            <v>0.74970000000000003</v>
          </cell>
          <cell r="D385">
            <v>0.74507999999999996</v>
          </cell>
        </row>
        <row r="386">
          <cell r="B386">
            <v>42879</v>
          </cell>
          <cell r="C386">
            <v>0.745</v>
          </cell>
          <cell r="D386">
            <v>0.74548000000000003</v>
          </cell>
        </row>
        <row r="387">
          <cell r="B387">
            <v>42880</v>
          </cell>
          <cell r="C387">
            <v>0.751</v>
          </cell>
          <cell r="D387">
            <v>0.74653999999999998</v>
          </cell>
        </row>
        <row r="388">
          <cell r="B388">
            <v>42881</v>
          </cell>
          <cell r="C388">
            <v>0.74350000000000005</v>
          </cell>
          <cell r="D388">
            <v>0.74672000000000005</v>
          </cell>
        </row>
        <row r="389">
          <cell r="B389">
            <v>42884</v>
          </cell>
          <cell r="C389">
            <v>0.74329999999999996</v>
          </cell>
          <cell r="D389">
            <v>0.74649999999999994</v>
          </cell>
        </row>
        <row r="390">
          <cell r="B390">
            <v>42885</v>
          </cell>
          <cell r="C390">
            <v>0.74380000000000002</v>
          </cell>
          <cell r="D390">
            <v>0.74532000000000009</v>
          </cell>
        </row>
        <row r="391">
          <cell r="B391">
            <v>42886</v>
          </cell>
          <cell r="C391">
            <v>0.745</v>
          </cell>
          <cell r="D391">
            <v>0.74532000000000009</v>
          </cell>
        </row>
        <row r="392">
          <cell r="B392">
            <v>42887</v>
          </cell>
          <cell r="C392">
            <v>0.74029999999999996</v>
          </cell>
          <cell r="D392">
            <v>0.74317999999999995</v>
          </cell>
        </row>
        <row r="393">
          <cell r="B393">
            <v>42888</v>
          </cell>
          <cell r="C393">
            <v>0.73899999999999999</v>
          </cell>
          <cell r="D393">
            <v>0.74227999999999994</v>
          </cell>
        </row>
        <row r="394">
          <cell r="B394">
            <v>42891</v>
          </cell>
          <cell r="C394">
            <v>0.74639999999999995</v>
          </cell>
          <cell r="D394">
            <v>0.74289999999999989</v>
          </cell>
        </row>
        <row r="395">
          <cell r="B395">
            <v>42892</v>
          </cell>
          <cell r="C395">
            <v>0.74929999999999997</v>
          </cell>
          <cell r="D395">
            <v>0.74399999999999999</v>
          </cell>
        </row>
        <row r="396">
          <cell r="B396">
            <v>42893</v>
          </cell>
          <cell r="C396">
            <v>0.754</v>
          </cell>
          <cell r="D396">
            <v>0.74579999999999991</v>
          </cell>
        </row>
        <row r="397">
          <cell r="B397">
            <v>42894</v>
          </cell>
          <cell r="C397">
            <v>0.755</v>
          </cell>
          <cell r="D397">
            <v>0.74873999999999996</v>
          </cell>
        </row>
        <row r="398">
          <cell r="B398">
            <v>42895</v>
          </cell>
          <cell r="C398">
            <v>0.75349999999999995</v>
          </cell>
          <cell r="D398">
            <v>0.75163999999999986</v>
          </cell>
        </row>
        <row r="399">
          <cell r="B399">
            <v>42899</v>
          </cell>
          <cell r="C399">
            <v>0.75560000000000005</v>
          </cell>
          <cell r="D399">
            <v>0.75347999999999993</v>
          </cell>
        </row>
        <row r="400">
          <cell r="B400">
            <v>42900</v>
          </cell>
          <cell r="C400">
            <v>0.75509999999999999</v>
          </cell>
          <cell r="D400">
            <v>0.75463999999999998</v>
          </cell>
        </row>
        <row r="401">
          <cell r="B401">
            <v>42901</v>
          </cell>
          <cell r="C401">
            <v>0.76160000000000005</v>
          </cell>
          <cell r="D401">
            <v>0.75616000000000005</v>
          </cell>
        </row>
        <row r="402">
          <cell r="B402">
            <v>42902</v>
          </cell>
          <cell r="C402">
            <v>0.75929999999999997</v>
          </cell>
          <cell r="D402">
            <v>0.75702000000000003</v>
          </cell>
        </row>
        <row r="403">
          <cell r="B403">
            <v>42905</v>
          </cell>
          <cell r="C403">
            <v>0.76139999999999997</v>
          </cell>
          <cell r="D403">
            <v>0.75860000000000005</v>
          </cell>
        </row>
        <row r="404">
          <cell r="B404">
            <v>42906</v>
          </cell>
          <cell r="C404">
            <v>0.76119999999999999</v>
          </cell>
          <cell r="D404">
            <v>0.75972000000000006</v>
          </cell>
        </row>
        <row r="405">
          <cell r="B405">
            <v>42907</v>
          </cell>
          <cell r="C405">
            <v>0.75629999999999997</v>
          </cell>
          <cell r="D405">
            <v>0.75996000000000008</v>
          </cell>
        </row>
        <row r="406">
          <cell r="B406">
            <v>42908</v>
          </cell>
          <cell r="C406">
            <v>0.75580000000000003</v>
          </cell>
          <cell r="D406">
            <v>0.75879999999999992</v>
          </cell>
        </row>
        <row r="407">
          <cell r="B407">
            <v>42909</v>
          </cell>
          <cell r="C407">
            <v>0.75570000000000004</v>
          </cell>
          <cell r="D407">
            <v>0.75807999999999998</v>
          </cell>
        </row>
        <row r="408">
          <cell r="B408">
            <v>42912</v>
          </cell>
          <cell r="C408">
            <v>0.75780000000000003</v>
          </cell>
          <cell r="D408">
            <v>0.75736000000000003</v>
          </cell>
        </row>
        <row r="409">
          <cell r="B409">
            <v>42913</v>
          </cell>
          <cell r="C409">
            <v>0.75990000000000002</v>
          </cell>
          <cell r="D409">
            <v>0.75710000000000011</v>
          </cell>
        </row>
        <row r="410">
          <cell r="B410">
            <v>42914</v>
          </cell>
          <cell r="C410">
            <v>0.7611</v>
          </cell>
          <cell r="D410">
            <v>0.75806000000000007</v>
          </cell>
        </row>
        <row r="411">
          <cell r="B411">
            <v>42915</v>
          </cell>
          <cell r="C411">
            <v>0.76619999999999999</v>
          </cell>
          <cell r="D411">
            <v>0.76014000000000004</v>
          </cell>
        </row>
        <row r="412">
          <cell r="B412">
            <v>42916</v>
          </cell>
          <cell r="C412">
            <v>0.76919999999999999</v>
          </cell>
          <cell r="D412">
            <v>0.76283999999999996</v>
          </cell>
        </row>
        <row r="413">
          <cell r="B413">
            <v>42919</v>
          </cell>
          <cell r="C413">
            <v>0.76749999999999996</v>
          </cell>
          <cell r="D413">
            <v>0.76478000000000002</v>
          </cell>
        </row>
        <row r="414">
          <cell r="B414">
            <v>42920</v>
          </cell>
          <cell r="C414">
            <v>0.76080000000000003</v>
          </cell>
          <cell r="D414">
            <v>0.76496000000000008</v>
          </cell>
        </row>
        <row r="415">
          <cell r="B415">
            <v>42921</v>
          </cell>
          <cell r="C415">
            <v>0.76190000000000002</v>
          </cell>
          <cell r="D415">
            <v>0.76512000000000013</v>
          </cell>
        </row>
        <row r="416">
          <cell r="B416">
            <v>42922</v>
          </cell>
          <cell r="C416">
            <v>0.75970000000000004</v>
          </cell>
          <cell r="D416">
            <v>0.76382000000000005</v>
          </cell>
        </row>
        <row r="417">
          <cell r="B417">
            <v>42923</v>
          </cell>
          <cell r="C417">
            <v>0.75849999999999995</v>
          </cell>
          <cell r="D417">
            <v>0.76167999999999991</v>
          </cell>
        </row>
        <row r="418">
          <cell r="B418">
            <v>42926</v>
          </cell>
          <cell r="C418">
            <v>0.76080000000000003</v>
          </cell>
          <cell r="D418">
            <v>0.76034000000000002</v>
          </cell>
        </row>
        <row r="419">
          <cell r="B419">
            <v>42927</v>
          </cell>
          <cell r="C419">
            <v>0.76119999999999999</v>
          </cell>
          <cell r="D419">
            <v>0.7604200000000001</v>
          </cell>
        </row>
        <row r="420">
          <cell r="B420">
            <v>42928</v>
          </cell>
          <cell r="C420">
            <v>0.76529999999999998</v>
          </cell>
          <cell r="D420">
            <v>0.7611</v>
          </cell>
        </row>
        <row r="421">
          <cell r="B421">
            <v>42929</v>
          </cell>
          <cell r="C421">
            <v>0.77049999999999996</v>
          </cell>
          <cell r="D421">
            <v>0.76326000000000005</v>
          </cell>
        </row>
        <row r="422">
          <cell r="B422">
            <v>42930</v>
          </cell>
          <cell r="C422">
            <v>0.77439999999999998</v>
          </cell>
          <cell r="D422">
            <v>0.76644000000000001</v>
          </cell>
        </row>
        <row r="423">
          <cell r="B423">
            <v>42933</v>
          </cell>
          <cell r="C423">
            <v>0.78120000000000001</v>
          </cell>
          <cell r="D423">
            <v>0.77051999999999998</v>
          </cell>
        </row>
        <row r="424">
          <cell r="B424">
            <v>42934</v>
          </cell>
          <cell r="C424">
            <v>0.79039999999999999</v>
          </cell>
          <cell r="D424">
            <v>0.77636000000000005</v>
          </cell>
        </row>
        <row r="425">
          <cell r="B425">
            <v>42935</v>
          </cell>
          <cell r="C425">
            <v>0.79349999999999998</v>
          </cell>
          <cell r="D425">
            <v>0.78199999999999992</v>
          </cell>
        </row>
        <row r="426">
          <cell r="B426">
            <v>42936</v>
          </cell>
          <cell r="C426">
            <v>0.79239999999999999</v>
          </cell>
          <cell r="D426">
            <v>0.78637999999999997</v>
          </cell>
        </row>
        <row r="427">
          <cell r="B427">
            <v>42937</v>
          </cell>
          <cell r="C427">
            <v>0.79110000000000003</v>
          </cell>
          <cell r="D427">
            <v>0.78971999999999998</v>
          </cell>
        </row>
        <row r="428">
          <cell r="B428">
            <v>42940</v>
          </cell>
          <cell r="C428">
            <v>0.79290000000000005</v>
          </cell>
          <cell r="D428">
            <v>0.79205999999999999</v>
          </cell>
        </row>
        <row r="429">
          <cell r="B429">
            <v>42941</v>
          </cell>
          <cell r="C429">
            <v>0.79400000000000004</v>
          </cell>
          <cell r="D429">
            <v>0.79278000000000004</v>
          </cell>
        </row>
        <row r="430">
          <cell r="B430">
            <v>42942</v>
          </cell>
          <cell r="C430">
            <v>0.78900000000000003</v>
          </cell>
          <cell r="D430">
            <v>0.79188000000000003</v>
          </cell>
        </row>
        <row r="431">
          <cell r="B431">
            <v>42943</v>
          </cell>
          <cell r="C431">
            <v>0.80459999999999998</v>
          </cell>
          <cell r="D431">
            <v>0.79432000000000014</v>
          </cell>
        </row>
        <row r="432">
          <cell r="B432">
            <v>42944</v>
          </cell>
          <cell r="C432">
            <v>0.79700000000000004</v>
          </cell>
          <cell r="D432">
            <v>0.7955000000000001</v>
          </cell>
        </row>
        <row r="433">
          <cell r="B433">
            <v>42947</v>
          </cell>
          <cell r="C433">
            <v>0.79869999999999997</v>
          </cell>
          <cell r="D433">
            <v>0.79665999999999992</v>
          </cell>
        </row>
        <row r="434">
          <cell r="B434">
            <v>42948</v>
          </cell>
          <cell r="C434">
            <v>0.80110000000000003</v>
          </cell>
          <cell r="D434">
            <v>0.79808000000000001</v>
          </cell>
        </row>
        <row r="435">
          <cell r="B435">
            <v>42949</v>
          </cell>
          <cell r="C435">
            <v>0.79620000000000002</v>
          </cell>
          <cell r="D435">
            <v>0.7995199999999999</v>
          </cell>
        </row>
        <row r="436">
          <cell r="B436">
            <v>42950</v>
          </cell>
          <cell r="C436">
            <v>0.7923</v>
          </cell>
          <cell r="D436">
            <v>0.79705999999999988</v>
          </cell>
        </row>
        <row r="437">
          <cell r="B437">
            <v>42951</v>
          </cell>
          <cell r="C437">
            <v>0.79769999999999996</v>
          </cell>
          <cell r="D437">
            <v>0.79719999999999991</v>
          </cell>
        </row>
        <row r="438">
          <cell r="B438">
            <v>42955</v>
          </cell>
          <cell r="C438">
            <v>0.7923</v>
          </cell>
          <cell r="D438">
            <v>0.79591999999999996</v>
          </cell>
        </row>
        <row r="439">
          <cell r="B439">
            <v>42956</v>
          </cell>
          <cell r="C439">
            <v>0.78839999999999999</v>
          </cell>
          <cell r="D439">
            <v>0.79337999999999997</v>
          </cell>
        </row>
        <row r="440">
          <cell r="B440">
            <v>42957</v>
          </cell>
          <cell r="C440">
            <v>0.7873</v>
          </cell>
          <cell r="D440">
            <v>0.79160000000000008</v>
          </cell>
        </row>
        <row r="441">
          <cell r="B441">
            <v>42958</v>
          </cell>
          <cell r="C441">
            <v>0.78590000000000004</v>
          </cell>
          <cell r="D441">
            <v>0.79032000000000002</v>
          </cell>
        </row>
        <row r="442">
          <cell r="B442">
            <v>42961</v>
          </cell>
          <cell r="C442">
            <v>0.78920000000000001</v>
          </cell>
          <cell r="D442">
            <v>0.7886200000000001</v>
          </cell>
        </row>
        <row r="443">
          <cell r="B443">
            <v>42962</v>
          </cell>
          <cell r="C443">
            <v>0.78520000000000001</v>
          </cell>
          <cell r="D443">
            <v>0.78720000000000012</v>
          </cell>
        </row>
        <row r="444">
          <cell r="B444">
            <v>42963</v>
          </cell>
          <cell r="C444">
            <v>0.78420000000000001</v>
          </cell>
          <cell r="D444">
            <v>0.78635999999999995</v>
          </cell>
        </row>
        <row r="445">
          <cell r="B445">
            <v>42964</v>
          </cell>
          <cell r="C445">
            <v>0.79379999999999995</v>
          </cell>
          <cell r="D445">
            <v>0.78766000000000003</v>
          </cell>
        </row>
        <row r="446">
          <cell r="B446">
            <v>42965</v>
          </cell>
          <cell r="C446">
            <v>0.78959999999999997</v>
          </cell>
          <cell r="D446">
            <v>0.78839999999999999</v>
          </cell>
        </row>
        <row r="447">
          <cell r="B447">
            <v>42968</v>
          </cell>
          <cell r="C447">
            <v>0.79210000000000003</v>
          </cell>
          <cell r="D447">
            <v>0.78898000000000001</v>
          </cell>
        </row>
        <row r="448">
          <cell r="B448">
            <v>42969</v>
          </cell>
          <cell r="C448">
            <v>0.79400000000000004</v>
          </cell>
          <cell r="D448">
            <v>0.79074</v>
          </cell>
        </row>
        <row r="449">
          <cell r="B449">
            <v>42970</v>
          </cell>
          <cell r="C449">
            <v>0.78939999999999999</v>
          </cell>
          <cell r="D449">
            <v>0.79177999999999993</v>
          </cell>
        </row>
        <row r="450">
          <cell r="B450">
            <v>42971</v>
          </cell>
          <cell r="C450">
            <v>0.78959999999999997</v>
          </cell>
          <cell r="D450">
            <v>0.79094000000000009</v>
          </cell>
        </row>
        <row r="451">
          <cell r="B451">
            <v>42972</v>
          </cell>
          <cell r="C451">
            <v>0.79049999999999998</v>
          </cell>
          <cell r="D451">
            <v>0.79112000000000005</v>
          </cell>
        </row>
        <row r="452">
          <cell r="B452">
            <v>42975</v>
          </cell>
          <cell r="C452">
            <v>0.79430000000000001</v>
          </cell>
          <cell r="D452">
            <v>0.79155999999999993</v>
          </cell>
        </row>
        <row r="453">
          <cell r="B453">
            <v>42976</v>
          </cell>
          <cell r="C453">
            <v>0.79259999999999997</v>
          </cell>
          <cell r="D453">
            <v>0.79128000000000009</v>
          </cell>
        </row>
        <row r="454">
          <cell r="B454">
            <v>42977</v>
          </cell>
          <cell r="C454">
            <v>0.79810000000000003</v>
          </cell>
          <cell r="D454">
            <v>0.79301999999999995</v>
          </cell>
        </row>
        <row r="455">
          <cell r="B455">
            <v>42978</v>
          </cell>
          <cell r="C455">
            <v>0.78979999999999995</v>
          </cell>
          <cell r="D455">
            <v>0.79305999999999988</v>
          </cell>
        </row>
        <row r="456">
          <cell r="B456">
            <v>42979</v>
          </cell>
          <cell r="C456">
            <v>0.79339999999999999</v>
          </cell>
          <cell r="D456">
            <v>0.79364000000000001</v>
          </cell>
        </row>
        <row r="457">
          <cell r="B457">
            <v>42982</v>
          </cell>
          <cell r="C457">
            <v>0.79669999999999996</v>
          </cell>
          <cell r="D457">
            <v>0.79412000000000005</v>
          </cell>
        </row>
        <row r="458">
          <cell r="B458">
            <v>42983</v>
          </cell>
          <cell r="C458">
            <v>0.79610000000000003</v>
          </cell>
          <cell r="D458">
            <v>0.79481999999999997</v>
          </cell>
        </row>
        <row r="459">
          <cell r="B459">
            <v>42984</v>
          </cell>
          <cell r="C459">
            <v>0.79930000000000001</v>
          </cell>
          <cell r="D459">
            <v>0.7950600000000001</v>
          </cell>
        </row>
        <row r="460">
          <cell r="B460">
            <v>42985</v>
          </cell>
          <cell r="C460">
            <v>0.79910000000000003</v>
          </cell>
          <cell r="D460">
            <v>0.79692000000000007</v>
          </cell>
        </row>
        <row r="461">
          <cell r="B461">
            <v>42986</v>
          </cell>
          <cell r="C461">
            <v>0.81210000000000004</v>
          </cell>
          <cell r="D461">
            <v>0.80066000000000004</v>
          </cell>
        </row>
        <row r="462">
          <cell r="B462">
            <v>42989</v>
          </cell>
          <cell r="C462">
            <v>0.80549999999999999</v>
          </cell>
          <cell r="D462">
            <v>0.80242000000000002</v>
          </cell>
        </row>
        <row r="463">
          <cell r="B463">
            <v>42990</v>
          </cell>
          <cell r="C463">
            <v>0.80230000000000001</v>
          </cell>
          <cell r="D463">
            <v>0.80366000000000004</v>
          </cell>
        </row>
        <row r="464">
          <cell r="B464">
            <v>42991</v>
          </cell>
          <cell r="C464">
            <v>0.80269999999999997</v>
          </cell>
          <cell r="D464">
            <v>0.80434000000000005</v>
          </cell>
        </row>
        <row r="465">
          <cell r="B465">
            <v>42992</v>
          </cell>
          <cell r="C465">
            <v>0.8</v>
          </cell>
          <cell r="D465">
            <v>0.8045199999999999</v>
          </cell>
        </row>
        <row r="466">
          <cell r="B466">
            <v>42993</v>
          </cell>
          <cell r="C466">
            <v>0.80010000000000003</v>
          </cell>
          <cell r="D466">
            <v>0.80212000000000006</v>
          </cell>
        </row>
        <row r="467">
          <cell r="B467">
            <v>42996</v>
          </cell>
          <cell r="C467">
            <v>0.80279999999999996</v>
          </cell>
          <cell r="D467">
            <v>0.80158000000000007</v>
          </cell>
        </row>
        <row r="468">
          <cell r="B468">
            <v>42997</v>
          </cell>
          <cell r="C468">
            <v>0.79759999999999998</v>
          </cell>
          <cell r="D468">
            <v>0.80063999999999991</v>
          </cell>
        </row>
        <row r="469">
          <cell r="B469">
            <v>42998</v>
          </cell>
          <cell r="C469">
            <v>0.80289999999999995</v>
          </cell>
          <cell r="D469">
            <v>0.80068000000000006</v>
          </cell>
        </row>
        <row r="470">
          <cell r="B470">
            <v>42999</v>
          </cell>
          <cell r="C470">
            <v>0.7964</v>
          </cell>
          <cell r="D470">
            <v>0.79996000000000012</v>
          </cell>
        </row>
        <row r="471">
          <cell r="B471">
            <v>43000</v>
          </cell>
          <cell r="C471">
            <v>0.79330000000000001</v>
          </cell>
          <cell r="D471">
            <v>0.79859999999999998</v>
          </cell>
        </row>
        <row r="472">
          <cell r="B472">
            <v>43003</v>
          </cell>
          <cell r="C472">
            <v>0.79659999999999997</v>
          </cell>
          <cell r="D472">
            <v>0.79735999999999996</v>
          </cell>
        </row>
        <row r="473">
          <cell r="B473">
            <v>43004</v>
          </cell>
          <cell r="C473">
            <v>0.79379999999999995</v>
          </cell>
          <cell r="D473">
            <v>0.79659999999999997</v>
          </cell>
        </row>
        <row r="474">
          <cell r="B474">
            <v>43005</v>
          </cell>
          <cell r="C474">
            <v>0.78580000000000005</v>
          </cell>
          <cell r="D474">
            <v>0.79318000000000011</v>
          </cell>
        </row>
        <row r="475">
          <cell r="B475">
            <v>43006</v>
          </cell>
          <cell r="C475">
            <v>0.78129999999999999</v>
          </cell>
          <cell r="D475">
            <v>0.79015999999999997</v>
          </cell>
        </row>
        <row r="476">
          <cell r="B476">
            <v>43007</v>
          </cell>
          <cell r="C476">
            <v>0.78390000000000004</v>
          </cell>
          <cell r="D476">
            <v>0.78827999999999998</v>
          </cell>
        </row>
        <row r="477">
          <cell r="B477">
            <v>43011</v>
          </cell>
          <cell r="C477">
            <v>0.78010000000000002</v>
          </cell>
          <cell r="D477">
            <v>0.78498000000000001</v>
          </cell>
        </row>
        <row r="478">
          <cell r="B478">
            <v>43012</v>
          </cell>
          <cell r="C478">
            <v>0.78590000000000004</v>
          </cell>
          <cell r="D478">
            <v>0.78339999999999999</v>
          </cell>
        </row>
        <row r="479">
          <cell r="B479">
            <v>43013</v>
          </cell>
          <cell r="C479">
            <v>0.78320000000000001</v>
          </cell>
          <cell r="D479">
            <v>0.78287999999999991</v>
          </cell>
        </row>
        <row r="480">
          <cell r="B480">
            <v>43014</v>
          </cell>
          <cell r="C480">
            <v>0.77549999999999997</v>
          </cell>
          <cell r="D480">
            <v>0.78171999999999997</v>
          </cell>
        </row>
        <row r="481">
          <cell r="B481">
            <v>43017</v>
          </cell>
          <cell r="C481">
            <v>0.77629999999999999</v>
          </cell>
          <cell r="D481">
            <v>0.7802</v>
          </cell>
        </row>
        <row r="482">
          <cell r="B482">
            <v>43018</v>
          </cell>
          <cell r="C482">
            <v>0.77849999999999997</v>
          </cell>
          <cell r="D482">
            <v>0.77988000000000002</v>
          </cell>
        </row>
        <row r="483">
          <cell r="B483">
            <v>43019</v>
          </cell>
          <cell r="C483">
            <v>0.7782</v>
          </cell>
          <cell r="D483">
            <v>0.77834000000000003</v>
          </cell>
        </row>
        <row r="484">
          <cell r="B484">
            <v>43020</v>
          </cell>
          <cell r="C484">
            <v>0.78169999999999995</v>
          </cell>
          <cell r="D484">
            <v>0.77804000000000006</v>
          </cell>
        </row>
        <row r="485">
          <cell r="B485">
            <v>43021</v>
          </cell>
          <cell r="C485">
            <v>0.78320000000000001</v>
          </cell>
          <cell r="D485">
            <v>0.77957999999999994</v>
          </cell>
        </row>
        <row r="486">
          <cell r="B486">
            <v>43024</v>
          </cell>
          <cell r="C486">
            <v>0.78720000000000001</v>
          </cell>
          <cell r="D486">
            <v>0.78176000000000001</v>
          </cell>
        </row>
        <row r="487">
          <cell r="B487">
            <v>43025</v>
          </cell>
          <cell r="C487">
            <v>0.78459999999999996</v>
          </cell>
          <cell r="D487">
            <v>0.7829799999999999</v>
          </cell>
        </row>
        <row r="488">
          <cell r="B488">
            <v>43026</v>
          </cell>
          <cell r="C488">
            <v>0.78480000000000005</v>
          </cell>
          <cell r="D488">
            <v>0.78430000000000011</v>
          </cell>
        </row>
        <row r="489">
          <cell r="B489">
            <v>43027</v>
          </cell>
          <cell r="C489">
            <v>0.78520000000000001</v>
          </cell>
          <cell r="D489">
            <v>0.78500000000000003</v>
          </cell>
        </row>
        <row r="490">
          <cell r="B490">
            <v>43028</v>
          </cell>
          <cell r="C490">
            <v>0.78449999999999998</v>
          </cell>
          <cell r="D490">
            <v>0.78526000000000007</v>
          </cell>
        </row>
        <row r="491">
          <cell r="B491">
            <v>43031</v>
          </cell>
          <cell r="C491">
            <v>0.78259999999999996</v>
          </cell>
          <cell r="D491">
            <v>0.78434000000000004</v>
          </cell>
        </row>
        <row r="492">
          <cell r="B492">
            <v>43032</v>
          </cell>
          <cell r="C492">
            <v>0.78190000000000004</v>
          </cell>
          <cell r="D492">
            <v>0.78379999999999994</v>
          </cell>
        </row>
        <row r="493">
          <cell r="B493">
            <v>43033</v>
          </cell>
          <cell r="C493">
            <v>0.77200000000000002</v>
          </cell>
          <cell r="D493">
            <v>0.78124000000000005</v>
          </cell>
        </row>
        <row r="494">
          <cell r="B494">
            <v>43034</v>
          </cell>
          <cell r="C494">
            <v>0.77059999999999995</v>
          </cell>
          <cell r="D494">
            <v>0.77832000000000012</v>
          </cell>
        </row>
        <row r="495">
          <cell r="B495">
            <v>43035</v>
          </cell>
          <cell r="C495">
            <v>0.76419999999999999</v>
          </cell>
          <cell r="D495">
            <v>0.77425999999999995</v>
          </cell>
        </row>
        <row r="496">
          <cell r="B496">
            <v>43038</v>
          </cell>
          <cell r="C496">
            <v>0.76770000000000005</v>
          </cell>
          <cell r="D496">
            <v>0.77128000000000008</v>
          </cell>
        </row>
        <row r="497">
          <cell r="B497">
            <v>43039</v>
          </cell>
          <cell r="C497">
            <v>0.76729999999999998</v>
          </cell>
          <cell r="D497">
            <v>0.76836000000000004</v>
          </cell>
        </row>
        <row r="498">
          <cell r="B498">
            <v>43040</v>
          </cell>
          <cell r="C498">
            <v>0.76590000000000003</v>
          </cell>
          <cell r="D498">
            <v>0.76714000000000004</v>
          </cell>
        </row>
        <row r="499">
          <cell r="B499">
            <v>43041</v>
          </cell>
          <cell r="C499">
            <v>0.77149999999999996</v>
          </cell>
          <cell r="D499">
            <v>0.76732</v>
          </cell>
        </row>
        <row r="500">
          <cell r="B500">
            <v>43042</v>
          </cell>
          <cell r="C500">
            <v>0.76900000000000002</v>
          </cell>
          <cell r="D500">
            <v>0.76828000000000007</v>
          </cell>
        </row>
        <row r="501">
          <cell r="B501">
            <v>43045</v>
          </cell>
          <cell r="C501">
            <v>0.76549999999999996</v>
          </cell>
          <cell r="D501">
            <v>0.76783999999999997</v>
          </cell>
        </row>
        <row r="502">
          <cell r="B502">
            <v>43046</v>
          </cell>
          <cell r="C502">
            <v>0.76800000000000002</v>
          </cell>
          <cell r="D502">
            <v>0.76798</v>
          </cell>
        </row>
        <row r="503">
          <cell r="B503">
            <v>43047</v>
          </cell>
          <cell r="C503">
            <v>0.76529999999999998</v>
          </cell>
          <cell r="D503">
            <v>0.76785999999999999</v>
          </cell>
        </row>
        <row r="504">
          <cell r="B504">
            <v>43048</v>
          </cell>
          <cell r="C504">
            <v>0.76829999999999998</v>
          </cell>
          <cell r="D504">
            <v>0.76722000000000001</v>
          </cell>
        </row>
        <row r="505">
          <cell r="B505">
            <v>43049</v>
          </cell>
          <cell r="C505">
            <v>0.76819999999999999</v>
          </cell>
          <cell r="D505">
            <v>0.76706000000000008</v>
          </cell>
        </row>
        <row r="506">
          <cell r="B506">
            <v>43052</v>
          </cell>
          <cell r="C506">
            <v>0.76580000000000004</v>
          </cell>
          <cell r="D506">
            <v>0.76712000000000002</v>
          </cell>
        </row>
        <row r="507">
          <cell r="B507">
            <v>43053</v>
          </cell>
          <cell r="C507">
            <v>0.76319999999999999</v>
          </cell>
          <cell r="D507">
            <v>0.76615999999999995</v>
          </cell>
        </row>
        <row r="508">
          <cell r="B508">
            <v>43054</v>
          </cell>
          <cell r="C508">
            <v>0.75829999999999997</v>
          </cell>
          <cell r="D508">
            <v>0.76475999999999988</v>
          </cell>
        </row>
        <row r="509">
          <cell r="B509">
            <v>43055</v>
          </cell>
          <cell r="C509">
            <v>0.75939999999999996</v>
          </cell>
          <cell r="D509">
            <v>0.76297999999999999</v>
          </cell>
        </row>
        <row r="510">
          <cell r="B510">
            <v>43056</v>
          </cell>
          <cell r="C510">
            <v>0.75739999999999996</v>
          </cell>
          <cell r="D510">
            <v>0.76082000000000005</v>
          </cell>
        </row>
        <row r="511">
          <cell r="B511">
            <v>43059</v>
          </cell>
          <cell r="C511">
            <v>0.75560000000000005</v>
          </cell>
          <cell r="D511">
            <v>0.75878000000000001</v>
          </cell>
        </row>
        <row r="512">
          <cell r="B512">
            <v>43060</v>
          </cell>
          <cell r="C512">
            <v>0.75370000000000004</v>
          </cell>
          <cell r="D512">
            <v>0.75688000000000011</v>
          </cell>
        </row>
        <row r="513">
          <cell r="B513">
            <v>43061</v>
          </cell>
          <cell r="C513">
            <v>0.75680000000000003</v>
          </cell>
          <cell r="D513">
            <v>0.75658000000000014</v>
          </cell>
        </row>
        <row r="514">
          <cell r="B514">
            <v>43062</v>
          </cell>
          <cell r="C514">
            <v>0.7621</v>
          </cell>
          <cell r="D514">
            <v>0.75712000000000013</v>
          </cell>
        </row>
        <row r="515">
          <cell r="B515">
            <v>43063</v>
          </cell>
          <cell r="C515">
            <v>0.76249999999999996</v>
          </cell>
          <cell r="D515">
            <v>0.75814000000000004</v>
          </cell>
        </row>
        <row r="516">
          <cell r="B516">
            <v>43066</v>
          </cell>
          <cell r="C516">
            <v>0.76029999999999998</v>
          </cell>
          <cell r="D516">
            <v>0.75907999999999998</v>
          </cell>
        </row>
        <row r="517">
          <cell r="B517">
            <v>43067</v>
          </cell>
          <cell r="C517">
            <v>0.7611</v>
          </cell>
          <cell r="D517">
            <v>0.7605599999999999</v>
          </cell>
        </row>
        <row r="518">
          <cell r="B518">
            <v>43068</v>
          </cell>
          <cell r="C518">
            <v>0.75860000000000005</v>
          </cell>
          <cell r="D518">
            <v>0.76091999999999993</v>
          </cell>
        </row>
        <row r="519">
          <cell r="B519">
            <v>43069</v>
          </cell>
          <cell r="C519">
            <v>0.75849999999999995</v>
          </cell>
          <cell r="D519">
            <v>0.76019999999999999</v>
          </cell>
        </row>
        <row r="520">
          <cell r="B520">
            <v>43070</v>
          </cell>
          <cell r="C520">
            <v>0.75639999999999996</v>
          </cell>
          <cell r="D520">
            <v>0.75897999999999999</v>
          </cell>
        </row>
        <row r="521">
          <cell r="B521">
            <v>43073</v>
          </cell>
          <cell r="C521">
            <v>0.75980000000000003</v>
          </cell>
          <cell r="D521">
            <v>0.75888000000000011</v>
          </cell>
        </row>
        <row r="522">
          <cell r="B522">
            <v>43074</v>
          </cell>
          <cell r="C522">
            <v>0.7651</v>
          </cell>
          <cell r="D522">
            <v>0.75968000000000013</v>
          </cell>
        </row>
        <row r="523">
          <cell r="B523">
            <v>43075</v>
          </cell>
          <cell r="C523">
            <v>0.75780000000000003</v>
          </cell>
          <cell r="D523">
            <v>0.75951999999999997</v>
          </cell>
        </row>
        <row r="524">
          <cell r="B524">
            <v>43076</v>
          </cell>
          <cell r="C524">
            <v>0.75449999999999995</v>
          </cell>
          <cell r="D524">
            <v>0.75871999999999995</v>
          </cell>
        </row>
        <row r="525">
          <cell r="B525">
            <v>43077</v>
          </cell>
          <cell r="C525">
            <v>0.75119999999999998</v>
          </cell>
          <cell r="D525">
            <v>0.75768000000000002</v>
          </cell>
        </row>
        <row r="526">
          <cell r="B526">
            <v>43080</v>
          </cell>
          <cell r="C526">
            <v>0.75249999999999995</v>
          </cell>
          <cell r="D526">
            <v>0.75622</v>
          </cell>
        </row>
        <row r="527">
          <cell r="B527">
            <v>43081</v>
          </cell>
          <cell r="C527">
            <v>0.75329999999999997</v>
          </cell>
          <cell r="D527">
            <v>0.75385999999999997</v>
          </cell>
        </row>
        <row r="528">
          <cell r="B528">
            <v>43082</v>
          </cell>
          <cell r="C528">
            <v>0.75700000000000001</v>
          </cell>
          <cell r="D528">
            <v>0.75370000000000004</v>
          </cell>
        </row>
        <row r="529">
          <cell r="B529">
            <v>43083</v>
          </cell>
          <cell r="C529">
            <v>0.76659999999999995</v>
          </cell>
          <cell r="D529">
            <v>0.7561199999999999</v>
          </cell>
        </row>
        <row r="530">
          <cell r="B530">
            <v>43084</v>
          </cell>
          <cell r="C530">
            <v>0.76749999999999996</v>
          </cell>
          <cell r="D530">
            <v>0.75937999999999994</v>
          </cell>
        </row>
        <row r="531">
          <cell r="B531">
            <v>43087</v>
          </cell>
          <cell r="C531">
            <v>0.76580000000000004</v>
          </cell>
          <cell r="D531">
            <v>0.76204000000000005</v>
          </cell>
        </row>
        <row r="532">
          <cell r="B532">
            <v>43088</v>
          </cell>
          <cell r="C532">
            <v>0.76690000000000003</v>
          </cell>
          <cell r="D532">
            <v>0.76476000000000011</v>
          </cell>
        </row>
        <row r="533">
          <cell r="B533">
            <v>43089</v>
          </cell>
          <cell r="C533">
            <v>0.76580000000000004</v>
          </cell>
          <cell r="D533">
            <v>0.76652000000000009</v>
          </cell>
        </row>
        <row r="534">
          <cell r="B534">
            <v>43090</v>
          </cell>
          <cell r="C534">
            <v>0.76659999999999995</v>
          </cell>
          <cell r="D534">
            <v>0.76652000000000009</v>
          </cell>
        </row>
        <row r="535">
          <cell r="B535">
            <v>43091</v>
          </cell>
          <cell r="C535">
            <v>0.77139999999999997</v>
          </cell>
          <cell r="D535">
            <v>0.76729999999999998</v>
          </cell>
        </row>
        <row r="536">
          <cell r="B536">
            <v>43096</v>
          </cell>
          <cell r="C536">
            <v>0.77449999999999997</v>
          </cell>
          <cell r="D536">
            <v>0.76904000000000006</v>
          </cell>
        </row>
        <row r="537">
          <cell r="B537">
            <v>43097</v>
          </cell>
          <cell r="C537">
            <v>0.77910000000000001</v>
          </cell>
          <cell r="D537">
            <v>0.77147999999999994</v>
          </cell>
        </row>
        <row r="538">
          <cell r="B538">
            <v>43098</v>
          </cell>
          <cell r="C538">
            <v>0.78</v>
          </cell>
          <cell r="D538">
            <v>0.77432000000000001</v>
          </cell>
        </row>
        <row r="539">
          <cell r="B539">
            <v>43102</v>
          </cell>
          <cell r="C539">
            <v>0.78369999999999995</v>
          </cell>
          <cell r="D539">
            <v>0.7777400000000001</v>
          </cell>
        </row>
        <row r="540">
          <cell r="B540">
            <v>43103</v>
          </cell>
          <cell r="C540">
            <v>0.78159999999999996</v>
          </cell>
          <cell r="D540">
            <v>0.77977999999999992</v>
          </cell>
        </row>
        <row r="541">
          <cell r="B541">
            <v>43104</v>
          </cell>
          <cell r="C541">
            <v>0.78349999999999997</v>
          </cell>
          <cell r="D541">
            <v>0.78158000000000005</v>
          </cell>
        </row>
        <row r="542">
          <cell r="B542">
            <v>43105</v>
          </cell>
          <cell r="C542">
            <v>0.78569999999999995</v>
          </cell>
          <cell r="D542">
            <v>0.78289999999999993</v>
          </cell>
        </row>
        <row r="543">
          <cell r="B543">
            <v>43108</v>
          </cell>
          <cell r="C543">
            <v>0.78420000000000001</v>
          </cell>
          <cell r="D543">
            <v>0.78373999999999988</v>
          </cell>
        </row>
        <row r="544">
          <cell r="B544">
            <v>43109</v>
          </cell>
          <cell r="C544">
            <v>0.78539999999999999</v>
          </cell>
          <cell r="D544">
            <v>0.78408</v>
          </cell>
        </row>
        <row r="545">
          <cell r="B545">
            <v>43110</v>
          </cell>
          <cell r="C545">
            <v>0.78280000000000005</v>
          </cell>
          <cell r="D545">
            <v>0.78431999999999991</v>
          </cell>
        </row>
        <row r="546">
          <cell r="B546">
            <v>43111</v>
          </cell>
          <cell r="C546">
            <v>0.7873</v>
          </cell>
          <cell r="D546">
            <v>0.78508</v>
          </cell>
        </row>
        <row r="547">
          <cell r="B547">
            <v>43112</v>
          </cell>
          <cell r="C547">
            <v>0.78849999999999998</v>
          </cell>
          <cell r="D547">
            <v>0.78564000000000001</v>
          </cell>
        </row>
        <row r="548">
          <cell r="B548">
            <v>43115</v>
          </cell>
          <cell r="C548">
            <v>0.79459999999999997</v>
          </cell>
          <cell r="D548">
            <v>0.78771999999999998</v>
          </cell>
        </row>
        <row r="549">
          <cell r="B549">
            <v>43116</v>
          </cell>
          <cell r="C549">
            <v>0.79679999999999995</v>
          </cell>
          <cell r="D549">
            <v>0.79</v>
          </cell>
        </row>
        <row r="550">
          <cell r="B550">
            <v>43117</v>
          </cell>
          <cell r="C550">
            <v>0.79549999999999998</v>
          </cell>
          <cell r="D550">
            <v>0.79254000000000002</v>
          </cell>
        </row>
        <row r="551">
          <cell r="B551">
            <v>43118</v>
          </cell>
          <cell r="C551">
            <v>0.7964</v>
          </cell>
          <cell r="D551">
            <v>0.79435999999999996</v>
          </cell>
        </row>
        <row r="552">
          <cell r="B552">
            <v>43119</v>
          </cell>
          <cell r="C552">
            <v>0.80189999999999995</v>
          </cell>
          <cell r="D552">
            <v>0.79703999999999997</v>
          </cell>
        </row>
        <row r="553">
          <cell r="B553">
            <v>43122</v>
          </cell>
          <cell r="C553">
            <v>0.79900000000000004</v>
          </cell>
          <cell r="D553">
            <v>0.79791999999999996</v>
          </cell>
        </row>
        <row r="554">
          <cell r="B554">
            <v>43123</v>
          </cell>
          <cell r="C554">
            <v>0.79890000000000005</v>
          </cell>
          <cell r="D554">
            <v>0.79833999999999994</v>
          </cell>
        </row>
        <row r="555">
          <cell r="B555">
            <v>43124</v>
          </cell>
          <cell r="C555">
            <v>0.80159999999999998</v>
          </cell>
          <cell r="D555">
            <v>0.79956000000000005</v>
          </cell>
        </row>
        <row r="556">
          <cell r="B556">
            <v>43125</v>
          </cell>
          <cell r="C556">
            <v>0.80940000000000001</v>
          </cell>
          <cell r="D556">
            <v>0.80215999999999998</v>
          </cell>
        </row>
        <row r="557">
          <cell r="B557">
            <v>43129</v>
          </cell>
          <cell r="C557">
            <v>0.80959999999999999</v>
          </cell>
          <cell r="D557">
            <v>0.80370000000000008</v>
          </cell>
        </row>
        <row r="558">
          <cell r="B558">
            <v>43130</v>
          </cell>
          <cell r="C558">
            <v>0.80700000000000005</v>
          </cell>
          <cell r="D558">
            <v>0.80530000000000013</v>
          </cell>
        </row>
        <row r="559">
          <cell r="B559">
            <v>43131</v>
          </cell>
          <cell r="C559">
            <v>0.80730000000000002</v>
          </cell>
          <cell r="D559">
            <v>0.80697999999999992</v>
          </cell>
        </row>
        <row r="560">
          <cell r="B560">
            <v>43132</v>
          </cell>
          <cell r="C560">
            <v>0.8044</v>
          </cell>
          <cell r="D560">
            <v>0.80754000000000004</v>
          </cell>
        </row>
        <row r="561">
          <cell r="B561">
            <v>43133</v>
          </cell>
          <cell r="C561">
            <v>0.79969999999999997</v>
          </cell>
          <cell r="D561">
            <v>0.80559999999999987</v>
          </cell>
        </row>
        <row r="562">
          <cell r="B562">
            <v>43136</v>
          </cell>
          <cell r="C562">
            <v>0.79290000000000005</v>
          </cell>
          <cell r="D562">
            <v>0.80226000000000008</v>
          </cell>
        </row>
        <row r="563">
          <cell r="B563">
            <v>43137</v>
          </cell>
          <cell r="C563">
            <v>0.78439999999999999</v>
          </cell>
          <cell r="D563">
            <v>0.79773999999999989</v>
          </cell>
        </row>
        <row r="564">
          <cell r="B564">
            <v>43138</v>
          </cell>
          <cell r="C564">
            <v>0.7883</v>
          </cell>
          <cell r="D564">
            <v>0.79393999999999998</v>
          </cell>
        </row>
        <row r="565">
          <cell r="B565">
            <v>43139</v>
          </cell>
          <cell r="C565">
            <v>0.78120000000000001</v>
          </cell>
          <cell r="D565">
            <v>0.7893</v>
          </cell>
        </row>
        <row r="566">
          <cell r="B566">
            <v>43140</v>
          </cell>
          <cell r="C566">
            <v>0.77790000000000004</v>
          </cell>
          <cell r="D566">
            <v>0.78494000000000008</v>
          </cell>
        </row>
        <row r="567">
          <cell r="B567">
            <v>43143</v>
          </cell>
          <cell r="C567">
            <v>0.78339999999999999</v>
          </cell>
          <cell r="D567">
            <v>0.78303999999999996</v>
          </cell>
        </row>
        <row r="568">
          <cell r="B568">
            <v>43144</v>
          </cell>
          <cell r="C568">
            <v>0.78700000000000003</v>
          </cell>
          <cell r="D568">
            <v>0.78356000000000003</v>
          </cell>
        </row>
        <row r="569">
          <cell r="B569">
            <v>43145</v>
          </cell>
          <cell r="C569">
            <v>0.78769999999999996</v>
          </cell>
          <cell r="D569">
            <v>0.78343999999999991</v>
          </cell>
        </row>
        <row r="570">
          <cell r="B570">
            <v>43146</v>
          </cell>
          <cell r="C570">
            <v>0.79330000000000001</v>
          </cell>
          <cell r="D570">
            <v>0.78586</v>
          </cell>
        </row>
        <row r="571">
          <cell r="B571">
            <v>43147</v>
          </cell>
          <cell r="C571">
            <v>0.79649999999999999</v>
          </cell>
          <cell r="D571">
            <v>0.78957999999999995</v>
          </cell>
        </row>
        <row r="572">
          <cell r="B572">
            <v>43150</v>
          </cell>
          <cell r="C572">
            <v>0.79200000000000004</v>
          </cell>
          <cell r="D572">
            <v>0.7913</v>
          </cell>
        </row>
        <row r="573">
          <cell r="B573">
            <v>43151</v>
          </cell>
          <cell r="C573">
            <v>0.79259999999999997</v>
          </cell>
          <cell r="D573">
            <v>0.79242000000000012</v>
          </cell>
        </row>
        <row r="574">
          <cell r="B574">
            <v>43152</v>
          </cell>
          <cell r="C574">
            <v>0.78520000000000001</v>
          </cell>
          <cell r="D574">
            <v>0.79192000000000007</v>
          </cell>
        </row>
        <row r="575">
          <cell r="B575">
            <v>43153</v>
          </cell>
          <cell r="C575">
            <v>0.78059999999999996</v>
          </cell>
          <cell r="D575">
            <v>0.78938000000000008</v>
          </cell>
        </row>
        <row r="576">
          <cell r="B576">
            <v>43154</v>
          </cell>
          <cell r="C576">
            <v>0.78210000000000002</v>
          </cell>
          <cell r="D576">
            <v>0.78649999999999998</v>
          </cell>
        </row>
        <row r="577">
          <cell r="B577">
            <v>43157</v>
          </cell>
          <cell r="C577">
            <v>0.7863</v>
          </cell>
          <cell r="D577">
            <v>0.78535999999999984</v>
          </cell>
        </row>
        <row r="578">
          <cell r="B578">
            <v>43158</v>
          </cell>
          <cell r="C578">
            <v>0.78469999999999995</v>
          </cell>
          <cell r="D578">
            <v>0.78377999999999992</v>
          </cell>
        </row>
        <row r="579">
          <cell r="B579">
            <v>43159</v>
          </cell>
          <cell r="C579">
            <v>0.7792</v>
          </cell>
          <cell r="D579">
            <v>0.78258000000000005</v>
          </cell>
        </row>
        <row r="580">
          <cell r="B580">
            <v>43160</v>
          </cell>
          <cell r="C580">
            <v>0.77310000000000001</v>
          </cell>
          <cell r="D580">
            <v>0.78108</v>
          </cell>
        </row>
        <row r="581">
          <cell r="B581">
            <v>43161</v>
          </cell>
          <cell r="C581">
            <v>0.77559999999999996</v>
          </cell>
          <cell r="D581">
            <v>0.77977999999999992</v>
          </cell>
        </row>
        <row r="582">
          <cell r="B582">
            <v>43164</v>
          </cell>
          <cell r="C582">
            <v>0.7752</v>
          </cell>
          <cell r="D582">
            <v>0.77755999999999992</v>
          </cell>
        </row>
        <row r="583">
          <cell r="B583">
            <v>43165</v>
          </cell>
          <cell r="C583">
            <v>0.77729999999999999</v>
          </cell>
          <cell r="D583">
            <v>0.77607999999999999</v>
          </cell>
        </row>
        <row r="584">
          <cell r="B584">
            <v>43166</v>
          </cell>
          <cell r="C584">
            <v>0.78039999999999998</v>
          </cell>
          <cell r="D584">
            <v>0.7763199999999999</v>
          </cell>
        </row>
        <row r="585">
          <cell r="B585">
            <v>43167</v>
          </cell>
          <cell r="C585">
            <v>0.78300000000000003</v>
          </cell>
          <cell r="D585">
            <v>0.77829999999999999</v>
          </cell>
        </row>
        <row r="586">
          <cell r="B586">
            <v>43168</v>
          </cell>
          <cell r="C586">
            <v>0.7792</v>
          </cell>
          <cell r="D586">
            <v>0.77901999999999993</v>
          </cell>
        </row>
        <row r="587">
          <cell r="B587">
            <v>43171</v>
          </cell>
          <cell r="C587">
            <v>0.78690000000000004</v>
          </cell>
          <cell r="D587">
            <v>0.78136000000000005</v>
          </cell>
        </row>
        <row r="588">
          <cell r="B588">
            <v>43172</v>
          </cell>
          <cell r="C588">
            <v>0.78700000000000003</v>
          </cell>
          <cell r="D588">
            <v>0.7833</v>
          </cell>
        </row>
        <row r="589">
          <cell r="B589">
            <v>43173</v>
          </cell>
          <cell r="C589">
            <v>0.78710000000000002</v>
          </cell>
          <cell r="D589">
            <v>0.78464</v>
          </cell>
        </row>
        <row r="590">
          <cell r="B590">
            <v>43174</v>
          </cell>
          <cell r="C590">
            <v>0.78759999999999997</v>
          </cell>
          <cell r="D590">
            <v>0.78556000000000004</v>
          </cell>
        </row>
        <row r="591">
          <cell r="B591">
            <v>43175</v>
          </cell>
          <cell r="C591">
            <v>0.77900000000000003</v>
          </cell>
          <cell r="D591">
            <v>0.78552</v>
          </cell>
        </row>
        <row r="592">
          <cell r="B592">
            <v>43178</v>
          </cell>
          <cell r="C592">
            <v>0.76910000000000001</v>
          </cell>
          <cell r="D592">
            <v>0.78195999999999999</v>
          </cell>
        </row>
        <row r="593">
          <cell r="B593">
            <v>43179</v>
          </cell>
          <cell r="C593">
            <v>0.77029999999999998</v>
          </cell>
          <cell r="D593">
            <v>0.77861999999999987</v>
          </cell>
        </row>
        <row r="594">
          <cell r="B594">
            <v>43180</v>
          </cell>
          <cell r="C594">
            <v>0.76970000000000005</v>
          </cell>
          <cell r="D594">
            <v>0.77514000000000005</v>
          </cell>
        </row>
        <row r="595">
          <cell r="B595">
            <v>43181</v>
          </cell>
          <cell r="C595">
            <v>0.77439999999999998</v>
          </cell>
          <cell r="D595">
            <v>0.77249999999999996</v>
          </cell>
        </row>
        <row r="596">
          <cell r="B596">
            <v>43182</v>
          </cell>
          <cell r="C596">
            <v>0.77110000000000001</v>
          </cell>
          <cell r="D596">
            <v>0.77092000000000005</v>
          </cell>
        </row>
        <row r="597">
          <cell r="B597">
            <v>43185</v>
          </cell>
          <cell r="C597">
            <v>0.77229999999999999</v>
          </cell>
          <cell r="D597">
            <v>0.77156000000000002</v>
          </cell>
        </row>
        <row r="598">
          <cell r="B598">
            <v>43186</v>
          </cell>
          <cell r="C598">
            <v>0.77380000000000004</v>
          </cell>
          <cell r="D598">
            <v>0.77225999999999995</v>
          </cell>
        </row>
        <row r="599">
          <cell r="B599">
            <v>43187</v>
          </cell>
          <cell r="C599">
            <v>0.76939999999999997</v>
          </cell>
          <cell r="D599">
            <v>0.7722</v>
          </cell>
        </row>
        <row r="600">
          <cell r="B600">
            <v>43188</v>
          </cell>
          <cell r="C600">
            <v>0.76649999999999996</v>
          </cell>
          <cell r="D600">
            <v>0.77062000000000008</v>
          </cell>
        </row>
        <row r="601">
          <cell r="B601">
            <v>43193</v>
          </cell>
          <cell r="C601">
            <v>0.76849999999999996</v>
          </cell>
          <cell r="D601">
            <v>0.77010000000000001</v>
          </cell>
        </row>
        <row r="602">
          <cell r="B602">
            <v>43194</v>
          </cell>
          <cell r="C602">
            <v>0.77</v>
          </cell>
          <cell r="D602">
            <v>0.7696400000000001</v>
          </cell>
        </row>
        <row r="603">
          <cell r="B603">
            <v>43195</v>
          </cell>
          <cell r="C603">
            <v>0.76900000000000002</v>
          </cell>
          <cell r="D603">
            <v>0.76868000000000003</v>
          </cell>
        </row>
        <row r="604">
          <cell r="B604">
            <v>43196</v>
          </cell>
          <cell r="C604">
            <v>0.76770000000000005</v>
          </cell>
          <cell r="D604">
            <v>0.76834000000000002</v>
          </cell>
        </row>
        <row r="605">
          <cell r="B605">
            <v>43199</v>
          </cell>
          <cell r="C605">
            <v>0.76910000000000001</v>
          </cell>
          <cell r="D605">
            <v>0.76885999999999999</v>
          </cell>
        </row>
        <row r="606">
          <cell r="B606">
            <v>43200</v>
          </cell>
          <cell r="C606">
            <v>0.77329999999999999</v>
          </cell>
          <cell r="D606">
            <v>0.76981999999999995</v>
          </cell>
        </row>
        <row r="607">
          <cell r="B607">
            <v>43201</v>
          </cell>
          <cell r="C607">
            <v>0.77490000000000003</v>
          </cell>
          <cell r="D607">
            <v>0.77080000000000004</v>
          </cell>
        </row>
        <row r="608">
          <cell r="B608">
            <v>43202</v>
          </cell>
          <cell r="C608">
            <v>0.77510000000000001</v>
          </cell>
          <cell r="D608">
            <v>0.77202000000000004</v>
          </cell>
        </row>
        <row r="609">
          <cell r="B609">
            <v>43203</v>
          </cell>
          <cell r="C609">
            <v>0.77800000000000002</v>
          </cell>
          <cell r="D609">
            <v>0.77407999999999999</v>
          </cell>
        </row>
        <row r="610">
          <cell r="B610">
            <v>43206</v>
          </cell>
          <cell r="C610">
            <v>0.77690000000000003</v>
          </cell>
          <cell r="D610">
            <v>0.77564</v>
          </cell>
        </row>
        <row r="611">
          <cell r="B611">
            <v>43207</v>
          </cell>
          <cell r="C611">
            <v>0.77710000000000001</v>
          </cell>
          <cell r="D611">
            <v>0.77639999999999998</v>
          </cell>
        </row>
        <row r="612">
          <cell r="B612">
            <v>43208</v>
          </cell>
          <cell r="C612">
            <v>0.77710000000000001</v>
          </cell>
          <cell r="D612">
            <v>0.77683999999999997</v>
          </cell>
        </row>
        <row r="613">
          <cell r="B613">
            <v>43209</v>
          </cell>
          <cell r="C613">
            <v>0.78039999999999998</v>
          </cell>
          <cell r="D613">
            <v>0.77790000000000004</v>
          </cell>
        </row>
        <row r="614">
          <cell r="B614">
            <v>43210</v>
          </cell>
          <cell r="C614">
            <v>0.77139999999999997</v>
          </cell>
          <cell r="D614">
            <v>0.77658000000000005</v>
          </cell>
        </row>
        <row r="615">
          <cell r="B615">
            <v>43213</v>
          </cell>
          <cell r="C615">
            <v>0.76729999999999998</v>
          </cell>
          <cell r="D615">
            <v>0.77466000000000002</v>
          </cell>
        </row>
        <row r="616">
          <cell r="B616">
            <v>43214</v>
          </cell>
          <cell r="C616">
            <v>0.76080000000000003</v>
          </cell>
          <cell r="D616">
            <v>0.77140000000000009</v>
          </cell>
        </row>
        <row r="617">
          <cell r="B617">
            <v>43216</v>
          </cell>
          <cell r="C617">
            <v>0.75739999999999996</v>
          </cell>
          <cell r="D617">
            <v>0.76746000000000003</v>
          </cell>
        </row>
        <row r="618">
          <cell r="B618">
            <v>43217</v>
          </cell>
          <cell r="C618">
            <v>0.75449999999999995</v>
          </cell>
          <cell r="D618">
            <v>0.76227999999999996</v>
          </cell>
        </row>
        <row r="619">
          <cell r="B619">
            <v>43220</v>
          </cell>
          <cell r="C619">
            <v>0.75700000000000001</v>
          </cell>
          <cell r="D619">
            <v>0.75940000000000007</v>
          </cell>
        </row>
        <row r="620">
          <cell r="B620">
            <v>43221</v>
          </cell>
          <cell r="C620">
            <v>0.754</v>
          </cell>
          <cell r="D620">
            <v>0.75673999999999997</v>
          </cell>
        </row>
        <row r="621">
          <cell r="B621">
            <v>43222</v>
          </cell>
          <cell r="C621">
            <v>0.75029999999999997</v>
          </cell>
          <cell r="D621">
            <v>0.75463999999999998</v>
          </cell>
        </row>
        <row r="622">
          <cell r="B622">
            <v>43223</v>
          </cell>
          <cell r="C622">
            <v>0.75239999999999996</v>
          </cell>
          <cell r="D622">
            <v>0.75363999999999987</v>
          </cell>
        </row>
        <row r="623">
          <cell r="B623">
            <v>43224</v>
          </cell>
          <cell r="C623">
            <v>0.75380000000000003</v>
          </cell>
          <cell r="D623">
            <v>0.75350000000000006</v>
          </cell>
        </row>
        <row r="624">
          <cell r="B624">
            <v>43227</v>
          </cell>
          <cell r="C624">
            <v>0.752</v>
          </cell>
          <cell r="D624">
            <v>0.75250000000000006</v>
          </cell>
        </row>
        <row r="625">
          <cell r="B625">
            <v>43228</v>
          </cell>
          <cell r="C625">
            <v>0.75139999999999996</v>
          </cell>
          <cell r="D625">
            <v>0.75197999999999987</v>
          </cell>
        </row>
        <row r="626">
          <cell r="B626">
            <v>43229</v>
          </cell>
          <cell r="C626">
            <v>0.74350000000000005</v>
          </cell>
          <cell r="D626">
            <v>0.75061999999999995</v>
          </cell>
        </row>
        <row r="627">
          <cell r="B627">
            <v>43230</v>
          </cell>
          <cell r="C627">
            <v>0.74580000000000002</v>
          </cell>
          <cell r="D627">
            <v>0.74930000000000008</v>
          </cell>
        </row>
        <row r="628">
          <cell r="B628">
            <v>43231</v>
          </cell>
          <cell r="C628">
            <v>0.75339999999999996</v>
          </cell>
          <cell r="D628">
            <v>0.74922</v>
          </cell>
        </row>
        <row r="629">
          <cell r="B629">
            <v>43234</v>
          </cell>
          <cell r="C629">
            <v>0.75490000000000002</v>
          </cell>
          <cell r="D629">
            <v>0.74980000000000002</v>
          </cell>
        </row>
        <row r="630">
          <cell r="B630">
            <v>43235</v>
          </cell>
          <cell r="C630">
            <v>0.75080000000000002</v>
          </cell>
          <cell r="D630">
            <v>0.74968000000000001</v>
          </cell>
        </row>
        <row r="631">
          <cell r="B631">
            <v>43236</v>
          </cell>
          <cell r="C631">
            <v>0.74839999999999995</v>
          </cell>
          <cell r="D631">
            <v>0.7506600000000001</v>
          </cell>
        </row>
        <row r="632">
          <cell r="B632">
            <v>43237</v>
          </cell>
          <cell r="C632">
            <v>0.754</v>
          </cell>
          <cell r="D632">
            <v>0.75230000000000008</v>
          </cell>
        </row>
        <row r="633">
          <cell r="B633">
            <v>43238</v>
          </cell>
          <cell r="C633">
            <v>0.75190000000000001</v>
          </cell>
          <cell r="D633">
            <v>0.752</v>
          </cell>
        </row>
        <row r="634">
          <cell r="B634">
            <v>43241</v>
          </cell>
          <cell r="C634">
            <v>0.75190000000000001</v>
          </cell>
          <cell r="D634">
            <v>0.75140000000000007</v>
          </cell>
        </row>
        <row r="635">
          <cell r="B635">
            <v>43242</v>
          </cell>
          <cell r="C635">
            <v>0.75880000000000003</v>
          </cell>
          <cell r="D635">
            <v>0.75299999999999989</v>
          </cell>
        </row>
        <row r="636">
          <cell r="B636">
            <v>43243</v>
          </cell>
          <cell r="C636">
            <v>0.75409999999999999</v>
          </cell>
          <cell r="D636">
            <v>0.75413999999999992</v>
          </cell>
        </row>
        <row r="637">
          <cell r="B637">
            <v>43244</v>
          </cell>
          <cell r="C637">
            <v>0.75619999999999998</v>
          </cell>
          <cell r="D637">
            <v>0.75458000000000003</v>
          </cell>
        </row>
        <row r="638">
          <cell r="B638">
            <v>43245</v>
          </cell>
          <cell r="C638">
            <v>0.75649999999999995</v>
          </cell>
          <cell r="D638">
            <v>0.75549999999999995</v>
          </cell>
        </row>
        <row r="639">
          <cell r="B639">
            <v>43248</v>
          </cell>
          <cell r="C639">
            <v>0.75780000000000003</v>
          </cell>
          <cell r="D639">
            <v>0.75668000000000002</v>
          </cell>
        </row>
        <row r="640">
          <cell r="B640">
            <v>43249</v>
          </cell>
          <cell r="C640">
            <v>0.75349999999999995</v>
          </cell>
          <cell r="D640">
            <v>0.75561999999999996</v>
          </cell>
        </row>
        <row r="641">
          <cell r="B641">
            <v>43250</v>
          </cell>
          <cell r="C641">
            <v>0.75009999999999999</v>
          </cell>
          <cell r="D641">
            <v>0.75481999999999994</v>
          </cell>
        </row>
        <row r="642">
          <cell r="B642">
            <v>43251</v>
          </cell>
          <cell r="C642">
            <v>0.75639999999999996</v>
          </cell>
          <cell r="D642">
            <v>0.75486000000000009</v>
          </cell>
        </row>
        <row r="643">
          <cell r="B643">
            <v>43252</v>
          </cell>
          <cell r="C643">
            <v>0.75409999999999999</v>
          </cell>
          <cell r="D643">
            <v>0.75438000000000005</v>
          </cell>
        </row>
        <row r="644">
          <cell r="B644">
            <v>43255</v>
          </cell>
          <cell r="C644">
            <v>0.76149999999999995</v>
          </cell>
          <cell r="D644">
            <v>0.75512000000000001</v>
          </cell>
        </row>
        <row r="645">
          <cell r="B645">
            <v>43256</v>
          </cell>
          <cell r="C645">
            <v>0.76329999999999998</v>
          </cell>
          <cell r="D645">
            <v>0.75707999999999998</v>
          </cell>
        </row>
        <row r="646">
          <cell r="B646">
            <v>43257</v>
          </cell>
          <cell r="C646">
            <v>0.76639999999999997</v>
          </cell>
          <cell r="D646">
            <v>0.76034000000000002</v>
          </cell>
        </row>
        <row r="647">
          <cell r="B647">
            <v>43258</v>
          </cell>
          <cell r="C647">
            <v>0.76590000000000003</v>
          </cell>
          <cell r="D647">
            <v>0.76224000000000003</v>
          </cell>
        </row>
        <row r="648">
          <cell r="B648">
            <v>43259</v>
          </cell>
          <cell r="C648">
            <v>0.76090000000000002</v>
          </cell>
          <cell r="D648">
            <v>0.76360000000000006</v>
          </cell>
        </row>
        <row r="649">
          <cell r="B649">
            <v>43263</v>
          </cell>
          <cell r="C649">
            <v>0.76149999999999995</v>
          </cell>
          <cell r="D649">
            <v>0.76360000000000006</v>
          </cell>
        </row>
        <row r="650">
          <cell r="B650">
            <v>43264</v>
          </cell>
          <cell r="C650">
            <v>0.75739999999999996</v>
          </cell>
          <cell r="D650">
            <v>0.76241999999999999</v>
          </cell>
        </row>
        <row r="651">
          <cell r="B651">
            <v>43265</v>
          </cell>
          <cell r="C651">
            <v>0.75549999999999995</v>
          </cell>
          <cell r="D651">
            <v>0.76024000000000003</v>
          </cell>
        </row>
        <row r="652">
          <cell r="B652">
            <v>43266</v>
          </cell>
          <cell r="C652">
            <v>0.74650000000000005</v>
          </cell>
          <cell r="D652">
            <v>0.75636000000000003</v>
          </cell>
        </row>
        <row r="653">
          <cell r="B653">
            <v>43269</v>
          </cell>
          <cell r="C653">
            <v>0.745</v>
          </cell>
          <cell r="D653">
            <v>0.75318000000000007</v>
          </cell>
        </row>
        <row r="654">
          <cell r="B654">
            <v>43270</v>
          </cell>
          <cell r="C654">
            <v>0.73799999999999999</v>
          </cell>
          <cell r="D654">
            <v>0.74848000000000003</v>
          </cell>
        </row>
        <row r="655">
          <cell r="B655">
            <v>43271</v>
          </cell>
          <cell r="C655">
            <v>0.74019999999999997</v>
          </cell>
          <cell r="D655">
            <v>0.74504000000000004</v>
          </cell>
        </row>
        <row r="656">
          <cell r="B656">
            <v>43272</v>
          </cell>
          <cell r="C656">
            <v>0.73599999999999999</v>
          </cell>
          <cell r="D656">
            <v>0.74113999999999991</v>
          </cell>
        </row>
        <row r="657">
          <cell r="B657">
            <v>43273</v>
          </cell>
          <cell r="C657">
            <v>0.73980000000000001</v>
          </cell>
          <cell r="D657">
            <v>0.73980000000000001</v>
          </cell>
        </row>
        <row r="658">
          <cell r="B658">
            <v>43276</v>
          </cell>
          <cell r="C658">
            <v>0.7419</v>
          </cell>
          <cell r="D658">
            <v>0.73917999999999995</v>
          </cell>
        </row>
        <row r="659">
          <cell r="B659">
            <v>43277</v>
          </cell>
          <cell r="C659">
            <v>0.74160000000000004</v>
          </cell>
          <cell r="D659">
            <v>0.73990000000000011</v>
          </cell>
        </row>
        <row r="660">
          <cell r="B660">
            <v>43278</v>
          </cell>
          <cell r="C660">
            <v>0.73799999999999999</v>
          </cell>
          <cell r="D660">
            <v>0.73946000000000001</v>
          </cell>
        </row>
        <row r="661">
          <cell r="B661">
            <v>43279</v>
          </cell>
          <cell r="C661">
            <v>0.73529999999999995</v>
          </cell>
          <cell r="D661">
            <v>0.73931999999999998</v>
          </cell>
        </row>
        <row r="662">
          <cell r="B662">
            <v>43280</v>
          </cell>
          <cell r="C662">
            <v>0.73909999999999998</v>
          </cell>
          <cell r="D662">
            <v>0.73917999999999995</v>
          </cell>
        </row>
        <row r="663">
          <cell r="B663">
            <v>43283</v>
          </cell>
          <cell r="C663">
            <v>0.73819999999999997</v>
          </cell>
          <cell r="D663">
            <v>0.73843999999999999</v>
          </cell>
        </row>
        <row r="664">
          <cell r="B664">
            <v>43284</v>
          </cell>
          <cell r="C664">
            <v>0.73599999999999999</v>
          </cell>
          <cell r="D664">
            <v>0.73732000000000009</v>
          </cell>
        </row>
        <row r="665">
          <cell r="B665">
            <v>43285</v>
          </cell>
          <cell r="C665">
            <v>0.74009999999999998</v>
          </cell>
          <cell r="D665">
            <v>0.73773999999999995</v>
          </cell>
        </row>
        <row r="666">
          <cell r="B666">
            <v>43286</v>
          </cell>
          <cell r="C666">
            <v>0.73780000000000001</v>
          </cell>
          <cell r="D666">
            <v>0.73824000000000001</v>
          </cell>
        </row>
        <row r="667">
          <cell r="B667">
            <v>43287</v>
          </cell>
          <cell r="C667">
            <v>0.74080000000000001</v>
          </cell>
          <cell r="D667">
            <v>0.73858000000000001</v>
          </cell>
        </row>
        <row r="668">
          <cell r="B668">
            <v>43290</v>
          </cell>
          <cell r="C668">
            <v>0.74670000000000003</v>
          </cell>
          <cell r="D668">
            <v>0.74028000000000005</v>
          </cell>
        </row>
        <row r="669">
          <cell r="B669">
            <v>43291</v>
          </cell>
          <cell r="C669">
            <v>0.74570000000000003</v>
          </cell>
          <cell r="D669">
            <v>0.74221999999999999</v>
          </cell>
        </row>
        <row r="670">
          <cell r="B670">
            <v>43292</v>
          </cell>
          <cell r="C670">
            <v>0.74080000000000001</v>
          </cell>
          <cell r="D670">
            <v>0.74236000000000002</v>
          </cell>
        </row>
        <row r="671">
          <cell r="B671">
            <v>43293</v>
          </cell>
          <cell r="C671">
            <v>0.73839999999999995</v>
          </cell>
          <cell r="D671">
            <v>0.74248000000000003</v>
          </cell>
        </row>
        <row r="672">
          <cell r="B672">
            <v>43294</v>
          </cell>
          <cell r="C672">
            <v>0.74160000000000004</v>
          </cell>
          <cell r="D672">
            <v>0.74263999999999997</v>
          </cell>
        </row>
        <row r="673">
          <cell r="B673">
            <v>43297</v>
          </cell>
          <cell r="C673">
            <v>0.74360000000000004</v>
          </cell>
          <cell r="D673">
            <v>0.7420199999999999</v>
          </cell>
        </row>
        <row r="674">
          <cell r="B674">
            <v>43298</v>
          </cell>
          <cell r="C674">
            <v>0.74270000000000003</v>
          </cell>
          <cell r="D674">
            <v>0.74142000000000008</v>
          </cell>
        </row>
        <row r="675">
          <cell r="B675">
            <v>43299</v>
          </cell>
          <cell r="C675">
            <v>0.73609999999999998</v>
          </cell>
          <cell r="D675">
            <v>0.74048000000000003</v>
          </cell>
        </row>
        <row r="676">
          <cell r="B676">
            <v>43300</v>
          </cell>
          <cell r="C676">
            <v>0.74109999999999998</v>
          </cell>
          <cell r="D676">
            <v>0.74102000000000001</v>
          </cell>
        </row>
        <row r="677">
          <cell r="B677">
            <v>43301</v>
          </cell>
          <cell r="C677">
            <v>0.73750000000000004</v>
          </cell>
          <cell r="D677">
            <v>0.74019999999999997</v>
          </cell>
        </row>
        <row r="678">
          <cell r="B678">
            <v>43304</v>
          </cell>
          <cell r="C678">
            <v>0.74229999999999996</v>
          </cell>
          <cell r="D678">
            <v>0.73994000000000004</v>
          </cell>
        </row>
        <row r="679">
          <cell r="B679">
            <v>43305</v>
          </cell>
          <cell r="C679">
            <v>0.73760000000000003</v>
          </cell>
          <cell r="D679">
            <v>0.73892000000000002</v>
          </cell>
        </row>
        <row r="680">
          <cell r="B680">
            <v>43306</v>
          </cell>
          <cell r="C680">
            <v>0.74019999999999997</v>
          </cell>
          <cell r="D680">
            <v>0.73974000000000006</v>
          </cell>
        </row>
        <row r="681">
          <cell r="B681">
            <v>43307</v>
          </cell>
          <cell r="C681">
            <v>0.74360000000000004</v>
          </cell>
          <cell r="D681">
            <v>0.74024000000000001</v>
          </cell>
        </row>
        <row r="682">
          <cell r="B682">
            <v>43308</v>
          </cell>
          <cell r="C682">
            <v>0.7389</v>
          </cell>
          <cell r="D682">
            <v>0.74052000000000007</v>
          </cell>
        </row>
        <row r="683">
          <cell r="B683">
            <v>43311</v>
          </cell>
          <cell r="C683">
            <v>0.73970000000000002</v>
          </cell>
          <cell r="D683">
            <v>0.74</v>
          </cell>
        </row>
        <row r="684">
          <cell r="B684">
            <v>43312</v>
          </cell>
          <cell r="C684">
            <v>0.74309999999999998</v>
          </cell>
          <cell r="D684">
            <v>0.74110000000000009</v>
          </cell>
        </row>
        <row r="685">
          <cell r="B685">
            <v>43313</v>
          </cell>
          <cell r="C685">
            <v>0.74070000000000003</v>
          </cell>
          <cell r="D685">
            <v>0.74119999999999997</v>
          </cell>
        </row>
        <row r="686">
          <cell r="B686">
            <v>43314</v>
          </cell>
          <cell r="C686">
            <v>0.73850000000000005</v>
          </cell>
          <cell r="D686">
            <v>0.74018000000000006</v>
          </cell>
        </row>
        <row r="687">
          <cell r="B687">
            <v>43315</v>
          </cell>
          <cell r="C687">
            <v>0.73699999999999999</v>
          </cell>
          <cell r="D687">
            <v>0.73980000000000001</v>
          </cell>
        </row>
        <row r="688">
          <cell r="B688">
            <v>43319</v>
          </cell>
          <cell r="C688">
            <v>0.74019999999999997</v>
          </cell>
          <cell r="D688">
            <v>0.73990000000000011</v>
          </cell>
        </row>
        <row r="689">
          <cell r="B689">
            <v>43320</v>
          </cell>
          <cell r="C689">
            <v>0.74270000000000003</v>
          </cell>
          <cell r="D689">
            <v>0.73982000000000014</v>
          </cell>
        </row>
        <row r="690">
          <cell r="B690">
            <v>43321</v>
          </cell>
          <cell r="C690">
            <v>0.74409999999999998</v>
          </cell>
          <cell r="D690">
            <v>0.74050000000000005</v>
          </cell>
        </row>
        <row r="691">
          <cell r="B691">
            <v>43322</v>
          </cell>
          <cell r="C691">
            <v>0.73309999999999997</v>
          </cell>
          <cell r="D691">
            <v>0.73941999999999997</v>
          </cell>
        </row>
        <row r="692">
          <cell r="B692">
            <v>43325</v>
          </cell>
          <cell r="C692">
            <v>0.72789999999999999</v>
          </cell>
          <cell r="D692">
            <v>0.73759999999999992</v>
          </cell>
        </row>
        <row r="693">
          <cell r="B693">
            <v>43326</v>
          </cell>
          <cell r="C693">
            <v>0.72709999999999997</v>
          </cell>
          <cell r="D693">
            <v>0.73497999999999997</v>
          </cell>
        </row>
        <row r="694">
          <cell r="B694">
            <v>43327</v>
          </cell>
          <cell r="C694">
            <v>0.72130000000000005</v>
          </cell>
          <cell r="D694">
            <v>0.73070000000000002</v>
          </cell>
        </row>
        <row r="695">
          <cell r="B695">
            <v>43328</v>
          </cell>
          <cell r="C695">
            <v>0.72750000000000004</v>
          </cell>
          <cell r="D695">
            <v>0.72737999999999992</v>
          </cell>
        </row>
        <row r="696">
          <cell r="B696">
            <v>43329</v>
          </cell>
          <cell r="C696">
            <v>0.72699999999999998</v>
          </cell>
          <cell r="D696">
            <v>0.72616000000000003</v>
          </cell>
        </row>
        <row r="697">
          <cell r="B697">
            <v>43332</v>
          </cell>
          <cell r="C697">
            <v>0.73060000000000003</v>
          </cell>
          <cell r="D697">
            <v>0.7266999999999999</v>
          </cell>
        </row>
        <row r="698">
          <cell r="B698">
            <v>43333</v>
          </cell>
          <cell r="C698">
            <v>0.73599999999999999</v>
          </cell>
          <cell r="D698">
            <v>0.72848000000000002</v>
          </cell>
        </row>
        <row r="699">
          <cell r="B699">
            <v>43334</v>
          </cell>
          <cell r="C699">
            <v>0.73560000000000003</v>
          </cell>
          <cell r="D699">
            <v>0.73133999999999999</v>
          </cell>
        </row>
        <row r="700">
          <cell r="B700">
            <v>43335</v>
          </cell>
          <cell r="C700">
            <v>0.72940000000000005</v>
          </cell>
          <cell r="D700">
            <v>0.73171999999999993</v>
          </cell>
        </row>
        <row r="701">
          <cell r="B701">
            <v>43336</v>
          </cell>
          <cell r="C701">
            <v>0.72799999999999998</v>
          </cell>
          <cell r="D701">
            <v>0.73192000000000002</v>
          </cell>
        </row>
        <row r="702">
          <cell r="B702">
            <v>43339</v>
          </cell>
          <cell r="C702">
            <v>0.73229999999999995</v>
          </cell>
          <cell r="D702">
            <v>0.73226000000000002</v>
          </cell>
        </row>
        <row r="703">
          <cell r="B703">
            <v>43340</v>
          </cell>
          <cell r="C703">
            <v>0.73280000000000001</v>
          </cell>
          <cell r="D703">
            <v>0.73162000000000005</v>
          </cell>
        </row>
        <row r="704">
          <cell r="B704">
            <v>43341</v>
          </cell>
          <cell r="C704">
            <v>0.73089999999999999</v>
          </cell>
          <cell r="D704">
            <v>0.73068000000000011</v>
          </cell>
        </row>
        <row r="705">
          <cell r="B705">
            <v>43342</v>
          </cell>
          <cell r="C705">
            <v>0.72799999999999998</v>
          </cell>
          <cell r="D705">
            <v>0.73040000000000005</v>
          </cell>
        </row>
        <row r="706">
          <cell r="B706">
            <v>43343</v>
          </cell>
          <cell r="C706">
            <v>0.72599999999999998</v>
          </cell>
          <cell r="D706">
            <v>0.73000000000000009</v>
          </cell>
        </row>
        <row r="707">
          <cell r="B707">
            <v>43346</v>
          </cell>
          <cell r="C707">
            <v>0.72</v>
          </cell>
          <cell r="D707">
            <v>0.72753999999999996</v>
          </cell>
        </row>
        <row r="708">
          <cell r="B708">
            <v>43347</v>
          </cell>
          <cell r="C708">
            <v>0.7228</v>
          </cell>
          <cell r="D708">
            <v>0.72553999999999985</v>
          </cell>
        </row>
        <row r="709">
          <cell r="B709">
            <v>43348</v>
          </cell>
          <cell r="C709">
            <v>0.71860000000000002</v>
          </cell>
          <cell r="D709">
            <v>0.72307999999999995</v>
          </cell>
        </row>
        <row r="710">
          <cell r="B710">
            <v>43349</v>
          </cell>
          <cell r="C710">
            <v>0.71709999999999996</v>
          </cell>
          <cell r="D710">
            <v>0.72089999999999999</v>
          </cell>
        </row>
        <row r="711">
          <cell r="B711">
            <v>43350</v>
          </cell>
          <cell r="C711">
            <v>0.71509999999999996</v>
          </cell>
          <cell r="D711">
            <v>0.71872000000000003</v>
          </cell>
        </row>
        <row r="712">
          <cell r="B712">
            <v>43353</v>
          </cell>
          <cell r="C712">
            <v>0.71150000000000002</v>
          </cell>
          <cell r="D712">
            <v>0.71701999999999999</v>
          </cell>
        </row>
        <row r="713">
          <cell r="B713">
            <v>43354</v>
          </cell>
          <cell r="C713">
            <v>0.71260000000000001</v>
          </cell>
          <cell r="D713">
            <v>0.71497999999999995</v>
          </cell>
        </row>
        <row r="714">
          <cell r="B714">
            <v>43355</v>
          </cell>
          <cell r="C714">
            <v>0.71030000000000004</v>
          </cell>
          <cell r="D714">
            <v>0.71332000000000007</v>
          </cell>
        </row>
        <row r="715">
          <cell r="B715">
            <v>43356</v>
          </cell>
          <cell r="C715">
            <v>0.71809999999999996</v>
          </cell>
          <cell r="D715">
            <v>0.71352000000000015</v>
          </cell>
        </row>
        <row r="716">
          <cell r="B716">
            <v>43357</v>
          </cell>
          <cell r="C716">
            <v>0.72</v>
          </cell>
          <cell r="D716">
            <v>0.71449999999999991</v>
          </cell>
        </row>
        <row r="717">
          <cell r="B717">
            <v>43360</v>
          </cell>
          <cell r="C717">
            <v>0.71619999999999995</v>
          </cell>
          <cell r="D717">
            <v>0.71543999999999985</v>
          </cell>
        </row>
        <row r="718">
          <cell r="B718">
            <v>43361</v>
          </cell>
          <cell r="C718">
            <v>0.72070000000000001</v>
          </cell>
          <cell r="D718">
            <v>0.71705999999999981</v>
          </cell>
        </row>
        <row r="719">
          <cell r="B719">
            <v>43362</v>
          </cell>
          <cell r="C719">
            <v>0.7248</v>
          </cell>
          <cell r="D719">
            <v>0.71996000000000004</v>
          </cell>
        </row>
        <row r="720">
          <cell r="B720">
            <v>43363</v>
          </cell>
          <cell r="C720">
            <v>0.72599999999999998</v>
          </cell>
          <cell r="D720">
            <v>0.72153999999999996</v>
          </cell>
        </row>
        <row r="721">
          <cell r="B721">
            <v>43364</v>
          </cell>
          <cell r="C721">
            <v>0.72960000000000003</v>
          </cell>
          <cell r="D721">
            <v>0.72345999999999999</v>
          </cell>
        </row>
        <row r="722">
          <cell r="B722">
            <v>43367</v>
          </cell>
          <cell r="C722">
            <v>0.72619999999999996</v>
          </cell>
          <cell r="D722">
            <v>0.72545999999999999</v>
          </cell>
        </row>
        <row r="723">
          <cell r="B723">
            <v>43368</v>
          </cell>
          <cell r="C723">
            <v>0.72440000000000004</v>
          </cell>
          <cell r="D723">
            <v>0.72620000000000007</v>
          </cell>
        </row>
        <row r="724">
          <cell r="B724">
            <v>43369</v>
          </cell>
          <cell r="C724">
            <v>0.72640000000000005</v>
          </cell>
          <cell r="D724">
            <v>0.72652000000000005</v>
          </cell>
        </row>
        <row r="725">
          <cell r="B725">
            <v>43370</v>
          </cell>
          <cell r="C725">
            <v>0.72330000000000005</v>
          </cell>
          <cell r="D725">
            <v>0.72598000000000007</v>
          </cell>
        </row>
        <row r="726">
          <cell r="B726">
            <v>43371</v>
          </cell>
          <cell r="C726">
            <v>0.72219999999999995</v>
          </cell>
          <cell r="D726">
            <v>0.72450000000000003</v>
          </cell>
        </row>
        <row r="727">
          <cell r="B727">
            <v>43375</v>
          </cell>
          <cell r="C727">
            <v>0.72</v>
          </cell>
          <cell r="D727">
            <v>0.72326000000000001</v>
          </cell>
        </row>
        <row r="728">
          <cell r="B728">
            <v>43376</v>
          </cell>
          <cell r="C728">
            <v>0.71819999999999995</v>
          </cell>
          <cell r="D728">
            <v>0.72201999999999988</v>
          </cell>
        </row>
        <row r="729">
          <cell r="B729">
            <v>43377</v>
          </cell>
          <cell r="C729">
            <v>0.70850000000000002</v>
          </cell>
          <cell r="D729">
            <v>0.71843999999999997</v>
          </cell>
        </row>
        <row r="730">
          <cell r="B730">
            <v>43378</v>
          </cell>
          <cell r="C730">
            <v>0.70650000000000002</v>
          </cell>
          <cell r="D730">
            <v>0.71508000000000005</v>
          </cell>
        </row>
        <row r="731">
          <cell r="B731">
            <v>43381</v>
          </cell>
          <cell r="C731">
            <v>0.70589999999999997</v>
          </cell>
          <cell r="D731">
            <v>0.71182000000000001</v>
          </cell>
        </row>
        <row r="732">
          <cell r="B732">
            <v>43382</v>
          </cell>
          <cell r="C732">
            <v>0.70899999999999996</v>
          </cell>
          <cell r="D732">
            <v>0.70962000000000003</v>
          </cell>
        </row>
        <row r="733">
          <cell r="B733">
            <v>43383</v>
          </cell>
          <cell r="C733">
            <v>0.71179999999999999</v>
          </cell>
          <cell r="D733">
            <v>0.70833999999999997</v>
          </cell>
        </row>
        <row r="734">
          <cell r="B734">
            <v>43384</v>
          </cell>
          <cell r="C734">
            <v>0.70720000000000005</v>
          </cell>
          <cell r="D734">
            <v>0.70808000000000004</v>
          </cell>
        </row>
        <row r="735">
          <cell r="B735">
            <v>43385</v>
          </cell>
          <cell r="C735">
            <v>0.71230000000000004</v>
          </cell>
          <cell r="D735">
            <v>0.70923999999999998</v>
          </cell>
        </row>
        <row r="736">
          <cell r="B736">
            <v>43388</v>
          </cell>
          <cell r="C736">
            <v>0.71079999999999999</v>
          </cell>
          <cell r="D736">
            <v>0.71021999999999996</v>
          </cell>
        </row>
        <row r="737">
          <cell r="B737">
            <v>43389</v>
          </cell>
          <cell r="C737">
            <v>0.71220000000000006</v>
          </cell>
          <cell r="D737">
            <v>0.71086000000000005</v>
          </cell>
        </row>
        <row r="738">
          <cell r="B738">
            <v>43390</v>
          </cell>
          <cell r="C738">
            <v>0.71360000000000001</v>
          </cell>
          <cell r="D738">
            <v>0.71122000000000007</v>
          </cell>
        </row>
        <row r="739">
          <cell r="B739">
            <v>43391</v>
          </cell>
          <cell r="C739">
            <v>0.71309999999999996</v>
          </cell>
          <cell r="D739">
            <v>0.71239999999999992</v>
          </cell>
        </row>
        <row r="740">
          <cell r="B740">
            <v>43392</v>
          </cell>
          <cell r="C740">
            <v>0.71089999999999998</v>
          </cell>
          <cell r="D740">
            <v>0.71211999999999998</v>
          </cell>
        </row>
        <row r="741">
          <cell r="B741">
            <v>43395</v>
          </cell>
          <cell r="C741">
            <v>0.7107</v>
          </cell>
          <cell r="D741">
            <v>0.71210000000000007</v>
          </cell>
        </row>
        <row r="742">
          <cell r="B742">
            <v>43396</v>
          </cell>
          <cell r="C742">
            <v>0.70630000000000004</v>
          </cell>
          <cell r="D742">
            <v>0.71092</v>
          </cell>
        </row>
        <row r="743">
          <cell r="B743">
            <v>43397</v>
          </cell>
          <cell r="C743">
            <v>0.71040000000000003</v>
          </cell>
          <cell r="D743">
            <v>0.71028000000000002</v>
          </cell>
        </row>
        <row r="744">
          <cell r="B744">
            <v>43398</v>
          </cell>
          <cell r="C744">
            <v>0.7077</v>
          </cell>
          <cell r="D744">
            <v>0.70919999999999994</v>
          </cell>
        </row>
        <row r="745">
          <cell r="B745">
            <v>43399</v>
          </cell>
          <cell r="C745">
            <v>0.70340000000000003</v>
          </cell>
          <cell r="D745">
            <v>0.7077</v>
          </cell>
        </row>
        <row r="746">
          <cell r="B746">
            <v>43402</v>
          </cell>
          <cell r="C746">
            <v>0.70989999999999998</v>
          </cell>
          <cell r="D746">
            <v>0.70754000000000006</v>
          </cell>
        </row>
        <row r="747">
          <cell r="B747">
            <v>43403</v>
          </cell>
          <cell r="C747">
            <v>0.70930000000000004</v>
          </cell>
          <cell r="D747">
            <v>0.70813999999999999</v>
          </cell>
        </row>
        <row r="748">
          <cell r="B748">
            <v>43404</v>
          </cell>
          <cell r="C748">
            <v>0.70850000000000002</v>
          </cell>
          <cell r="D748">
            <v>0.70776000000000006</v>
          </cell>
        </row>
        <row r="749">
          <cell r="B749">
            <v>43405</v>
          </cell>
          <cell r="C749">
            <v>0.71299999999999997</v>
          </cell>
          <cell r="D749">
            <v>0.70882000000000001</v>
          </cell>
        </row>
        <row r="750">
          <cell r="B750">
            <v>43406</v>
          </cell>
          <cell r="C750">
            <v>0.72430000000000005</v>
          </cell>
          <cell r="D750">
            <v>0.71299999999999997</v>
          </cell>
        </row>
        <row r="751">
          <cell r="B751">
            <v>43409</v>
          </cell>
          <cell r="C751">
            <v>0.71889999999999998</v>
          </cell>
          <cell r="D751">
            <v>0.7148000000000001</v>
          </cell>
        </row>
        <row r="752">
          <cell r="B752">
            <v>43410</v>
          </cell>
          <cell r="C752">
            <v>0.72130000000000005</v>
          </cell>
          <cell r="D752">
            <v>0.71720000000000006</v>
          </cell>
        </row>
        <row r="753">
          <cell r="B753">
            <v>43411</v>
          </cell>
          <cell r="C753">
            <v>0.72640000000000005</v>
          </cell>
          <cell r="D753">
            <v>0.72078000000000009</v>
          </cell>
        </row>
        <row r="754">
          <cell r="B754">
            <v>43412</v>
          </cell>
          <cell r="C754">
            <v>0.72740000000000005</v>
          </cell>
          <cell r="D754">
            <v>0.72366000000000008</v>
          </cell>
        </row>
        <row r="755">
          <cell r="B755">
            <v>43413</v>
          </cell>
          <cell r="C755">
            <v>0.72440000000000004</v>
          </cell>
          <cell r="D755">
            <v>0.7236800000000001</v>
          </cell>
        </row>
        <row r="756">
          <cell r="B756">
            <v>43416</v>
          </cell>
          <cell r="C756">
            <v>0.72260000000000002</v>
          </cell>
          <cell r="D756">
            <v>0.72442000000000006</v>
          </cell>
        </row>
        <row r="757">
          <cell r="B757">
            <v>43417</v>
          </cell>
          <cell r="C757">
            <v>0.72119999999999995</v>
          </cell>
          <cell r="D757">
            <v>0.72440000000000004</v>
          </cell>
        </row>
        <row r="758">
          <cell r="B758">
            <v>43418</v>
          </cell>
          <cell r="C758">
            <v>0.72170000000000001</v>
          </cell>
          <cell r="D758">
            <v>0.72345999999999999</v>
          </cell>
        </row>
        <row r="759">
          <cell r="B759">
            <v>43419</v>
          </cell>
          <cell r="C759">
            <v>0.72789999999999999</v>
          </cell>
          <cell r="D759">
            <v>0.72355999999999998</v>
          </cell>
        </row>
        <row r="760">
          <cell r="B760">
            <v>43420</v>
          </cell>
          <cell r="C760">
            <v>0.72689999999999999</v>
          </cell>
          <cell r="D760">
            <v>0.72405999999999993</v>
          </cell>
        </row>
        <row r="761">
          <cell r="B761">
            <v>43423</v>
          </cell>
          <cell r="C761">
            <v>0.73080000000000001</v>
          </cell>
          <cell r="D761">
            <v>0.72570000000000001</v>
          </cell>
        </row>
        <row r="762">
          <cell r="B762">
            <v>43424</v>
          </cell>
          <cell r="C762">
            <v>0.72740000000000005</v>
          </cell>
          <cell r="D762">
            <v>0.72693999999999992</v>
          </cell>
        </row>
        <row r="763">
          <cell r="B763">
            <v>43425</v>
          </cell>
          <cell r="C763">
            <v>0.72350000000000003</v>
          </cell>
          <cell r="D763">
            <v>0.72730000000000006</v>
          </cell>
        </row>
        <row r="764">
          <cell r="B764">
            <v>43426</v>
          </cell>
          <cell r="C764">
            <v>0.72499999999999998</v>
          </cell>
          <cell r="D764">
            <v>0.72672000000000003</v>
          </cell>
        </row>
        <row r="765">
          <cell r="B765">
            <v>43427</v>
          </cell>
          <cell r="C765">
            <v>0.72499999999999998</v>
          </cell>
          <cell r="D765">
            <v>0.7263400000000001</v>
          </cell>
        </row>
        <row r="766">
          <cell r="B766">
            <v>43430</v>
          </cell>
          <cell r="C766">
            <v>0.72499999999999998</v>
          </cell>
          <cell r="D766">
            <v>0.72518000000000005</v>
          </cell>
        </row>
        <row r="767">
          <cell r="B767">
            <v>43431</v>
          </cell>
          <cell r="C767">
            <v>0.7228</v>
          </cell>
          <cell r="D767">
            <v>0.72426000000000001</v>
          </cell>
        </row>
        <row r="768">
          <cell r="B768">
            <v>43432</v>
          </cell>
          <cell r="C768">
            <v>0.72330000000000005</v>
          </cell>
          <cell r="D768">
            <v>0.72421999999999997</v>
          </cell>
        </row>
        <row r="769">
          <cell r="B769">
            <v>43433</v>
          </cell>
          <cell r="C769">
            <v>0.73140000000000005</v>
          </cell>
          <cell r="D769">
            <v>0.72550000000000003</v>
          </cell>
        </row>
        <row r="770">
          <cell r="B770">
            <v>43434</v>
          </cell>
          <cell r="C770">
            <v>0.73160000000000003</v>
          </cell>
          <cell r="D770">
            <v>0.72682000000000002</v>
          </cell>
        </row>
        <row r="771">
          <cell r="B771">
            <v>43437</v>
          </cell>
          <cell r="C771">
            <v>0.73670000000000002</v>
          </cell>
          <cell r="D771">
            <v>0.72916000000000003</v>
          </cell>
        </row>
        <row r="772">
          <cell r="B772">
            <v>43438</v>
          </cell>
          <cell r="C772">
            <v>0.73750000000000004</v>
          </cell>
          <cell r="D772">
            <v>0.73209999999999997</v>
          </cell>
        </row>
        <row r="773">
          <cell r="B773">
            <v>43439</v>
          </cell>
          <cell r="C773">
            <v>0.7288</v>
          </cell>
          <cell r="D773">
            <v>0.73319999999999996</v>
          </cell>
        </row>
        <row r="774">
          <cell r="B774">
            <v>43440</v>
          </cell>
          <cell r="C774">
            <v>0.72260000000000002</v>
          </cell>
          <cell r="D774">
            <v>0.73143999999999998</v>
          </cell>
        </row>
        <row r="775">
          <cell r="B775">
            <v>43441</v>
          </cell>
          <cell r="C775">
            <v>0.72330000000000005</v>
          </cell>
          <cell r="D775">
            <v>0.7297800000000001</v>
          </cell>
        </row>
        <row r="776">
          <cell r="B776">
            <v>43444</v>
          </cell>
          <cell r="C776">
            <v>0.72209999999999996</v>
          </cell>
          <cell r="D776">
            <v>0.72685999999999995</v>
          </cell>
        </row>
        <row r="777">
          <cell r="B777">
            <v>43445</v>
          </cell>
          <cell r="C777">
            <v>0.72050000000000003</v>
          </cell>
          <cell r="D777">
            <v>0.72345999999999999</v>
          </cell>
        </row>
        <row r="778">
          <cell r="B778">
            <v>43446</v>
          </cell>
          <cell r="C778">
            <v>0.72150000000000003</v>
          </cell>
          <cell r="D778">
            <v>0.72200000000000009</v>
          </cell>
        </row>
        <row r="779">
          <cell r="B779">
            <v>43447</v>
          </cell>
          <cell r="C779">
            <v>0.72260000000000002</v>
          </cell>
          <cell r="D779">
            <v>0.72200000000000009</v>
          </cell>
        </row>
        <row r="780">
          <cell r="B780">
            <v>43448</v>
          </cell>
          <cell r="C780">
            <v>0.71889999999999998</v>
          </cell>
          <cell r="D780">
            <v>0.72112000000000009</v>
          </cell>
        </row>
        <row r="781">
          <cell r="B781">
            <v>43451</v>
          </cell>
          <cell r="C781">
            <v>0.71730000000000005</v>
          </cell>
          <cell r="D781">
            <v>0.72016000000000013</v>
          </cell>
        </row>
        <row r="782">
          <cell r="B782">
            <v>43452</v>
          </cell>
          <cell r="C782">
            <v>0.71889999999999998</v>
          </cell>
          <cell r="D782">
            <v>0.71984000000000004</v>
          </cell>
        </row>
        <row r="783">
          <cell r="B783">
            <v>43453</v>
          </cell>
          <cell r="C783">
            <v>0.71930000000000005</v>
          </cell>
          <cell r="D783">
            <v>0.71940000000000004</v>
          </cell>
        </row>
        <row r="784">
          <cell r="B784">
            <v>43454</v>
          </cell>
          <cell r="C784">
            <v>0.70950000000000002</v>
          </cell>
          <cell r="D784">
            <v>0.71677999999999997</v>
          </cell>
        </row>
        <row r="785">
          <cell r="B785">
            <v>43455</v>
          </cell>
          <cell r="C785">
            <v>0.71099999999999997</v>
          </cell>
          <cell r="D785">
            <v>0.71520000000000006</v>
          </cell>
        </row>
        <row r="786">
          <cell r="B786">
            <v>43458</v>
          </cell>
          <cell r="C786">
            <v>0.70650000000000002</v>
          </cell>
          <cell r="D786">
            <v>0.71304000000000012</v>
          </cell>
        </row>
        <row r="787">
          <cell r="B787">
            <v>43461</v>
          </cell>
          <cell r="C787">
            <v>0.70599999999999996</v>
          </cell>
          <cell r="D787">
            <v>0.71046000000000009</v>
          </cell>
        </row>
        <row r="788">
          <cell r="B788">
            <v>43462</v>
          </cell>
          <cell r="C788">
            <v>0.70509999999999995</v>
          </cell>
          <cell r="D788">
            <v>0.70762000000000003</v>
          </cell>
        </row>
        <row r="789">
          <cell r="B789">
            <v>43465</v>
          </cell>
          <cell r="C789">
            <v>0.70579999999999998</v>
          </cell>
          <cell r="D789">
            <v>0.70687999999999995</v>
          </cell>
        </row>
        <row r="790">
          <cell r="B790">
            <v>43467</v>
          </cell>
          <cell r="C790">
            <v>0.70199999999999996</v>
          </cell>
          <cell r="D790">
            <v>0.70507999999999993</v>
          </cell>
        </row>
        <row r="791">
          <cell r="B791">
            <v>43468</v>
          </cell>
          <cell r="C791">
            <v>0.69450000000000001</v>
          </cell>
          <cell r="D791">
            <v>0.70267999999999997</v>
          </cell>
        </row>
        <row r="792">
          <cell r="B792">
            <v>43469</v>
          </cell>
          <cell r="C792">
            <v>0.70240000000000002</v>
          </cell>
          <cell r="D792">
            <v>0.70195999999999992</v>
          </cell>
        </row>
        <row r="793">
          <cell r="B793">
            <v>43472</v>
          </cell>
          <cell r="C793">
            <v>0.71330000000000005</v>
          </cell>
          <cell r="D793">
            <v>0.7036</v>
          </cell>
        </row>
        <row r="794">
          <cell r="B794">
            <v>43473</v>
          </cell>
          <cell r="C794">
            <v>0.71299999999999997</v>
          </cell>
          <cell r="D794">
            <v>0.70504</v>
          </cell>
        </row>
        <row r="795">
          <cell r="B795">
            <v>43474</v>
          </cell>
          <cell r="C795">
            <v>0.71540000000000004</v>
          </cell>
          <cell r="D795">
            <v>0.7077199999999999</v>
          </cell>
        </row>
        <row r="796">
          <cell r="B796">
            <v>43475</v>
          </cell>
          <cell r="C796">
            <v>0.71850000000000003</v>
          </cell>
          <cell r="D796">
            <v>0.71252000000000004</v>
          </cell>
        </row>
        <row r="797">
          <cell r="B797">
            <v>43476</v>
          </cell>
          <cell r="C797">
            <v>0.72199999999999998</v>
          </cell>
          <cell r="D797">
            <v>0.71644000000000008</v>
          </cell>
        </row>
        <row r="798">
          <cell r="B798">
            <v>43479</v>
          </cell>
          <cell r="C798">
            <v>0.71840000000000004</v>
          </cell>
          <cell r="D798">
            <v>0.71745999999999999</v>
          </cell>
        </row>
        <row r="799">
          <cell r="B799">
            <v>43480</v>
          </cell>
          <cell r="C799">
            <v>0.72119999999999995</v>
          </cell>
          <cell r="D799">
            <v>0.71909999999999996</v>
          </cell>
        </row>
        <row r="800">
          <cell r="B800">
            <v>43481</v>
          </cell>
          <cell r="C800">
            <v>0.71960000000000002</v>
          </cell>
          <cell r="D800">
            <v>0.71994000000000002</v>
          </cell>
        </row>
        <row r="801">
          <cell r="B801">
            <v>43482</v>
          </cell>
          <cell r="C801">
            <v>0.71519999999999995</v>
          </cell>
          <cell r="D801">
            <v>0.71927999999999992</v>
          </cell>
        </row>
        <row r="802">
          <cell r="B802">
            <v>43483</v>
          </cell>
          <cell r="C802">
            <v>0.71930000000000005</v>
          </cell>
          <cell r="D802">
            <v>0.71874000000000005</v>
          </cell>
        </row>
        <row r="803">
          <cell r="B803">
            <v>43486</v>
          </cell>
          <cell r="C803">
            <v>0.71689999999999998</v>
          </cell>
          <cell r="D803">
            <v>0.71843999999999997</v>
          </cell>
        </row>
        <row r="804">
          <cell r="B804">
            <v>43487</v>
          </cell>
          <cell r="C804">
            <v>0.7137</v>
          </cell>
          <cell r="D804">
            <v>0.71693999999999991</v>
          </cell>
        </row>
        <row r="805">
          <cell r="B805">
            <v>43488</v>
          </cell>
          <cell r="C805">
            <v>0.7137</v>
          </cell>
          <cell r="D805">
            <v>0.71576000000000006</v>
          </cell>
        </row>
        <row r="806">
          <cell r="B806">
            <v>43489</v>
          </cell>
          <cell r="C806">
            <v>0.71099999999999997</v>
          </cell>
          <cell r="D806">
            <v>0.71492</v>
          </cell>
        </row>
        <row r="807">
          <cell r="B807">
            <v>43493</v>
          </cell>
          <cell r="C807">
            <v>0.70950000000000002</v>
          </cell>
          <cell r="D807">
            <v>0.71296000000000004</v>
          </cell>
        </row>
        <row r="808">
          <cell r="B808">
            <v>43494</v>
          </cell>
          <cell r="C808">
            <v>0.7167</v>
          </cell>
          <cell r="D808">
            <v>0.71292</v>
          </cell>
        </row>
        <row r="809">
          <cell r="B809">
            <v>43495</v>
          </cell>
          <cell r="C809">
            <v>0.71950000000000003</v>
          </cell>
          <cell r="D809">
            <v>0.71407999999999994</v>
          </cell>
        </row>
        <row r="810">
          <cell r="B810">
            <v>43496</v>
          </cell>
          <cell r="C810">
            <v>0.7268</v>
          </cell>
          <cell r="D810">
            <v>0.7167</v>
          </cell>
        </row>
        <row r="811">
          <cell r="B811">
            <v>43497</v>
          </cell>
          <cell r="C811">
            <v>0.72409999999999997</v>
          </cell>
          <cell r="D811">
            <v>0.71931999999999996</v>
          </cell>
        </row>
        <row r="812">
          <cell r="B812">
            <v>43500</v>
          </cell>
          <cell r="C812">
            <v>0.72270000000000001</v>
          </cell>
          <cell r="D812">
            <v>0.72195999999999994</v>
          </cell>
        </row>
        <row r="813">
          <cell r="B813">
            <v>43501</v>
          </cell>
          <cell r="C813">
            <v>0.72599999999999998</v>
          </cell>
          <cell r="D813">
            <v>0.72382000000000002</v>
          </cell>
        </row>
        <row r="814">
          <cell r="B814">
            <v>43502</v>
          </cell>
          <cell r="C814">
            <v>0.71530000000000005</v>
          </cell>
          <cell r="D814">
            <v>0.72297999999999996</v>
          </cell>
        </row>
        <row r="815">
          <cell r="B815">
            <v>43503</v>
          </cell>
          <cell r="C815">
            <v>0.70989999999999998</v>
          </cell>
          <cell r="D815">
            <v>0.71960000000000002</v>
          </cell>
        </row>
        <row r="816">
          <cell r="B816">
            <v>43504</v>
          </cell>
          <cell r="C816">
            <v>0.70760000000000001</v>
          </cell>
          <cell r="D816">
            <v>0.71630000000000005</v>
          </cell>
        </row>
        <row r="817">
          <cell r="B817">
            <v>43507</v>
          </cell>
          <cell r="C817">
            <v>0.70930000000000004</v>
          </cell>
          <cell r="D817">
            <v>0.71362000000000003</v>
          </cell>
        </row>
        <row r="818">
          <cell r="B818">
            <v>43508</v>
          </cell>
          <cell r="C818">
            <v>0.70720000000000005</v>
          </cell>
          <cell r="D818">
            <v>0.70986000000000016</v>
          </cell>
        </row>
        <row r="819">
          <cell r="B819">
            <v>43509</v>
          </cell>
          <cell r="C819">
            <v>0.71340000000000003</v>
          </cell>
          <cell r="D819">
            <v>0.70948000000000011</v>
          </cell>
        </row>
        <row r="820">
          <cell r="B820">
            <v>43510</v>
          </cell>
          <cell r="C820">
            <v>0.71189999999999998</v>
          </cell>
          <cell r="D820">
            <v>0.70988000000000007</v>
          </cell>
        </row>
        <row r="821">
          <cell r="B821">
            <v>43511</v>
          </cell>
          <cell r="C821">
            <v>0.70930000000000004</v>
          </cell>
          <cell r="D821">
            <v>0.71021999999999996</v>
          </cell>
        </row>
        <row r="822">
          <cell r="B822">
            <v>43514</v>
          </cell>
          <cell r="C822">
            <v>0.71499999999999997</v>
          </cell>
          <cell r="D822">
            <v>0.71239999999999992</v>
          </cell>
        </row>
        <row r="823">
          <cell r="B823">
            <v>43515</v>
          </cell>
          <cell r="C823">
            <v>0.71130000000000004</v>
          </cell>
          <cell r="D823">
            <v>0.71187500000000004</v>
          </cell>
        </row>
        <row r="824">
          <cell r="B824">
            <v>43516</v>
          </cell>
          <cell r="C824">
            <v>0.71630000000000005</v>
          </cell>
          <cell r="D824">
            <v>0.71297500000000003</v>
          </cell>
        </row>
        <row r="825">
          <cell r="B825">
            <v>43517</v>
          </cell>
          <cell r="C825">
            <v>0.71619999999999995</v>
          </cell>
          <cell r="D825">
            <v>0.71469999999999989</v>
          </cell>
        </row>
        <row r="826">
          <cell r="B826">
            <v>43518</v>
          </cell>
          <cell r="C826">
            <v>0.70930000000000004</v>
          </cell>
          <cell r="D826">
            <v>0.71361999999999992</v>
          </cell>
        </row>
        <row r="827">
          <cell r="B827">
            <v>43521</v>
          </cell>
          <cell r="C827">
            <v>0.71440000000000003</v>
          </cell>
          <cell r="D827">
            <v>0.71349999999999991</v>
          </cell>
        </row>
        <row r="828">
          <cell r="B828">
            <v>43522</v>
          </cell>
          <cell r="C828">
            <v>0.71589999999999998</v>
          </cell>
          <cell r="D828">
            <v>0.71441999999999994</v>
          </cell>
        </row>
        <row r="829">
          <cell r="B829">
            <v>43523</v>
          </cell>
          <cell r="C829">
            <v>0.71830000000000005</v>
          </cell>
          <cell r="D829">
            <v>0.71482000000000001</v>
          </cell>
        </row>
        <row r="830">
          <cell r="B830">
            <v>43524</v>
          </cell>
          <cell r="C830">
            <v>0.71460000000000001</v>
          </cell>
          <cell r="D830">
            <v>0.71450000000000002</v>
          </cell>
        </row>
        <row r="831">
          <cell r="B831">
            <v>43525</v>
          </cell>
          <cell r="C831">
            <v>0.70930000000000004</v>
          </cell>
          <cell r="D831">
            <v>0.71449999999999991</v>
          </cell>
        </row>
        <row r="832">
          <cell r="B832">
            <v>43528</v>
          </cell>
          <cell r="C832">
            <v>0.70950000000000002</v>
          </cell>
          <cell r="D832">
            <v>0.71352000000000015</v>
          </cell>
        </row>
        <row r="833">
          <cell r="B833">
            <v>43529</v>
          </cell>
          <cell r="C833">
            <v>0.70760000000000001</v>
          </cell>
          <cell r="D833">
            <v>0.71186000000000005</v>
          </cell>
        </row>
        <row r="834">
          <cell r="B834">
            <v>43530</v>
          </cell>
          <cell r="C834">
            <v>0.70350000000000001</v>
          </cell>
          <cell r="D834">
            <v>0.70890000000000009</v>
          </cell>
        </row>
        <row r="835">
          <cell r="B835">
            <v>43531</v>
          </cell>
          <cell r="C835">
            <v>0.70489999999999997</v>
          </cell>
          <cell r="D835">
            <v>0.70696000000000003</v>
          </cell>
        </row>
        <row r="836">
          <cell r="B836">
            <v>43532</v>
          </cell>
          <cell r="C836">
            <v>0.70089999999999997</v>
          </cell>
          <cell r="D836">
            <v>0.70527999999999991</v>
          </cell>
        </row>
        <row r="837">
          <cell r="B837">
            <v>43535</v>
          </cell>
          <cell r="C837">
            <v>0.70440000000000003</v>
          </cell>
          <cell r="D837">
            <v>0.70426</v>
          </cell>
        </row>
        <row r="838">
          <cell r="B838">
            <v>43536</v>
          </cell>
          <cell r="C838">
            <v>0.70689999999999997</v>
          </cell>
          <cell r="D838">
            <v>0.70411999999999997</v>
          </cell>
        </row>
        <row r="839">
          <cell r="B839">
            <v>43537</v>
          </cell>
          <cell r="C839">
            <v>0.70550000000000002</v>
          </cell>
          <cell r="D839">
            <v>0.70451999999999992</v>
          </cell>
        </row>
        <row r="840">
          <cell r="B840">
            <v>43538</v>
          </cell>
          <cell r="C840">
            <v>0.70589999999999997</v>
          </cell>
          <cell r="D840">
            <v>0.70472000000000001</v>
          </cell>
        </row>
        <row r="841">
          <cell r="B841">
            <v>43539</v>
          </cell>
          <cell r="C841">
            <v>0.70809999999999995</v>
          </cell>
          <cell r="D841">
            <v>0.70616000000000001</v>
          </cell>
        </row>
        <row r="842">
          <cell r="B842">
            <v>43542</v>
          </cell>
          <cell r="C842">
            <v>0.71150000000000002</v>
          </cell>
          <cell r="D842">
            <v>0.70757999999999988</v>
          </cell>
        </row>
        <row r="843">
          <cell r="B843">
            <v>43543</v>
          </cell>
          <cell r="C843">
            <v>0.71050000000000002</v>
          </cell>
          <cell r="D843">
            <v>0.70830000000000004</v>
          </cell>
        </row>
        <row r="844">
          <cell r="B844">
            <v>43544</v>
          </cell>
          <cell r="C844">
            <v>0.70750000000000002</v>
          </cell>
          <cell r="D844">
            <v>0.7087</v>
          </cell>
        </row>
        <row r="845">
          <cell r="B845">
            <v>43545</v>
          </cell>
          <cell r="C845">
            <v>0.71450000000000002</v>
          </cell>
          <cell r="D845">
            <v>0.71042000000000005</v>
          </cell>
        </row>
        <row r="846">
          <cell r="B846">
            <v>43546</v>
          </cell>
          <cell r="C846">
            <v>0.71060000000000001</v>
          </cell>
          <cell r="D846">
            <v>0.71092</v>
          </cell>
        </row>
        <row r="847">
          <cell r="B847">
            <v>43549</v>
          </cell>
          <cell r="C847">
            <v>0.70789999999999997</v>
          </cell>
          <cell r="D847">
            <v>0.71020000000000005</v>
          </cell>
        </row>
        <row r="848">
          <cell r="B848">
            <v>43550</v>
          </cell>
          <cell r="C848">
            <v>0.71220000000000006</v>
          </cell>
          <cell r="D848">
            <v>0.71054000000000006</v>
          </cell>
        </row>
        <row r="849">
          <cell r="B849">
            <v>43551</v>
          </cell>
          <cell r="C849">
            <v>0.71009999999999995</v>
          </cell>
          <cell r="D849">
            <v>0.71106000000000003</v>
          </cell>
        </row>
        <row r="850">
          <cell r="B850">
            <v>43552</v>
          </cell>
          <cell r="C850">
            <v>0.7097</v>
          </cell>
          <cell r="D850">
            <v>0.71009999999999995</v>
          </cell>
        </row>
        <row r="851">
          <cell r="B851">
            <v>43553</v>
          </cell>
          <cell r="C851">
            <v>0.7087</v>
          </cell>
          <cell r="D851">
            <v>0.70972000000000002</v>
          </cell>
        </row>
        <row r="852">
          <cell r="B852">
            <v>43556</v>
          </cell>
          <cell r="C852">
            <v>0.71209999999999996</v>
          </cell>
          <cell r="D852">
            <v>0.71055999999999986</v>
          </cell>
        </row>
        <row r="853">
          <cell r="B853">
            <v>43557</v>
          </cell>
          <cell r="C853">
            <v>0.70799999999999996</v>
          </cell>
          <cell r="D853">
            <v>0.70971999999999991</v>
          </cell>
        </row>
        <row r="854">
          <cell r="B854">
            <v>43558</v>
          </cell>
          <cell r="C854">
            <v>0.71060000000000001</v>
          </cell>
          <cell r="D854">
            <v>0.7098199999999999</v>
          </cell>
        </row>
        <row r="855">
          <cell r="B855">
            <v>43559</v>
          </cell>
          <cell r="C855">
            <v>0.71109999999999995</v>
          </cell>
          <cell r="D855">
            <v>0.71009999999999995</v>
          </cell>
        </row>
        <row r="856">
          <cell r="B856">
            <v>43560</v>
          </cell>
          <cell r="C856">
            <v>0.71250000000000002</v>
          </cell>
          <cell r="D856">
            <v>0.71086000000000005</v>
          </cell>
        </row>
        <row r="857">
          <cell r="B857">
            <v>43563</v>
          </cell>
          <cell r="C857">
            <v>0.70940000000000003</v>
          </cell>
          <cell r="D857">
            <v>0.71032000000000006</v>
          </cell>
        </row>
        <row r="858">
          <cell r="B858">
            <v>43564</v>
          </cell>
          <cell r="C858">
            <v>0.71360000000000001</v>
          </cell>
          <cell r="D858">
            <v>0.71143999999999996</v>
          </cell>
        </row>
        <row r="859">
          <cell r="B859">
            <v>43565</v>
          </cell>
          <cell r="C859">
            <v>0.71440000000000003</v>
          </cell>
          <cell r="D859">
            <v>0.71219999999999994</v>
          </cell>
        </row>
        <row r="860">
          <cell r="B860">
            <v>43566</v>
          </cell>
          <cell r="C860">
            <v>0.71630000000000005</v>
          </cell>
          <cell r="D860">
            <v>0.71323999999999999</v>
          </cell>
        </row>
        <row r="861">
          <cell r="B861">
            <v>43567</v>
          </cell>
          <cell r="C861">
            <v>0.71319999999999995</v>
          </cell>
          <cell r="D861">
            <v>0.71338000000000001</v>
          </cell>
        </row>
        <row r="862">
          <cell r="B862">
            <v>43570</v>
          </cell>
          <cell r="C862">
            <v>0.71679999999999999</v>
          </cell>
          <cell r="D862">
            <v>0.71486000000000005</v>
          </cell>
        </row>
        <row r="863">
          <cell r="B863">
            <v>43571</v>
          </cell>
          <cell r="C863">
            <v>0.7147</v>
          </cell>
          <cell r="D863">
            <v>0.71508000000000005</v>
          </cell>
        </row>
        <row r="864">
          <cell r="B864">
            <v>43572</v>
          </cell>
          <cell r="C864">
            <v>0.72</v>
          </cell>
          <cell r="D864">
            <v>0.71620000000000006</v>
          </cell>
        </row>
        <row r="865">
          <cell r="B865">
            <v>43573</v>
          </cell>
          <cell r="C865">
            <v>0.71830000000000005</v>
          </cell>
          <cell r="D865">
            <v>0.71660000000000001</v>
          </cell>
        </row>
        <row r="866">
          <cell r="B866">
            <v>43578</v>
          </cell>
          <cell r="C866">
            <v>0.71209999999999996</v>
          </cell>
          <cell r="D866">
            <v>0.71638000000000002</v>
          </cell>
        </row>
        <row r="867">
          <cell r="B867">
            <v>43579</v>
          </cell>
          <cell r="C867">
            <v>0.70389999999999997</v>
          </cell>
          <cell r="D867">
            <v>0.71379999999999999</v>
          </cell>
        </row>
        <row r="868">
          <cell r="B868">
            <v>43581</v>
          </cell>
          <cell r="C868">
            <v>0.70250000000000001</v>
          </cell>
          <cell r="D868">
            <v>0.71135999999999999</v>
          </cell>
        </row>
        <row r="869">
          <cell r="B869">
            <v>43584</v>
          </cell>
          <cell r="C869">
            <v>0.7056</v>
          </cell>
          <cell r="D869">
            <v>0.70848</v>
          </cell>
        </row>
        <row r="870">
          <cell r="B870">
            <v>43585</v>
          </cell>
          <cell r="C870">
            <v>0.70389999999999997</v>
          </cell>
          <cell r="D870">
            <v>0.7056</v>
          </cell>
        </row>
        <row r="871">
          <cell r="B871">
            <v>43586</v>
          </cell>
          <cell r="C871">
            <v>0.70540000000000003</v>
          </cell>
          <cell r="D871">
            <v>0.70426</v>
          </cell>
        </row>
        <row r="872">
          <cell r="B872">
            <v>43587</v>
          </cell>
          <cell r="C872">
            <v>0.70199999999999996</v>
          </cell>
          <cell r="D872">
            <v>0.70388000000000006</v>
          </cell>
        </row>
        <row r="873">
          <cell r="B873">
            <v>43588</v>
          </cell>
          <cell r="C873">
            <v>0.69979999999999998</v>
          </cell>
          <cell r="D873">
            <v>0.70334000000000008</v>
          </cell>
        </row>
        <row r="874">
          <cell r="B874">
            <v>43591</v>
          </cell>
          <cell r="C874">
            <v>0.69889999999999997</v>
          </cell>
          <cell r="D874">
            <v>0.70199999999999996</v>
          </cell>
        </row>
        <row r="875">
          <cell r="B875">
            <v>43592</v>
          </cell>
          <cell r="C875">
            <v>0.70340000000000003</v>
          </cell>
          <cell r="D875">
            <v>0.70189999999999997</v>
          </cell>
        </row>
        <row r="876">
          <cell r="B876">
            <v>43593</v>
          </cell>
          <cell r="C876">
            <v>0.70230000000000004</v>
          </cell>
          <cell r="D876">
            <v>0.70128000000000001</v>
          </cell>
        </row>
        <row r="877">
          <cell r="B877">
            <v>43594</v>
          </cell>
          <cell r="C877">
            <v>0.6976</v>
          </cell>
          <cell r="D877">
            <v>0.70040000000000002</v>
          </cell>
        </row>
        <row r="878">
          <cell r="B878">
            <v>43595</v>
          </cell>
          <cell r="C878">
            <v>0.69950000000000001</v>
          </cell>
          <cell r="D878">
            <v>0.70033999999999996</v>
          </cell>
        </row>
        <row r="879">
          <cell r="B879">
            <v>43598</v>
          </cell>
          <cell r="C879">
            <v>0.6976</v>
          </cell>
          <cell r="D879">
            <v>0.70008000000000004</v>
          </cell>
        </row>
        <row r="880">
          <cell r="B880">
            <v>43599</v>
          </cell>
          <cell r="C880">
            <v>0.69550000000000001</v>
          </cell>
          <cell r="D880">
            <v>0.69850000000000001</v>
          </cell>
        </row>
        <row r="881">
          <cell r="B881">
            <v>43600</v>
          </cell>
          <cell r="C881">
            <v>0.69320000000000004</v>
          </cell>
          <cell r="D881">
            <v>0.69667999999999997</v>
          </cell>
        </row>
        <row r="882">
          <cell r="B882">
            <v>43601</v>
          </cell>
          <cell r="C882">
            <v>0.69140000000000001</v>
          </cell>
          <cell r="D882">
            <v>0.69543999999999995</v>
          </cell>
        </row>
        <row r="883">
          <cell r="B883">
            <v>43602</v>
          </cell>
          <cell r="C883">
            <v>0.68810000000000004</v>
          </cell>
          <cell r="D883">
            <v>0.69316</v>
          </cell>
        </row>
        <row r="884">
          <cell r="B884">
            <v>43605</v>
          </cell>
          <cell r="C884">
            <v>0.69199999999999995</v>
          </cell>
          <cell r="D884">
            <v>0.69203999999999988</v>
          </cell>
        </row>
        <row r="885">
          <cell r="B885">
            <v>43606</v>
          </cell>
          <cell r="C885">
            <v>0.68779999999999997</v>
          </cell>
          <cell r="D885">
            <v>0.69050000000000011</v>
          </cell>
        </row>
        <row r="886">
          <cell r="B886">
            <v>43607</v>
          </cell>
          <cell r="C886">
            <v>0.6875</v>
          </cell>
          <cell r="D886">
            <v>0.68936000000000008</v>
          </cell>
        </row>
        <row r="887">
          <cell r="B887">
            <v>43608</v>
          </cell>
          <cell r="C887">
            <v>0.68759999999999999</v>
          </cell>
          <cell r="D887">
            <v>0.68859999999999988</v>
          </cell>
        </row>
        <row r="888">
          <cell r="B888">
            <v>43609</v>
          </cell>
          <cell r="C888">
            <v>0.68879999999999997</v>
          </cell>
          <cell r="D888">
            <v>0.68874000000000002</v>
          </cell>
        </row>
        <row r="889">
          <cell r="B889">
            <v>43612</v>
          </cell>
          <cell r="C889">
            <v>0.69369999999999998</v>
          </cell>
          <cell r="D889">
            <v>0.68908000000000003</v>
          </cell>
        </row>
        <row r="890">
          <cell r="B890">
            <v>43613</v>
          </cell>
          <cell r="C890">
            <v>0.69289999999999996</v>
          </cell>
          <cell r="D890">
            <v>0.69009999999999994</v>
          </cell>
        </row>
        <row r="891">
          <cell r="B891">
            <v>43614</v>
          </cell>
          <cell r="C891">
            <v>0.69299999999999995</v>
          </cell>
          <cell r="D891">
            <v>0.69120000000000004</v>
          </cell>
        </row>
        <row r="892">
          <cell r="B892">
            <v>43615</v>
          </cell>
          <cell r="C892">
            <v>0.69289999999999996</v>
          </cell>
          <cell r="D892">
            <v>0.69225999999999988</v>
          </cell>
        </row>
        <row r="893">
          <cell r="B893">
            <v>43616</v>
          </cell>
          <cell r="C893">
            <v>0.69159999999999999</v>
          </cell>
          <cell r="D893">
            <v>0.69281999999999999</v>
          </cell>
        </row>
        <row r="894">
          <cell r="B894">
            <v>43619</v>
          </cell>
          <cell r="C894">
            <v>0.69479999999999997</v>
          </cell>
          <cell r="D894">
            <v>0.69303999999999988</v>
          </cell>
        </row>
        <row r="895">
          <cell r="B895">
            <v>43620</v>
          </cell>
          <cell r="C895">
            <v>0.69820000000000004</v>
          </cell>
          <cell r="D895">
            <v>0.69409999999999994</v>
          </cell>
        </row>
        <row r="896">
          <cell r="B896">
            <v>43621</v>
          </cell>
          <cell r="C896">
            <v>0.7</v>
          </cell>
          <cell r="D896">
            <v>0.69550000000000001</v>
          </cell>
        </row>
        <row r="897">
          <cell r="B897">
            <v>43622</v>
          </cell>
          <cell r="C897">
            <v>0.69750000000000001</v>
          </cell>
          <cell r="D897">
            <v>0.69642000000000004</v>
          </cell>
        </row>
        <row r="898">
          <cell r="B898">
            <v>43623</v>
          </cell>
          <cell r="C898">
            <v>0.69699999999999995</v>
          </cell>
          <cell r="D898">
            <v>0.69750000000000001</v>
          </cell>
        </row>
        <row r="899">
          <cell r="B899">
            <v>43627</v>
          </cell>
          <cell r="C899">
            <v>0.69530000000000003</v>
          </cell>
          <cell r="D899">
            <v>0.6976</v>
          </cell>
        </row>
        <row r="900">
          <cell r="B900">
            <v>43628</v>
          </cell>
          <cell r="C900">
            <v>0.69479999999999997</v>
          </cell>
          <cell r="D900">
            <v>0.69691999999999998</v>
          </cell>
        </row>
        <row r="901">
          <cell r="B901">
            <v>43629</v>
          </cell>
          <cell r="C901">
            <v>0.69130000000000003</v>
          </cell>
          <cell r="D901">
            <v>0.69517999999999991</v>
          </cell>
        </row>
        <row r="902">
          <cell r="B902">
            <v>43630</v>
          </cell>
          <cell r="C902">
            <v>0.68979999999999997</v>
          </cell>
          <cell r="D902">
            <v>0.69364000000000003</v>
          </cell>
        </row>
        <row r="903">
          <cell r="B903">
            <v>43633</v>
          </cell>
          <cell r="C903">
            <v>0.68779999999999997</v>
          </cell>
          <cell r="D903">
            <v>0.69179999999999997</v>
          </cell>
        </row>
        <row r="904">
          <cell r="B904">
            <v>43634</v>
          </cell>
          <cell r="C904">
            <v>0.68400000000000005</v>
          </cell>
          <cell r="D904">
            <v>0.68954000000000004</v>
          </cell>
        </row>
        <row r="905">
          <cell r="B905">
            <v>43635</v>
          </cell>
          <cell r="C905">
            <v>0.68779999999999997</v>
          </cell>
          <cell r="D905">
            <v>0.68814000000000008</v>
          </cell>
        </row>
        <row r="906">
          <cell r="B906">
            <v>43636</v>
          </cell>
          <cell r="C906">
            <v>0.6895</v>
          </cell>
          <cell r="D906">
            <v>0.68777999999999984</v>
          </cell>
        </row>
        <row r="907">
          <cell r="B907">
            <v>43637</v>
          </cell>
          <cell r="C907">
            <v>0.69330000000000003</v>
          </cell>
          <cell r="D907">
            <v>0.68847999999999987</v>
          </cell>
        </row>
        <row r="908">
          <cell r="B908">
            <v>43640</v>
          </cell>
          <cell r="C908">
            <v>0.69540000000000002</v>
          </cell>
          <cell r="D908">
            <v>0.69000000000000006</v>
          </cell>
        </row>
        <row r="909">
          <cell r="B909">
            <v>43641</v>
          </cell>
          <cell r="C909">
            <v>0.69579999999999997</v>
          </cell>
          <cell r="D909">
            <v>0.69236000000000009</v>
          </cell>
        </row>
        <row r="910">
          <cell r="B910">
            <v>43642</v>
          </cell>
          <cell r="C910">
            <v>0.69699999999999995</v>
          </cell>
          <cell r="D910">
            <v>0.69420000000000004</v>
          </cell>
        </row>
        <row r="911">
          <cell r="B911">
            <v>43643</v>
          </cell>
          <cell r="C911">
            <v>0.69920000000000004</v>
          </cell>
          <cell r="D911">
            <v>0.69614000000000009</v>
          </cell>
        </row>
        <row r="912">
          <cell r="B912">
            <v>43644</v>
          </cell>
          <cell r="C912">
            <v>0.70130000000000003</v>
          </cell>
          <cell r="D912">
            <v>0.69773999999999992</v>
          </cell>
        </row>
        <row r="913">
          <cell r="B913">
            <v>43647</v>
          </cell>
          <cell r="C913">
            <v>0.69940000000000002</v>
          </cell>
          <cell r="D913">
            <v>0.69853999999999983</v>
          </cell>
        </row>
        <row r="914">
          <cell r="B914">
            <v>43648</v>
          </cell>
          <cell r="C914">
            <v>0.69789999999999996</v>
          </cell>
          <cell r="D914">
            <v>0.69895999999999991</v>
          </cell>
        </row>
        <row r="915">
          <cell r="B915">
            <v>43649</v>
          </cell>
          <cell r="C915">
            <v>0.69979999999999998</v>
          </cell>
          <cell r="D915">
            <v>0.69951999999999992</v>
          </cell>
        </row>
        <row r="916">
          <cell r="B916">
            <v>43650</v>
          </cell>
          <cell r="C916">
            <v>0.7036</v>
          </cell>
          <cell r="D916">
            <v>0.70039999999999991</v>
          </cell>
        </row>
        <row r="917">
          <cell r="B917">
            <v>43651</v>
          </cell>
          <cell r="C917">
            <v>0.70199999999999996</v>
          </cell>
          <cell r="D917">
            <v>0.70053999999999994</v>
          </cell>
        </row>
        <row r="918">
          <cell r="B918">
            <v>43654</v>
          </cell>
          <cell r="C918">
            <v>0.69899999999999995</v>
          </cell>
          <cell r="D918">
            <v>0.70045999999999997</v>
          </cell>
        </row>
        <row r="919">
          <cell r="B919">
            <v>43655</v>
          </cell>
          <cell r="C919">
            <v>0.69579999999999997</v>
          </cell>
          <cell r="D919">
            <v>0.70003999999999988</v>
          </cell>
        </row>
        <row r="920">
          <cell r="B920">
            <v>43656</v>
          </cell>
          <cell r="C920">
            <v>0.69240000000000002</v>
          </cell>
          <cell r="D920">
            <v>0.69855999999999996</v>
          </cell>
        </row>
        <row r="921">
          <cell r="B921">
            <v>43657</v>
          </cell>
          <cell r="C921">
            <v>0.69720000000000004</v>
          </cell>
          <cell r="D921">
            <v>0.69728000000000001</v>
          </cell>
        </row>
        <row r="922">
          <cell r="B922">
            <v>43658</v>
          </cell>
          <cell r="C922">
            <v>0.70009999999999994</v>
          </cell>
          <cell r="D922">
            <v>0.69690000000000007</v>
          </cell>
        </row>
        <row r="923">
          <cell r="B923">
            <v>43661</v>
          </cell>
          <cell r="C923">
            <v>0.70340000000000003</v>
          </cell>
          <cell r="D923">
            <v>0.69778000000000007</v>
          </cell>
        </row>
        <row r="924">
          <cell r="B924">
            <v>43662</v>
          </cell>
          <cell r="C924">
            <v>0.7036</v>
          </cell>
          <cell r="D924">
            <v>0.69933999999999996</v>
          </cell>
        </row>
        <row r="925">
          <cell r="B925">
            <v>43663</v>
          </cell>
          <cell r="C925">
            <v>0.70099999999999996</v>
          </cell>
          <cell r="D925">
            <v>0.70105999999999991</v>
          </cell>
        </row>
        <row r="926">
          <cell r="B926">
            <v>43664</v>
          </cell>
          <cell r="C926">
            <v>0.70340000000000003</v>
          </cell>
          <cell r="D926">
            <v>0.70229999999999992</v>
          </cell>
        </row>
        <row r="927">
          <cell r="B927">
            <v>43665</v>
          </cell>
          <cell r="C927">
            <v>0.70650000000000002</v>
          </cell>
          <cell r="D927">
            <v>0.70357999999999998</v>
          </cell>
        </row>
        <row r="928">
          <cell r="B928">
            <v>43668</v>
          </cell>
          <cell r="C928">
            <v>0.70379999999999998</v>
          </cell>
          <cell r="D928">
            <v>0.70365999999999995</v>
          </cell>
        </row>
        <row r="929">
          <cell r="B929">
            <v>43669</v>
          </cell>
          <cell r="C929">
            <v>0.70189999999999997</v>
          </cell>
          <cell r="D929">
            <v>0.70332000000000006</v>
          </cell>
        </row>
        <row r="930">
          <cell r="B930">
            <v>43670</v>
          </cell>
          <cell r="C930">
            <v>0.69850000000000001</v>
          </cell>
          <cell r="D930">
            <v>0.70282</v>
          </cell>
        </row>
        <row r="931">
          <cell r="B931">
            <v>43671</v>
          </cell>
          <cell r="C931">
            <v>0.69679999999999997</v>
          </cell>
          <cell r="D931">
            <v>0.70150000000000001</v>
          </cell>
        </row>
        <row r="932">
          <cell r="B932">
            <v>43672</v>
          </cell>
          <cell r="C932">
            <v>0.69440000000000002</v>
          </cell>
          <cell r="D932">
            <v>0.69908000000000003</v>
          </cell>
        </row>
        <row r="933">
          <cell r="B933">
            <v>43675</v>
          </cell>
          <cell r="C933">
            <v>0.69079999999999997</v>
          </cell>
          <cell r="D933">
            <v>0.69647999999999999</v>
          </cell>
        </row>
        <row r="934">
          <cell r="B934">
            <v>43676</v>
          </cell>
          <cell r="C934">
            <v>0.6895</v>
          </cell>
          <cell r="D934">
            <v>0.69399999999999995</v>
          </cell>
        </row>
        <row r="935">
          <cell r="B935">
            <v>43677</v>
          </cell>
          <cell r="C935">
            <v>0.68940000000000001</v>
          </cell>
          <cell r="D935">
            <v>0.69217999999999991</v>
          </cell>
        </row>
        <row r="936">
          <cell r="B936">
            <v>43678</v>
          </cell>
          <cell r="C936">
            <v>0.68510000000000004</v>
          </cell>
          <cell r="D936">
            <v>0.68984000000000001</v>
          </cell>
        </row>
        <row r="937">
          <cell r="B937">
            <v>43679</v>
          </cell>
          <cell r="C937">
            <v>0.68120000000000003</v>
          </cell>
          <cell r="D937">
            <v>0.68720000000000003</v>
          </cell>
        </row>
        <row r="938">
          <cell r="B938">
            <v>43683</v>
          </cell>
          <cell r="C938">
            <v>0.6784</v>
          </cell>
          <cell r="D938">
            <v>0.68472</v>
          </cell>
        </row>
        <row r="939">
          <cell r="B939">
            <v>43684</v>
          </cell>
          <cell r="C939">
            <v>0.67159999999999997</v>
          </cell>
          <cell r="D939">
            <v>0.68113999999999986</v>
          </cell>
        </row>
        <row r="940">
          <cell r="B940">
            <v>43685</v>
          </cell>
          <cell r="C940">
            <v>0.67749999999999999</v>
          </cell>
          <cell r="D940">
            <v>0.67876000000000014</v>
          </cell>
        </row>
        <row r="941">
          <cell r="B941">
            <v>43686</v>
          </cell>
          <cell r="C941">
            <v>0.68100000000000005</v>
          </cell>
          <cell r="D941">
            <v>0.6779400000000001</v>
          </cell>
        </row>
        <row r="942">
          <cell r="B942">
            <v>43689</v>
          </cell>
          <cell r="C942">
            <v>0.67859999999999998</v>
          </cell>
          <cell r="D942">
            <v>0.67741999999999991</v>
          </cell>
        </row>
        <row r="943">
          <cell r="B943">
            <v>43690</v>
          </cell>
          <cell r="C943">
            <v>0.6764</v>
          </cell>
          <cell r="D943">
            <v>0.67701999999999996</v>
          </cell>
        </row>
        <row r="944">
          <cell r="B944">
            <v>43691</v>
          </cell>
          <cell r="C944">
            <v>0.67879999999999996</v>
          </cell>
          <cell r="D944">
            <v>0.67846000000000006</v>
          </cell>
        </row>
        <row r="945">
          <cell r="B945">
            <v>43692</v>
          </cell>
          <cell r="C945">
            <v>0.67830000000000001</v>
          </cell>
          <cell r="D945">
            <v>0.67862</v>
          </cell>
        </row>
        <row r="946">
          <cell r="B946">
            <v>43693</v>
          </cell>
          <cell r="C946">
            <v>0.67900000000000005</v>
          </cell>
          <cell r="D946">
            <v>0.67821999999999993</v>
          </cell>
        </row>
        <row r="947">
          <cell r="B947">
            <v>43696</v>
          </cell>
          <cell r="C947">
            <v>0.67830000000000001</v>
          </cell>
          <cell r="D947">
            <v>0.6781600000000001</v>
          </cell>
        </row>
        <row r="948">
          <cell r="B948">
            <v>43697</v>
          </cell>
          <cell r="C948">
            <v>0.67889999999999995</v>
          </cell>
          <cell r="D948">
            <v>0.67866000000000004</v>
          </cell>
        </row>
        <row r="949">
          <cell r="B949">
            <v>43698</v>
          </cell>
          <cell r="C949">
            <v>0.67810000000000004</v>
          </cell>
          <cell r="D949">
            <v>0.67852000000000001</v>
          </cell>
        </row>
        <row r="950">
          <cell r="B950">
            <v>43699</v>
          </cell>
          <cell r="C950">
            <v>0.67689999999999995</v>
          </cell>
          <cell r="D950">
            <v>0.67823999999999995</v>
          </cell>
        </row>
        <row r="951">
          <cell r="B951">
            <v>43700</v>
          </cell>
          <cell r="C951">
            <v>0.67559999999999998</v>
          </cell>
          <cell r="D951">
            <v>0.67755999999999994</v>
          </cell>
        </row>
        <row r="952">
          <cell r="B952">
            <v>43703</v>
          </cell>
          <cell r="C952">
            <v>0.6734</v>
          </cell>
          <cell r="D952">
            <v>0.67658000000000007</v>
          </cell>
        </row>
        <row r="953">
          <cell r="B953">
            <v>43704</v>
          </cell>
          <cell r="C953">
            <v>0.67579999999999996</v>
          </cell>
          <cell r="D953">
            <v>0.67595999999999989</v>
          </cell>
        </row>
        <row r="954">
          <cell r="B954">
            <v>43705</v>
          </cell>
          <cell r="C954">
            <v>0.67379999999999995</v>
          </cell>
          <cell r="D954">
            <v>0.67509999999999992</v>
          </cell>
        </row>
        <row r="955">
          <cell r="B955">
            <v>43706</v>
          </cell>
          <cell r="C955">
            <v>0.67220000000000002</v>
          </cell>
          <cell r="D955">
            <v>0.67415999999999998</v>
          </cell>
        </row>
        <row r="956">
          <cell r="B956">
            <v>43707</v>
          </cell>
          <cell r="C956">
            <v>0.67179999999999995</v>
          </cell>
          <cell r="D956">
            <v>0.6734</v>
          </cell>
        </row>
        <row r="957">
          <cell r="B957">
            <v>43710</v>
          </cell>
          <cell r="C957">
            <v>0.67279999999999995</v>
          </cell>
          <cell r="D957">
            <v>0.67327999999999999</v>
          </cell>
        </row>
        <row r="958">
          <cell r="B958">
            <v>43711</v>
          </cell>
          <cell r="C958">
            <v>0.67190000000000005</v>
          </cell>
          <cell r="D958">
            <v>0.6725000000000001</v>
          </cell>
        </row>
        <row r="959">
          <cell r="B959">
            <v>43712</v>
          </cell>
          <cell r="C959">
            <v>0.67749999999999999</v>
          </cell>
          <cell r="D959">
            <v>0.67324000000000006</v>
          </cell>
        </row>
        <row r="960">
          <cell r="B960">
            <v>43713</v>
          </cell>
          <cell r="C960">
            <v>0.68169999999999997</v>
          </cell>
          <cell r="D960">
            <v>0.67514000000000007</v>
          </cell>
        </row>
        <row r="961">
          <cell r="B961">
            <v>43714</v>
          </cell>
          <cell r="C961">
            <v>0.68230000000000002</v>
          </cell>
          <cell r="D961">
            <v>0.67724000000000006</v>
          </cell>
        </row>
        <row r="962">
          <cell r="B962">
            <v>43717</v>
          </cell>
          <cell r="C962">
            <v>0.68600000000000005</v>
          </cell>
          <cell r="D962">
            <v>0.67988000000000004</v>
          </cell>
        </row>
        <row r="963">
          <cell r="B963">
            <v>43718</v>
          </cell>
          <cell r="C963">
            <v>0.68569999999999998</v>
          </cell>
          <cell r="D963">
            <v>0.68263999999999991</v>
          </cell>
        </row>
        <row r="964">
          <cell r="B964">
            <v>43719</v>
          </cell>
          <cell r="C964">
            <v>0.6875</v>
          </cell>
          <cell r="D964">
            <v>0.68463999999999992</v>
          </cell>
        </row>
        <row r="965">
          <cell r="B965">
            <v>43720</v>
          </cell>
          <cell r="C965">
            <v>0.68810000000000004</v>
          </cell>
          <cell r="D965">
            <v>0.68592000000000009</v>
          </cell>
        </row>
        <row r="966">
          <cell r="B966">
            <v>43721</v>
          </cell>
          <cell r="C966">
            <v>0.68730000000000002</v>
          </cell>
          <cell r="D966">
            <v>0.68691999999999998</v>
          </cell>
        </row>
        <row r="967">
          <cell r="B967">
            <v>43724</v>
          </cell>
          <cell r="C967">
            <v>0.6875</v>
          </cell>
          <cell r="D967">
            <v>0.68722000000000005</v>
          </cell>
        </row>
        <row r="968">
          <cell r="B968">
            <v>43725</v>
          </cell>
          <cell r="C968">
            <v>0.68410000000000004</v>
          </cell>
          <cell r="D968">
            <v>0.68689999999999996</v>
          </cell>
        </row>
        <row r="969">
          <cell r="B969">
            <v>43726</v>
          </cell>
          <cell r="C969">
            <v>0.68489999999999995</v>
          </cell>
          <cell r="D969">
            <v>0.68637999999999999</v>
          </cell>
        </row>
        <row r="970">
          <cell r="B970">
            <v>43727</v>
          </cell>
          <cell r="C970">
            <v>0.67900000000000005</v>
          </cell>
          <cell r="D970">
            <v>0.68455999999999995</v>
          </cell>
        </row>
        <row r="971">
          <cell r="B971">
            <v>43728</v>
          </cell>
          <cell r="C971">
            <v>0.68020000000000003</v>
          </cell>
          <cell r="D971">
            <v>0.68314000000000008</v>
          </cell>
        </row>
        <row r="972">
          <cell r="B972">
            <v>43731</v>
          </cell>
          <cell r="C972">
            <v>0.67779999999999996</v>
          </cell>
          <cell r="D972">
            <v>0.68120000000000003</v>
          </cell>
        </row>
        <row r="973">
          <cell r="B973">
            <v>43732</v>
          </cell>
          <cell r="C973">
            <v>0.67810000000000004</v>
          </cell>
          <cell r="D973">
            <v>0.68</v>
          </cell>
        </row>
        <row r="974">
          <cell r="B974">
            <v>43733</v>
          </cell>
          <cell r="C974">
            <v>0.67820000000000003</v>
          </cell>
          <cell r="D974">
            <v>0.67866000000000004</v>
          </cell>
        </row>
        <row r="975">
          <cell r="B975">
            <v>43734</v>
          </cell>
          <cell r="C975">
            <v>0.67520000000000002</v>
          </cell>
          <cell r="D975">
            <v>0.67789999999999995</v>
          </cell>
        </row>
        <row r="976">
          <cell r="B976">
            <v>43735</v>
          </cell>
          <cell r="C976">
            <v>0.67620000000000002</v>
          </cell>
          <cell r="D976">
            <v>0.67710000000000004</v>
          </cell>
        </row>
        <row r="977">
          <cell r="B977">
            <v>43738</v>
          </cell>
          <cell r="C977">
            <v>0.67490000000000006</v>
          </cell>
          <cell r="D977">
            <v>0.67652000000000012</v>
          </cell>
        </row>
        <row r="978">
          <cell r="B978">
            <v>43739</v>
          </cell>
          <cell r="C978">
            <v>0.67079999999999995</v>
          </cell>
          <cell r="D978">
            <v>0.67505999999999999</v>
          </cell>
        </row>
        <row r="979">
          <cell r="B979">
            <v>43740</v>
          </cell>
          <cell r="C979">
            <v>0.6714</v>
          </cell>
          <cell r="D979">
            <v>0.67369999999999997</v>
          </cell>
        </row>
        <row r="980">
          <cell r="B980">
            <v>43741</v>
          </cell>
          <cell r="C980">
            <v>0.67169999999999996</v>
          </cell>
          <cell r="D980">
            <v>0.67299999999999993</v>
          </cell>
        </row>
        <row r="981">
          <cell r="B981">
            <v>43742</v>
          </cell>
          <cell r="C981">
            <v>0.67549999999999999</v>
          </cell>
          <cell r="D981">
            <v>0.67286000000000001</v>
          </cell>
        </row>
        <row r="982">
          <cell r="B982">
            <v>43746</v>
          </cell>
          <cell r="C982">
            <v>0.67479999999999996</v>
          </cell>
          <cell r="D982">
            <v>0.67283999999999999</v>
          </cell>
        </row>
        <row r="983">
          <cell r="B983">
            <v>43747</v>
          </cell>
          <cell r="C983">
            <v>0.67359999999999998</v>
          </cell>
          <cell r="D983">
            <v>0.6734</v>
          </cell>
        </row>
        <row r="984">
          <cell r="B984">
            <v>43748</v>
          </cell>
          <cell r="C984">
            <v>0.67459999999999998</v>
          </cell>
          <cell r="D984">
            <v>0.67403999999999997</v>
          </cell>
        </row>
        <row r="985">
          <cell r="B985">
            <v>43749</v>
          </cell>
          <cell r="C985">
            <v>0.67769999999999997</v>
          </cell>
          <cell r="D985">
            <v>0.67523999999999995</v>
          </cell>
        </row>
        <row r="986">
          <cell r="B986">
            <v>43752</v>
          </cell>
          <cell r="C986">
            <v>0.67879999999999996</v>
          </cell>
          <cell r="D986">
            <v>0.67589999999999983</v>
          </cell>
        </row>
        <row r="987">
          <cell r="B987">
            <v>43753</v>
          </cell>
          <cell r="C987">
            <v>0.67730000000000001</v>
          </cell>
          <cell r="D987">
            <v>0.67639999999999989</v>
          </cell>
        </row>
        <row r="988">
          <cell r="B988">
            <v>43754</v>
          </cell>
          <cell r="C988">
            <v>0.67330000000000001</v>
          </cell>
          <cell r="D988">
            <v>0.67634000000000005</v>
          </cell>
        </row>
        <row r="989">
          <cell r="B989">
            <v>43755</v>
          </cell>
          <cell r="C989">
            <v>0.67849999999999999</v>
          </cell>
          <cell r="D989">
            <v>0.67712000000000017</v>
          </cell>
        </row>
        <row r="990">
          <cell r="B990">
            <v>43756</v>
          </cell>
          <cell r="C990">
            <v>0.68310000000000004</v>
          </cell>
          <cell r="D990">
            <v>0.67820000000000003</v>
          </cell>
        </row>
        <row r="991">
          <cell r="B991">
            <v>43759</v>
          </cell>
          <cell r="C991">
            <v>0.68600000000000005</v>
          </cell>
          <cell r="D991">
            <v>0.67964000000000002</v>
          </cell>
        </row>
        <row r="992">
          <cell r="B992">
            <v>43760</v>
          </cell>
          <cell r="C992">
            <v>0.68759999999999999</v>
          </cell>
          <cell r="D992">
            <v>0.68169999999999997</v>
          </cell>
        </row>
        <row r="993">
          <cell r="B993">
            <v>43761</v>
          </cell>
          <cell r="C993">
            <v>0.68430000000000002</v>
          </cell>
          <cell r="D993">
            <v>0.68389999999999995</v>
          </cell>
        </row>
        <row r="994">
          <cell r="B994">
            <v>43762</v>
          </cell>
          <cell r="C994">
            <v>0.68430000000000002</v>
          </cell>
          <cell r="D994">
            <v>0.68506</v>
          </cell>
        </row>
        <row r="995">
          <cell r="B995">
            <v>43763</v>
          </cell>
          <cell r="C995">
            <v>0.68179999999999996</v>
          </cell>
          <cell r="D995">
            <v>0.68479999999999996</v>
          </cell>
        </row>
        <row r="996">
          <cell r="B996">
            <v>43766</v>
          </cell>
          <cell r="C996">
            <v>0.68140000000000001</v>
          </cell>
          <cell r="D996">
            <v>0.68388000000000004</v>
          </cell>
        </row>
        <row r="997">
          <cell r="B997">
            <v>43767</v>
          </cell>
          <cell r="C997">
            <v>0.68540000000000001</v>
          </cell>
          <cell r="D997">
            <v>0.68343999999999994</v>
          </cell>
        </row>
        <row r="998">
          <cell r="B998">
            <v>43768</v>
          </cell>
          <cell r="C998">
            <v>0.68640000000000001</v>
          </cell>
          <cell r="D998">
            <v>0.68385999999999991</v>
          </cell>
        </row>
        <row r="999">
          <cell r="B999">
            <v>43769</v>
          </cell>
          <cell r="C999">
            <v>0.69259999999999999</v>
          </cell>
          <cell r="D999">
            <v>0.68552000000000002</v>
          </cell>
        </row>
        <row r="1000">
          <cell r="B1000">
            <v>43770</v>
          </cell>
          <cell r="C1000">
            <v>0.6905</v>
          </cell>
          <cell r="D1000">
            <v>0.68725999999999998</v>
          </cell>
        </row>
        <row r="1001">
          <cell r="B1001">
            <v>43773</v>
          </cell>
          <cell r="C1001">
            <v>0.69210000000000005</v>
          </cell>
          <cell r="D1001">
            <v>0.68940000000000001</v>
          </cell>
        </row>
        <row r="1002">
          <cell r="B1002">
            <v>43774</v>
          </cell>
          <cell r="C1002">
            <v>0.69040000000000001</v>
          </cell>
          <cell r="D1002">
            <v>0.69040000000000001</v>
          </cell>
        </row>
        <row r="1003">
          <cell r="B1003">
            <v>43775</v>
          </cell>
          <cell r="C1003">
            <v>0.68969999999999998</v>
          </cell>
          <cell r="D1003">
            <v>0.69106000000000001</v>
          </cell>
        </row>
        <row r="1004">
          <cell r="B1004">
            <v>43776</v>
          </cell>
          <cell r="C1004">
            <v>0.68669999999999998</v>
          </cell>
          <cell r="D1004">
            <v>0.68987999999999994</v>
          </cell>
        </row>
        <row r="1005">
          <cell r="B1005">
            <v>43777</v>
          </cell>
          <cell r="C1005">
            <v>0.68810000000000004</v>
          </cell>
          <cell r="D1005">
            <v>0.68940000000000001</v>
          </cell>
        </row>
        <row r="1006">
          <cell r="B1006">
            <v>43780</v>
          </cell>
          <cell r="C1006">
            <v>0.68530000000000002</v>
          </cell>
          <cell r="D1006">
            <v>0.68803999999999998</v>
          </cell>
        </row>
        <row r="1007">
          <cell r="B1007">
            <v>43781</v>
          </cell>
          <cell r="C1007">
            <v>0.68469999999999998</v>
          </cell>
          <cell r="D1007">
            <v>0.68689999999999984</v>
          </cell>
        </row>
        <row r="1008">
          <cell r="B1008">
            <v>43782</v>
          </cell>
          <cell r="C1008">
            <v>0.68430000000000002</v>
          </cell>
          <cell r="D1008">
            <v>0.68581999999999999</v>
          </cell>
        </row>
        <row r="1009">
          <cell r="B1009">
            <v>43783</v>
          </cell>
          <cell r="C1009">
            <v>0.67979999999999996</v>
          </cell>
          <cell r="D1009">
            <v>0.68444000000000005</v>
          </cell>
        </row>
        <row r="1010">
          <cell r="B1010">
            <v>43784</v>
          </cell>
          <cell r="C1010">
            <v>0.67949999999999999</v>
          </cell>
          <cell r="D1010">
            <v>0.68271999999999999</v>
          </cell>
        </row>
        <row r="1011">
          <cell r="B1011">
            <v>43787</v>
          </cell>
          <cell r="C1011">
            <v>0.68110000000000004</v>
          </cell>
          <cell r="D1011">
            <v>0.68187999999999993</v>
          </cell>
        </row>
        <row r="1012">
          <cell r="B1012">
            <v>43788</v>
          </cell>
          <cell r="C1012">
            <v>0.67979999999999996</v>
          </cell>
          <cell r="D1012">
            <v>0.68090000000000006</v>
          </cell>
        </row>
        <row r="1013">
          <cell r="B1013">
            <v>43789</v>
          </cell>
          <cell r="C1013">
            <v>0.68169999999999997</v>
          </cell>
          <cell r="D1013">
            <v>0.6803800000000001</v>
          </cell>
        </row>
        <row r="1014">
          <cell r="B1014">
            <v>43790</v>
          </cell>
          <cell r="C1014">
            <v>0.67969999999999997</v>
          </cell>
          <cell r="D1014">
            <v>0.68036000000000008</v>
          </cell>
        </row>
        <row r="1015">
          <cell r="B1015">
            <v>43791</v>
          </cell>
          <cell r="C1015">
            <v>0.67879999999999996</v>
          </cell>
          <cell r="D1015">
            <v>0.68022000000000005</v>
          </cell>
        </row>
        <row r="1016">
          <cell r="B1016">
            <v>43794</v>
          </cell>
          <cell r="C1016">
            <v>0.6794</v>
          </cell>
          <cell r="D1016">
            <v>0.67988000000000004</v>
          </cell>
        </row>
        <row r="1017">
          <cell r="B1017">
            <v>43795</v>
          </cell>
          <cell r="C1017">
            <v>0.67820000000000003</v>
          </cell>
          <cell r="D1017">
            <v>0.67955999999999994</v>
          </cell>
        </row>
        <row r="1018">
          <cell r="B1018">
            <v>43796</v>
          </cell>
          <cell r="C1018">
            <v>0.67769999999999997</v>
          </cell>
          <cell r="D1018">
            <v>0.67875999999999992</v>
          </cell>
        </row>
        <row r="1019">
          <cell r="B1019">
            <v>43797</v>
          </cell>
          <cell r="C1019">
            <v>0.67630000000000001</v>
          </cell>
          <cell r="D1019">
            <v>0.67808000000000002</v>
          </cell>
        </row>
        <row r="1020">
          <cell r="B1020">
            <v>43798</v>
          </cell>
          <cell r="C1020">
            <v>0.67769999999999997</v>
          </cell>
          <cell r="D1020">
            <v>0.67786000000000013</v>
          </cell>
        </row>
        <row r="1021">
          <cell r="B1021">
            <v>43801</v>
          </cell>
          <cell r="C1021">
            <v>0.6774</v>
          </cell>
          <cell r="D1021">
            <v>0.67746000000000006</v>
          </cell>
        </row>
        <row r="1022">
          <cell r="B1022">
            <v>43802</v>
          </cell>
          <cell r="C1022">
            <v>0.68410000000000004</v>
          </cell>
          <cell r="D1022">
            <v>0.67863999999999991</v>
          </cell>
        </row>
        <row r="1023">
          <cell r="B1023">
            <v>43803</v>
          </cell>
          <cell r="C1023">
            <v>0.6825</v>
          </cell>
          <cell r="D1023">
            <v>0.67959999999999998</v>
          </cell>
        </row>
        <row r="1024">
          <cell r="B1024">
            <v>43804</v>
          </cell>
          <cell r="C1024">
            <v>0.68389999999999995</v>
          </cell>
          <cell r="D1024">
            <v>0.68112000000000006</v>
          </cell>
        </row>
        <row r="1025">
          <cell r="B1025">
            <v>43805</v>
          </cell>
          <cell r="C1025">
            <v>0.68430000000000002</v>
          </cell>
          <cell r="D1025">
            <v>0.68243999999999994</v>
          </cell>
        </row>
        <row r="1026">
          <cell r="B1026">
            <v>43808</v>
          </cell>
          <cell r="C1026">
            <v>0.68320000000000003</v>
          </cell>
          <cell r="D1026">
            <v>0.68359999999999999</v>
          </cell>
        </row>
        <row r="1027">
          <cell r="B1027">
            <v>43809</v>
          </cell>
          <cell r="C1027">
            <v>0.68289999999999995</v>
          </cell>
          <cell r="D1027">
            <v>0.68336000000000008</v>
          </cell>
        </row>
        <row r="1028">
          <cell r="B1028">
            <v>43810</v>
          </cell>
          <cell r="C1028">
            <v>0.68179999999999996</v>
          </cell>
          <cell r="D1028">
            <v>0.68322000000000005</v>
          </cell>
        </row>
        <row r="1029">
          <cell r="B1029">
            <v>43811</v>
          </cell>
          <cell r="C1029">
            <v>0.68820000000000003</v>
          </cell>
          <cell r="D1029">
            <v>0.68408000000000002</v>
          </cell>
        </row>
        <row r="1030">
          <cell r="B1030">
            <v>43812</v>
          </cell>
          <cell r="C1030">
            <v>0.69259999999999999</v>
          </cell>
          <cell r="D1030">
            <v>0.68574000000000002</v>
          </cell>
        </row>
        <row r="1031">
          <cell r="B1031">
            <v>43815</v>
          </cell>
          <cell r="C1031">
            <v>0.68730000000000002</v>
          </cell>
          <cell r="D1031">
            <v>0.68656000000000006</v>
          </cell>
        </row>
        <row r="1032">
          <cell r="B1032">
            <v>43816</v>
          </cell>
          <cell r="C1032">
            <v>0.68710000000000004</v>
          </cell>
          <cell r="D1032">
            <v>0.68740000000000001</v>
          </cell>
        </row>
        <row r="1033">
          <cell r="B1033">
            <v>43817</v>
          </cell>
          <cell r="C1033">
            <v>0.68459999999999999</v>
          </cell>
          <cell r="D1033">
            <v>0.68796000000000013</v>
          </cell>
        </row>
        <row r="1034">
          <cell r="B1034">
            <v>43818</v>
          </cell>
          <cell r="C1034">
            <v>0.68799999999999994</v>
          </cell>
          <cell r="D1034">
            <v>0.68792000000000009</v>
          </cell>
        </row>
        <row r="1035">
          <cell r="B1035">
            <v>43819</v>
          </cell>
          <cell r="C1035">
            <v>0.68899999999999995</v>
          </cell>
          <cell r="D1035">
            <v>0.68720000000000003</v>
          </cell>
        </row>
        <row r="1036">
          <cell r="B1036">
            <v>43822</v>
          </cell>
          <cell r="C1036">
            <v>0.69059999999999999</v>
          </cell>
          <cell r="D1036">
            <v>0.68786000000000003</v>
          </cell>
        </row>
        <row r="1037">
          <cell r="B1037">
            <v>43823</v>
          </cell>
          <cell r="C1037">
            <v>0.69140000000000001</v>
          </cell>
          <cell r="D1037">
            <v>0.68872</v>
          </cell>
        </row>
        <row r="1038">
          <cell r="B1038">
            <v>43826</v>
          </cell>
          <cell r="C1038">
            <v>0.69530000000000003</v>
          </cell>
          <cell r="D1038">
            <v>0.69085999999999992</v>
          </cell>
        </row>
        <row r="1039">
          <cell r="B1039">
            <v>43829</v>
          </cell>
          <cell r="C1039">
            <v>0.69899999999999995</v>
          </cell>
          <cell r="D1039">
            <v>0.6930599999999999</v>
          </cell>
        </row>
        <row r="1040">
          <cell r="B1040">
            <v>43830</v>
          </cell>
          <cell r="C1040">
            <v>0.7006</v>
          </cell>
          <cell r="D1040">
            <v>0.69538</v>
          </cell>
        </row>
        <row r="1041">
          <cell r="B1041">
            <v>43832</v>
          </cell>
          <cell r="C1041">
            <v>0.70030000000000003</v>
          </cell>
          <cell r="D1041">
            <v>0.69732000000000005</v>
          </cell>
        </row>
        <row r="1042">
          <cell r="B1042">
            <v>43833</v>
          </cell>
          <cell r="C1042">
            <v>0.6966</v>
          </cell>
          <cell r="D1042">
            <v>0.69835999999999998</v>
          </cell>
        </row>
        <row r="1043">
          <cell r="B1043">
            <v>43836</v>
          </cell>
          <cell r="C1043">
            <v>0.69450000000000001</v>
          </cell>
          <cell r="D1043">
            <v>0.69820000000000004</v>
          </cell>
        </row>
        <row r="1044">
          <cell r="B1044">
            <v>43837</v>
          </cell>
          <cell r="C1044">
            <v>0.69279999999999997</v>
          </cell>
          <cell r="D1044">
            <v>0.69696000000000002</v>
          </cell>
        </row>
        <row r="1045">
          <cell r="B1045">
            <v>43838</v>
          </cell>
          <cell r="C1045">
            <v>0.68710000000000004</v>
          </cell>
          <cell r="D1045">
            <v>0.6942600000000001</v>
          </cell>
        </row>
        <row r="1046">
          <cell r="B1046">
            <v>43839</v>
          </cell>
          <cell r="C1046">
            <v>0.68730000000000002</v>
          </cell>
          <cell r="D1046">
            <v>0.69165999999999994</v>
          </cell>
        </row>
        <row r="1047">
          <cell r="B1047">
            <v>43840</v>
          </cell>
          <cell r="C1047">
            <v>0.68730000000000002</v>
          </cell>
          <cell r="D1047">
            <v>0.68979999999999997</v>
          </cell>
        </row>
        <row r="1048">
          <cell r="B1048">
            <v>43843</v>
          </cell>
          <cell r="C1048">
            <v>0.69140000000000001</v>
          </cell>
          <cell r="D1048">
            <v>0.68918000000000001</v>
          </cell>
        </row>
        <row r="1049">
          <cell r="B1049">
            <v>43844</v>
          </cell>
          <cell r="C1049">
            <v>0.69020000000000004</v>
          </cell>
          <cell r="D1049">
            <v>0.68865999999999994</v>
          </cell>
        </row>
        <row r="1050">
          <cell r="B1050">
            <v>43845</v>
          </cell>
          <cell r="C1050">
            <v>0.68989999999999996</v>
          </cell>
          <cell r="D1050">
            <v>0.68921999999999994</v>
          </cell>
        </row>
        <row r="1051">
          <cell r="B1051">
            <v>43846</v>
          </cell>
          <cell r="C1051">
            <v>0.69069999999999998</v>
          </cell>
          <cell r="D1051">
            <v>0.68989999999999996</v>
          </cell>
        </row>
        <row r="1052">
          <cell r="B1052">
            <v>43847</v>
          </cell>
          <cell r="C1052">
            <v>0.6895</v>
          </cell>
          <cell r="D1052">
            <v>0.69034000000000018</v>
          </cell>
        </row>
        <row r="1053">
          <cell r="B1053">
            <v>43850</v>
          </cell>
          <cell r="C1053">
            <v>0.68840000000000001</v>
          </cell>
          <cell r="D1053">
            <v>0.68974000000000002</v>
          </cell>
        </row>
        <row r="1054">
          <cell r="B1054">
            <v>43851</v>
          </cell>
          <cell r="C1054">
            <v>0.6865</v>
          </cell>
          <cell r="D1054">
            <v>0.68900000000000006</v>
          </cell>
        </row>
        <row r="1055">
          <cell r="B1055">
            <v>43852</v>
          </cell>
          <cell r="C1055">
            <v>0.68389999999999995</v>
          </cell>
          <cell r="D1055">
            <v>0.68779999999999997</v>
          </cell>
        </row>
        <row r="1056">
          <cell r="B1056">
            <v>43853</v>
          </cell>
          <cell r="C1056">
            <v>0.68669999999999998</v>
          </cell>
          <cell r="D1056">
            <v>0.68700000000000006</v>
          </cell>
        </row>
        <row r="1057">
          <cell r="B1057">
            <v>43854</v>
          </cell>
          <cell r="C1057">
            <v>0.68469999999999998</v>
          </cell>
          <cell r="D1057">
            <v>0.68603999999999998</v>
          </cell>
        </row>
        <row r="1058">
          <cell r="B1058">
            <v>43858</v>
          </cell>
          <cell r="C1058">
            <v>0.67620000000000002</v>
          </cell>
          <cell r="D1058">
            <v>0.68359999999999999</v>
          </cell>
        </row>
        <row r="1059">
          <cell r="B1059">
            <v>43859</v>
          </cell>
          <cell r="C1059">
            <v>0.6774</v>
          </cell>
          <cell r="D1059">
            <v>0.68178000000000005</v>
          </cell>
        </row>
        <row r="1060">
          <cell r="B1060">
            <v>43860</v>
          </cell>
          <cell r="C1060">
            <v>0.67390000000000005</v>
          </cell>
          <cell r="D1060">
            <v>0.67978000000000005</v>
          </cell>
        </row>
        <row r="1061">
          <cell r="B1061">
            <v>43861</v>
          </cell>
          <cell r="C1061">
            <v>0.6724</v>
          </cell>
          <cell r="D1061">
            <v>0.67692000000000008</v>
          </cell>
        </row>
        <row r="1062">
          <cell r="B1062">
            <v>43864</v>
          </cell>
          <cell r="C1062">
            <v>0.66959999999999997</v>
          </cell>
          <cell r="D1062">
            <v>0.67390000000000005</v>
          </cell>
        </row>
        <row r="1063">
          <cell r="B1063">
            <v>43865</v>
          </cell>
          <cell r="C1063">
            <v>0.67190000000000005</v>
          </cell>
          <cell r="D1063">
            <v>0.67304000000000008</v>
          </cell>
        </row>
        <row r="1064">
          <cell r="B1064">
            <v>43866</v>
          </cell>
          <cell r="C1064">
            <v>0.67379999999999995</v>
          </cell>
          <cell r="D1064">
            <v>0.67232000000000003</v>
          </cell>
        </row>
        <row r="1065">
          <cell r="B1065">
            <v>43867</v>
          </cell>
          <cell r="C1065">
            <v>0.67600000000000005</v>
          </cell>
          <cell r="D1065">
            <v>0.67274</v>
          </cell>
        </row>
        <row r="1066">
          <cell r="B1066">
            <v>43868</v>
          </cell>
          <cell r="C1066">
            <v>0.67179999999999995</v>
          </cell>
          <cell r="D1066">
            <v>0.67262</v>
          </cell>
        </row>
        <row r="1067">
          <cell r="B1067">
            <v>43871</v>
          </cell>
          <cell r="C1067">
            <v>0.66990000000000005</v>
          </cell>
          <cell r="D1067">
            <v>0.67268000000000006</v>
          </cell>
        </row>
        <row r="1068">
          <cell r="B1068">
            <v>43872</v>
          </cell>
          <cell r="C1068">
            <v>0.67090000000000005</v>
          </cell>
          <cell r="D1068">
            <v>0.67248000000000008</v>
          </cell>
        </row>
        <row r="1069">
          <cell r="B1069">
            <v>43873</v>
          </cell>
          <cell r="C1069">
            <v>0.67279999999999995</v>
          </cell>
          <cell r="D1069">
            <v>0.67227999999999999</v>
          </cell>
        </row>
        <row r="1070">
          <cell r="B1070">
            <v>43874</v>
          </cell>
          <cell r="C1070">
            <v>0.67190000000000005</v>
          </cell>
          <cell r="D1070">
            <v>0.67145999999999995</v>
          </cell>
        </row>
        <row r="1071">
          <cell r="B1071">
            <v>43875</v>
          </cell>
          <cell r="C1071">
            <v>0.67190000000000005</v>
          </cell>
          <cell r="D1071">
            <v>0.67148000000000008</v>
          </cell>
        </row>
        <row r="1072">
          <cell r="B1072">
            <v>43878</v>
          </cell>
          <cell r="C1072">
            <v>0.67249999999999999</v>
          </cell>
          <cell r="D1072">
            <v>0.67199999999999993</v>
          </cell>
        </row>
        <row r="1073">
          <cell r="B1073">
            <v>43879</v>
          </cell>
          <cell r="C1073">
            <v>0.66920000000000002</v>
          </cell>
          <cell r="D1073">
            <v>0.67165999999999992</v>
          </cell>
        </row>
        <row r="1074">
          <cell r="B1074">
            <v>43880</v>
          </cell>
          <cell r="C1074">
            <v>0.66959999999999997</v>
          </cell>
          <cell r="D1074">
            <v>0.67102000000000006</v>
          </cell>
        </row>
        <row r="1075">
          <cell r="B1075">
            <v>43881</v>
          </cell>
          <cell r="C1075">
            <v>0.66500000000000004</v>
          </cell>
          <cell r="D1075">
            <v>0.66964000000000001</v>
          </cell>
        </row>
        <row r="1076">
          <cell r="B1076">
            <v>43882</v>
          </cell>
          <cell r="C1076">
            <v>0.66049999999999998</v>
          </cell>
          <cell r="D1076">
            <v>0.66735999999999995</v>
          </cell>
        </row>
        <row r="1077">
          <cell r="B1077">
            <v>43885</v>
          </cell>
          <cell r="C1077">
            <v>0.66090000000000004</v>
          </cell>
          <cell r="D1077">
            <v>0.66503999999999996</v>
          </cell>
        </row>
        <row r="1078">
          <cell r="B1078">
            <v>43886</v>
          </cell>
          <cell r="C1078">
            <v>0.66139999999999999</v>
          </cell>
          <cell r="D1078">
            <v>0.66347999999999996</v>
          </cell>
        </row>
        <row r="1079">
          <cell r="B1079">
            <v>43887</v>
          </cell>
          <cell r="C1079">
            <v>0.65959999999999996</v>
          </cell>
          <cell r="D1079">
            <v>0.66148000000000007</v>
          </cell>
        </row>
        <row r="1080">
          <cell r="B1080">
            <v>43888</v>
          </cell>
          <cell r="C1080">
            <v>0.65549999999999997</v>
          </cell>
          <cell r="D1080">
            <v>0.65958000000000006</v>
          </cell>
        </row>
        <row r="1081">
          <cell r="B1081">
            <v>43889</v>
          </cell>
          <cell r="C1081">
            <v>0.65239999999999998</v>
          </cell>
          <cell r="D1081">
            <v>0.65795999999999999</v>
          </cell>
        </row>
        <row r="1082">
          <cell r="B1082">
            <v>43892</v>
          </cell>
          <cell r="C1082">
            <v>0.6522</v>
          </cell>
          <cell r="D1082">
            <v>0.65622000000000003</v>
          </cell>
        </row>
        <row r="1083">
          <cell r="B1083">
            <v>43893</v>
          </cell>
          <cell r="C1083">
            <v>0.6552</v>
          </cell>
          <cell r="D1083">
            <v>0.6549799999999999</v>
          </cell>
        </row>
        <row r="1084">
          <cell r="B1084">
            <v>43894</v>
          </cell>
          <cell r="C1084">
            <v>0.65949999999999998</v>
          </cell>
          <cell r="D1084">
            <v>0.6549600000000001</v>
          </cell>
        </row>
        <row r="1085">
          <cell r="B1085">
            <v>43895</v>
          </cell>
          <cell r="C1085">
            <v>0.66200000000000003</v>
          </cell>
          <cell r="D1085">
            <v>0.65625999999999995</v>
          </cell>
        </row>
        <row r="1086">
          <cell r="B1086">
            <v>43896</v>
          </cell>
          <cell r="C1086">
            <v>0.66020000000000001</v>
          </cell>
          <cell r="D1086">
            <v>0.65781999999999996</v>
          </cell>
        </row>
        <row r="1087">
          <cell r="B1087">
            <v>43899</v>
          </cell>
          <cell r="C1087">
            <v>0.65390000000000004</v>
          </cell>
          <cell r="D1087">
            <v>0.65816000000000008</v>
          </cell>
        </row>
        <row r="1088">
          <cell r="B1088">
            <v>43900</v>
          </cell>
          <cell r="C1088">
            <v>0.65659999999999996</v>
          </cell>
          <cell r="D1088">
            <v>0.65844000000000003</v>
          </cell>
        </row>
        <row r="1089">
          <cell r="B1089">
            <v>43901</v>
          </cell>
          <cell r="C1089">
            <v>0.65049999999999997</v>
          </cell>
          <cell r="D1089">
            <v>0.65664000000000011</v>
          </cell>
        </row>
        <row r="1090">
          <cell r="B1090">
            <v>43902</v>
          </cell>
          <cell r="C1090">
            <v>0.64570000000000005</v>
          </cell>
          <cell r="D1090">
            <v>0.65338000000000007</v>
          </cell>
        </row>
        <row r="1091">
          <cell r="B1091">
            <v>43903</v>
          </cell>
          <cell r="C1091">
            <v>0.63070000000000004</v>
          </cell>
          <cell r="D1091">
            <v>0.64748000000000006</v>
          </cell>
        </row>
        <row r="1092">
          <cell r="B1092">
            <v>43906</v>
          </cell>
          <cell r="C1092">
            <v>0.61760000000000004</v>
          </cell>
          <cell r="D1092">
            <v>0.64022000000000001</v>
          </cell>
        </row>
        <row r="1093">
          <cell r="B1093">
            <v>43907</v>
          </cell>
          <cell r="C1093">
            <v>0.61209999999999998</v>
          </cell>
          <cell r="D1093">
            <v>0.63131999999999999</v>
          </cell>
        </row>
        <row r="1094">
          <cell r="B1094">
            <v>43908</v>
          </cell>
          <cell r="C1094">
            <v>0.6018</v>
          </cell>
          <cell r="D1094">
            <v>0.62158000000000002</v>
          </cell>
        </row>
        <row r="1095">
          <cell r="B1095">
            <v>43909</v>
          </cell>
          <cell r="C1095">
            <v>0.55710000000000004</v>
          </cell>
          <cell r="D1095">
            <v>0.60385999999999995</v>
          </cell>
        </row>
        <row r="1096">
          <cell r="B1096">
            <v>43910</v>
          </cell>
          <cell r="C1096">
            <v>0.58530000000000004</v>
          </cell>
          <cell r="D1096">
            <v>0.59478000000000009</v>
          </cell>
        </row>
        <row r="1097">
          <cell r="B1097">
            <v>43913</v>
          </cell>
          <cell r="C1097">
            <v>0.57620000000000005</v>
          </cell>
          <cell r="D1097">
            <v>0.58650000000000002</v>
          </cell>
        </row>
        <row r="1098">
          <cell r="B1098">
            <v>43914</v>
          </cell>
          <cell r="C1098">
            <v>0.59119999999999995</v>
          </cell>
          <cell r="D1098">
            <v>0.58231999999999995</v>
          </cell>
        </row>
        <row r="1099">
          <cell r="B1099">
            <v>43915</v>
          </cell>
          <cell r="C1099">
            <v>0.60070000000000001</v>
          </cell>
          <cell r="D1099">
            <v>0.58209999999999995</v>
          </cell>
        </row>
        <row r="1100">
          <cell r="B1100">
            <v>43916</v>
          </cell>
          <cell r="C1100">
            <v>0.59309999999999996</v>
          </cell>
          <cell r="D1100">
            <v>0.58930000000000005</v>
          </cell>
        </row>
        <row r="1101">
          <cell r="B1101">
            <v>43917</v>
          </cell>
          <cell r="C1101">
            <v>0.61019999999999996</v>
          </cell>
          <cell r="D1101">
            <v>0.59428000000000003</v>
          </cell>
        </row>
        <row r="1102">
          <cell r="B1102">
            <v>43920</v>
          </cell>
          <cell r="C1102">
            <v>0.61499999999999999</v>
          </cell>
          <cell r="D1102">
            <v>0.60204000000000002</v>
          </cell>
        </row>
        <row r="1103">
          <cell r="B1103">
            <v>43921</v>
          </cell>
          <cell r="C1103">
            <v>0.61750000000000005</v>
          </cell>
          <cell r="D1103">
            <v>0.60729999999999995</v>
          </cell>
        </row>
        <row r="1104">
          <cell r="B1104">
            <v>43922</v>
          </cell>
          <cell r="C1104">
            <v>0.61240000000000006</v>
          </cell>
          <cell r="D1104">
            <v>0.60963999999999996</v>
          </cell>
        </row>
        <row r="1105">
          <cell r="B1105">
            <v>43923</v>
          </cell>
          <cell r="C1105">
            <v>0.60809999999999997</v>
          </cell>
          <cell r="D1105">
            <v>0.61264000000000007</v>
          </cell>
        </row>
        <row r="1106">
          <cell r="B1106">
            <v>43924</v>
          </cell>
          <cell r="C1106">
            <v>0.60719999999999996</v>
          </cell>
          <cell r="D1106">
            <v>0.61204000000000003</v>
          </cell>
        </row>
        <row r="1107">
          <cell r="B1107">
            <v>43927</v>
          </cell>
          <cell r="C1107">
            <v>0.60350000000000004</v>
          </cell>
          <cell r="D1107">
            <v>0.60973999999999995</v>
          </cell>
        </row>
        <row r="1108">
          <cell r="B1108">
            <v>43928</v>
          </cell>
          <cell r="C1108">
            <v>0.61450000000000005</v>
          </cell>
          <cell r="D1108">
            <v>0.60914000000000001</v>
          </cell>
        </row>
        <row r="1109">
          <cell r="B1109">
            <v>43929</v>
          </cell>
          <cell r="C1109">
            <v>0.61460000000000004</v>
          </cell>
          <cell r="D1109">
            <v>0.60958000000000001</v>
          </cell>
        </row>
        <row r="1110">
          <cell r="B1110">
            <v>43930</v>
          </cell>
          <cell r="C1110">
            <v>0.62109999999999999</v>
          </cell>
          <cell r="D1110">
            <v>0.61218000000000006</v>
          </cell>
        </row>
        <row r="1111">
          <cell r="B1111">
            <v>43935</v>
          </cell>
          <cell r="C1111">
            <v>0.64190000000000003</v>
          </cell>
          <cell r="D1111">
            <v>0.61912</v>
          </cell>
        </row>
        <row r="1112">
          <cell r="B1112">
            <v>43936</v>
          </cell>
          <cell r="C1112">
            <v>0.63839999999999997</v>
          </cell>
          <cell r="D1112">
            <v>0.62609999999999999</v>
          </cell>
        </row>
        <row r="1113">
          <cell r="B1113">
            <v>43937</v>
          </cell>
          <cell r="C1113">
            <v>0.62860000000000005</v>
          </cell>
          <cell r="D1113">
            <v>0.62892000000000003</v>
          </cell>
        </row>
        <row r="1114">
          <cell r="B1114">
            <v>43938</v>
          </cell>
          <cell r="C1114">
            <v>0.63600000000000001</v>
          </cell>
          <cell r="D1114">
            <v>0.63319999999999999</v>
          </cell>
        </row>
        <row r="1115">
          <cell r="B1115">
            <v>43941</v>
          </cell>
          <cell r="C1115">
            <v>0.63460000000000005</v>
          </cell>
          <cell r="D1115">
            <v>0.63590000000000002</v>
          </cell>
        </row>
        <row r="1116">
          <cell r="B1116">
            <v>43942</v>
          </cell>
          <cell r="C1116">
            <v>0.63139999999999996</v>
          </cell>
          <cell r="D1116">
            <v>0.63380000000000014</v>
          </cell>
        </row>
        <row r="1117">
          <cell r="B1117">
            <v>43943</v>
          </cell>
          <cell r="C1117">
            <v>0.63229999999999997</v>
          </cell>
          <cell r="D1117">
            <v>0.63258000000000003</v>
          </cell>
        </row>
        <row r="1118">
          <cell r="B1118">
            <v>43944</v>
          </cell>
          <cell r="C1118">
            <v>0.6341</v>
          </cell>
          <cell r="D1118">
            <v>0.63368000000000002</v>
          </cell>
        </row>
        <row r="1119">
          <cell r="B1119">
            <v>43945</v>
          </cell>
          <cell r="C1119">
            <v>0.63429999999999997</v>
          </cell>
          <cell r="D1119">
            <v>0.63334000000000001</v>
          </cell>
        </row>
        <row r="1120">
          <cell r="B1120">
            <v>43948</v>
          </cell>
          <cell r="C1120">
            <v>0.6462</v>
          </cell>
          <cell r="D1120">
            <v>0.63566</v>
          </cell>
        </row>
        <row r="1121">
          <cell r="B1121">
            <v>43949</v>
          </cell>
          <cell r="C1121">
            <v>0.64570000000000005</v>
          </cell>
          <cell r="D1121">
            <v>0.63851999999999998</v>
          </cell>
        </row>
        <row r="1122">
          <cell r="B1122">
            <v>43950</v>
          </cell>
          <cell r="C1122">
            <v>0.6542</v>
          </cell>
          <cell r="D1122">
            <v>0.64290000000000003</v>
          </cell>
        </row>
        <row r="1123">
          <cell r="B1123">
            <v>43951</v>
          </cell>
          <cell r="C1123">
            <v>0.65659999999999996</v>
          </cell>
          <cell r="D1123">
            <v>0.64739999999999998</v>
          </cell>
        </row>
        <row r="1124">
          <cell r="B1124">
            <v>43952</v>
          </cell>
          <cell r="C1124">
            <v>0.64590000000000003</v>
          </cell>
          <cell r="D1124">
            <v>0.64972000000000008</v>
          </cell>
        </row>
        <row r="1125">
          <cell r="B1125">
            <v>43955</v>
          </cell>
          <cell r="C1125">
            <v>0.63819999999999999</v>
          </cell>
          <cell r="D1125">
            <v>0.64812000000000003</v>
          </cell>
        </row>
        <row r="1126">
          <cell r="B1126">
            <v>43956</v>
          </cell>
          <cell r="C1126">
            <v>0.64590000000000003</v>
          </cell>
          <cell r="D1126">
            <v>0.64816000000000007</v>
          </cell>
        </row>
        <row r="1127">
          <cell r="B1127">
            <v>43957</v>
          </cell>
          <cell r="C1127">
            <v>0.64490000000000003</v>
          </cell>
          <cell r="D1127">
            <v>0.6463000000000001</v>
          </cell>
        </row>
        <row r="1128">
          <cell r="B1128">
            <v>43958</v>
          </cell>
          <cell r="C1128">
            <v>0.64259999999999995</v>
          </cell>
          <cell r="D1128">
            <v>0.64350000000000007</v>
          </cell>
        </row>
        <row r="1129">
          <cell r="B1129">
            <v>43959</v>
          </cell>
          <cell r="C1129">
            <v>0.65300000000000002</v>
          </cell>
          <cell r="D1129">
            <v>0.64492000000000005</v>
          </cell>
        </row>
        <row r="1130">
          <cell r="B1130">
            <v>43962</v>
          </cell>
          <cell r="C1130">
            <v>0.65429999999999999</v>
          </cell>
          <cell r="D1130">
            <v>0.64813999999999994</v>
          </cell>
        </row>
        <row r="1131">
          <cell r="B1131">
            <v>43963</v>
          </cell>
          <cell r="C1131">
            <v>0.64770000000000005</v>
          </cell>
          <cell r="D1131">
            <v>0.64850000000000008</v>
          </cell>
        </row>
        <row r="1132">
          <cell r="B1132">
            <v>43964</v>
          </cell>
          <cell r="C1132">
            <v>0.64729999999999999</v>
          </cell>
          <cell r="D1132">
            <v>0.64898</v>
          </cell>
        </row>
        <row r="1133">
          <cell r="B1133">
            <v>43965</v>
          </cell>
          <cell r="C1133">
            <v>0.64339999999999997</v>
          </cell>
          <cell r="D1133">
            <v>0.64914000000000005</v>
          </cell>
        </row>
        <row r="1134">
          <cell r="B1134">
            <v>43966</v>
          </cell>
          <cell r="C1134">
            <v>0.64549999999999996</v>
          </cell>
          <cell r="D1134">
            <v>0.64763999999999999</v>
          </cell>
        </row>
        <row r="1135">
          <cell r="B1135">
            <v>43969</v>
          </cell>
          <cell r="C1135">
            <v>0.64290000000000003</v>
          </cell>
          <cell r="D1135">
            <v>0.64535999999999993</v>
          </cell>
        </row>
        <row r="1136">
          <cell r="B1136">
            <v>43970</v>
          </cell>
          <cell r="C1136">
            <v>0.65200000000000002</v>
          </cell>
          <cell r="D1136">
            <v>0.64622000000000002</v>
          </cell>
        </row>
        <row r="1137">
          <cell r="B1137">
            <v>43971</v>
          </cell>
          <cell r="C1137">
            <v>0.65510000000000002</v>
          </cell>
          <cell r="D1137">
            <v>0.64778000000000002</v>
          </cell>
        </row>
        <row r="1138">
          <cell r="B1138">
            <v>43972</v>
          </cell>
          <cell r="C1138">
            <v>0.65559999999999996</v>
          </cell>
          <cell r="D1138">
            <v>0.65022000000000002</v>
          </cell>
        </row>
        <row r="1139">
          <cell r="B1139">
            <v>43973</v>
          </cell>
          <cell r="C1139">
            <v>0.65410000000000001</v>
          </cell>
          <cell r="D1139">
            <v>0.65193999999999996</v>
          </cell>
        </row>
        <row r="1140">
          <cell r="B1140">
            <v>43976</v>
          </cell>
          <cell r="C1140">
            <v>0.65290000000000004</v>
          </cell>
          <cell r="D1140">
            <v>0.65394000000000008</v>
          </cell>
        </row>
        <row r="1141">
          <cell r="B1141">
            <v>43977</v>
          </cell>
          <cell r="C1141">
            <v>0.65769999999999995</v>
          </cell>
          <cell r="D1141">
            <v>0.65508000000000011</v>
          </cell>
        </row>
        <row r="1142">
          <cell r="B1142">
            <v>43978</v>
          </cell>
          <cell r="C1142">
            <v>0.66400000000000003</v>
          </cell>
          <cell r="D1142">
            <v>0.65686</v>
          </cell>
        </row>
        <row r="1143">
          <cell r="B1143">
            <v>43979</v>
          </cell>
          <cell r="C1143">
            <v>0.66120000000000001</v>
          </cell>
          <cell r="D1143">
            <v>0.65798000000000001</v>
          </cell>
        </row>
        <row r="1144">
          <cell r="B1144">
            <v>43980</v>
          </cell>
          <cell r="C1144">
            <v>0.66590000000000005</v>
          </cell>
          <cell r="D1144">
            <v>0.66034000000000004</v>
          </cell>
        </row>
        <row r="1145">
          <cell r="B1145">
            <v>43983</v>
          </cell>
          <cell r="C1145">
            <v>0.67420000000000002</v>
          </cell>
          <cell r="D1145">
            <v>0.66459999999999997</v>
          </cell>
        </row>
        <row r="1146">
          <cell r="B1146">
            <v>43984</v>
          </cell>
          <cell r="C1146">
            <v>0.68030000000000002</v>
          </cell>
          <cell r="D1146">
            <v>0.66912000000000005</v>
          </cell>
        </row>
        <row r="1147">
          <cell r="B1147">
            <v>43985</v>
          </cell>
          <cell r="C1147">
            <v>0.69399999999999995</v>
          </cell>
          <cell r="D1147">
            <v>0.67511999999999994</v>
          </cell>
        </row>
        <row r="1148">
          <cell r="B1148">
            <v>43986</v>
          </cell>
          <cell r="C1148">
            <v>0.69059999999999999</v>
          </cell>
          <cell r="D1148">
            <v>0.68099999999999994</v>
          </cell>
        </row>
        <row r="1149">
          <cell r="B1149">
            <v>43987</v>
          </cell>
          <cell r="C1149">
            <v>0.7</v>
          </cell>
          <cell r="D1149">
            <v>0.68781999999999999</v>
          </cell>
        </row>
        <row r="1150">
          <cell r="B1150">
            <v>43991</v>
          </cell>
          <cell r="C1150">
            <v>0.69950000000000001</v>
          </cell>
          <cell r="D1150">
            <v>0.69287999999999994</v>
          </cell>
        </row>
        <row r="1151">
          <cell r="B1151">
            <v>43992</v>
          </cell>
          <cell r="C1151">
            <v>0.69969999999999999</v>
          </cell>
          <cell r="D1151">
            <v>0.69676000000000005</v>
          </cell>
        </row>
        <row r="1152">
          <cell r="B1152">
            <v>43993</v>
          </cell>
          <cell r="C1152">
            <v>0.69289999999999996</v>
          </cell>
          <cell r="D1152">
            <v>0.69653999999999994</v>
          </cell>
        </row>
        <row r="1153">
          <cell r="B1153">
            <v>43994</v>
          </cell>
          <cell r="C1153">
            <v>0.68669999999999998</v>
          </cell>
          <cell r="D1153">
            <v>0.69575999999999993</v>
          </cell>
        </row>
        <row r="1154">
          <cell r="B1154">
            <v>43997</v>
          </cell>
          <cell r="C1154">
            <v>0.67900000000000005</v>
          </cell>
          <cell r="D1154">
            <v>0.69155999999999995</v>
          </cell>
        </row>
        <row r="1155">
          <cell r="B1155">
            <v>43998</v>
          </cell>
          <cell r="C1155">
            <v>0.6946</v>
          </cell>
          <cell r="D1155">
            <v>0.69057999999999997</v>
          </cell>
        </row>
        <row r="1156">
          <cell r="B1156">
            <v>43999</v>
          </cell>
          <cell r="C1156">
            <v>0.68820000000000003</v>
          </cell>
          <cell r="D1156">
            <v>0.68828</v>
          </cell>
        </row>
        <row r="1157">
          <cell r="B1157">
            <v>44000</v>
          </cell>
          <cell r="C1157">
            <v>0.68700000000000006</v>
          </cell>
          <cell r="D1157">
            <v>0.68710000000000004</v>
          </cell>
        </row>
        <row r="1158">
          <cell r="B1158">
            <v>44001</v>
          </cell>
          <cell r="C1158">
            <v>0.68610000000000004</v>
          </cell>
          <cell r="D1158">
            <v>0.68698000000000004</v>
          </cell>
        </row>
        <row r="1159">
          <cell r="B1159">
            <v>44004</v>
          </cell>
          <cell r="C1159">
            <v>0.68600000000000005</v>
          </cell>
          <cell r="D1159">
            <v>0.68837999999999999</v>
          </cell>
        </row>
        <row r="1160">
          <cell r="B1160">
            <v>44005</v>
          </cell>
          <cell r="C1160">
            <v>0.68969999999999998</v>
          </cell>
          <cell r="D1160">
            <v>0.68740000000000001</v>
          </cell>
        </row>
        <row r="1161">
          <cell r="B1161">
            <v>44006</v>
          </cell>
          <cell r="C1161">
            <v>0.69430000000000003</v>
          </cell>
          <cell r="D1161">
            <v>0.68862000000000001</v>
          </cell>
        </row>
        <row r="1162">
          <cell r="B1162">
            <v>44007</v>
          </cell>
          <cell r="C1162">
            <v>0.6875</v>
          </cell>
          <cell r="D1162">
            <v>0.68872</v>
          </cell>
        </row>
        <row r="1163">
          <cell r="B1163">
            <v>44008</v>
          </cell>
          <cell r="C1163">
            <v>0.68879999999999997</v>
          </cell>
          <cell r="D1163">
            <v>0.68926000000000009</v>
          </cell>
        </row>
        <row r="1164">
          <cell r="B1164">
            <v>44011</v>
          </cell>
          <cell r="C1164">
            <v>0.68789999999999996</v>
          </cell>
          <cell r="D1164">
            <v>0.68964000000000003</v>
          </cell>
        </row>
        <row r="1165">
          <cell r="B1165">
            <v>44012</v>
          </cell>
          <cell r="C1165">
            <v>0.68630000000000002</v>
          </cell>
          <cell r="D1165">
            <v>0.68896000000000002</v>
          </cell>
        </row>
        <row r="1166">
          <cell r="B1166">
            <v>44013</v>
          </cell>
          <cell r="C1166">
            <v>0.6895</v>
          </cell>
          <cell r="D1166">
            <v>0.68800000000000006</v>
          </cell>
        </row>
        <row r="1167">
          <cell r="B1167">
            <v>44014</v>
          </cell>
          <cell r="C1167">
            <v>0.69240000000000002</v>
          </cell>
          <cell r="D1167">
            <v>0.68898000000000015</v>
          </cell>
        </row>
        <row r="1168">
          <cell r="B1168">
            <v>44015</v>
          </cell>
          <cell r="C1168">
            <v>0.69299999999999995</v>
          </cell>
          <cell r="D1168">
            <v>0.68981999999999999</v>
          </cell>
        </row>
        <row r="1169">
          <cell r="B1169">
            <v>44018</v>
          </cell>
          <cell r="C1169">
            <v>0.69720000000000004</v>
          </cell>
          <cell r="D1169">
            <v>0.69168000000000007</v>
          </cell>
        </row>
        <row r="1170">
          <cell r="B1170">
            <v>44019</v>
          </cell>
          <cell r="C1170">
            <v>0.69579999999999997</v>
          </cell>
          <cell r="D1170">
            <v>0.69358000000000009</v>
          </cell>
        </row>
        <row r="1171">
          <cell r="B1171">
            <v>44020</v>
          </cell>
          <cell r="C1171">
            <v>0.69410000000000005</v>
          </cell>
          <cell r="D1171">
            <v>0.69450000000000012</v>
          </cell>
        </row>
        <row r="1172">
          <cell r="B1172">
            <v>44021</v>
          </cell>
          <cell r="C1172">
            <v>0.6986</v>
          </cell>
          <cell r="D1172">
            <v>0.69574000000000003</v>
          </cell>
        </row>
        <row r="1173">
          <cell r="B1173">
            <v>44022</v>
          </cell>
          <cell r="C1173">
            <v>0.69310000000000005</v>
          </cell>
          <cell r="D1173">
            <v>0.69575999999999993</v>
          </cell>
        </row>
        <row r="1174">
          <cell r="B1174">
            <v>44025</v>
          </cell>
          <cell r="C1174">
            <v>0.69779999999999998</v>
          </cell>
          <cell r="D1174">
            <v>0.69588000000000005</v>
          </cell>
        </row>
        <row r="1175">
          <cell r="B1175">
            <v>44026</v>
          </cell>
          <cell r="C1175">
            <v>0.69420000000000004</v>
          </cell>
          <cell r="D1175">
            <v>0.69555999999999996</v>
          </cell>
        </row>
        <row r="1176">
          <cell r="B1176">
            <v>44027</v>
          </cell>
          <cell r="C1176">
            <v>0.7</v>
          </cell>
          <cell r="D1176">
            <v>0.69673999999999991</v>
          </cell>
        </row>
        <row r="1177">
          <cell r="B1177">
            <v>44028</v>
          </cell>
          <cell r="C1177">
            <v>0.69930000000000003</v>
          </cell>
          <cell r="D1177">
            <v>0.69687999999999994</v>
          </cell>
        </row>
        <row r="1178">
          <cell r="B1178">
            <v>44029</v>
          </cell>
          <cell r="C1178">
            <v>0.69820000000000004</v>
          </cell>
          <cell r="D1178">
            <v>0.69789999999999996</v>
          </cell>
        </row>
        <row r="1179">
          <cell r="B1179">
            <v>44032</v>
          </cell>
          <cell r="C1179">
            <v>0.69869999999999999</v>
          </cell>
          <cell r="D1179">
            <v>0.69808000000000003</v>
          </cell>
        </row>
        <row r="1180">
          <cell r="B1180">
            <v>44033</v>
          </cell>
          <cell r="C1180">
            <v>0.70399999999999996</v>
          </cell>
          <cell r="D1180">
            <v>0.70004000000000011</v>
          </cell>
        </row>
        <row r="1181">
          <cell r="B1181">
            <v>44034</v>
          </cell>
          <cell r="C1181">
            <v>0.71519999999999995</v>
          </cell>
          <cell r="D1181">
            <v>0.70308000000000004</v>
          </cell>
        </row>
        <row r="1182">
          <cell r="B1182">
            <v>44035</v>
          </cell>
          <cell r="C1182">
            <v>0.71509999999999996</v>
          </cell>
          <cell r="D1182">
            <v>0.70623999999999998</v>
          </cell>
        </row>
        <row r="1183">
          <cell r="B1183">
            <v>44036</v>
          </cell>
          <cell r="C1183">
            <v>0.70860000000000001</v>
          </cell>
          <cell r="D1183">
            <v>0.70831999999999995</v>
          </cell>
        </row>
        <row r="1184">
          <cell r="B1184">
            <v>44039</v>
          </cell>
          <cell r="C1184">
            <v>0.71289999999999998</v>
          </cell>
          <cell r="D1184">
            <v>0.71116000000000001</v>
          </cell>
        </row>
        <row r="1185">
          <cell r="B1185">
            <v>44040</v>
          </cell>
          <cell r="C1185">
            <v>0.71409999999999996</v>
          </cell>
          <cell r="D1185">
            <v>0.71318000000000004</v>
          </cell>
        </row>
        <row r="1186">
          <cell r="B1186">
            <v>44041</v>
          </cell>
          <cell r="C1186">
            <v>0.71650000000000003</v>
          </cell>
          <cell r="D1186">
            <v>0.71343999999999996</v>
          </cell>
        </row>
        <row r="1187">
          <cell r="B1187">
            <v>44042</v>
          </cell>
          <cell r="C1187">
            <v>0.71589999999999998</v>
          </cell>
          <cell r="D1187">
            <v>0.71360000000000001</v>
          </cell>
        </row>
        <row r="1188">
          <cell r="B1188">
            <v>44043</v>
          </cell>
          <cell r="C1188">
            <v>0.72130000000000005</v>
          </cell>
          <cell r="D1188">
            <v>0.71614</v>
          </cell>
        </row>
        <row r="1189">
          <cell r="B1189">
            <v>44047</v>
          </cell>
          <cell r="C1189">
            <v>0.71319999999999995</v>
          </cell>
          <cell r="D1189">
            <v>0.71619999999999995</v>
          </cell>
        </row>
        <row r="1190">
          <cell r="B1190">
            <v>44048</v>
          </cell>
          <cell r="C1190">
            <v>0.71809999999999996</v>
          </cell>
          <cell r="D1190">
            <v>0.71699999999999997</v>
          </cell>
        </row>
        <row r="1191">
          <cell r="B1191">
            <v>44049</v>
          </cell>
          <cell r="C1191">
            <v>0.72070000000000001</v>
          </cell>
          <cell r="D1191">
            <v>0.71784000000000003</v>
          </cell>
        </row>
        <row r="1192">
          <cell r="B1192">
            <v>44050</v>
          </cell>
          <cell r="C1192">
            <v>0.72070000000000001</v>
          </cell>
          <cell r="D1192">
            <v>0.71879999999999988</v>
          </cell>
        </row>
        <row r="1193">
          <cell r="B1193">
            <v>44053</v>
          </cell>
          <cell r="C1193">
            <v>0.71650000000000003</v>
          </cell>
          <cell r="D1193">
            <v>0.71783999999999992</v>
          </cell>
        </row>
        <row r="1194">
          <cell r="B1194">
            <v>44054</v>
          </cell>
          <cell r="C1194">
            <v>0.7177</v>
          </cell>
          <cell r="D1194">
            <v>0.71874000000000005</v>
          </cell>
        </row>
        <row r="1195">
          <cell r="B1195">
            <v>44055</v>
          </cell>
          <cell r="C1195">
            <v>0.71179999999999999</v>
          </cell>
          <cell r="D1195">
            <v>0.71748000000000012</v>
          </cell>
        </row>
        <row r="1196">
          <cell r="B1196">
            <v>44056</v>
          </cell>
          <cell r="C1196">
            <v>0.71719999999999995</v>
          </cell>
          <cell r="D1196">
            <v>0.71677999999999997</v>
          </cell>
        </row>
        <row r="1197">
          <cell r="B1197">
            <v>44057</v>
          </cell>
          <cell r="C1197">
            <v>0.7157</v>
          </cell>
          <cell r="D1197">
            <v>0.71577999999999997</v>
          </cell>
        </row>
        <row r="1198">
          <cell r="B1198">
            <v>44060</v>
          </cell>
          <cell r="C1198">
            <v>0.71830000000000005</v>
          </cell>
          <cell r="D1198">
            <v>0.71614</v>
          </cell>
        </row>
        <row r="1199">
          <cell r="B1199">
            <v>44061</v>
          </cell>
          <cell r="C1199">
            <v>0.72250000000000003</v>
          </cell>
          <cell r="D1199">
            <v>0.71710000000000007</v>
          </cell>
        </row>
        <row r="1200">
          <cell r="B1200">
            <v>44062</v>
          </cell>
          <cell r="C1200">
            <v>0.72489999999999999</v>
          </cell>
          <cell r="D1200">
            <v>0.71972000000000003</v>
          </cell>
        </row>
        <row r="1201">
          <cell r="B1201">
            <v>44063</v>
          </cell>
          <cell r="C1201">
            <v>0.71719999999999995</v>
          </cell>
          <cell r="D1201">
            <v>0.71972000000000003</v>
          </cell>
        </row>
        <row r="1202">
          <cell r="B1202">
            <v>44064</v>
          </cell>
          <cell r="C1202">
            <v>0.72040000000000004</v>
          </cell>
          <cell r="D1202">
            <v>0.72066000000000008</v>
          </cell>
        </row>
        <row r="1203">
          <cell r="B1203">
            <v>44067</v>
          </cell>
          <cell r="C1203">
            <v>0.71779999999999999</v>
          </cell>
          <cell r="D1203">
            <v>0.72056000000000009</v>
          </cell>
        </row>
        <row r="1204">
          <cell r="B1204">
            <v>44068</v>
          </cell>
          <cell r="C1204">
            <v>0.71740000000000004</v>
          </cell>
          <cell r="D1204">
            <v>0.71954000000000007</v>
          </cell>
        </row>
        <row r="1205">
          <cell r="B1205">
            <v>44069</v>
          </cell>
          <cell r="C1205">
            <v>0.71930000000000005</v>
          </cell>
          <cell r="D1205">
            <v>0.71842000000000006</v>
          </cell>
        </row>
        <row r="1206">
          <cell r="B1206">
            <v>44070</v>
          </cell>
          <cell r="C1206">
            <v>0.72370000000000001</v>
          </cell>
          <cell r="D1206">
            <v>0.71972000000000003</v>
          </cell>
        </row>
        <row r="1207">
          <cell r="B1207">
            <v>44071</v>
          </cell>
          <cell r="C1207">
            <v>0.72989999999999999</v>
          </cell>
          <cell r="D1207">
            <v>0.72162000000000004</v>
          </cell>
        </row>
        <row r="1208">
          <cell r="B1208">
            <v>44074</v>
          </cell>
          <cell r="C1208">
            <v>0.73540000000000005</v>
          </cell>
          <cell r="D1208">
            <v>0.72514000000000001</v>
          </cell>
        </row>
        <row r="1209">
          <cell r="B1209">
            <v>44075</v>
          </cell>
          <cell r="C1209">
            <v>0.74119999999999997</v>
          </cell>
          <cell r="D1209">
            <v>0.7299000000000001</v>
          </cell>
        </row>
        <row r="1210">
          <cell r="B1210">
            <v>44076</v>
          </cell>
          <cell r="C1210">
            <v>0.73599999999999999</v>
          </cell>
          <cell r="D1210">
            <v>0.73324</v>
          </cell>
        </row>
        <row r="1211">
          <cell r="B1211">
            <v>44077</v>
          </cell>
          <cell r="C1211">
            <v>0.73060000000000003</v>
          </cell>
          <cell r="D1211">
            <v>0.73461999999999994</v>
          </cell>
        </row>
        <row r="1212">
          <cell r="B1212">
            <v>44078</v>
          </cell>
          <cell r="C1212">
            <v>0.72699999999999998</v>
          </cell>
          <cell r="D1212">
            <v>0.73404000000000003</v>
          </cell>
        </row>
        <row r="1213">
          <cell r="B1213">
            <v>44081</v>
          </cell>
          <cell r="C1213">
            <v>0.72789999999999999</v>
          </cell>
          <cell r="D1213">
            <v>0.73253999999999997</v>
          </cell>
        </row>
        <row r="1214">
          <cell r="B1214">
            <v>44082</v>
          </cell>
          <cell r="C1214">
            <v>0.72889999999999999</v>
          </cell>
          <cell r="D1214">
            <v>0.73007999999999995</v>
          </cell>
        </row>
        <row r="1215">
          <cell r="B1215">
            <v>44083</v>
          </cell>
          <cell r="C1215">
            <v>0.72250000000000003</v>
          </cell>
          <cell r="D1215">
            <v>0.72738000000000003</v>
          </cell>
        </row>
        <row r="1216">
          <cell r="B1216">
            <v>44084</v>
          </cell>
          <cell r="C1216">
            <v>0.72799999999999998</v>
          </cell>
          <cell r="D1216">
            <v>0.72685999999999995</v>
          </cell>
        </row>
        <row r="1217">
          <cell r="B1217">
            <v>44085</v>
          </cell>
          <cell r="C1217">
            <v>0.72809999999999997</v>
          </cell>
          <cell r="D1217">
            <v>0.72708000000000006</v>
          </cell>
        </row>
        <row r="1218">
          <cell r="B1218">
            <v>44088</v>
          </cell>
          <cell r="C1218">
            <v>0.72870000000000001</v>
          </cell>
          <cell r="D1218">
            <v>0.72724</v>
          </cell>
        </row>
        <row r="1219">
          <cell r="B1219">
            <v>44089</v>
          </cell>
          <cell r="C1219">
            <v>0.73280000000000001</v>
          </cell>
          <cell r="D1219">
            <v>0.72802</v>
          </cell>
        </row>
        <row r="1220">
          <cell r="B1220">
            <v>44090</v>
          </cell>
          <cell r="C1220">
            <v>0.73109999999999997</v>
          </cell>
          <cell r="D1220">
            <v>0.72974000000000006</v>
          </cell>
        </row>
        <row r="1221">
          <cell r="B1221">
            <v>44091</v>
          </cell>
          <cell r="C1221">
            <v>0.7278</v>
          </cell>
          <cell r="D1221">
            <v>0.72970000000000002</v>
          </cell>
        </row>
        <row r="1222">
          <cell r="B1222">
            <v>44092</v>
          </cell>
          <cell r="C1222">
            <v>0.73199999999999998</v>
          </cell>
          <cell r="D1222">
            <v>0.73048000000000002</v>
          </cell>
        </row>
        <row r="1223">
          <cell r="B1223">
            <v>44095</v>
          </cell>
          <cell r="C1223">
            <v>0.73150000000000004</v>
          </cell>
          <cell r="D1223">
            <v>0.73104000000000002</v>
          </cell>
        </row>
        <row r="1224">
          <cell r="B1224">
            <v>44096</v>
          </cell>
          <cell r="C1224">
            <v>0.72130000000000005</v>
          </cell>
          <cell r="D1224">
            <v>0.72873999999999994</v>
          </cell>
        </row>
        <row r="1225">
          <cell r="B1225">
            <v>44097</v>
          </cell>
          <cell r="C1225">
            <v>0.71350000000000002</v>
          </cell>
          <cell r="D1225">
            <v>0.72521999999999998</v>
          </cell>
        </row>
        <row r="1226">
          <cell r="B1226">
            <v>44098</v>
          </cell>
          <cell r="C1226">
            <v>0.70420000000000005</v>
          </cell>
          <cell r="D1226">
            <v>0.72050000000000003</v>
          </cell>
        </row>
        <row r="1227">
          <cell r="B1227">
            <v>44099</v>
          </cell>
          <cell r="C1227">
            <v>0.70609999999999995</v>
          </cell>
          <cell r="D1227">
            <v>0.71531999999999996</v>
          </cell>
        </row>
        <row r="1228">
          <cell r="B1228">
            <v>44102</v>
          </cell>
          <cell r="C1228">
            <v>0.70489999999999997</v>
          </cell>
          <cell r="D1228">
            <v>0.71000000000000008</v>
          </cell>
        </row>
        <row r="1229">
          <cell r="B1229">
            <v>44103</v>
          </cell>
          <cell r="C1229">
            <v>0.70840000000000003</v>
          </cell>
          <cell r="D1229">
            <v>0.70742000000000005</v>
          </cell>
        </row>
        <row r="1230">
          <cell r="B1230">
            <v>44104</v>
          </cell>
          <cell r="C1230">
            <v>0.71079999999999999</v>
          </cell>
          <cell r="D1230">
            <v>0.70687999999999995</v>
          </cell>
        </row>
        <row r="1231">
          <cell r="B1231">
            <v>44105</v>
          </cell>
          <cell r="C1231">
            <v>0.71879999999999999</v>
          </cell>
          <cell r="D1231">
            <v>0.70979999999999999</v>
          </cell>
        </row>
        <row r="1232">
          <cell r="B1232">
            <v>44106</v>
          </cell>
          <cell r="C1232">
            <v>0.71389999999999998</v>
          </cell>
          <cell r="D1232">
            <v>0.71135999999999999</v>
          </cell>
        </row>
        <row r="1233">
          <cell r="B1233">
            <v>44110</v>
          </cell>
          <cell r="C1233">
            <v>0.71909999999999996</v>
          </cell>
          <cell r="D1233">
            <v>0.71419999999999995</v>
          </cell>
        </row>
        <row r="1234">
          <cell r="B1234">
            <v>44111</v>
          </cell>
          <cell r="C1234">
            <v>0.71240000000000003</v>
          </cell>
          <cell r="D1234">
            <v>0.71500000000000008</v>
          </cell>
        </row>
        <row r="1235">
          <cell r="B1235">
            <v>44112</v>
          </cell>
          <cell r="C1235">
            <v>0.71450000000000002</v>
          </cell>
          <cell r="D1235">
            <v>0.71574000000000004</v>
          </cell>
        </row>
        <row r="1236">
          <cell r="B1236">
            <v>44113</v>
          </cell>
          <cell r="C1236">
            <v>0.71789999999999998</v>
          </cell>
          <cell r="D1236">
            <v>0.71555999999999997</v>
          </cell>
        </row>
        <row r="1237">
          <cell r="B1237">
            <v>44116</v>
          </cell>
          <cell r="C1237">
            <v>0.72289999999999999</v>
          </cell>
          <cell r="D1237">
            <v>0.71736</v>
          </cell>
        </row>
        <row r="1238">
          <cell r="B1238">
            <v>44117</v>
          </cell>
          <cell r="C1238">
            <v>0.71850000000000003</v>
          </cell>
          <cell r="D1238">
            <v>0.7172400000000001</v>
          </cell>
        </row>
        <row r="1239">
          <cell r="B1239">
            <v>44118</v>
          </cell>
          <cell r="C1239">
            <v>0.71699999999999997</v>
          </cell>
          <cell r="D1239">
            <v>0.71816000000000002</v>
          </cell>
        </row>
        <row r="1240">
          <cell r="B1240">
            <v>44119</v>
          </cell>
          <cell r="C1240">
            <v>0.71360000000000001</v>
          </cell>
          <cell r="D1240">
            <v>0.71798000000000006</v>
          </cell>
        </row>
        <row r="1241">
          <cell r="B1241">
            <v>44120</v>
          </cell>
          <cell r="C1241">
            <v>0.70720000000000005</v>
          </cell>
          <cell r="D1241">
            <v>0.71584000000000003</v>
          </cell>
        </row>
        <row r="1242">
          <cell r="B1242">
            <v>44123</v>
          </cell>
          <cell r="C1242">
            <v>0.70860000000000001</v>
          </cell>
          <cell r="D1242">
            <v>0.71298000000000006</v>
          </cell>
        </row>
        <row r="1243">
          <cell r="B1243">
            <v>44124</v>
          </cell>
          <cell r="C1243">
            <v>0.70430000000000004</v>
          </cell>
          <cell r="D1243">
            <v>0.7101400000000001</v>
          </cell>
        </row>
        <row r="1244">
          <cell r="B1244">
            <v>44125</v>
          </cell>
          <cell r="C1244">
            <v>0.70809999999999995</v>
          </cell>
          <cell r="D1244">
            <v>0.70835999999999999</v>
          </cell>
        </row>
        <row r="1245">
          <cell r="B1245">
            <v>44126</v>
          </cell>
          <cell r="C1245">
            <v>0.70930000000000004</v>
          </cell>
          <cell r="D1245">
            <v>0.70749999999999991</v>
          </cell>
        </row>
        <row r="1246">
          <cell r="B1246">
            <v>44127</v>
          </cell>
          <cell r="C1246">
            <v>0.71130000000000004</v>
          </cell>
          <cell r="D1246">
            <v>0.70832000000000006</v>
          </cell>
        </row>
        <row r="1247">
          <cell r="B1247">
            <v>44130</v>
          </cell>
          <cell r="C1247">
            <v>0.71160000000000001</v>
          </cell>
          <cell r="D1247">
            <v>0.70891999999999999</v>
          </cell>
        </row>
        <row r="1248">
          <cell r="B1248">
            <v>44131</v>
          </cell>
          <cell r="C1248">
            <v>0.71340000000000003</v>
          </cell>
          <cell r="D1248">
            <v>0.71074000000000004</v>
          </cell>
        </row>
        <row r="1249">
          <cell r="B1249">
            <v>44132</v>
          </cell>
          <cell r="C1249">
            <v>0.71450000000000002</v>
          </cell>
          <cell r="D1249">
            <v>0.7120200000000001</v>
          </cell>
        </row>
        <row r="1250">
          <cell r="B1250">
            <v>44133</v>
          </cell>
          <cell r="C1250">
            <v>0.70620000000000005</v>
          </cell>
          <cell r="D1250">
            <v>0.71140000000000003</v>
          </cell>
        </row>
        <row r="1251">
          <cell r="B1251">
            <v>44134</v>
          </cell>
          <cell r="C1251">
            <v>0.70440000000000003</v>
          </cell>
          <cell r="D1251">
            <v>0.71001999999999998</v>
          </cell>
        </row>
        <row r="1252">
          <cell r="B1252">
            <v>44137</v>
          </cell>
          <cell r="C1252">
            <v>0.7</v>
          </cell>
          <cell r="D1252">
            <v>0.7077</v>
          </cell>
        </row>
        <row r="1253">
          <cell r="B1253">
            <v>44138</v>
          </cell>
          <cell r="C1253">
            <v>0.70299999999999996</v>
          </cell>
          <cell r="D1253">
            <v>0.70561999999999991</v>
          </cell>
        </row>
        <row r="1254">
          <cell r="B1254">
            <v>44139</v>
          </cell>
          <cell r="C1254">
            <v>0.71050000000000002</v>
          </cell>
          <cell r="D1254">
            <v>0.70482</v>
          </cell>
        </row>
        <row r="1255">
          <cell r="B1255">
            <v>44140</v>
          </cell>
          <cell r="C1255">
            <v>0.71660000000000001</v>
          </cell>
          <cell r="D1255">
            <v>0.70689999999999997</v>
          </cell>
        </row>
        <row r="1256">
          <cell r="B1256">
            <v>44141</v>
          </cell>
          <cell r="C1256">
            <v>0.72619999999999996</v>
          </cell>
          <cell r="D1256">
            <v>0.71126</v>
          </cell>
        </row>
        <row r="1257">
          <cell r="B1257">
            <v>44144</v>
          </cell>
          <cell r="C1257">
            <v>0.72919999999999996</v>
          </cell>
          <cell r="D1257">
            <v>0.71710000000000007</v>
          </cell>
        </row>
        <row r="1258">
          <cell r="B1258">
            <v>44145</v>
          </cell>
          <cell r="C1258">
            <v>0.72819999999999996</v>
          </cell>
          <cell r="D1258">
            <v>0.72213999999999989</v>
          </cell>
        </row>
        <row r="1259">
          <cell r="B1259">
            <v>44146</v>
          </cell>
          <cell r="C1259">
            <v>0.73089999999999999</v>
          </cell>
          <cell r="D1259">
            <v>0.72621999999999998</v>
          </cell>
        </row>
        <row r="1260">
          <cell r="B1260">
            <v>44147</v>
          </cell>
          <cell r="C1260">
            <v>0.72699999999999998</v>
          </cell>
          <cell r="D1260">
            <v>0.72830000000000006</v>
          </cell>
        </row>
        <row r="1261">
          <cell r="B1261">
            <v>44148</v>
          </cell>
          <cell r="C1261">
            <v>0.72299999999999998</v>
          </cell>
          <cell r="D1261">
            <v>0.72765999999999997</v>
          </cell>
        </row>
        <row r="1262">
          <cell r="B1262">
            <v>44151</v>
          </cell>
          <cell r="C1262">
            <v>0.72899999999999998</v>
          </cell>
          <cell r="D1262">
            <v>0.72761999999999993</v>
          </cell>
        </row>
        <row r="1263">
          <cell r="B1263">
            <v>44152</v>
          </cell>
          <cell r="C1263">
            <v>0.73219999999999996</v>
          </cell>
          <cell r="D1263">
            <v>0.72842000000000007</v>
          </cell>
        </row>
        <row r="1264">
          <cell r="B1264">
            <v>44153</v>
          </cell>
          <cell r="C1264">
            <v>0.72950000000000004</v>
          </cell>
          <cell r="D1264">
            <v>0.72814000000000001</v>
          </cell>
        </row>
        <row r="1265">
          <cell r="B1265">
            <v>44154</v>
          </cell>
          <cell r="C1265">
            <v>0.72950000000000004</v>
          </cell>
          <cell r="D1265">
            <v>0.72863999999999984</v>
          </cell>
        </row>
        <row r="1266">
          <cell r="B1266">
            <v>44155</v>
          </cell>
          <cell r="C1266">
            <v>0.72950000000000004</v>
          </cell>
          <cell r="D1266">
            <v>0.72993999999999981</v>
          </cell>
        </row>
        <row r="1267">
          <cell r="B1267">
            <v>44158</v>
          </cell>
          <cell r="C1267">
            <v>0.73129999999999995</v>
          </cell>
          <cell r="D1267">
            <v>0.73040000000000005</v>
          </cell>
        </row>
        <row r="1268">
          <cell r="B1268">
            <v>44159</v>
          </cell>
          <cell r="C1268">
            <v>0.73170000000000002</v>
          </cell>
          <cell r="D1268">
            <v>0.73030000000000006</v>
          </cell>
        </row>
        <row r="1269">
          <cell r="B1269">
            <v>44160</v>
          </cell>
          <cell r="C1269">
            <v>0.73560000000000003</v>
          </cell>
          <cell r="D1269">
            <v>0.73152000000000006</v>
          </cell>
        </row>
        <row r="1270">
          <cell r="B1270">
            <v>44161</v>
          </cell>
          <cell r="C1270">
            <v>0.73619999999999997</v>
          </cell>
          <cell r="D1270">
            <v>0.73285999999999996</v>
          </cell>
        </row>
        <row r="1271">
          <cell r="B1271">
            <v>44162</v>
          </cell>
          <cell r="C1271">
            <v>0.73750000000000004</v>
          </cell>
          <cell r="D1271">
            <v>0.73446</v>
          </cell>
        </row>
        <row r="1272">
          <cell r="B1272">
            <v>44165</v>
          </cell>
          <cell r="C1272">
            <v>0.73929999999999996</v>
          </cell>
          <cell r="D1272">
            <v>0.73605999999999994</v>
          </cell>
        </row>
        <row r="1273">
          <cell r="B1273">
            <v>44166</v>
          </cell>
          <cell r="C1273">
            <v>0.73680000000000001</v>
          </cell>
          <cell r="D1273">
            <v>0.73707999999999996</v>
          </cell>
        </row>
        <row r="1274">
          <cell r="B1274">
            <v>44167</v>
          </cell>
          <cell r="C1274">
            <v>0.73750000000000004</v>
          </cell>
          <cell r="D1274">
            <v>0.73746000000000012</v>
          </cell>
        </row>
        <row r="1275">
          <cell r="B1275">
            <v>44168</v>
          </cell>
          <cell r="C1275">
            <v>0.7409</v>
          </cell>
          <cell r="D1275">
            <v>0.73840000000000006</v>
          </cell>
        </row>
        <row r="1276">
          <cell r="B1276">
            <v>44169</v>
          </cell>
          <cell r="C1276">
            <v>0.74280000000000002</v>
          </cell>
          <cell r="D1276">
            <v>0.73946000000000001</v>
          </cell>
        </row>
        <row r="1277">
          <cell r="B1277">
            <v>44172</v>
          </cell>
          <cell r="C1277">
            <v>0.74299999999999999</v>
          </cell>
          <cell r="D1277">
            <v>0.74019999999999997</v>
          </cell>
        </row>
        <row r="1278">
          <cell r="B1278">
            <v>44173</v>
          </cell>
          <cell r="C1278">
            <v>0.74260000000000004</v>
          </cell>
          <cell r="D1278">
            <v>0.74136000000000002</v>
          </cell>
        </row>
        <row r="1279">
          <cell r="B1279">
            <v>44174</v>
          </cell>
          <cell r="C1279">
            <v>0.74419999999999997</v>
          </cell>
          <cell r="D1279">
            <v>0.74269999999999992</v>
          </cell>
        </row>
        <row r="1280">
          <cell r="B1280">
            <v>44175</v>
          </cell>
          <cell r="C1280">
            <v>0.74780000000000002</v>
          </cell>
          <cell r="D1280">
            <v>0.74407999999999996</v>
          </cell>
        </row>
        <row r="1281">
          <cell r="B1281">
            <v>44176</v>
          </cell>
          <cell r="C1281">
            <v>0.75609999999999999</v>
          </cell>
          <cell r="D1281">
            <v>0.74673999999999996</v>
          </cell>
        </row>
        <row r="1282">
          <cell r="B1282">
            <v>44179</v>
          </cell>
          <cell r="C1282">
            <v>0.754</v>
          </cell>
          <cell r="D1282">
            <v>0.74894000000000005</v>
          </cell>
        </row>
        <row r="1283">
          <cell r="B1283">
            <v>44180</v>
          </cell>
          <cell r="C1283">
            <v>0.75119999999999998</v>
          </cell>
          <cell r="D1283">
            <v>0.75065999999999999</v>
          </cell>
        </row>
        <row r="1284">
          <cell r="B1284">
            <v>44181</v>
          </cell>
          <cell r="C1284">
            <v>0.75639999999999996</v>
          </cell>
          <cell r="D1284">
            <v>0.7531000000000001</v>
          </cell>
        </row>
        <row r="1285">
          <cell r="B1285">
            <v>44182</v>
          </cell>
          <cell r="C1285">
            <v>0.75870000000000004</v>
          </cell>
          <cell r="D1285">
            <v>0.75527999999999995</v>
          </cell>
        </row>
        <row r="1286">
          <cell r="B1286">
            <v>44183</v>
          </cell>
          <cell r="C1286">
            <v>0.75939999999999996</v>
          </cell>
          <cell r="D1286">
            <v>0.75593999999999995</v>
          </cell>
        </row>
        <row r="1287">
          <cell r="B1287">
            <v>44186</v>
          </cell>
          <cell r="C1287">
            <v>0.75700000000000001</v>
          </cell>
          <cell r="D1287">
            <v>0.75653999999999999</v>
          </cell>
        </row>
        <row r="1288">
          <cell r="B1288">
            <v>44187</v>
          </cell>
          <cell r="C1288">
            <v>0.75570000000000004</v>
          </cell>
          <cell r="D1288">
            <v>0.75744</v>
          </cell>
        </row>
        <row r="1289">
          <cell r="B1289">
            <v>44188</v>
          </cell>
          <cell r="C1289">
            <v>0.75519999999999998</v>
          </cell>
          <cell r="D1289">
            <v>0.75719999999999998</v>
          </cell>
        </row>
        <row r="1290">
          <cell r="B1290">
            <v>44189</v>
          </cell>
          <cell r="C1290">
            <v>0.75819999999999999</v>
          </cell>
          <cell r="D1290">
            <v>0.7571</v>
          </cell>
        </row>
        <row r="1291">
          <cell r="B1291">
            <v>44194</v>
          </cell>
          <cell r="C1291">
            <v>0.75960000000000005</v>
          </cell>
          <cell r="D1291">
            <v>0.75714000000000004</v>
          </cell>
        </row>
        <row r="1292">
          <cell r="B1292">
            <v>44195</v>
          </cell>
          <cell r="C1292">
            <v>0.76570000000000005</v>
          </cell>
          <cell r="D1292">
            <v>0.75887999999999989</v>
          </cell>
        </row>
        <row r="1293">
          <cell r="B1293">
            <v>44196</v>
          </cell>
          <cell r="C1293">
            <v>0.7702</v>
          </cell>
          <cell r="D1293">
            <v>0.7617799999999999</v>
          </cell>
        </row>
        <row r="1294">
          <cell r="B1294">
            <v>44200</v>
          </cell>
          <cell r="C1294">
            <v>0.77029999999999998</v>
          </cell>
          <cell r="D1294">
            <v>0.76479999999999992</v>
          </cell>
        </row>
        <row r="1295">
          <cell r="B1295">
            <v>44201</v>
          </cell>
          <cell r="C1295">
            <v>0.77010000000000001</v>
          </cell>
          <cell r="D1295">
            <v>0.76718000000000008</v>
          </cell>
        </row>
        <row r="1296">
          <cell r="B1296">
            <v>44202</v>
          </cell>
          <cell r="C1296">
            <v>0.77659999999999996</v>
          </cell>
          <cell r="D1296">
            <v>0.77058000000000004</v>
          </cell>
        </row>
        <row r="1297">
          <cell r="B1297">
            <v>44203</v>
          </cell>
          <cell r="C1297">
            <v>0.77949999999999997</v>
          </cell>
          <cell r="D1297">
            <v>0.77334000000000003</v>
          </cell>
        </row>
        <row r="1298">
          <cell r="B1298">
            <v>44204</v>
          </cell>
          <cell r="C1298">
            <v>0.77690000000000003</v>
          </cell>
          <cell r="D1298">
            <v>0.77468000000000004</v>
          </cell>
        </row>
        <row r="1299">
          <cell r="B1299">
            <v>44207</v>
          </cell>
          <cell r="C1299">
            <v>0.76970000000000005</v>
          </cell>
          <cell r="D1299">
            <v>0.77455999999999992</v>
          </cell>
        </row>
        <row r="1300">
          <cell r="B1300">
            <v>44208</v>
          </cell>
          <cell r="C1300">
            <v>0.76910000000000001</v>
          </cell>
          <cell r="D1300">
            <v>0.77435999999999994</v>
          </cell>
        </row>
        <row r="1301">
          <cell r="B1301">
            <v>44209</v>
          </cell>
          <cell r="C1301">
            <v>0.77629999999999999</v>
          </cell>
          <cell r="D1301">
            <v>0.77429999999999999</v>
          </cell>
        </row>
        <row r="1302">
          <cell r="B1302">
            <v>44210</v>
          </cell>
          <cell r="C1302">
            <v>0.77510000000000001</v>
          </cell>
          <cell r="D1302">
            <v>0.77342</v>
          </cell>
        </row>
        <row r="1303">
          <cell r="B1303">
            <v>44211</v>
          </cell>
          <cell r="C1303">
            <v>0.77659999999999996</v>
          </cell>
          <cell r="D1303">
            <v>0.77336000000000005</v>
          </cell>
        </row>
        <row r="1304">
          <cell r="B1304">
            <v>44214</v>
          </cell>
          <cell r="C1304">
            <v>0.76849999999999996</v>
          </cell>
          <cell r="D1304">
            <v>0.77312000000000003</v>
          </cell>
        </row>
        <row r="1305">
          <cell r="B1305">
            <v>44215</v>
          </cell>
          <cell r="C1305">
            <v>0.77180000000000004</v>
          </cell>
          <cell r="D1305">
            <v>0.77366000000000013</v>
          </cell>
        </row>
        <row r="1306">
          <cell r="B1306">
            <v>44216</v>
          </cell>
          <cell r="C1306">
            <v>0.7722</v>
          </cell>
          <cell r="D1306">
            <v>0.77283999999999986</v>
          </cell>
        </row>
        <row r="1307">
          <cell r="B1307">
            <v>44217</v>
          </cell>
          <cell r="C1307">
            <v>0.77710000000000001</v>
          </cell>
          <cell r="D1307">
            <v>0.77324000000000004</v>
          </cell>
        </row>
        <row r="1308">
          <cell r="B1308">
            <v>44218</v>
          </cell>
          <cell r="C1308">
            <v>0.77459999999999996</v>
          </cell>
          <cell r="D1308">
            <v>0.77283999999999997</v>
          </cell>
        </row>
        <row r="1309">
          <cell r="B1309">
            <v>44221</v>
          </cell>
          <cell r="C1309">
            <v>0.77380000000000004</v>
          </cell>
          <cell r="D1309">
            <v>0.77390000000000003</v>
          </cell>
        </row>
        <row r="1310">
          <cell r="B1310">
            <v>44223</v>
          </cell>
          <cell r="C1310">
            <v>0.77359999999999995</v>
          </cell>
          <cell r="D1310">
            <v>0.77426000000000006</v>
          </cell>
        </row>
        <row r="1311">
          <cell r="B1311">
            <v>44224</v>
          </cell>
          <cell r="C1311">
            <v>0.76280000000000003</v>
          </cell>
          <cell r="D1311">
            <v>0.77237999999999996</v>
          </cell>
        </row>
        <row r="1312">
          <cell r="B1312">
            <v>44225</v>
          </cell>
          <cell r="C1312">
            <v>0.76449999999999996</v>
          </cell>
          <cell r="D1312">
            <v>0.76985999999999999</v>
          </cell>
        </row>
        <row r="1313">
          <cell r="B1313">
            <v>44228</v>
          </cell>
          <cell r="C1313">
            <v>0.76519999999999999</v>
          </cell>
          <cell r="D1313">
            <v>0.76798</v>
          </cell>
        </row>
        <row r="1314">
          <cell r="B1314">
            <v>44229</v>
          </cell>
          <cell r="C1314">
            <v>0.76229999999999998</v>
          </cell>
          <cell r="D1314">
            <v>0.76568000000000003</v>
          </cell>
        </row>
        <row r="1315">
          <cell r="B1315">
            <v>44230</v>
          </cell>
          <cell r="C1315">
            <v>0.76129999999999998</v>
          </cell>
          <cell r="D1315">
            <v>0.76322000000000001</v>
          </cell>
        </row>
        <row r="1316">
          <cell r="B1316">
            <v>44231</v>
          </cell>
          <cell r="C1316">
            <v>0.76239999999999997</v>
          </cell>
          <cell r="D1316">
            <v>0.76313999999999993</v>
          </cell>
        </row>
        <row r="1317">
          <cell r="B1317">
            <v>44232</v>
          </cell>
          <cell r="C1317">
            <v>0.75929999999999997</v>
          </cell>
          <cell r="D1317">
            <v>0.7621</v>
          </cell>
        </row>
        <row r="1318">
          <cell r="B1318">
            <v>44235</v>
          </cell>
          <cell r="C1318">
            <v>0.76729999999999998</v>
          </cell>
          <cell r="D1318">
            <v>0.76252000000000009</v>
          </cell>
        </row>
        <row r="1319">
          <cell r="B1319">
            <v>44236</v>
          </cell>
          <cell r="C1319">
            <v>0.77270000000000005</v>
          </cell>
          <cell r="D1319">
            <v>0.76459999999999995</v>
          </cell>
        </row>
        <row r="1320">
          <cell r="B1320">
            <v>44237</v>
          </cell>
          <cell r="C1320">
            <v>0.77400000000000002</v>
          </cell>
          <cell r="D1320">
            <v>0.76714000000000004</v>
          </cell>
        </row>
        <row r="1321">
          <cell r="B1321">
            <v>44238</v>
          </cell>
          <cell r="C1321">
            <v>0.77349999999999997</v>
          </cell>
          <cell r="D1321">
            <v>0.76936000000000004</v>
          </cell>
        </row>
        <row r="1322">
          <cell r="B1322">
            <v>44239</v>
          </cell>
          <cell r="C1322">
            <v>0.77449999999999997</v>
          </cell>
          <cell r="D1322">
            <v>0.77239999999999998</v>
          </cell>
        </row>
        <row r="1323">
          <cell r="B1323">
            <v>44242</v>
          </cell>
          <cell r="C1323">
            <v>0.7782</v>
          </cell>
          <cell r="D1323">
            <v>0.77457999999999994</v>
          </cell>
        </row>
        <row r="1324">
          <cell r="B1324">
            <v>44243</v>
          </cell>
          <cell r="C1324">
            <v>0.77959999999999996</v>
          </cell>
          <cell r="D1324">
            <v>0.77595999999999998</v>
          </cell>
        </row>
        <row r="1325">
          <cell r="B1325">
            <v>44244</v>
          </cell>
          <cell r="C1325">
            <v>0.77529999999999999</v>
          </cell>
          <cell r="D1325">
            <v>0.77622000000000002</v>
          </cell>
        </row>
        <row r="1326">
          <cell r="B1326">
            <v>44245</v>
          </cell>
          <cell r="C1326">
            <v>0.77539999999999998</v>
          </cell>
          <cell r="D1326">
            <v>0.77659999999999996</v>
          </cell>
        </row>
        <row r="1327">
          <cell r="B1327">
            <v>44246</v>
          </cell>
          <cell r="C1327">
            <v>0.77700000000000002</v>
          </cell>
          <cell r="D1327">
            <v>0.77710000000000001</v>
          </cell>
        </row>
        <row r="1328">
          <cell r="B1328">
            <v>44249</v>
          </cell>
          <cell r="C1328">
            <v>0.78759999999999997</v>
          </cell>
          <cell r="D1328">
            <v>0.77898000000000001</v>
          </cell>
        </row>
        <row r="1329">
          <cell r="B1329">
            <v>44250</v>
          </cell>
          <cell r="C1329">
            <v>0.7923</v>
          </cell>
          <cell r="D1329">
            <v>0.78151999999999999</v>
          </cell>
        </row>
        <row r="1330">
          <cell r="B1330">
            <v>44251</v>
          </cell>
          <cell r="C1330">
            <v>0.7913</v>
          </cell>
          <cell r="D1330">
            <v>0.78471999999999997</v>
          </cell>
        </row>
        <row r="1331">
          <cell r="B1331">
            <v>44252</v>
          </cell>
          <cell r="C1331">
            <v>0.79700000000000004</v>
          </cell>
          <cell r="D1331">
            <v>0.78904000000000007</v>
          </cell>
        </row>
        <row r="1332">
          <cell r="B1332">
            <v>44253</v>
          </cell>
          <cell r="C1332">
            <v>0.78290000000000004</v>
          </cell>
          <cell r="D1332">
            <v>0.79022000000000003</v>
          </cell>
        </row>
        <row r="1333">
          <cell r="B1333">
            <v>44256</v>
          </cell>
          <cell r="C1333">
            <v>0.77449999999999997</v>
          </cell>
          <cell r="D1333">
            <v>0.78760000000000008</v>
          </cell>
        </row>
        <row r="1334">
          <cell r="B1334">
            <v>44257</v>
          </cell>
          <cell r="C1334">
            <v>0.77549999999999997</v>
          </cell>
          <cell r="D1334">
            <v>0.78423999999999994</v>
          </cell>
        </row>
        <row r="1335">
          <cell r="B1335">
            <v>44258</v>
          </cell>
          <cell r="C1335">
            <v>0.78220000000000001</v>
          </cell>
          <cell r="D1335">
            <v>0.78242</v>
          </cell>
        </row>
        <row r="1336">
          <cell r="B1336">
            <v>44259</v>
          </cell>
          <cell r="C1336">
            <v>0.77929999999999999</v>
          </cell>
          <cell r="D1336">
            <v>0.77888000000000002</v>
          </cell>
        </row>
        <row r="1337">
          <cell r="B1337">
            <v>44260</v>
          </cell>
          <cell r="C1337">
            <v>0.77090000000000003</v>
          </cell>
          <cell r="D1337">
            <v>0.77648000000000006</v>
          </cell>
        </row>
        <row r="1338">
          <cell r="B1338">
            <v>44263</v>
          </cell>
          <cell r="C1338">
            <v>0.7702</v>
          </cell>
          <cell r="D1338">
            <v>0.77562000000000009</v>
          </cell>
        </row>
        <row r="1339">
          <cell r="B1339">
            <v>44264</v>
          </cell>
          <cell r="C1339">
            <v>0.76629999999999998</v>
          </cell>
          <cell r="D1339">
            <v>0.77378000000000002</v>
          </cell>
        </row>
        <row r="1340">
          <cell r="B1340">
            <v>44265</v>
          </cell>
          <cell r="C1340">
            <v>0.76839999999999997</v>
          </cell>
          <cell r="D1340">
            <v>0.77102000000000004</v>
          </cell>
        </row>
        <row r="1341">
          <cell r="B1341">
            <v>44266</v>
          </cell>
          <cell r="C1341">
            <v>0.77470000000000006</v>
          </cell>
          <cell r="D1341">
            <v>0.77010000000000001</v>
          </cell>
        </row>
        <row r="1342">
          <cell r="B1342">
            <v>44267</v>
          </cell>
          <cell r="C1342">
            <v>0.77849999999999997</v>
          </cell>
          <cell r="D1342">
            <v>0.77162000000000008</v>
          </cell>
        </row>
        <row r="1343">
          <cell r="B1343">
            <v>44270</v>
          </cell>
          <cell r="C1343">
            <v>0.77490000000000003</v>
          </cell>
          <cell r="D1343">
            <v>0.77256000000000014</v>
          </cell>
        </row>
        <row r="1344">
          <cell r="B1344">
            <v>44271</v>
          </cell>
          <cell r="C1344">
            <v>0.77529999999999999</v>
          </cell>
          <cell r="D1344">
            <v>0.77436000000000005</v>
          </cell>
        </row>
        <row r="1345">
          <cell r="B1345">
            <v>44272</v>
          </cell>
          <cell r="C1345">
            <v>0.77370000000000005</v>
          </cell>
          <cell r="D1345">
            <v>0.77542000000000011</v>
          </cell>
        </row>
        <row r="1346">
          <cell r="B1346">
            <v>44273</v>
          </cell>
          <cell r="C1346">
            <v>0.78269999999999995</v>
          </cell>
          <cell r="D1346">
            <v>0.77702000000000004</v>
          </cell>
        </row>
        <row r="1347">
          <cell r="B1347">
            <v>44274</v>
          </cell>
          <cell r="C1347">
            <v>0.77529999999999999</v>
          </cell>
          <cell r="D1347">
            <v>0.77638000000000007</v>
          </cell>
        </row>
        <row r="1348">
          <cell r="B1348">
            <v>44277</v>
          </cell>
          <cell r="C1348">
            <v>0.77259999999999995</v>
          </cell>
          <cell r="D1348">
            <v>0.77591999999999994</v>
          </cell>
        </row>
        <row r="1349">
          <cell r="B1349">
            <v>44278</v>
          </cell>
          <cell r="C1349">
            <v>0.77</v>
          </cell>
          <cell r="D1349">
            <v>0.7748600000000001</v>
          </cell>
        </row>
        <row r="1350">
          <cell r="B1350">
            <v>44279</v>
          </cell>
          <cell r="C1350">
            <v>0.7601</v>
          </cell>
          <cell r="D1350">
            <v>0.77213999999999994</v>
          </cell>
        </row>
        <row r="1351">
          <cell r="B1351">
            <v>44280</v>
          </cell>
          <cell r="C1351">
            <v>0.76</v>
          </cell>
          <cell r="D1351">
            <v>0.76760000000000006</v>
          </cell>
        </row>
        <row r="1352">
          <cell r="B1352">
            <v>44281</v>
          </cell>
          <cell r="C1352">
            <v>0.76129999999999998</v>
          </cell>
          <cell r="D1352">
            <v>0.76479999999999992</v>
          </cell>
        </row>
        <row r="1353">
          <cell r="B1353">
            <v>44284</v>
          </cell>
          <cell r="C1353">
            <v>0.7631</v>
          </cell>
          <cell r="D1353">
            <v>0.76289999999999991</v>
          </cell>
        </row>
        <row r="1354">
          <cell r="B1354">
            <v>44285</v>
          </cell>
          <cell r="C1354">
            <v>0.76519999999999999</v>
          </cell>
          <cell r="D1354">
            <v>0.76194000000000006</v>
          </cell>
        </row>
        <row r="1355">
          <cell r="B1355">
            <v>44286</v>
          </cell>
          <cell r="C1355">
            <v>0.76019999999999999</v>
          </cell>
          <cell r="D1355">
            <v>0.76195999999999997</v>
          </cell>
        </row>
        <row r="1356">
          <cell r="B1356">
            <v>44287</v>
          </cell>
          <cell r="C1356">
            <v>0.75429999999999997</v>
          </cell>
          <cell r="D1356">
            <v>0.76082000000000005</v>
          </cell>
        </row>
        <row r="1357">
          <cell r="B1357">
            <v>44292</v>
          </cell>
          <cell r="C1357">
            <v>0.76480000000000004</v>
          </cell>
          <cell r="D1357">
            <v>0.76151999999999997</v>
          </cell>
        </row>
        <row r="1358">
          <cell r="B1358">
            <v>44293</v>
          </cell>
          <cell r="C1358">
            <v>0.76600000000000001</v>
          </cell>
          <cell r="D1358">
            <v>0.7621</v>
          </cell>
        </row>
        <row r="1359">
          <cell r="B1359">
            <v>44294</v>
          </cell>
          <cell r="C1359">
            <v>0.76380000000000003</v>
          </cell>
          <cell r="D1359">
            <v>0.76181999999999994</v>
          </cell>
        </row>
        <row r="1360">
          <cell r="B1360">
            <v>44295</v>
          </cell>
          <cell r="C1360">
            <v>0.76139999999999997</v>
          </cell>
          <cell r="D1360">
            <v>0.76205999999999996</v>
          </cell>
        </row>
        <row r="1361">
          <cell r="B1361">
            <v>44298</v>
          </cell>
          <cell r="C1361">
            <v>0.76049999999999995</v>
          </cell>
          <cell r="D1361">
            <v>0.76329999999999998</v>
          </cell>
        </row>
        <row r="1362">
          <cell r="B1362">
            <v>44299</v>
          </cell>
          <cell r="C1362">
            <v>0.76039999999999996</v>
          </cell>
          <cell r="D1362">
            <v>0.76241999999999999</v>
          </cell>
        </row>
        <row r="1363">
          <cell r="B1363">
            <v>44300</v>
          </cell>
          <cell r="C1363">
            <v>0.76719999999999999</v>
          </cell>
          <cell r="D1363">
            <v>0.76266</v>
          </cell>
        </row>
        <row r="1364">
          <cell r="B1364">
            <v>44301</v>
          </cell>
          <cell r="C1364">
            <v>0.77159999999999995</v>
          </cell>
          <cell r="D1364">
            <v>0.76422000000000001</v>
          </cell>
        </row>
        <row r="1365">
          <cell r="B1365">
            <v>44302</v>
          </cell>
          <cell r="C1365">
            <v>0.77449999999999997</v>
          </cell>
          <cell r="D1365">
            <v>0.76683999999999997</v>
          </cell>
        </row>
        <row r="1366">
          <cell r="B1366">
            <v>44305</v>
          </cell>
          <cell r="C1366">
            <v>0.77380000000000004</v>
          </cell>
          <cell r="D1366">
            <v>0.76949999999999996</v>
          </cell>
        </row>
        <row r="1367">
          <cell r="B1367">
            <v>44306</v>
          </cell>
          <cell r="C1367">
            <v>0.78029999999999999</v>
          </cell>
          <cell r="D1367">
            <v>0.77347999999999995</v>
          </cell>
        </row>
        <row r="1368">
          <cell r="B1368">
            <v>44307</v>
          </cell>
          <cell r="C1368">
            <v>0.77149999999999996</v>
          </cell>
          <cell r="D1368">
            <v>0.77434000000000003</v>
          </cell>
        </row>
        <row r="1369">
          <cell r="B1369">
            <v>44308</v>
          </cell>
          <cell r="C1369">
            <v>0.77449999999999997</v>
          </cell>
          <cell r="D1369">
            <v>0.77492000000000005</v>
          </cell>
        </row>
        <row r="1370">
          <cell r="B1370">
            <v>44309</v>
          </cell>
          <cell r="C1370">
            <v>0.77329999999999999</v>
          </cell>
          <cell r="D1370">
            <v>0.77468000000000004</v>
          </cell>
        </row>
        <row r="1371">
          <cell r="B1371">
            <v>44312</v>
          </cell>
          <cell r="C1371">
            <v>0.77710000000000001</v>
          </cell>
          <cell r="D1371">
            <v>0.77533999999999992</v>
          </cell>
        </row>
        <row r="1372">
          <cell r="B1372">
            <v>44313</v>
          </cell>
          <cell r="C1372">
            <v>0.77990000000000004</v>
          </cell>
          <cell r="D1372">
            <v>0.77525999999999995</v>
          </cell>
        </row>
        <row r="1373">
          <cell r="B1373">
            <v>44314</v>
          </cell>
          <cell r="C1373">
            <v>0.77449999999999997</v>
          </cell>
          <cell r="D1373">
            <v>0.77585999999999999</v>
          </cell>
        </row>
        <row r="1374">
          <cell r="B1374">
            <v>44315</v>
          </cell>
          <cell r="C1374">
            <v>0.77959999999999996</v>
          </cell>
          <cell r="D1374">
            <v>0.77688000000000001</v>
          </cell>
        </row>
        <row r="1375">
          <cell r="B1375">
            <v>44316</v>
          </cell>
          <cell r="C1375">
            <v>0.77759999999999996</v>
          </cell>
          <cell r="D1375">
            <v>0.77773999999999999</v>
          </cell>
        </row>
        <row r="1376">
          <cell r="B1376">
            <v>44319</v>
          </cell>
          <cell r="C1376">
            <v>0.77139999999999997</v>
          </cell>
          <cell r="D1376">
            <v>0.77659999999999996</v>
          </cell>
        </row>
        <row r="1377">
          <cell r="B1377">
            <v>44320</v>
          </cell>
          <cell r="C1377">
            <v>0.77429999999999999</v>
          </cell>
          <cell r="D1377">
            <v>0.77547999999999995</v>
          </cell>
        </row>
        <row r="1378">
          <cell r="B1378">
            <v>44321</v>
          </cell>
          <cell r="C1378">
            <v>0.77249999999999996</v>
          </cell>
          <cell r="D1378">
            <v>0.77507999999999999</v>
          </cell>
        </row>
        <row r="1379">
          <cell r="B1379">
            <v>44322</v>
          </cell>
          <cell r="C1379">
            <v>0.77410000000000001</v>
          </cell>
          <cell r="D1379">
            <v>0.77397999999999989</v>
          </cell>
        </row>
        <row r="1380">
          <cell r="B1380">
            <v>44323</v>
          </cell>
          <cell r="C1380">
            <v>0.77769999999999995</v>
          </cell>
          <cell r="D1380">
            <v>0.77399999999999991</v>
          </cell>
        </row>
        <row r="1381">
          <cell r="B1381">
            <v>44326</v>
          </cell>
          <cell r="C1381">
            <v>0.78559999999999997</v>
          </cell>
          <cell r="D1381">
            <v>0.77683999999999997</v>
          </cell>
        </row>
        <row r="1382">
          <cell r="B1382">
            <v>44327</v>
          </cell>
          <cell r="C1382">
            <v>0.78390000000000004</v>
          </cell>
          <cell r="D1382">
            <v>0.77876000000000001</v>
          </cell>
        </row>
        <row r="1383">
          <cell r="B1383">
            <v>44328</v>
          </cell>
          <cell r="C1383">
            <v>0.77949999999999997</v>
          </cell>
          <cell r="D1383">
            <v>0.78016000000000008</v>
          </cell>
        </row>
        <row r="1384">
          <cell r="B1384">
            <v>44329</v>
          </cell>
          <cell r="C1384">
            <v>0.77090000000000003</v>
          </cell>
          <cell r="D1384">
            <v>0.77951999999999999</v>
          </cell>
        </row>
        <row r="1385">
          <cell r="B1385">
            <v>44330</v>
          </cell>
          <cell r="C1385">
            <v>0.77359999999999995</v>
          </cell>
          <cell r="D1385">
            <v>0.77870000000000006</v>
          </cell>
        </row>
        <row r="1386">
          <cell r="B1386">
            <v>44333</v>
          </cell>
          <cell r="C1386">
            <v>0.77510000000000001</v>
          </cell>
          <cell r="D1386">
            <v>0.77660000000000007</v>
          </cell>
        </row>
        <row r="1387">
          <cell r="B1387">
            <v>44334</v>
          </cell>
          <cell r="C1387">
            <v>0.77869999999999995</v>
          </cell>
          <cell r="D1387">
            <v>0.77555999999999992</v>
          </cell>
        </row>
        <row r="1388">
          <cell r="B1388">
            <v>44335</v>
          </cell>
          <cell r="C1388">
            <v>0.77910000000000001</v>
          </cell>
          <cell r="D1388">
            <v>0.77548000000000006</v>
          </cell>
        </row>
        <row r="1389">
          <cell r="B1389">
            <v>44336</v>
          </cell>
          <cell r="C1389">
            <v>0.77490000000000003</v>
          </cell>
          <cell r="D1389">
            <v>0.77628000000000008</v>
          </cell>
        </row>
        <row r="1390">
          <cell r="B1390">
            <v>44337</v>
          </cell>
          <cell r="C1390">
            <v>0.77559999999999996</v>
          </cell>
          <cell r="D1390">
            <v>0.77668000000000004</v>
          </cell>
        </row>
        <row r="1391">
          <cell r="B1391">
            <v>44340</v>
          </cell>
          <cell r="C1391">
            <v>0.77390000000000003</v>
          </cell>
          <cell r="D1391">
            <v>0.77644000000000002</v>
          </cell>
        </row>
        <row r="1392">
          <cell r="B1392">
            <v>44341</v>
          </cell>
          <cell r="C1392">
            <v>0.77529999999999999</v>
          </cell>
          <cell r="D1392">
            <v>0.77576000000000012</v>
          </cell>
        </row>
        <row r="1393">
          <cell r="B1393">
            <v>44342</v>
          </cell>
          <cell r="C1393">
            <v>0.77869999999999995</v>
          </cell>
          <cell r="D1393">
            <v>0.77568000000000004</v>
          </cell>
        </row>
        <row r="1394">
          <cell r="B1394">
            <v>44343</v>
          </cell>
          <cell r="C1394">
            <v>0.77480000000000004</v>
          </cell>
          <cell r="D1394">
            <v>0.77566000000000002</v>
          </cell>
        </row>
        <row r="1395">
          <cell r="B1395">
            <v>44344</v>
          </cell>
          <cell r="C1395">
            <v>0.77270000000000005</v>
          </cell>
          <cell r="D1395">
            <v>0.77507999999999988</v>
          </cell>
        </row>
        <row r="1396">
          <cell r="B1396">
            <v>44347</v>
          </cell>
          <cell r="C1396">
            <v>0.77249999999999996</v>
          </cell>
          <cell r="D1396">
            <v>0.77479999999999993</v>
          </cell>
        </row>
        <row r="1397">
          <cell r="B1397">
            <v>44348</v>
          </cell>
          <cell r="C1397">
            <v>0.77439999999999998</v>
          </cell>
          <cell r="D1397">
            <v>0.77461999999999998</v>
          </cell>
        </row>
        <row r="1398">
          <cell r="B1398">
            <v>44349</v>
          </cell>
          <cell r="C1398">
            <v>0.7742</v>
          </cell>
          <cell r="D1398">
            <v>0.77372000000000007</v>
          </cell>
        </row>
        <row r="1399">
          <cell r="B1399">
            <v>44350</v>
          </cell>
          <cell r="C1399">
            <v>0.77329999999999999</v>
          </cell>
          <cell r="D1399">
            <v>0.77342</v>
          </cell>
        </row>
        <row r="1400">
          <cell r="B1400">
            <v>44351</v>
          </cell>
          <cell r="C1400">
            <v>0.76529999999999998</v>
          </cell>
          <cell r="D1400">
            <v>0.77193999999999996</v>
          </cell>
        </row>
        <row r="1401">
          <cell r="B1401">
            <v>44354</v>
          </cell>
          <cell r="C1401">
            <v>0.77339999999999998</v>
          </cell>
          <cell r="D1401">
            <v>0.77211999999999992</v>
          </cell>
        </row>
        <row r="1402">
          <cell r="B1402">
            <v>44355</v>
          </cell>
          <cell r="C1402">
            <v>0.77429999999999999</v>
          </cell>
          <cell r="D1402">
            <v>0.77210000000000001</v>
          </cell>
        </row>
        <row r="1403">
          <cell r="B1403">
            <v>44356</v>
          </cell>
          <cell r="C1403">
            <v>0.77400000000000002</v>
          </cell>
          <cell r="D1403">
            <v>0.77205999999999997</v>
          </cell>
        </row>
        <row r="1404">
          <cell r="B1404">
            <v>44357</v>
          </cell>
          <cell r="C1404">
            <v>0.77370000000000005</v>
          </cell>
          <cell r="D1404">
            <v>0.77213999999999994</v>
          </cell>
        </row>
        <row r="1405">
          <cell r="B1405">
            <v>44358</v>
          </cell>
          <cell r="C1405">
            <v>0.77539999999999998</v>
          </cell>
          <cell r="D1405">
            <v>0.77415999999999996</v>
          </cell>
        </row>
        <row r="1406">
          <cell r="B1406">
            <v>44362</v>
          </cell>
          <cell r="C1406">
            <v>0.77159999999999995</v>
          </cell>
          <cell r="D1406">
            <v>0.77379999999999993</v>
          </cell>
        </row>
        <row r="1407">
          <cell r="B1407">
            <v>44363</v>
          </cell>
          <cell r="C1407">
            <v>0.76939999999999997</v>
          </cell>
          <cell r="D1407">
            <v>0.77282000000000006</v>
          </cell>
        </row>
        <row r="1408">
          <cell r="B1408">
            <v>44364</v>
          </cell>
          <cell r="C1408">
            <v>0.76319999999999999</v>
          </cell>
          <cell r="D1408">
            <v>0.77066000000000001</v>
          </cell>
        </row>
        <row r="1409">
          <cell r="B1409">
            <v>44365</v>
          </cell>
          <cell r="C1409">
            <v>0.75370000000000004</v>
          </cell>
          <cell r="D1409">
            <v>0.7666599999999999</v>
          </cell>
        </row>
        <row r="1410">
          <cell r="B1410">
            <v>44368</v>
          </cell>
          <cell r="C1410">
            <v>0.75</v>
          </cell>
          <cell r="D1410">
            <v>0.76158000000000003</v>
          </cell>
        </row>
        <row r="1411">
          <cell r="B1411">
            <v>44369</v>
          </cell>
          <cell r="C1411">
            <v>0.75090000000000001</v>
          </cell>
          <cell r="D1411">
            <v>0.75744</v>
          </cell>
        </row>
        <row r="1412">
          <cell r="B1412">
            <v>44370</v>
          </cell>
          <cell r="C1412">
            <v>0.75449999999999995</v>
          </cell>
          <cell r="D1412">
            <v>0.75446000000000013</v>
          </cell>
        </row>
        <row r="1413">
          <cell r="B1413">
            <v>44371</v>
          </cell>
          <cell r="C1413">
            <v>0.75690000000000002</v>
          </cell>
          <cell r="D1413">
            <v>0.75319999999999998</v>
          </cell>
        </row>
        <row r="1414">
          <cell r="B1414">
            <v>44372</v>
          </cell>
          <cell r="C1414">
            <v>0.75939999999999996</v>
          </cell>
          <cell r="D1414">
            <v>0.7543399999999999</v>
          </cell>
        </row>
        <row r="1415">
          <cell r="B1415">
            <v>44375</v>
          </cell>
          <cell r="C1415">
            <v>0.7591</v>
          </cell>
          <cell r="D1415">
            <v>0.75615999999999994</v>
          </cell>
        </row>
        <row r="1416">
          <cell r="B1416">
            <v>44376</v>
          </cell>
          <cell r="C1416">
            <v>0.75629999999999997</v>
          </cell>
          <cell r="D1416">
            <v>0.75724000000000002</v>
          </cell>
        </row>
        <row r="1417">
          <cell r="B1417">
            <v>44377</v>
          </cell>
          <cell r="C1417">
            <v>0.75180000000000002</v>
          </cell>
          <cell r="D1417">
            <v>0.75670000000000004</v>
          </cell>
        </row>
        <row r="1418">
          <cell r="B1418">
            <v>44378</v>
          </cell>
          <cell r="C1418">
            <v>0.74829999999999997</v>
          </cell>
          <cell r="D1418">
            <v>0.75497999999999998</v>
          </cell>
        </row>
        <row r="1419">
          <cell r="B1419">
            <v>44379</v>
          </cell>
          <cell r="C1419">
            <v>0.74660000000000004</v>
          </cell>
          <cell r="D1419">
            <v>0.75241999999999998</v>
          </cell>
        </row>
        <row r="1420">
          <cell r="B1420">
            <v>44382</v>
          </cell>
          <cell r="C1420">
            <v>0.75129999999999997</v>
          </cell>
          <cell r="D1420">
            <v>0.75086000000000008</v>
          </cell>
        </row>
        <row r="1421">
          <cell r="B1421">
            <v>44383</v>
          </cell>
          <cell r="C1421">
            <v>0.75780000000000003</v>
          </cell>
          <cell r="D1421">
            <v>0.75116000000000005</v>
          </cell>
        </row>
        <row r="1422">
          <cell r="B1422">
            <v>44384</v>
          </cell>
          <cell r="C1422">
            <v>0.75039999999999996</v>
          </cell>
          <cell r="D1422">
            <v>0.75087999999999999</v>
          </cell>
        </row>
        <row r="1423">
          <cell r="B1423">
            <v>44385</v>
          </cell>
          <cell r="C1423">
            <v>0.746</v>
          </cell>
          <cell r="D1423">
            <v>0.75041999999999998</v>
          </cell>
        </row>
        <row r="1424">
          <cell r="B1424">
            <v>44386</v>
          </cell>
          <cell r="C1424">
            <v>0.74270000000000003</v>
          </cell>
          <cell r="D1424">
            <v>0.74964000000000008</v>
          </cell>
        </row>
        <row r="1425">
          <cell r="B1425">
            <v>44389</v>
          </cell>
          <cell r="C1425">
            <v>0.74739999999999995</v>
          </cell>
          <cell r="D1425">
            <v>0.74885999999999997</v>
          </cell>
        </row>
        <row r="1426">
          <cell r="B1426">
            <v>44390</v>
          </cell>
          <cell r="C1426">
            <v>0.74880000000000002</v>
          </cell>
          <cell r="D1426">
            <v>0.74706000000000006</v>
          </cell>
        </row>
        <row r="1427">
          <cell r="B1427">
            <v>44391</v>
          </cell>
          <cell r="C1427">
            <v>0.746</v>
          </cell>
          <cell r="D1427">
            <v>0.74618000000000007</v>
          </cell>
        </row>
        <row r="1428">
          <cell r="B1428">
            <v>44392</v>
          </cell>
          <cell r="C1428">
            <v>0.74780000000000002</v>
          </cell>
          <cell r="D1428">
            <v>0.74654000000000009</v>
          </cell>
        </row>
        <row r="1429">
          <cell r="B1429">
            <v>44393</v>
          </cell>
          <cell r="C1429">
            <v>0.74390000000000001</v>
          </cell>
          <cell r="D1429">
            <v>0.74678</v>
          </cell>
        </row>
        <row r="1430">
          <cell r="B1430">
            <v>44396</v>
          </cell>
          <cell r="C1430">
            <v>0.73819999999999997</v>
          </cell>
          <cell r="D1430">
            <v>0.74494000000000005</v>
          </cell>
        </row>
        <row r="1431">
          <cell r="B1431">
            <v>44397</v>
          </cell>
          <cell r="C1431">
            <v>0.73240000000000005</v>
          </cell>
          <cell r="D1431">
            <v>0.7416600000000001</v>
          </cell>
        </row>
        <row r="1432">
          <cell r="B1432">
            <v>44398</v>
          </cell>
          <cell r="C1432">
            <v>0.7298</v>
          </cell>
          <cell r="D1432">
            <v>0.73841999999999997</v>
          </cell>
        </row>
        <row r="1433">
          <cell r="B1433">
            <v>44399</v>
          </cell>
          <cell r="C1433">
            <v>0.73560000000000003</v>
          </cell>
          <cell r="D1433">
            <v>0.73597999999999997</v>
          </cell>
        </row>
        <row r="1434">
          <cell r="B1434">
            <v>44400</v>
          </cell>
          <cell r="C1434">
            <v>0.73650000000000004</v>
          </cell>
          <cell r="D1434">
            <v>0.73449999999999993</v>
          </cell>
        </row>
        <row r="1435">
          <cell r="B1435">
            <v>44403</v>
          </cell>
          <cell r="C1435">
            <v>0.73529999999999995</v>
          </cell>
          <cell r="D1435">
            <v>0.73392000000000002</v>
          </cell>
        </row>
        <row r="1436">
          <cell r="B1436">
            <v>44404</v>
          </cell>
          <cell r="C1436">
            <v>0.73719999999999997</v>
          </cell>
          <cell r="D1436">
            <v>0.73488000000000009</v>
          </cell>
        </row>
        <row r="1437">
          <cell r="B1437">
            <v>44405</v>
          </cell>
          <cell r="C1437">
            <v>0.73609999999999998</v>
          </cell>
          <cell r="D1437">
            <v>0.73614000000000002</v>
          </cell>
        </row>
        <row r="1438">
          <cell r="B1438">
            <v>44406</v>
          </cell>
          <cell r="C1438">
            <v>0.73829999999999996</v>
          </cell>
          <cell r="D1438">
            <v>0.73668</v>
          </cell>
        </row>
        <row r="1439">
          <cell r="B1439">
            <v>44407</v>
          </cell>
          <cell r="C1439">
            <v>0.73809999999999998</v>
          </cell>
          <cell r="D1439">
            <v>0.73699999999999988</v>
          </cell>
        </row>
        <row r="1440">
          <cell r="B1440">
            <v>44411</v>
          </cell>
          <cell r="C1440">
            <v>0.73970000000000002</v>
          </cell>
          <cell r="D1440">
            <v>0.73787999999999998</v>
          </cell>
        </row>
        <row r="1441">
          <cell r="B1441">
            <v>44412</v>
          </cell>
          <cell r="C1441">
            <v>0.73970000000000002</v>
          </cell>
          <cell r="D1441">
            <v>0.73838000000000004</v>
          </cell>
        </row>
        <row r="1442">
          <cell r="B1442">
            <v>44413</v>
          </cell>
          <cell r="C1442">
            <v>0.73950000000000005</v>
          </cell>
          <cell r="D1442">
            <v>0.73906000000000005</v>
          </cell>
        </row>
        <row r="1443">
          <cell r="B1443">
            <v>44414</v>
          </cell>
          <cell r="C1443">
            <v>0.73909999999999998</v>
          </cell>
          <cell r="D1443">
            <v>0.7392200000000001</v>
          </cell>
        </row>
        <row r="1444">
          <cell r="B1444">
            <v>44417</v>
          </cell>
          <cell r="C1444">
            <v>0.73570000000000002</v>
          </cell>
          <cell r="D1444">
            <v>0.73874000000000006</v>
          </cell>
        </row>
        <row r="1445">
          <cell r="B1445">
            <v>44418</v>
          </cell>
          <cell r="C1445">
            <v>0.73299999999999998</v>
          </cell>
          <cell r="D1445">
            <v>0.73740000000000006</v>
          </cell>
        </row>
        <row r="1446">
          <cell r="B1446">
            <v>44419</v>
          </cell>
          <cell r="C1446">
            <v>0.73380000000000001</v>
          </cell>
          <cell r="D1446">
            <v>0.7362200000000001</v>
          </cell>
        </row>
        <row r="1447">
          <cell r="B1447">
            <v>44420</v>
          </cell>
          <cell r="C1447">
            <v>0.73650000000000004</v>
          </cell>
          <cell r="D1447">
            <v>0.73562000000000005</v>
          </cell>
        </row>
        <row r="1448">
          <cell r="B1448">
            <v>44421</v>
          </cell>
          <cell r="C1448">
            <v>0.73370000000000002</v>
          </cell>
          <cell r="D1448">
            <v>0.73453999999999997</v>
          </cell>
        </row>
        <row r="1449">
          <cell r="B1449">
            <v>44424</v>
          </cell>
          <cell r="C1449">
            <v>0.73360000000000003</v>
          </cell>
          <cell r="D1449">
            <v>0.73412000000000011</v>
          </cell>
        </row>
        <row r="1450">
          <cell r="B1450">
            <v>44425</v>
          </cell>
          <cell r="C1450">
            <v>0.73109999999999997</v>
          </cell>
          <cell r="D1450">
            <v>0.73373999999999995</v>
          </cell>
        </row>
        <row r="1451">
          <cell r="B1451">
            <v>44426</v>
          </cell>
          <cell r="C1451">
            <v>0.72589999999999999</v>
          </cell>
          <cell r="D1451">
            <v>0.73216000000000003</v>
          </cell>
        </row>
        <row r="1452">
          <cell r="B1452">
            <v>44427</v>
          </cell>
          <cell r="C1452">
            <v>0.71899999999999997</v>
          </cell>
          <cell r="D1452">
            <v>0.72865999999999986</v>
          </cell>
        </row>
        <row r="1453">
          <cell r="B1453">
            <v>44428</v>
          </cell>
          <cell r="C1453">
            <v>0.71330000000000005</v>
          </cell>
          <cell r="D1453">
            <v>0.72457999999999989</v>
          </cell>
        </row>
        <row r="1454">
          <cell r="B1454">
            <v>44431</v>
          </cell>
          <cell r="C1454">
            <v>0.71609999999999996</v>
          </cell>
          <cell r="D1454">
            <v>0.72107999999999994</v>
          </cell>
        </row>
        <row r="1455">
          <cell r="B1455">
            <v>44432</v>
          </cell>
          <cell r="C1455">
            <v>0.72340000000000004</v>
          </cell>
          <cell r="D1455">
            <v>0.71953999999999996</v>
          </cell>
        </row>
        <row r="1456">
          <cell r="B1456">
            <v>44433</v>
          </cell>
          <cell r="C1456">
            <v>0.72450000000000003</v>
          </cell>
          <cell r="D1456">
            <v>0.71926000000000001</v>
          </cell>
        </row>
        <row r="1457">
          <cell r="B1457">
            <v>44434</v>
          </cell>
          <cell r="C1457">
            <v>0.72640000000000005</v>
          </cell>
          <cell r="D1457">
            <v>0.72073999999999994</v>
          </cell>
        </row>
        <row r="1458">
          <cell r="B1458">
            <v>44435</v>
          </cell>
          <cell r="C1458">
            <v>0.72470000000000001</v>
          </cell>
          <cell r="D1458">
            <v>0.72302</v>
          </cell>
        </row>
        <row r="1459">
          <cell r="B1459">
            <v>44438</v>
          </cell>
          <cell r="C1459">
            <v>0.72970000000000002</v>
          </cell>
          <cell r="D1459">
            <v>0.72574000000000005</v>
          </cell>
        </row>
        <row r="1460">
          <cell r="B1460">
            <v>44439</v>
          </cell>
          <cell r="C1460">
            <v>0.73350000000000004</v>
          </cell>
          <cell r="D1460">
            <v>0.72776000000000018</v>
          </cell>
        </row>
        <row r="1461">
          <cell r="B1461">
            <v>44440</v>
          </cell>
          <cell r="C1461">
            <v>0.73250000000000004</v>
          </cell>
          <cell r="D1461">
            <v>0.72936000000000001</v>
          </cell>
        </row>
        <row r="1462">
          <cell r="B1462">
            <v>44441</v>
          </cell>
          <cell r="C1462">
            <v>0.73799999999999999</v>
          </cell>
          <cell r="D1462">
            <v>0.73168</v>
          </cell>
        </row>
        <row r="1463">
          <cell r="B1463">
            <v>44442</v>
          </cell>
          <cell r="C1463">
            <v>0.74229999999999996</v>
          </cell>
          <cell r="D1463">
            <v>0.73520000000000008</v>
          </cell>
        </row>
        <row r="1464">
          <cell r="B1464">
            <v>44445</v>
          </cell>
          <cell r="C1464">
            <v>0.74350000000000005</v>
          </cell>
          <cell r="D1464">
            <v>0.73795999999999995</v>
          </cell>
        </row>
        <row r="1465">
          <cell r="B1465">
            <v>44446</v>
          </cell>
          <cell r="C1465">
            <v>0.74219999999999997</v>
          </cell>
          <cell r="D1465">
            <v>0.73969999999999991</v>
          </cell>
        </row>
        <row r="1466">
          <cell r="B1466">
            <v>44447</v>
          </cell>
          <cell r="C1466">
            <v>0.73839999999999995</v>
          </cell>
          <cell r="D1466">
            <v>0.74087999999999998</v>
          </cell>
        </row>
        <row r="1467">
          <cell r="B1467">
            <v>44448</v>
          </cell>
          <cell r="C1467">
            <v>0.7349</v>
          </cell>
          <cell r="D1467">
            <v>0.74025999999999992</v>
          </cell>
        </row>
        <row r="1468">
          <cell r="B1468">
            <v>44449</v>
          </cell>
          <cell r="C1468">
            <v>0.73819999999999997</v>
          </cell>
          <cell r="D1468">
            <v>0.73943999999999999</v>
          </cell>
        </row>
        <row r="1469">
          <cell r="B1469">
            <v>44452</v>
          </cell>
          <cell r="C1469">
            <v>0.73480000000000001</v>
          </cell>
          <cell r="D1469">
            <v>0.73770000000000002</v>
          </cell>
        </row>
        <row r="1470">
          <cell r="B1470">
            <v>44453</v>
          </cell>
          <cell r="C1470">
            <v>0.73399999999999999</v>
          </cell>
          <cell r="D1470">
            <v>0.73605999999999994</v>
          </cell>
        </row>
        <row r="1471">
          <cell r="B1471">
            <v>44454</v>
          </cell>
          <cell r="C1471">
            <v>0.73229999999999995</v>
          </cell>
          <cell r="D1471">
            <v>0.73483999999999994</v>
          </cell>
        </row>
        <row r="1472">
          <cell r="B1472">
            <v>44455</v>
          </cell>
          <cell r="C1472">
            <v>0.73170000000000002</v>
          </cell>
          <cell r="D1472">
            <v>0.73419999999999996</v>
          </cell>
        </row>
        <row r="1473">
          <cell r="B1473">
            <v>44456</v>
          </cell>
          <cell r="C1473">
            <v>0.73029999999999995</v>
          </cell>
          <cell r="D1473">
            <v>0.73262000000000005</v>
          </cell>
        </row>
        <row r="1474">
          <cell r="B1474">
            <v>44459</v>
          </cell>
          <cell r="C1474">
            <v>0.72409999999999997</v>
          </cell>
          <cell r="D1474">
            <v>0.73048000000000002</v>
          </cell>
        </row>
        <row r="1475">
          <cell r="B1475">
            <v>44460</v>
          </cell>
          <cell r="C1475">
            <v>0.7268</v>
          </cell>
          <cell r="D1475">
            <v>0.72904000000000002</v>
          </cell>
        </row>
        <row r="1476">
          <cell r="B1476">
            <v>44461</v>
          </cell>
          <cell r="C1476">
            <v>0.72499999999999998</v>
          </cell>
          <cell r="D1476">
            <v>0.72757999999999989</v>
          </cell>
        </row>
        <row r="1477">
          <cell r="B1477">
            <v>44462</v>
          </cell>
          <cell r="C1477">
            <v>0.72440000000000004</v>
          </cell>
          <cell r="D1477">
            <v>0.7261200000000001</v>
          </cell>
        </row>
        <row r="1478">
          <cell r="B1478">
            <v>44463</v>
          </cell>
          <cell r="C1478">
            <v>0.72970000000000002</v>
          </cell>
          <cell r="D1478">
            <v>0.72599999999999998</v>
          </cell>
        </row>
        <row r="1479">
          <cell r="B1479">
            <v>44466</v>
          </cell>
          <cell r="C1479">
            <v>0.72840000000000005</v>
          </cell>
          <cell r="D1479">
            <v>0.72686000000000006</v>
          </cell>
        </row>
        <row r="1480">
          <cell r="B1480">
            <v>44467</v>
          </cell>
          <cell r="C1480">
            <v>0.73099999999999998</v>
          </cell>
          <cell r="D1480">
            <v>0.72770000000000001</v>
          </cell>
        </row>
        <row r="1481">
          <cell r="B1481">
            <v>44468</v>
          </cell>
          <cell r="C1481">
            <v>0.72540000000000004</v>
          </cell>
          <cell r="D1481">
            <v>0.72777999999999998</v>
          </cell>
        </row>
        <row r="1482">
          <cell r="B1482">
            <v>44469</v>
          </cell>
          <cell r="C1482">
            <v>0.72060000000000002</v>
          </cell>
          <cell r="D1482">
            <v>0.72702</v>
          </cell>
        </row>
        <row r="1483">
          <cell r="B1483">
            <v>44470</v>
          </cell>
          <cell r="C1483">
            <v>0.72109999999999996</v>
          </cell>
          <cell r="D1483">
            <v>0.72530000000000006</v>
          </cell>
        </row>
        <row r="1484">
          <cell r="B1484">
            <v>44474</v>
          </cell>
          <cell r="C1484">
            <v>0.72650000000000003</v>
          </cell>
          <cell r="D1484">
            <v>0.72492000000000001</v>
          </cell>
        </row>
        <row r="1485">
          <cell r="B1485">
            <v>44475</v>
          </cell>
          <cell r="C1485">
            <v>0.72599999999999998</v>
          </cell>
          <cell r="D1485">
            <v>0.72392000000000001</v>
          </cell>
        </row>
        <row r="1486">
          <cell r="B1486">
            <v>44476</v>
          </cell>
          <cell r="C1486">
            <v>0.72809999999999997</v>
          </cell>
          <cell r="D1486">
            <v>0.72445999999999999</v>
          </cell>
        </row>
        <row r="1487">
          <cell r="B1487">
            <v>44477</v>
          </cell>
          <cell r="C1487">
            <v>0.7298</v>
          </cell>
          <cell r="D1487">
            <v>0.72629999999999995</v>
          </cell>
        </row>
        <row r="1488">
          <cell r="B1488">
            <v>44480</v>
          </cell>
          <cell r="C1488">
            <v>0.7319</v>
          </cell>
          <cell r="D1488">
            <v>0.72846</v>
          </cell>
        </row>
        <row r="1489">
          <cell r="B1489">
            <v>44481</v>
          </cell>
          <cell r="C1489">
            <v>0.7349</v>
          </cell>
          <cell r="D1489">
            <v>0.73014000000000001</v>
          </cell>
        </row>
        <row r="1490">
          <cell r="B1490">
            <v>44482</v>
          </cell>
          <cell r="C1490">
            <v>0.73399999999999999</v>
          </cell>
          <cell r="D1490">
            <v>0.73174000000000006</v>
          </cell>
        </row>
        <row r="1491">
          <cell r="B1491">
            <v>44483</v>
          </cell>
          <cell r="C1491">
            <v>0.73880000000000001</v>
          </cell>
          <cell r="D1491">
            <v>0.73387999999999998</v>
          </cell>
        </row>
        <row r="1492">
          <cell r="B1492">
            <v>44484</v>
          </cell>
          <cell r="C1492">
            <v>0.74219999999999997</v>
          </cell>
          <cell r="D1492">
            <v>0.73636000000000001</v>
          </cell>
        </row>
        <row r="1493">
          <cell r="B1493">
            <v>44487</v>
          </cell>
          <cell r="C1493">
            <v>0.74029999999999996</v>
          </cell>
          <cell r="D1493">
            <v>0.73804000000000003</v>
          </cell>
        </row>
        <row r="1494">
          <cell r="B1494">
            <v>44488</v>
          </cell>
          <cell r="C1494">
            <v>0.74550000000000005</v>
          </cell>
          <cell r="D1494">
            <v>0.74016000000000004</v>
          </cell>
        </row>
        <row r="1495">
          <cell r="B1495">
            <v>44489</v>
          </cell>
          <cell r="C1495">
            <v>0.74990000000000001</v>
          </cell>
          <cell r="D1495">
            <v>0.74334000000000011</v>
          </cell>
        </row>
        <row r="1496">
          <cell r="B1496">
            <v>44490</v>
          </cell>
          <cell r="C1496">
            <v>0.75080000000000002</v>
          </cell>
          <cell r="D1496">
            <v>0.74573999999999996</v>
          </cell>
        </row>
        <row r="1497">
          <cell r="B1497">
            <v>44491</v>
          </cell>
          <cell r="C1497">
            <v>0.74770000000000003</v>
          </cell>
          <cell r="D1497">
            <v>0.74683999999999995</v>
          </cell>
        </row>
        <row r="1498">
          <cell r="B1498">
            <v>44494</v>
          </cell>
          <cell r="C1498">
            <v>0.74870000000000003</v>
          </cell>
          <cell r="D1498">
            <v>0.74851999999999996</v>
          </cell>
        </row>
        <row r="1499">
          <cell r="B1499">
            <v>44495</v>
          </cell>
          <cell r="C1499">
            <v>0.75149999999999995</v>
          </cell>
          <cell r="D1499">
            <v>0.74972000000000005</v>
          </cell>
        </row>
        <row r="1500">
          <cell r="B1500">
            <v>44496</v>
          </cell>
          <cell r="C1500">
            <v>0.75260000000000005</v>
          </cell>
          <cell r="D1500">
            <v>0.75026000000000004</v>
          </cell>
        </row>
        <row r="1501">
          <cell r="B1501">
            <v>44497</v>
          </cell>
          <cell r="C1501">
            <v>0.751</v>
          </cell>
          <cell r="D1501">
            <v>0.75029999999999997</v>
          </cell>
        </row>
        <row r="1502">
          <cell r="B1502">
            <v>44498</v>
          </cell>
          <cell r="C1502">
            <v>0.75460000000000005</v>
          </cell>
          <cell r="D1502">
            <v>0.75168000000000001</v>
          </cell>
        </row>
        <row r="1503">
          <cell r="B1503">
            <v>44501</v>
          </cell>
          <cell r="C1503">
            <v>0.75049999999999994</v>
          </cell>
          <cell r="D1503">
            <v>0.75204000000000004</v>
          </cell>
        </row>
        <row r="1504">
          <cell r="B1504">
            <v>44502</v>
          </cell>
          <cell r="C1504">
            <v>0.74970000000000003</v>
          </cell>
          <cell r="D1504">
            <v>0.75168000000000001</v>
          </cell>
        </row>
        <row r="1505">
          <cell r="B1505">
            <v>44503</v>
          </cell>
          <cell r="C1505">
            <v>0.74350000000000005</v>
          </cell>
          <cell r="D1505">
            <v>0.74985999999999997</v>
          </cell>
        </row>
        <row r="1506">
          <cell r="B1506">
            <v>44504</v>
          </cell>
          <cell r="C1506">
            <v>0.74480000000000002</v>
          </cell>
          <cell r="D1506">
            <v>0.74862000000000006</v>
          </cell>
        </row>
        <row r="1507">
          <cell r="B1507">
            <v>44505</v>
          </cell>
          <cell r="C1507">
            <v>0.73970000000000002</v>
          </cell>
          <cell r="D1507">
            <v>0.74564000000000008</v>
          </cell>
        </row>
        <row r="1508">
          <cell r="B1508">
            <v>44508</v>
          </cell>
          <cell r="C1508">
            <v>0.73980000000000001</v>
          </cell>
          <cell r="D1508">
            <v>0.74350000000000005</v>
          </cell>
        </row>
        <row r="1509">
          <cell r="B1509">
            <v>44509</v>
          </cell>
          <cell r="C1509">
            <v>0.74099999999999999</v>
          </cell>
          <cell r="D1509">
            <v>0.74176000000000009</v>
          </cell>
        </row>
        <row r="1510">
          <cell r="B1510">
            <v>44510</v>
          </cell>
          <cell r="C1510">
            <v>0.73680000000000001</v>
          </cell>
          <cell r="D1510">
            <v>0.74042000000000008</v>
          </cell>
        </row>
        <row r="1511">
          <cell r="B1511">
            <v>44511</v>
          </cell>
          <cell r="C1511">
            <v>0.73040000000000005</v>
          </cell>
          <cell r="D1511">
            <v>0.73753999999999997</v>
          </cell>
        </row>
        <row r="1512">
          <cell r="B1512">
            <v>44512</v>
          </cell>
          <cell r="C1512">
            <v>0.72870000000000001</v>
          </cell>
          <cell r="D1512">
            <v>0.73533999999999999</v>
          </cell>
        </row>
        <row r="1513">
          <cell r="B1513">
            <v>44515</v>
          </cell>
          <cell r="C1513">
            <v>0.73429999999999995</v>
          </cell>
          <cell r="D1513">
            <v>0.73424</v>
          </cell>
        </row>
        <row r="1514">
          <cell r="B1514">
            <v>44516</v>
          </cell>
          <cell r="C1514">
            <v>0.73540000000000005</v>
          </cell>
          <cell r="D1514">
            <v>0.7331200000000001</v>
          </cell>
        </row>
        <row r="1515">
          <cell r="B1515">
            <v>44517</v>
          </cell>
          <cell r="C1515">
            <v>0.72840000000000005</v>
          </cell>
          <cell r="D1515">
            <v>0.73143999999999998</v>
          </cell>
        </row>
        <row r="1516">
          <cell r="B1516">
            <v>44518</v>
          </cell>
          <cell r="C1516">
            <v>0.72729999999999995</v>
          </cell>
          <cell r="D1516">
            <v>0.73082000000000014</v>
          </cell>
        </row>
        <row r="1517">
          <cell r="B1517">
            <v>44519</v>
          </cell>
          <cell r="C1517">
            <v>0.72740000000000005</v>
          </cell>
          <cell r="D1517">
            <v>0.73055999999999999</v>
          </cell>
        </row>
        <row r="1518">
          <cell r="B1518">
            <v>44522</v>
          </cell>
          <cell r="C1518">
            <v>0.72529999999999994</v>
          </cell>
          <cell r="D1518">
            <v>0.72875999999999996</v>
          </cell>
        </row>
        <row r="1519">
          <cell r="B1519">
            <v>44523</v>
          </cell>
          <cell r="C1519">
            <v>0.72209999999999996</v>
          </cell>
          <cell r="D1519">
            <v>0.72609999999999997</v>
          </cell>
        </row>
        <row r="1520">
          <cell r="B1520">
            <v>44524</v>
          </cell>
          <cell r="C1520">
            <v>0.72089999999999999</v>
          </cell>
          <cell r="D1520">
            <v>0.72459999999999991</v>
          </cell>
        </row>
        <row r="1521">
          <cell r="B1521">
            <v>44525</v>
          </cell>
          <cell r="C1521">
            <v>0.72040000000000004</v>
          </cell>
          <cell r="D1521">
            <v>0.72322000000000009</v>
          </cell>
        </row>
        <row r="1522">
          <cell r="B1522">
            <v>44526</v>
          </cell>
          <cell r="C1522">
            <v>0.71419999999999995</v>
          </cell>
          <cell r="D1522">
            <v>0.72058</v>
          </cell>
        </row>
        <row r="1523">
          <cell r="B1523">
            <v>44529</v>
          </cell>
          <cell r="C1523">
            <v>0.71399999999999997</v>
          </cell>
          <cell r="D1523">
            <v>0.71832000000000007</v>
          </cell>
        </row>
        <row r="1524">
          <cell r="B1524">
            <v>44530</v>
          </cell>
          <cell r="C1524">
            <v>0.71440000000000003</v>
          </cell>
          <cell r="D1524">
            <v>0.71677999999999997</v>
          </cell>
        </row>
        <row r="1525">
          <cell r="B1525">
            <v>44531</v>
          </cell>
          <cell r="C1525">
            <v>0.71689999999999998</v>
          </cell>
          <cell r="D1525">
            <v>0.71597999999999995</v>
          </cell>
        </row>
        <row r="1526">
          <cell r="B1526">
            <v>44532</v>
          </cell>
          <cell r="C1526">
            <v>0.70979999999999999</v>
          </cell>
          <cell r="D1526">
            <v>0.71385999999999994</v>
          </cell>
        </row>
        <row r="1527">
          <cell r="B1527">
            <v>44533</v>
          </cell>
          <cell r="C1527">
            <v>0.70760000000000001</v>
          </cell>
          <cell r="D1527">
            <v>0.71253999999999995</v>
          </cell>
        </row>
        <row r="1528">
          <cell r="B1528">
            <v>44536</v>
          </cell>
          <cell r="C1528">
            <v>0.70250000000000001</v>
          </cell>
          <cell r="D1528">
            <v>0.71023999999999998</v>
          </cell>
        </row>
        <row r="1529">
          <cell r="B1529">
            <v>44537</v>
          </cell>
          <cell r="C1529">
            <v>0.70709999999999995</v>
          </cell>
          <cell r="D1529">
            <v>0.70877999999999997</v>
          </cell>
        </row>
        <row r="1530">
          <cell r="B1530">
            <v>44538</v>
          </cell>
          <cell r="C1530">
            <v>0.71330000000000005</v>
          </cell>
          <cell r="D1530">
            <v>0.70806000000000002</v>
          </cell>
        </row>
        <row r="1531">
          <cell r="B1531">
            <v>44539</v>
          </cell>
          <cell r="C1531">
            <v>0.71740000000000004</v>
          </cell>
          <cell r="D1531">
            <v>0.70957999999999999</v>
          </cell>
        </row>
        <row r="1532">
          <cell r="B1532">
            <v>44540</v>
          </cell>
          <cell r="C1532">
            <v>0.71509999999999996</v>
          </cell>
          <cell r="D1532">
            <v>0.71108000000000005</v>
          </cell>
        </row>
        <row r="1533">
          <cell r="B1533">
            <v>44543</v>
          </cell>
          <cell r="C1533">
            <v>0.71760000000000002</v>
          </cell>
          <cell r="D1533">
            <v>0.71409999999999996</v>
          </cell>
        </row>
        <row r="1534">
          <cell r="B1534">
            <v>44544</v>
          </cell>
          <cell r="C1534">
            <v>0.71040000000000003</v>
          </cell>
          <cell r="D1534">
            <v>0.71475999999999995</v>
          </cell>
        </row>
        <row r="1535">
          <cell r="B1535">
            <v>44545</v>
          </cell>
          <cell r="C1535">
            <v>0.71140000000000003</v>
          </cell>
          <cell r="D1535">
            <v>0.71438000000000001</v>
          </cell>
        </row>
        <row r="1536">
          <cell r="B1536">
            <v>44546</v>
          </cell>
          <cell r="C1536">
            <v>0.71599999999999997</v>
          </cell>
          <cell r="D1536">
            <v>0.71409999999999996</v>
          </cell>
        </row>
        <row r="1537">
          <cell r="B1537">
            <v>44547</v>
          </cell>
          <cell r="C1537">
            <v>0.7167</v>
          </cell>
          <cell r="D1537">
            <v>0.71442000000000005</v>
          </cell>
        </row>
        <row r="1538">
          <cell r="B1538">
            <v>44550</v>
          </cell>
          <cell r="C1538">
            <v>0.71089999999999998</v>
          </cell>
          <cell r="D1538">
            <v>0.71308000000000005</v>
          </cell>
        </row>
        <row r="1539">
          <cell r="B1539">
            <v>44551</v>
          </cell>
          <cell r="C1539">
            <v>0.71130000000000004</v>
          </cell>
          <cell r="D1539">
            <v>0.71326000000000001</v>
          </cell>
        </row>
        <row r="1540">
          <cell r="B1540">
            <v>44552</v>
          </cell>
          <cell r="C1540">
            <v>0.71330000000000005</v>
          </cell>
          <cell r="D1540">
            <v>0.71364000000000005</v>
          </cell>
        </row>
        <row r="1541">
          <cell r="B1541">
            <v>44553</v>
          </cell>
          <cell r="C1541">
            <v>0.72099999999999997</v>
          </cell>
          <cell r="D1541">
            <v>0.71463999999999994</v>
          </cell>
        </row>
        <row r="1542">
          <cell r="B1542">
            <v>44554</v>
          </cell>
          <cell r="C1542">
            <v>0.72319999999999995</v>
          </cell>
          <cell r="D1542">
            <v>0.71594000000000002</v>
          </cell>
        </row>
        <row r="1543">
          <cell r="B1543">
            <v>44559</v>
          </cell>
          <cell r="C1543">
            <v>0.72330000000000005</v>
          </cell>
          <cell r="D1543">
            <v>0.71841999999999995</v>
          </cell>
        </row>
        <row r="1544">
          <cell r="B1544">
            <v>44560</v>
          </cell>
          <cell r="C1544">
            <v>0.7258</v>
          </cell>
          <cell r="D1544">
            <v>0.72131999999999996</v>
          </cell>
        </row>
        <row r="1545">
          <cell r="B1545">
            <v>44561</v>
          </cell>
          <cell r="C1545">
            <v>0.72560000000000002</v>
          </cell>
          <cell r="D1545">
            <v>0.72377999999999998</v>
          </cell>
        </row>
        <row r="1546">
          <cell r="B1546">
            <v>44565</v>
          </cell>
          <cell r="C1546">
            <v>0.72109999999999996</v>
          </cell>
          <cell r="D1546">
            <v>0.7238</v>
          </cell>
        </row>
        <row r="1547">
          <cell r="B1547">
            <v>44566</v>
          </cell>
          <cell r="C1547">
            <v>0.72319999999999995</v>
          </cell>
          <cell r="D1547">
            <v>0.7238</v>
          </cell>
        </row>
        <row r="1548">
          <cell r="B1548">
            <v>44567</v>
          </cell>
          <cell r="C1548">
            <v>0.7177</v>
          </cell>
          <cell r="D1548">
            <v>0.72267999999999988</v>
          </cell>
        </row>
        <row r="1549">
          <cell r="B1549">
            <v>44568</v>
          </cell>
          <cell r="C1549">
            <v>0.71619999999999995</v>
          </cell>
          <cell r="D1549">
            <v>0.72075999999999996</v>
          </cell>
        </row>
        <row r="1550">
          <cell r="B1550">
            <v>44571</v>
          </cell>
          <cell r="C1550">
            <v>0.71930000000000005</v>
          </cell>
          <cell r="D1550">
            <v>0.71949999999999992</v>
          </cell>
        </row>
        <row r="1551">
          <cell r="B1551">
            <v>44572</v>
          </cell>
          <cell r="C1551">
            <v>0.71860000000000002</v>
          </cell>
          <cell r="D1551">
            <v>0.71899999999999997</v>
          </cell>
        </row>
        <row r="1552">
          <cell r="B1552">
            <v>44573</v>
          </cell>
          <cell r="C1552">
            <v>0.7218</v>
          </cell>
          <cell r="D1552">
            <v>0.71872000000000003</v>
          </cell>
        </row>
        <row r="1553">
          <cell r="B1553">
            <v>44574</v>
          </cell>
          <cell r="C1553">
            <v>0.72909999999999997</v>
          </cell>
          <cell r="D1553">
            <v>0.72099999999999997</v>
          </cell>
        </row>
        <row r="1554">
          <cell r="B1554">
            <v>44575</v>
          </cell>
          <cell r="C1554">
            <v>0.72829999999999995</v>
          </cell>
          <cell r="D1554">
            <v>0.72341999999999995</v>
          </cell>
        </row>
        <row r="1555">
          <cell r="B1555">
            <v>44578</v>
          </cell>
          <cell r="C1555">
            <v>0.72070000000000001</v>
          </cell>
          <cell r="D1555">
            <v>0.7236999999999999</v>
          </cell>
        </row>
        <row r="1556">
          <cell r="B1556">
            <v>44579</v>
          </cell>
          <cell r="C1556">
            <v>0.71950000000000003</v>
          </cell>
          <cell r="D1556">
            <v>0.72387999999999997</v>
          </cell>
        </row>
        <row r="1557">
          <cell r="B1557">
            <v>44580</v>
          </cell>
          <cell r="C1557">
            <v>0.71879999999999999</v>
          </cell>
          <cell r="D1557">
            <v>0.72327999999999992</v>
          </cell>
        </row>
        <row r="1558">
          <cell r="B1558">
            <v>44581</v>
          </cell>
          <cell r="C1558">
            <v>0.7238</v>
          </cell>
          <cell r="D1558">
            <v>0.72221999999999986</v>
          </cell>
        </row>
        <row r="1559">
          <cell r="B1559">
            <v>44582</v>
          </cell>
          <cell r="C1559">
            <v>0.71919999999999995</v>
          </cell>
          <cell r="D1559">
            <v>0.72039999999999993</v>
          </cell>
        </row>
        <row r="1560">
          <cell r="B1560">
            <v>44585</v>
          </cell>
          <cell r="C1560">
            <v>0.71799999999999997</v>
          </cell>
          <cell r="D1560">
            <v>0.71985999999999994</v>
          </cell>
        </row>
        <row r="1561">
          <cell r="B1561">
            <v>44586</v>
          </cell>
          <cell r="C1561">
            <v>0.71330000000000005</v>
          </cell>
          <cell r="D1561">
            <v>0.71861999999999993</v>
          </cell>
        </row>
        <row r="1562">
          <cell r="B1562">
            <v>44588</v>
          </cell>
          <cell r="C1562">
            <v>0.70820000000000005</v>
          </cell>
          <cell r="D1562">
            <v>0.71650000000000003</v>
          </cell>
        </row>
        <row r="1563">
          <cell r="B1563">
            <v>44589</v>
          </cell>
          <cell r="C1563">
            <v>0.70279999999999998</v>
          </cell>
          <cell r="D1563">
            <v>0.71230000000000004</v>
          </cell>
        </row>
        <row r="1564">
          <cell r="B1564">
            <v>44592</v>
          </cell>
          <cell r="C1564">
            <v>0.70109999999999995</v>
          </cell>
          <cell r="D1564">
            <v>0.70867999999999998</v>
          </cell>
        </row>
        <row r="1565">
          <cell r="B1565">
            <v>44593</v>
          </cell>
          <cell r="C1565">
            <v>0.70660000000000001</v>
          </cell>
          <cell r="D1565">
            <v>0.70639999999999992</v>
          </cell>
        </row>
        <row r="1566">
          <cell r="B1566">
            <v>44594</v>
          </cell>
          <cell r="C1566">
            <v>0.71340000000000003</v>
          </cell>
          <cell r="D1566">
            <v>0.70641999999999994</v>
          </cell>
        </row>
        <row r="1567">
          <cell r="B1567">
            <v>44595</v>
          </cell>
          <cell r="C1567">
            <v>0.71199999999999997</v>
          </cell>
          <cell r="D1567">
            <v>0.70717999999999992</v>
          </cell>
        </row>
        <row r="1568">
          <cell r="B1568">
            <v>44596</v>
          </cell>
          <cell r="C1568">
            <v>0.71499999999999997</v>
          </cell>
          <cell r="D1568">
            <v>0.70961999999999992</v>
          </cell>
        </row>
        <row r="1569">
          <cell r="B1569">
            <v>44599</v>
          </cell>
          <cell r="C1569">
            <v>0.70920000000000005</v>
          </cell>
          <cell r="D1569">
            <v>0.71123999999999987</v>
          </cell>
        </row>
        <row r="1570">
          <cell r="B1570">
            <v>44600</v>
          </cell>
          <cell r="C1570">
            <v>0.71209999999999996</v>
          </cell>
          <cell r="D1570">
            <v>0.71233999999999997</v>
          </cell>
        </row>
        <row r="1571">
          <cell r="B1571">
            <v>44601</v>
          </cell>
          <cell r="C1571">
            <v>0.7167</v>
          </cell>
          <cell r="D1571">
            <v>0.71299999999999997</v>
          </cell>
        </row>
        <row r="1572">
          <cell r="B1572">
            <v>44602</v>
          </cell>
          <cell r="C1572">
            <v>0.71750000000000003</v>
          </cell>
          <cell r="D1572">
            <v>0.71409999999999996</v>
          </cell>
        </row>
        <row r="1573">
          <cell r="B1573">
            <v>44603</v>
          </cell>
          <cell r="C1573">
            <v>0.71199999999999997</v>
          </cell>
          <cell r="D1573">
            <v>0.71350000000000002</v>
          </cell>
        </row>
        <row r="1574">
          <cell r="B1574">
            <v>44606</v>
          </cell>
          <cell r="C1574">
            <v>0.71179999999999999</v>
          </cell>
          <cell r="D1574">
            <v>0.71401999999999999</v>
          </cell>
        </row>
        <row r="1575">
          <cell r="B1575">
            <v>44607</v>
          </cell>
          <cell r="C1575">
            <v>0.7127</v>
          </cell>
          <cell r="D1575">
            <v>0.71414000000000011</v>
          </cell>
        </row>
        <row r="1576">
          <cell r="B1576">
            <v>44608</v>
          </cell>
          <cell r="C1576">
            <v>0.71550000000000002</v>
          </cell>
          <cell r="D1576">
            <v>0.71389999999999998</v>
          </cell>
        </row>
        <row r="1577">
          <cell r="B1577">
            <v>44609</v>
          </cell>
          <cell r="C1577">
            <v>0.71719999999999995</v>
          </cell>
          <cell r="D1577">
            <v>0.71384000000000003</v>
          </cell>
        </row>
        <row r="1578">
          <cell r="B1578">
            <v>44610</v>
          </cell>
          <cell r="C1578">
            <v>0.72060000000000002</v>
          </cell>
          <cell r="D1578">
            <v>0.71556000000000008</v>
          </cell>
        </row>
        <row r="1579">
          <cell r="B1579">
            <v>44613</v>
          </cell>
          <cell r="C1579">
            <v>0.72150000000000003</v>
          </cell>
          <cell r="D1579">
            <v>0.71750000000000003</v>
          </cell>
        </row>
        <row r="1580">
          <cell r="B1580">
            <v>44614</v>
          </cell>
          <cell r="C1580">
            <v>0.72019999999999995</v>
          </cell>
          <cell r="D1580">
            <v>0.71900000000000008</v>
          </cell>
        </row>
        <row r="1581">
          <cell r="B1581">
            <v>44615</v>
          </cell>
          <cell r="C1581">
            <v>0.72350000000000003</v>
          </cell>
          <cell r="D1581">
            <v>0.72060000000000002</v>
          </cell>
        </row>
        <row r="1582">
          <cell r="B1582">
            <v>44616</v>
          </cell>
          <cell r="C1582">
            <v>0.7198</v>
          </cell>
          <cell r="D1582">
            <v>0.72111999999999998</v>
          </cell>
        </row>
        <row r="1583">
          <cell r="B1583">
            <v>44617</v>
          </cell>
          <cell r="C1583">
            <v>0.7198</v>
          </cell>
          <cell r="D1583">
            <v>0.72096000000000005</v>
          </cell>
        </row>
        <row r="1584">
          <cell r="B1584">
            <v>44620</v>
          </cell>
          <cell r="C1584">
            <v>0.71819999999999995</v>
          </cell>
          <cell r="D1584">
            <v>0.72030000000000005</v>
          </cell>
        </row>
        <row r="1585">
          <cell r="B1585">
            <v>44621</v>
          </cell>
          <cell r="C1585">
            <v>0.72599999999999998</v>
          </cell>
          <cell r="D1585">
            <v>0.72145999999999999</v>
          </cell>
        </row>
        <row r="1586">
          <cell r="B1586">
            <v>44622</v>
          </cell>
          <cell r="C1586">
            <v>0.72689999999999999</v>
          </cell>
          <cell r="D1586">
            <v>0.72214</v>
          </cell>
        </row>
        <row r="1587">
          <cell r="B1587">
            <v>44623</v>
          </cell>
          <cell r="C1587">
            <v>0.73009999999999997</v>
          </cell>
          <cell r="D1587">
            <v>0.72419999999999995</v>
          </cell>
        </row>
        <row r="1588">
          <cell r="B1588">
            <v>44624</v>
          </cell>
          <cell r="C1588">
            <v>0.7359</v>
          </cell>
          <cell r="D1588">
            <v>0.72742000000000007</v>
          </cell>
        </row>
        <row r="1589">
          <cell r="B1589">
            <v>44627</v>
          </cell>
          <cell r="C1589">
            <v>0.7419</v>
          </cell>
          <cell r="D1589">
            <v>0.73216000000000003</v>
          </cell>
        </row>
        <row r="1590">
          <cell r="B1590">
            <v>44628</v>
          </cell>
          <cell r="C1590">
            <v>0.73089999999999999</v>
          </cell>
          <cell r="D1590">
            <v>0.73314000000000001</v>
          </cell>
        </row>
        <row r="1591">
          <cell r="B1591">
            <v>44629</v>
          </cell>
          <cell r="C1591">
            <v>0.72850000000000004</v>
          </cell>
          <cell r="D1591">
            <v>0.73346</v>
          </cell>
        </row>
        <row r="1592">
          <cell r="B1592">
            <v>44630</v>
          </cell>
          <cell r="C1592">
            <v>0.73209999999999997</v>
          </cell>
          <cell r="D1592">
            <v>0.73385999999999996</v>
          </cell>
        </row>
        <row r="1593">
          <cell r="B1593">
            <v>44631</v>
          </cell>
          <cell r="C1593">
            <v>0.73360000000000003</v>
          </cell>
          <cell r="D1593">
            <v>0.73339999999999994</v>
          </cell>
        </row>
        <row r="1594">
          <cell r="B1594">
            <v>44634</v>
          </cell>
          <cell r="C1594">
            <v>0.7258</v>
          </cell>
          <cell r="D1594">
            <v>0.73018000000000005</v>
          </cell>
        </row>
        <row r="1595">
          <cell r="B1595">
            <v>44635</v>
          </cell>
          <cell r="C1595">
            <v>0.71860000000000002</v>
          </cell>
          <cell r="D1595">
            <v>0.72771999999999992</v>
          </cell>
        </row>
        <row r="1596">
          <cell r="B1596">
            <v>44636</v>
          </cell>
          <cell r="C1596">
            <v>0.72070000000000001</v>
          </cell>
          <cell r="D1596">
            <v>0.72615999999999992</v>
          </cell>
        </row>
        <row r="1597">
          <cell r="B1597">
            <v>44637</v>
          </cell>
          <cell r="C1597">
            <v>0.73180000000000001</v>
          </cell>
          <cell r="D1597">
            <v>0.72609999999999997</v>
          </cell>
        </row>
        <row r="1598">
          <cell r="B1598">
            <v>44638</v>
          </cell>
          <cell r="C1598">
            <v>0.73799999999999999</v>
          </cell>
          <cell r="D1598">
            <v>0.72697999999999996</v>
          </cell>
        </row>
        <row r="1599">
          <cell r="B1599">
            <v>44641</v>
          </cell>
          <cell r="C1599">
            <v>0.74039999999999995</v>
          </cell>
          <cell r="D1599">
            <v>0.72989999999999999</v>
          </cell>
        </row>
        <row r="1600">
          <cell r="B1600">
            <v>44642</v>
          </cell>
          <cell r="C1600">
            <v>0.73939999999999995</v>
          </cell>
          <cell r="D1600">
            <v>0.73406000000000005</v>
          </cell>
        </row>
        <row r="1601">
          <cell r="B1601">
            <v>44643</v>
          </cell>
          <cell r="C1601">
            <v>0.74590000000000001</v>
          </cell>
          <cell r="D1601">
            <v>0.73909999999999998</v>
          </cell>
        </row>
        <row r="1602">
          <cell r="B1602">
            <v>44644</v>
          </cell>
          <cell r="C1602">
            <v>0.74729999999999996</v>
          </cell>
          <cell r="D1602">
            <v>0.74220000000000008</v>
          </cell>
        </row>
        <row r="1603">
          <cell r="B1603">
            <v>44645</v>
          </cell>
          <cell r="C1603">
            <v>0.75260000000000005</v>
          </cell>
          <cell r="D1603">
            <v>0.74512</v>
          </cell>
        </row>
        <row r="1604">
          <cell r="B1604">
            <v>44648</v>
          </cell>
          <cell r="C1604">
            <v>0.75239999999999996</v>
          </cell>
          <cell r="D1604">
            <v>0.74752000000000007</v>
          </cell>
        </row>
        <row r="1605">
          <cell r="B1605">
            <v>44649</v>
          </cell>
          <cell r="C1605">
            <v>0.74819999999999998</v>
          </cell>
          <cell r="D1605">
            <v>0.74927999999999995</v>
          </cell>
        </row>
        <row r="1606">
          <cell r="B1606">
            <v>44650</v>
          </cell>
          <cell r="C1606">
            <v>0.75270000000000004</v>
          </cell>
          <cell r="D1606">
            <v>0.75063999999999997</v>
          </cell>
        </row>
        <row r="1607">
          <cell r="B1607">
            <v>44651</v>
          </cell>
          <cell r="C1607">
            <v>0.74819999999999998</v>
          </cell>
          <cell r="D1607">
            <v>0.75081999999999982</v>
          </cell>
        </row>
        <row r="1608">
          <cell r="B1608">
            <v>44652</v>
          </cell>
          <cell r="C1608">
            <v>0.74770000000000003</v>
          </cell>
          <cell r="D1608">
            <v>0.74984000000000006</v>
          </cell>
        </row>
        <row r="1609">
          <cell r="B1609">
            <v>44655</v>
          </cell>
          <cell r="C1609">
            <v>0.75139999999999996</v>
          </cell>
          <cell r="D1609">
            <v>0.74964000000000008</v>
          </cell>
        </row>
        <row r="1610">
          <cell r="B1610">
            <v>44656</v>
          </cell>
          <cell r="C1610">
            <v>0.76149999999999995</v>
          </cell>
          <cell r="D1610">
            <v>0.75229999999999997</v>
          </cell>
        </row>
        <row r="1611">
          <cell r="B1611">
            <v>44657</v>
          </cell>
          <cell r="C1611">
            <v>0.75719999999999998</v>
          </cell>
          <cell r="D1611">
            <v>0.75319999999999998</v>
          </cell>
        </row>
        <row r="1612">
          <cell r="B1612">
            <v>44658</v>
          </cell>
          <cell r="C1612">
            <v>0.74829999999999997</v>
          </cell>
          <cell r="D1612">
            <v>0.75322</v>
          </cell>
        </row>
        <row r="1613">
          <cell r="B1613">
            <v>44659</v>
          </cell>
          <cell r="C1613">
            <v>0.74829999999999997</v>
          </cell>
          <cell r="D1613">
            <v>0.7533399999999999</v>
          </cell>
        </row>
        <row r="1614">
          <cell r="B1614">
            <v>44662</v>
          </cell>
          <cell r="C1614">
            <v>0.74480000000000002</v>
          </cell>
          <cell r="D1614">
            <v>0.75202000000000002</v>
          </cell>
        </row>
        <row r="1615">
          <cell r="B1615">
            <v>44663</v>
          </cell>
          <cell r="C1615">
            <v>0.74329999999999996</v>
          </cell>
          <cell r="D1615">
            <v>0.74838000000000005</v>
          </cell>
        </row>
        <row r="1616">
          <cell r="B1616">
            <v>44664</v>
          </cell>
          <cell r="C1616">
            <v>0.74509999999999998</v>
          </cell>
          <cell r="D1616">
            <v>0.74595999999999996</v>
          </cell>
        </row>
        <row r="1617">
          <cell r="B1617">
            <v>44665</v>
          </cell>
          <cell r="C1617">
            <v>0.74580000000000002</v>
          </cell>
          <cell r="D1617">
            <v>0.74546000000000001</v>
          </cell>
        </row>
        <row r="1618">
          <cell r="B1618">
            <v>44670</v>
          </cell>
          <cell r="C1618">
            <v>0.73729999999999996</v>
          </cell>
          <cell r="D1618">
            <v>0.74326000000000003</v>
          </cell>
        </row>
        <row r="1619">
          <cell r="B1619">
            <v>44671</v>
          </cell>
          <cell r="C1619">
            <v>0.74260000000000004</v>
          </cell>
          <cell r="D1619">
            <v>0.74281999999999992</v>
          </cell>
        </row>
        <row r="1620">
          <cell r="B1620">
            <v>44672</v>
          </cell>
          <cell r="C1620">
            <v>0.74439999999999995</v>
          </cell>
          <cell r="D1620">
            <v>0.74303999999999992</v>
          </cell>
        </row>
        <row r="1621">
          <cell r="B1621">
            <v>44673</v>
          </cell>
          <cell r="C1621">
            <v>0.73350000000000004</v>
          </cell>
          <cell r="D1621">
            <v>0.74071999999999993</v>
          </cell>
        </row>
        <row r="1622">
          <cell r="B1622">
            <v>44677</v>
          </cell>
          <cell r="C1622">
            <v>0.72199999999999998</v>
          </cell>
          <cell r="D1622">
            <v>0.73595999999999995</v>
          </cell>
        </row>
        <row r="1623">
          <cell r="B1623">
            <v>44678</v>
          </cell>
          <cell r="C1623">
            <v>0.71789999999999998</v>
          </cell>
          <cell r="D1623">
            <v>0.73208000000000006</v>
          </cell>
        </row>
        <row r="1624">
          <cell r="B1624">
            <v>44679</v>
          </cell>
          <cell r="C1624">
            <v>0.70960000000000001</v>
          </cell>
          <cell r="D1624">
            <v>0.7254799999999999</v>
          </cell>
        </row>
        <row r="1625">
          <cell r="B1625">
            <v>44680</v>
          </cell>
          <cell r="C1625">
            <v>0.71479999999999999</v>
          </cell>
          <cell r="D1625">
            <v>0.71955999999999998</v>
          </cell>
        </row>
        <row r="1626">
          <cell r="B1626">
            <v>44683</v>
          </cell>
          <cell r="C1626">
            <v>0.70430000000000004</v>
          </cell>
          <cell r="D1626">
            <v>0.71371999999999991</v>
          </cell>
        </row>
        <row r="1627">
          <cell r="B1627">
            <v>44684</v>
          </cell>
          <cell r="C1627">
            <v>0.7107</v>
          </cell>
          <cell r="D1627">
            <v>0.71145999999999998</v>
          </cell>
        </row>
        <row r="1628">
          <cell r="B1628">
            <v>44685</v>
          </cell>
          <cell r="C1628">
            <v>0.71099999999999997</v>
          </cell>
          <cell r="D1628">
            <v>0.71007999999999993</v>
          </cell>
        </row>
        <row r="1629">
          <cell r="B1629">
            <v>44686</v>
          </cell>
          <cell r="C1629">
            <v>0.72409999999999997</v>
          </cell>
          <cell r="D1629">
            <v>0.71297999999999995</v>
          </cell>
        </row>
        <row r="1630">
          <cell r="B1630">
            <v>44687</v>
          </cell>
          <cell r="C1630">
            <v>0.70950000000000002</v>
          </cell>
          <cell r="D1630">
            <v>0.71191999999999989</v>
          </cell>
        </row>
        <row r="1631">
          <cell r="B1631">
            <v>44690</v>
          </cell>
          <cell r="C1631">
            <v>0.70020000000000004</v>
          </cell>
          <cell r="D1631">
            <v>0.71109999999999995</v>
          </cell>
        </row>
        <row r="1632">
          <cell r="B1632">
            <v>44691</v>
          </cell>
          <cell r="C1632">
            <v>0.69750000000000001</v>
          </cell>
          <cell r="D1632">
            <v>0.70845999999999998</v>
          </cell>
        </row>
        <row r="1633">
          <cell r="B1633">
            <v>44692</v>
          </cell>
          <cell r="C1633">
            <v>0.69550000000000001</v>
          </cell>
          <cell r="D1633">
            <v>0.70535999999999999</v>
          </cell>
        </row>
        <row r="1634">
          <cell r="B1634">
            <v>44693</v>
          </cell>
          <cell r="C1634">
            <v>0.68789999999999996</v>
          </cell>
          <cell r="D1634">
            <v>0.69811999999999996</v>
          </cell>
        </row>
        <row r="1635">
          <cell r="B1635">
            <v>44694</v>
          </cell>
          <cell r="C1635">
            <v>0.68979999999999997</v>
          </cell>
          <cell r="D1635">
            <v>0.69418000000000002</v>
          </cell>
        </row>
        <row r="1636">
          <cell r="B1636">
            <v>44697</v>
          </cell>
          <cell r="C1636">
            <v>0.68889999999999996</v>
          </cell>
          <cell r="D1636">
            <v>0.69191999999999987</v>
          </cell>
        </row>
        <row r="1637">
          <cell r="B1637">
            <v>44698</v>
          </cell>
          <cell r="C1637">
            <v>0.70069999999999999</v>
          </cell>
          <cell r="D1637">
            <v>0.69255999999999995</v>
          </cell>
        </row>
        <row r="1638">
          <cell r="B1638">
            <v>44699</v>
          </cell>
          <cell r="C1638">
            <v>0.70340000000000003</v>
          </cell>
          <cell r="D1638">
            <v>0.69413999999999998</v>
          </cell>
        </row>
        <row r="1639">
          <cell r="B1639">
            <v>44700</v>
          </cell>
          <cell r="C1639">
            <v>0.6996</v>
          </cell>
          <cell r="D1639">
            <v>0.69647999999999999</v>
          </cell>
        </row>
        <row r="1640">
          <cell r="B1640">
            <v>44701</v>
          </cell>
          <cell r="C1640">
            <v>0.70399999999999996</v>
          </cell>
          <cell r="D1640">
            <v>0.69931999999999994</v>
          </cell>
        </row>
        <row r="1641">
          <cell r="B1641">
            <v>44704</v>
          </cell>
          <cell r="C1641">
            <v>0.71120000000000005</v>
          </cell>
          <cell r="D1641">
            <v>0.70377999999999985</v>
          </cell>
        </row>
        <row r="1642">
          <cell r="B1642">
            <v>44705</v>
          </cell>
          <cell r="C1642">
            <v>0.70830000000000004</v>
          </cell>
          <cell r="D1642">
            <v>0.70530000000000004</v>
          </cell>
        </row>
        <row r="1643">
          <cell r="B1643">
            <v>44706</v>
          </cell>
          <cell r="C1643">
            <v>0.7107</v>
          </cell>
          <cell r="D1643">
            <v>0.70675999999999994</v>
          </cell>
        </row>
        <row r="1644">
          <cell r="B1644">
            <v>44707</v>
          </cell>
          <cell r="C1644">
            <v>0.70660000000000001</v>
          </cell>
          <cell r="D1644">
            <v>0.70816000000000001</v>
          </cell>
        </row>
        <row r="1645">
          <cell r="B1645">
            <v>44708</v>
          </cell>
          <cell r="C1645">
            <v>0.71340000000000003</v>
          </cell>
          <cell r="D1645">
            <v>0.71004</v>
          </cell>
        </row>
        <row r="1646">
          <cell r="B1646">
            <v>44711</v>
          </cell>
          <cell r="C1646">
            <v>0.71840000000000004</v>
          </cell>
          <cell r="D1646">
            <v>0.71148</v>
          </cell>
        </row>
        <row r="1647">
          <cell r="B1647">
            <v>44712</v>
          </cell>
          <cell r="C1647">
            <v>0.71870000000000001</v>
          </cell>
          <cell r="D1647">
            <v>0.71355999999999997</v>
          </cell>
        </row>
        <row r="1648">
          <cell r="B1648">
            <v>44713</v>
          </cell>
          <cell r="C1648">
            <v>0.71679999999999999</v>
          </cell>
          <cell r="D1648">
            <v>0.71477999999999997</v>
          </cell>
        </row>
        <row r="1649">
          <cell r="B1649">
            <v>44714</v>
          </cell>
          <cell r="C1649">
            <v>0.7157</v>
          </cell>
          <cell r="D1649">
            <v>0.71660000000000001</v>
          </cell>
        </row>
        <row r="1650">
          <cell r="B1650">
            <v>44715</v>
          </cell>
          <cell r="C1650">
            <v>0.72570000000000001</v>
          </cell>
          <cell r="D1650">
            <v>0.71906000000000003</v>
          </cell>
        </row>
        <row r="1651">
          <cell r="B1651">
            <v>44718</v>
          </cell>
          <cell r="C1651">
            <v>0.72009999999999996</v>
          </cell>
          <cell r="D1651">
            <v>0.71940000000000004</v>
          </cell>
        </row>
        <row r="1652">
          <cell r="B1652">
            <v>44719</v>
          </cell>
          <cell r="C1652">
            <v>0.7177</v>
          </cell>
          <cell r="D1652">
            <v>0.71920000000000006</v>
          </cell>
        </row>
        <row r="1653">
          <cell r="B1653">
            <v>44720</v>
          </cell>
          <cell r="C1653">
            <v>0.72019999999999995</v>
          </cell>
          <cell r="D1653">
            <v>0.71988000000000008</v>
          </cell>
        </row>
        <row r="1654">
          <cell r="B1654">
            <v>44721</v>
          </cell>
          <cell r="C1654">
            <v>0.71760000000000002</v>
          </cell>
          <cell r="D1654">
            <v>0.72026000000000001</v>
          </cell>
        </row>
        <row r="1655">
          <cell r="B1655">
            <v>44722</v>
          </cell>
          <cell r="C1655">
            <v>0.71209999999999996</v>
          </cell>
          <cell r="D1655">
            <v>0.71753999999999996</v>
          </cell>
        </row>
        <row r="1656">
          <cell r="B1656">
            <v>44726</v>
          </cell>
          <cell r="C1656">
            <v>0.6966</v>
          </cell>
          <cell r="D1656">
            <v>0.71284000000000003</v>
          </cell>
        </row>
        <row r="1657">
          <cell r="B1657">
            <v>44727</v>
          </cell>
          <cell r="C1657">
            <v>0.69059999999999999</v>
          </cell>
          <cell r="D1657">
            <v>0.70741999999999994</v>
          </cell>
        </row>
        <row r="1658">
          <cell r="B1658">
            <v>44728</v>
          </cell>
          <cell r="C1658">
            <v>0.69989999999999997</v>
          </cell>
          <cell r="D1658">
            <v>0.70335999999999999</v>
          </cell>
        </row>
        <row r="1659">
          <cell r="B1659">
            <v>44729</v>
          </cell>
          <cell r="C1659">
            <v>0.70120000000000005</v>
          </cell>
          <cell r="D1659">
            <v>0.70008000000000004</v>
          </cell>
        </row>
        <row r="1660">
          <cell r="B1660">
            <v>44732</v>
          </cell>
          <cell r="C1660">
            <v>0.69669999999999999</v>
          </cell>
          <cell r="D1660">
            <v>0.69699999999999995</v>
          </cell>
        </row>
        <row r="1661">
          <cell r="B1661">
            <v>44733</v>
          </cell>
          <cell r="C1661">
            <v>0.69599999999999995</v>
          </cell>
          <cell r="D1661">
            <v>0.69687999999999994</v>
          </cell>
        </row>
        <row r="1662">
          <cell r="B1662">
            <v>44734</v>
          </cell>
          <cell r="C1662">
            <v>0.69169999999999998</v>
          </cell>
          <cell r="D1662">
            <v>0.69710000000000005</v>
          </cell>
        </row>
        <row r="1663">
          <cell r="B1663">
            <v>44735</v>
          </cell>
          <cell r="C1663">
            <v>0.68979999999999997</v>
          </cell>
          <cell r="D1663">
            <v>0.69507999999999992</v>
          </cell>
        </row>
        <row r="1664">
          <cell r="B1664">
            <v>44736</v>
          </cell>
          <cell r="C1664">
            <v>0.69079999999999997</v>
          </cell>
          <cell r="D1664">
            <v>0.69299999999999995</v>
          </cell>
        </row>
        <row r="1665">
          <cell r="B1665">
            <v>44739</v>
          </cell>
          <cell r="C1665">
            <v>0.69299999999999995</v>
          </cell>
          <cell r="D1665">
            <v>0.69225999999999988</v>
          </cell>
        </row>
        <row r="1666">
          <cell r="B1666">
            <v>44740</v>
          </cell>
          <cell r="C1666">
            <v>0.69279999999999997</v>
          </cell>
          <cell r="D1666">
            <v>0.69162000000000001</v>
          </cell>
        </row>
        <row r="1667">
          <cell r="B1667">
            <v>44741</v>
          </cell>
          <cell r="C1667">
            <v>0.68979999999999997</v>
          </cell>
          <cell r="D1667">
            <v>0.69123999999999997</v>
          </cell>
        </row>
        <row r="1668">
          <cell r="B1668">
            <v>44742</v>
          </cell>
          <cell r="C1668">
            <v>0.68889999999999996</v>
          </cell>
          <cell r="D1668">
            <v>0.69106000000000001</v>
          </cell>
        </row>
        <row r="1669">
          <cell r="B1669">
            <v>44743</v>
          </cell>
          <cell r="C1669">
            <v>0.68300000000000005</v>
          </cell>
          <cell r="D1669">
            <v>0.6895</v>
          </cell>
        </row>
        <row r="1670">
          <cell r="B1670">
            <v>44746</v>
          </cell>
          <cell r="C1670">
            <v>0.68340000000000001</v>
          </cell>
          <cell r="D1670">
            <v>0.68757999999999997</v>
          </cell>
        </row>
        <row r="1671">
          <cell r="B1671">
            <v>44747</v>
          </cell>
          <cell r="C1671">
            <v>0.68730000000000002</v>
          </cell>
          <cell r="D1671">
            <v>0.68647999999999998</v>
          </cell>
        </row>
        <row r="1672">
          <cell r="B1672">
            <v>44748</v>
          </cell>
          <cell r="C1672">
            <v>0.6784</v>
          </cell>
          <cell r="D1672">
            <v>0.68419999999999992</v>
          </cell>
        </row>
        <row r="1673">
          <cell r="B1673">
            <v>44749</v>
          </cell>
          <cell r="C1673">
            <v>0.68220000000000003</v>
          </cell>
          <cell r="D1673">
            <v>0.68286000000000002</v>
          </cell>
        </row>
        <row r="1674">
          <cell r="B1674">
            <v>44750</v>
          </cell>
          <cell r="C1674">
            <v>0.68240000000000001</v>
          </cell>
          <cell r="D1674">
            <v>0.68274000000000001</v>
          </cell>
        </row>
        <row r="1675">
          <cell r="B1675">
            <v>44753</v>
          </cell>
          <cell r="C1675">
            <v>0.68130000000000002</v>
          </cell>
          <cell r="D1675">
            <v>0.68232000000000004</v>
          </cell>
        </row>
        <row r="1676">
          <cell r="B1676">
            <v>44754</v>
          </cell>
          <cell r="C1676">
            <v>0.67200000000000004</v>
          </cell>
          <cell r="D1676">
            <v>0.67926000000000009</v>
          </cell>
        </row>
        <row r="1677">
          <cell r="B1677">
            <v>44755</v>
          </cell>
          <cell r="C1677">
            <v>0.67710000000000004</v>
          </cell>
          <cell r="D1677">
            <v>0.67900000000000005</v>
          </cell>
        </row>
        <row r="1678">
          <cell r="B1678">
            <v>44756</v>
          </cell>
          <cell r="C1678">
            <v>0.67569999999999997</v>
          </cell>
          <cell r="D1678">
            <v>0.67770000000000008</v>
          </cell>
        </row>
        <row r="1679">
          <cell r="B1679">
            <v>44757</v>
          </cell>
          <cell r="C1679">
            <v>0.67300000000000004</v>
          </cell>
          <cell r="D1679">
            <v>0.67582000000000009</v>
          </cell>
        </row>
        <row r="1680">
          <cell r="B1680">
            <v>44760</v>
          </cell>
          <cell r="C1680">
            <v>0.68020000000000003</v>
          </cell>
          <cell r="D1680">
            <v>0.67559999999999998</v>
          </cell>
        </row>
        <row r="1681">
          <cell r="B1681">
            <v>44761</v>
          </cell>
          <cell r="C1681">
            <v>0.68510000000000004</v>
          </cell>
          <cell r="D1681">
            <v>0.67822000000000016</v>
          </cell>
        </row>
        <row r="1682">
          <cell r="B1682">
            <v>44762</v>
          </cell>
          <cell r="C1682">
            <v>0.69120000000000004</v>
          </cell>
          <cell r="D1682">
            <v>0.68104000000000009</v>
          </cell>
        </row>
        <row r="1683">
          <cell r="B1683">
            <v>44763</v>
          </cell>
          <cell r="C1683">
            <v>0.69099999999999995</v>
          </cell>
          <cell r="D1683">
            <v>0.68410000000000015</v>
          </cell>
        </row>
        <row r="1684">
          <cell r="B1684">
            <v>44764</v>
          </cell>
          <cell r="C1684">
            <v>0.69059999999999999</v>
          </cell>
          <cell r="D1684">
            <v>0.6876199999999999</v>
          </cell>
        </row>
        <row r="1685">
          <cell r="B1685">
            <v>44767</v>
          </cell>
          <cell r="C1685">
            <v>0.69089999999999996</v>
          </cell>
          <cell r="D1685">
            <v>0.68975999999999993</v>
          </cell>
        </row>
        <row r="1686">
          <cell r="B1686">
            <v>44768</v>
          </cell>
          <cell r="C1686">
            <v>0.69610000000000005</v>
          </cell>
          <cell r="D1686">
            <v>0.69196000000000002</v>
          </cell>
        </row>
        <row r="1687">
          <cell r="B1687">
            <v>44769</v>
          </cell>
          <cell r="C1687">
            <v>0.69399999999999995</v>
          </cell>
          <cell r="D1687">
            <v>0.69251999999999991</v>
          </cell>
        </row>
        <row r="1688">
          <cell r="B1688">
            <v>44770</v>
          </cell>
          <cell r="C1688">
            <v>0.6996</v>
          </cell>
          <cell r="D1688">
            <v>0.69423999999999997</v>
          </cell>
        </row>
        <row r="1689">
          <cell r="B1689">
            <v>44771</v>
          </cell>
          <cell r="C1689">
            <v>0.70069999999999999</v>
          </cell>
          <cell r="D1689">
            <v>0.69625999999999988</v>
          </cell>
        </row>
        <row r="1690">
          <cell r="B1690">
            <v>44775</v>
          </cell>
          <cell r="C1690">
            <v>0.6956</v>
          </cell>
          <cell r="D1690">
            <v>0.69719999999999993</v>
          </cell>
        </row>
        <row r="1691">
          <cell r="B1691">
            <v>44776</v>
          </cell>
          <cell r="C1691">
            <v>0.69340000000000002</v>
          </cell>
          <cell r="D1691">
            <v>0.69666000000000006</v>
          </cell>
        </row>
        <row r="1692">
          <cell r="B1692">
            <v>44777</v>
          </cell>
          <cell r="C1692">
            <v>0.69610000000000005</v>
          </cell>
          <cell r="D1692">
            <v>0.69708000000000003</v>
          </cell>
        </row>
        <row r="1693">
          <cell r="B1693">
            <v>44778</v>
          </cell>
          <cell r="C1693">
            <v>0.69679999999999997</v>
          </cell>
          <cell r="D1693">
            <v>0.69652000000000003</v>
          </cell>
        </row>
        <row r="1694">
          <cell r="B1694">
            <v>44781</v>
          </cell>
          <cell r="C1694">
            <v>0.69369999999999998</v>
          </cell>
          <cell r="D1694">
            <v>0.69511999999999996</v>
          </cell>
        </row>
        <row r="1695">
          <cell r="B1695">
            <v>44782</v>
          </cell>
          <cell r="C1695">
            <v>0.69750000000000001</v>
          </cell>
          <cell r="D1695">
            <v>0.69550000000000001</v>
          </cell>
        </row>
        <row r="1696">
          <cell r="B1696">
            <v>44783</v>
          </cell>
          <cell r="C1696">
            <v>0.6956</v>
          </cell>
          <cell r="D1696">
            <v>0.69593999999999989</v>
          </cell>
        </row>
        <row r="1697">
          <cell r="B1697">
            <v>44784</v>
          </cell>
          <cell r="C1697">
            <v>0.70750000000000002</v>
          </cell>
          <cell r="D1697">
            <v>0.69821999999999995</v>
          </cell>
        </row>
        <row r="1698">
          <cell r="B1698">
            <v>44785</v>
          </cell>
          <cell r="C1698">
            <v>0.71220000000000006</v>
          </cell>
          <cell r="D1698">
            <v>0.70130000000000003</v>
          </cell>
        </row>
        <row r="1699">
          <cell r="B1699">
            <v>44788</v>
          </cell>
          <cell r="C1699">
            <v>0.70830000000000004</v>
          </cell>
          <cell r="D1699">
            <v>0.70422000000000007</v>
          </cell>
        </row>
        <row r="1700">
          <cell r="B1700">
            <v>44789</v>
          </cell>
          <cell r="C1700">
            <v>0.70379999999999998</v>
          </cell>
          <cell r="D1700">
            <v>0.70548</v>
          </cell>
        </row>
        <row r="1701">
          <cell r="B1701">
            <v>44790</v>
          </cell>
          <cell r="C1701">
            <v>0.70240000000000002</v>
          </cell>
          <cell r="D1701">
            <v>0.70684000000000002</v>
          </cell>
        </row>
        <row r="1702">
          <cell r="B1702">
            <v>44791</v>
          </cell>
          <cell r="C1702">
            <v>0.69269999999999998</v>
          </cell>
          <cell r="D1702">
            <v>0.70387999999999995</v>
          </cell>
        </row>
        <row r="1703">
          <cell r="B1703">
            <v>44792</v>
          </cell>
          <cell r="C1703">
            <v>0.69140000000000001</v>
          </cell>
          <cell r="D1703">
            <v>0.6997199999999999</v>
          </cell>
        </row>
        <row r="1704">
          <cell r="B1704">
            <v>44795</v>
          </cell>
          <cell r="C1704">
            <v>0.68920000000000003</v>
          </cell>
          <cell r="D1704">
            <v>0.69590000000000007</v>
          </cell>
        </row>
        <row r="1705">
          <cell r="B1705">
            <v>44796</v>
          </cell>
          <cell r="C1705">
            <v>0.68769999999999998</v>
          </cell>
          <cell r="D1705">
            <v>0.69267999999999996</v>
          </cell>
        </row>
        <row r="1706">
          <cell r="B1706">
            <v>44797</v>
          </cell>
          <cell r="C1706">
            <v>0.6905</v>
          </cell>
          <cell r="D1706">
            <v>0.69030000000000002</v>
          </cell>
        </row>
        <row r="1707">
          <cell r="B1707">
            <v>44798</v>
          </cell>
          <cell r="C1707">
            <v>0.69550000000000001</v>
          </cell>
          <cell r="D1707">
            <v>0.69086000000000003</v>
          </cell>
        </row>
        <row r="1708">
          <cell r="B1708">
            <v>44799</v>
          </cell>
          <cell r="C1708">
            <v>0.69569999999999999</v>
          </cell>
          <cell r="D1708">
            <v>0.69172</v>
          </cell>
        </row>
        <row r="1709">
          <cell r="B1709">
            <v>44802</v>
          </cell>
          <cell r="C1709">
            <v>0.68579999999999997</v>
          </cell>
          <cell r="D1709">
            <v>0.69103999999999999</v>
          </cell>
        </row>
        <row r="1710">
          <cell r="B1710">
            <v>44803</v>
          </cell>
          <cell r="C1710">
            <v>0.6905</v>
          </cell>
          <cell r="D1710">
            <v>0.69159999999999999</v>
          </cell>
        </row>
        <row r="1711">
          <cell r="B1711">
            <v>44804</v>
          </cell>
          <cell r="C1711">
            <v>0.69020000000000004</v>
          </cell>
          <cell r="D1711">
            <v>0.69154000000000004</v>
          </cell>
        </row>
        <row r="1712">
          <cell r="B1712">
            <v>44805</v>
          </cell>
          <cell r="C1712">
            <v>0.68340000000000001</v>
          </cell>
          <cell r="D1712">
            <v>0.68911999999999995</v>
          </cell>
        </row>
        <row r="1713">
          <cell r="B1713">
            <v>44806</v>
          </cell>
          <cell r="C1713">
            <v>0.67900000000000005</v>
          </cell>
          <cell r="D1713">
            <v>0.68578000000000006</v>
          </cell>
        </row>
        <row r="1714">
          <cell r="B1714">
            <v>44809</v>
          </cell>
          <cell r="C1714">
            <v>0.67849999999999999</v>
          </cell>
          <cell r="D1714">
            <v>0.68432000000000004</v>
          </cell>
        </row>
        <row r="1715">
          <cell r="B1715">
            <v>44810</v>
          </cell>
          <cell r="C1715">
            <v>0.68</v>
          </cell>
          <cell r="D1715">
            <v>0.68222000000000005</v>
          </cell>
        </row>
        <row r="1716">
          <cell r="B1716">
            <v>44811</v>
          </cell>
          <cell r="C1716">
            <v>0.67110000000000003</v>
          </cell>
          <cell r="D1716">
            <v>0.67840000000000011</v>
          </cell>
        </row>
        <row r="1717">
          <cell r="B1717">
            <v>44812</v>
          </cell>
          <cell r="C1717">
            <v>0.67410000000000003</v>
          </cell>
          <cell r="D1717">
            <v>0.67654000000000003</v>
          </cell>
        </row>
        <row r="1718">
          <cell r="B1718">
            <v>44813</v>
          </cell>
          <cell r="C1718">
            <v>0.68279999999999996</v>
          </cell>
          <cell r="D1718">
            <v>0.67730000000000001</v>
          </cell>
        </row>
        <row r="1719">
          <cell r="B1719">
            <v>44816</v>
          </cell>
          <cell r="C1719">
            <v>0.68430000000000002</v>
          </cell>
          <cell r="D1719">
            <v>0.67846000000000006</v>
          </cell>
        </row>
        <row r="1720">
          <cell r="B1720">
            <v>44817</v>
          </cell>
          <cell r="C1720">
            <v>0.68740000000000001</v>
          </cell>
          <cell r="D1720">
            <v>0.67993999999999999</v>
          </cell>
        </row>
        <row r="1721">
          <cell r="B1721">
            <v>44818</v>
          </cell>
          <cell r="C1721">
            <v>0.6724</v>
          </cell>
          <cell r="D1721">
            <v>0.68020000000000003</v>
          </cell>
        </row>
        <row r="1722">
          <cell r="B1722">
            <v>44819</v>
          </cell>
          <cell r="C1722">
            <v>0.67479999999999996</v>
          </cell>
          <cell r="D1722">
            <v>0.68033999999999994</v>
          </cell>
        </row>
        <row r="1723">
          <cell r="B1723">
            <v>44820</v>
          </cell>
          <cell r="C1723">
            <v>0.67020000000000002</v>
          </cell>
          <cell r="D1723">
            <v>0.67781999999999998</v>
          </cell>
        </row>
        <row r="1724">
          <cell r="B1724">
            <v>44823</v>
          </cell>
          <cell r="C1724">
            <v>0.6694</v>
          </cell>
          <cell r="D1724">
            <v>0.67483999999999988</v>
          </cell>
        </row>
        <row r="1725">
          <cell r="B1725">
            <v>44824</v>
          </cell>
          <cell r="C1725">
            <v>0.67200000000000004</v>
          </cell>
          <cell r="D1725">
            <v>0.67176000000000002</v>
          </cell>
        </row>
        <row r="1726">
          <cell r="B1726">
            <v>44825</v>
          </cell>
          <cell r="C1726">
            <v>0.66669999999999996</v>
          </cell>
          <cell r="D1726">
            <v>0.6706200000000001</v>
          </cell>
        </row>
        <row r="1727">
          <cell r="B1727">
            <v>44827</v>
          </cell>
          <cell r="C1727">
            <v>0.66239999999999999</v>
          </cell>
          <cell r="D1727">
            <v>0.66813999999999996</v>
          </cell>
        </row>
        <row r="1728">
          <cell r="B1728">
            <v>44830</v>
          </cell>
          <cell r="C1728">
            <v>0.64970000000000006</v>
          </cell>
          <cell r="D1728">
            <v>0.66404000000000007</v>
          </cell>
        </row>
        <row r="1729">
          <cell r="B1729">
            <v>44831</v>
          </cell>
          <cell r="C1729">
            <v>0.65010000000000001</v>
          </cell>
          <cell r="D1729">
            <v>0.6601800000000001</v>
          </cell>
        </row>
        <row r="1730">
          <cell r="B1730">
            <v>44832</v>
          </cell>
          <cell r="C1730">
            <v>0.63859999999999995</v>
          </cell>
          <cell r="D1730">
            <v>0.65349999999999997</v>
          </cell>
        </row>
        <row r="1731">
          <cell r="B1731">
            <v>44833</v>
          </cell>
          <cell r="C1731">
            <v>0.64659999999999995</v>
          </cell>
          <cell r="D1731">
            <v>0.64947999999999995</v>
          </cell>
        </row>
        <row r="1732">
          <cell r="B1732">
            <v>44834</v>
          </cell>
          <cell r="C1732">
            <v>0.6502</v>
          </cell>
          <cell r="D1732">
            <v>0.64703999999999995</v>
          </cell>
        </row>
        <row r="1733">
          <cell r="B1733">
            <v>44838</v>
          </cell>
          <cell r="C1733">
            <v>0.64739999999999998</v>
          </cell>
          <cell r="D1733">
            <v>0.64657999999999993</v>
          </cell>
        </row>
        <row r="1734">
          <cell r="B1734">
            <v>44839</v>
          </cell>
          <cell r="C1734">
            <v>0.64890000000000003</v>
          </cell>
          <cell r="D1734">
            <v>0.64634000000000003</v>
          </cell>
        </row>
        <row r="1735">
          <cell r="B1735">
            <v>44840</v>
          </cell>
          <cell r="C1735">
            <v>0.65349999999999997</v>
          </cell>
          <cell r="D1735">
            <v>0.64932000000000001</v>
          </cell>
        </row>
        <row r="1736">
          <cell r="B1736">
            <v>44841</v>
          </cell>
          <cell r="C1736">
            <v>0.64049999999999996</v>
          </cell>
          <cell r="D1736">
            <v>0.64810000000000001</v>
          </cell>
        </row>
        <row r="1737">
          <cell r="B1737">
            <v>44844</v>
          </cell>
          <cell r="C1737">
            <v>0.63349999999999995</v>
          </cell>
          <cell r="D1737">
            <v>0.64476</v>
          </cell>
        </row>
        <row r="1738">
          <cell r="B1738">
            <v>44845</v>
          </cell>
          <cell r="C1738">
            <v>0.625</v>
          </cell>
          <cell r="D1738">
            <v>0.64027999999999996</v>
          </cell>
        </row>
        <row r="1739">
          <cell r="B1739">
            <v>44846</v>
          </cell>
          <cell r="C1739">
            <v>0.62709999999999999</v>
          </cell>
          <cell r="D1739">
            <v>0.63592000000000004</v>
          </cell>
        </row>
        <row r="1740">
          <cell r="B1740">
            <v>44847</v>
          </cell>
          <cell r="C1740">
            <v>0.62749999999999995</v>
          </cell>
          <cell r="D1740">
            <v>0.63071999999999995</v>
          </cell>
        </row>
        <row r="1741">
          <cell r="B1741">
            <v>44848</v>
          </cell>
          <cell r="C1741">
            <v>0.63270000000000004</v>
          </cell>
          <cell r="D1741">
            <v>0.62915999999999994</v>
          </cell>
        </row>
        <row r="1742">
          <cell r="B1742">
            <v>44851</v>
          </cell>
          <cell r="C1742">
            <v>0.623</v>
          </cell>
          <cell r="D1742">
            <v>0.62705999999999995</v>
          </cell>
        </row>
        <row r="1743">
          <cell r="B1743">
            <v>44852</v>
          </cell>
          <cell r="C1743">
            <v>0.63219999999999998</v>
          </cell>
          <cell r="D1743">
            <v>0.62850000000000006</v>
          </cell>
        </row>
        <row r="1744">
          <cell r="B1744">
            <v>44853</v>
          </cell>
          <cell r="C1744">
            <v>0.63119999999999998</v>
          </cell>
          <cell r="D1744">
            <v>0.6293200000000001</v>
          </cell>
        </row>
        <row r="1745">
          <cell r="B1745">
            <v>44854</v>
          </cell>
          <cell r="C1745">
            <v>0.62539999999999996</v>
          </cell>
          <cell r="D1745">
            <v>0.62890000000000001</v>
          </cell>
        </row>
        <row r="1746">
          <cell r="B1746">
            <v>44855</v>
          </cell>
          <cell r="C1746">
            <v>0.62649999999999995</v>
          </cell>
          <cell r="D1746">
            <v>0.62766</v>
          </cell>
        </row>
        <row r="1747">
          <cell r="B1747">
            <v>44858</v>
          </cell>
          <cell r="C1747">
            <v>0.63460000000000005</v>
          </cell>
          <cell r="D1747">
            <v>0.62997999999999998</v>
          </cell>
        </row>
        <row r="1748">
          <cell r="B1748">
            <v>44859</v>
          </cell>
          <cell r="C1748">
            <v>0.63249999999999995</v>
          </cell>
          <cell r="D1748">
            <v>0.63003999999999993</v>
          </cell>
        </row>
        <row r="1749">
          <cell r="B1749">
            <v>44860</v>
          </cell>
          <cell r="C1749">
            <v>0.64029999999999998</v>
          </cell>
          <cell r="D1749">
            <v>0.63185999999999998</v>
          </cell>
        </row>
        <row r="1750">
          <cell r="B1750">
            <v>44861</v>
          </cell>
          <cell r="C1750">
            <v>0.65110000000000001</v>
          </cell>
          <cell r="D1750">
            <v>0.6369999999999999</v>
          </cell>
        </row>
        <row r="1751">
          <cell r="B1751">
            <v>44862</v>
          </cell>
          <cell r="C1751">
            <v>0.64690000000000003</v>
          </cell>
          <cell r="D1751">
            <v>0.64107999999999998</v>
          </cell>
        </row>
        <row r="1752">
          <cell r="B1752">
            <v>44865</v>
          </cell>
          <cell r="C1752">
            <v>0.64200000000000002</v>
          </cell>
          <cell r="D1752">
            <v>0.64256000000000002</v>
          </cell>
        </row>
        <row r="1753">
          <cell r="B1753">
            <v>44866</v>
          </cell>
          <cell r="C1753">
            <v>0.64229999999999998</v>
          </cell>
          <cell r="D1753">
            <v>0.64451999999999998</v>
          </cell>
        </row>
        <row r="1754">
          <cell r="B1754">
            <v>44867</v>
          </cell>
          <cell r="C1754">
            <v>0.64119999999999999</v>
          </cell>
          <cell r="D1754">
            <v>0.64470000000000005</v>
          </cell>
        </row>
        <row r="1755">
          <cell r="B1755">
            <v>44868</v>
          </cell>
          <cell r="C1755">
            <v>0.63690000000000002</v>
          </cell>
          <cell r="D1755">
            <v>0.64185999999999999</v>
          </cell>
        </row>
        <row r="1756">
          <cell r="B1756">
            <v>44869</v>
          </cell>
          <cell r="C1756">
            <v>0.63480000000000003</v>
          </cell>
          <cell r="D1756">
            <v>0.63944000000000012</v>
          </cell>
        </row>
        <row r="1757">
          <cell r="B1757">
            <v>44872</v>
          </cell>
          <cell r="C1757">
            <v>0.64300000000000002</v>
          </cell>
          <cell r="D1757">
            <v>0.63963999999999999</v>
          </cell>
        </row>
        <row r="1758">
          <cell r="B1758">
            <v>44873</v>
          </cell>
          <cell r="C1758">
            <v>0.64639999999999997</v>
          </cell>
          <cell r="D1758">
            <v>0.64046000000000003</v>
          </cell>
        </row>
        <row r="1759">
          <cell r="B1759">
            <v>44874</v>
          </cell>
          <cell r="C1759">
            <v>0.65</v>
          </cell>
          <cell r="D1759">
            <v>0.64222000000000001</v>
          </cell>
        </row>
        <row r="1760">
          <cell r="B1760">
            <v>44875</v>
          </cell>
          <cell r="C1760">
            <v>0.64190000000000003</v>
          </cell>
          <cell r="D1760">
            <v>0.64322000000000001</v>
          </cell>
        </row>
        <row r="1761">
          <cell r="B1761">
            <v>44876</v>
          </cell>
          <cell r="C1761">
            <v>0.66210000000000002</v>
          </cell>
          <cell r="D1761">
            <v>0.64868000000000003</v>
          </cell>
        </row>
        <row r="1762">
          <cell r="B1762">
            <v>44879</v>
          </cell>
          <cell r="C1762">
            <v>0.66820000000000002</v>
          </cell>
          <cell r="D1762">
            <v>0.65372000000000008</v>
          </cell>
        </row>
        <row r="1763">
          <cell r="B1763">
            <v>44880</v>
          </cell>
          <cell r="C1763">
            <v>0.66959999999999997</v>
          </cell>
          <cell r="D1763">
            <v>0.65836000000000006</v>
          </cell>
        </row>
        <row r="1764">
          <cell r="B1764">
            <v>44881</v>
          </cell>
          <cell r="C1764">
            <v>0.6744</v>
          </cell>
          <cell r="D1764">
            <v>0.66323999999999994</v>
          </cell>
        </row>
        <row r="1765">
          <cell r="B1765">
            <v>44882</v>
          </cell>
          <cell r="C1765">
            <v>0.67079999999999995</v>
          </cell>
          <cell r="D1765">
            <v>0.66901999999999995</v>
          </cell>
        </row>
        <row r="1766">
          <cell r="B1766">
            <v>44883</v>
          </cell>
          <cell r="C1766">
            <v>0.6704</v>
          </cell>
          <cell r="D1766">
            <v>0.67067999999999994</v>
          </cell>
        </row>
        <row r="1767">
          <cell r="B1767">
            <v>44886</v>
          </cell>
          <cell r="C1767">
            <v>0.66449999999999998</v>
          </cell>
          <cell r="D1767">
            <v>0.66993999999999987</v>
          </cell>
        </row>
        <row r="1768">
          <cell r="B1768">
            <v>44887</v>
          </cell>
          <cell r="C1768">
            <v>0.66239999999999999</v>
          </cell>
          <cell r="D1768">
            <v>0.66849999999999998</v>
          </cell>
        </row>
        <row r="1769">
          <cell r="B1769">
            <v>44888</v>
          </cell>
          <cell r="C1769">
            <v>0.66390000000000005</v>
          </cell>
          <cell r="D1769">
            <v>0.66639999999999999</v>
          </cell>
        </row>
        <row r="1770">
          <cell r="B1770">
            <v>44889</v>
          </cell>
          <cell r="C1770">
            <v>0.67669999999999997</v>
          </cell>
          <cell r="D1770">
            <v>0.66757999999999995</v>
          </cell>
        </row>
        <row r="1771">
          <cell r="B1771">
            <v>44890</v>
          </cell>
          <cell r="C1771">
            <v>0.67749999999999999</v>
          </cell>
          <cell r="D1771">
            <v>0.66899999999999993</v>
          </cell>
        </row>
        <row r="1772">
          <cell r="B1772">
            <v>44893</v>
          </cell>
          <cell r="C1772">
            <v>0.66930000000000001</v>
          </cell>
          <cell r="D1772">
            <v>0.66996</v>
          </cell>
        </row>
        <row r="1773">
          <cell r="B1773">
            <v>44894</v>
          </cell>
          <cell r="C1773">
            <v>0.67059999999999997</v>
          </cell>
          <cell r="D1773">
            <v>0.67159999999999997</v>
          </cell>
        </row>
        <row r="1774">
          <cell r="B1774">
            <v>44895</v>
          </cell>
          <cell r="C1774">
            <v>0.66979999999999995</v>
          </cell>
          <cell r="D1774">
            <v>0.67278000000000004</v>
          </cell>
        </row>
        <row r="1775">
          <cell r="B1775">
            <v>44896</v>
          </cell>
          <cell r="C1775">
            <v>0.68089999999999995</v>
          </cell>
          <cell r="D1775">
            <v>0.67361999999999989</v>
          </cell>
        </row>
        <row r="1776">
          <cell r="B1776">
            <v>44897</v>
          </cell>
          <cell r="C1776">
            <v>0.68130000000000002</v>
          </cell>
          <cell r="D1776">
            <v>0.67437999999999998</v>
          </cell>
        </row>
        <row r="1777">
          <cell r="B1777">
            <v>44900</v>
          </cell>
          <cell r="C1777">
            <v>0.68410000000000004</v>
          </cell>
          <cell r="D1777">
            <v>0.67733999999999983</v>
          </cell>
        </row>
        <row r="1778">
          <cell r="B1778">
            <v>44901</v>
          </cell>
          <cell r="C1778">
            <v>0.67310000000000003</v>
          </cell>
          <cell r="D1778">
            <v>0.67784</v>
          </cell>
        </row>
        <row r="1779">
          <cell r="B1779">
            <v>44902</v>
          </cell>
          <cell r="C1779">
            <v>0.66920000000000002</v>
          </cell>
          <cell r="D1779">
            <v>0.6777200000000001</v>
          </cell>
        </row>
        <row r="1780">
          <cell r="B1780">
            <v>44903</v>
          </cell>
          <cell r="C1780">
            <v>0.67159999999999997</v>
          </cell>
          <cell r="D1780">
            <v>0.67585999999999991</v>
          </cell>
        </row>
        <row r="1781">
          <cell r="B1781">
            <v>44904</v>
          </cell>
          <cell r="C1781">
            <v>0.67920000000000003</v>
          </cell>
          <cell r="D1781">
            <v>0.67544000000000004</v>
          </cell>
        </row>
        <row r="1782">
          <cell r="B1782">
            <v>44907</v>
          </cell>
          <cell r="C1782">
            <v>0.67789999999999995</v>
          </cell>
          <cell r="D1782">
            <v>0.67420000000000013</v>
          </cell>
        </row>
        <row r="1783">
          <cell r="B1783">
            <v>44908</v>
          </cell>
          <cell r="C1783">
            <v>0.67549999999999999</v>
          </cell>
          <cell r="D1783">
            <v>0.67467999999999995</v>
          </cell>
        </row>
        <row r="1784">
          <cell r="B1784">
            <v>44909</v>
          </cell>
          <cell r="C1784">
            <v>0.68369999999999997</v>
          </cell>
          <cell r="D1784">
            <v>0.67757999999999996</v>
          </cell>
        </row>
        <row r="1785">
          <cell r="B1785">
            <v>44910</v>
          </cell>
          <cell r="C1785">
            <v>0.68240000000000001</v>
          </cell>
          <cell r="D1785">
            <v>0.67974000000000001</v>
          </cell>
        </row>
        <row r="1786">
          <cell r="B1786">
            <v>44911</v>
          </cell>
          <cell r="C1786">
            <v>0.67059999999999997</v>
          </cell>
          <cell r="D1786">
            <v>0.67801999999999985</v>
          </cell>
        </row>
        <row r="1787">
          <cell r="B1787">
            <v>44914</v>
          </cell>
          <cell r="C1787">
            <v>0.67130000000000001</v>
          </cell>
          <cell r="D1787">
            <v>0.67669999999999997</v>
          </cell>
        </row>
        <row r="1788">
          <cell r="B1788">
            <v>44915</v>
          </cell>
          <cell r="C1788">
            <v>0.66590000000000005</v>
          </cell>
          <cell r="D1788">
            <v>0.67477999999999994</v>
          </cell>
        </row>
        <row r="1789">
          <cell r="B1789">
            <v>44916</v>
          </cell>
          <cell r="C1789">
            <v>0.66639999999999999</v>
          </cell>
          <cell r="D1789">
            <v>0.67132000000000003</v>
          </cell>
        </row>
        <row r="1790">
          <cell r="B1790">
            <v>44917</v>
          </cell>
          <cell r="C1790">
            <v>0.67610000000000003</v>
          </cell>
          <cell r="D1790">
            <v>0.67005999999999999</v>
          </cell>
        </row>
        <row r="1791">
          <cell r="B1791">
            <v>44918</v>
          </cell>
          <cell r="C1791">
            <v>0.66800000000000004</v>
          </cell>
          <cell r="D1791">
            <v>0.66954000000000002</v>
          </cell>
        </row>
        <row r="1792">
          <cell r="B1792">
            <v>44923</v>
          </cell>
          <cell r="C1792">
            <v>0.67410000000000003</v>
          </cell>
          <cell r="D1792">
            <v>0.67010000000000003</v>
          </cell>
        </row>
        <row r="1793">
          <cell r="B1793">
            <v>44924</v>
          </cell>
          <cell r="C1793">
            <v>0.67510000000000003</v>
          </cell>
          <cell r="D1793">
            <v>0.67193999999999998</v>
          </cell>
        </row>
        <row r="1794">
          <cell r="B1794">
            <v>44925</v>
          </cell>
          <cell r="C1794">
            <v>0.67749999999999999</v>
          </cell>
          <cell r="D1794">
            <v>0.67415999999999998</v>
          </cell>
        </row>
        <row r="1795">
          <cell r="B1795">
            <v>44929</v>
          </cell>
          <cell r="C1795">
            <v>0.68279999999999996</v>
          </cell>
          <cell r="D1795">
            <v>0.67549999999999999</v>
          </cell>
        </row>
        <row r="1796">
          <cell r="B1796">
            <v>44930</v>
          </cell>
          <cell r="C1796">
            <v>0.68089999999999995</v>
          </cell>
          <cell r="D1796">
            <v>0.67807999999999991</v>
          </cell>
        </row>
        <row r="1797">
          <cell r="B1797">
            <v>44931</v>
          </cell>
          <cell r="C1797">
            <v>0.68149999999999999</v>
          </cell>
          <cell r="D1797">
            <v>0.67956000000000005</v>
          </cell>
        </row>
        <row r="1798">
          <cell r="B1798">
            <v>44932</v>
          </cell>
          <cell r="C1798">
            <v>0.67689999999999995</v>
          </cell>
          <cell r="D1798">
            <v>0.67991999999999986</v>
          </cell>
        </row>
        <row r="1799">
          <cell r="B1799">
            <v>44935</v>
          </cell>
          <cell r="C1799">
            <v>0.69289999999999996</v>
          </cell>
          <cell r="D1799">
            <v>0.68299999999999994</v>
          </cell>
        </row>
        <row r="1800">
          <cell r="B1800">
            <v>44936</v>
          </cell>
          <cell r="C1800">
            <v>0.69040000000000001</v>
          </cell>
          <cell r="D1800">
            <v>0.68451999999999991</v>
          </cell>
        </row>
        <row r="1801">
          <cell r="B1801">
            <v>44937</v>
          </cell>
          <cell r="C1801">
            <v>0.69110000000000005</v>
          </cell>
          <cell r="D1801">
            <v>0.68655999999999995</v>
          </cell>
        </row>
        <row r="1802">
          <cell r="B1802">
            <v>44938</v>
          </cell>
          <cell r="C1802">
            <v>0.69230000000000003</v>
          </cell>
          <cell r="D1802">
            <v>0.68872</v>
          </cell>
        </row>
        <row r="1803">
          <cell r="B1803">
            <v>44939</v>
          </cell>
          <cell r="C1803">
            <v>0.69550000000000001</v>
          </cell>
          <cell r="D1803">
            <v>0.69243999999999994</v>
          </cell>
        </row>
        <row r="1804">
          <cell r="B1804">
            <v>44942</v>
          </cell>
          <cell r="C1804">
            <v>0.69879999999999998</v>
          </cell>
          <cell r="D1804">
            <v>0.6936199999999999</v>
          </cell>
        </row>
        <row r="1805">
          <cell r="B1805">
            <v>44943</v>
          </cell>
          <cell r="C1805">
            <v>0.69730000000000003</v>
          </cell>
          <cell r="D1805">
            <v>0.69499999999999995</v>
          </cell>
        </row>
        <row r="1806">
          <cell r="B1806">
            <v>44944</v>
          </cell>
          <cell r="C1806">
            <v>0.69940000000000002</v>
          </cell>
          <cell r="D1806">
            <v>0.69665999999999995</v>
          </cell>
        </row>
        <row r="1807">
          <cell r="B1807">
            <v>44945</v>
          </cell>
          <cell r="C1807">
            <v>0.69040000000000001</v>
          </cell>
          <cell r="D1807">
            <v>0.6962799999999999</v>
          </cell>
        </row>
        <row r="1808">
          <cell r="B1808">
            <v>44946</v>
          </cell>
          <cell r="C1808">
            <v>0.69179999999999997</v>
          </cell>
          <cell r="D1808">
            <v>0.69554000000000005</v>
          </cell>
        </row>
        <row r="1809">
          <cell r="B1809">
            <v>44949</v>
          </cell>
          <cell r="C1809">
            <v>0.69830000000000003</v>
          </cell>
          <cell r="D1809">
            <v>0.69544000000000006</v>
          </cell>
        </row>
        <row r="1810">
          <cell r="B1810">
            <v>44950</v>
          </cell>
          <cell r="C1810">
            <v>0.70330000000000004</v>
          </cell>
          <cell r="D1810">
            <v>0.69664000000000004</v>
          </cell>
        </row>
        <row r="1811">
          <cell r="B1811">
            <v>44951</v>
          </cell>
          <cell r="C1811">
            <v>0.71020000000000005</v>
          </cell>
          <cell r="D1811">
            <v>0.69880000000000009</v>
          </cell>
        </row>
        <row r="1812">
          <cell r="B1812">
            <v>44953</v>
          </cell>
          <cell r="C1812">
            <v>0.7107</v>
          </cell>
          <cell r="D1812">
            <v>0.70286000000000004</v>
          </cell>
        </row>
        <row r="1813">
          <cell r="B1813">
            <v>44956</v>
          </cell>
          <cell r="C1813">
            <v>0.70920000000000005</v>
          </cell>
          <cell r="D1813">
            <v>0.70634000000000008</v>
          </cell>
        </row>
        <row r="1814">
          <cell r="B1814">
            <v>44957</v>
          </cell>
          <cell r="C1814">
            <v>0.70369999999999999</v>
          </cell>
          <cell r="D1814">
            <v>0.70742000000000005</v>
          </cell>
        </row>
        <row r="1815">
          <cell r="B1815">
            <v>44958</v>
          </cell>
          <cell r="C1815">
            <v>0.70679999999999998</v>
          </cell>
          <cell r="D1815">
            <v>0.70811999999999997</v>
          </cell>
        </row>
        <row r="1816">
          <cell r="B1816">
            <v>44959</v>
          </cell>
          <cell r="C1816">
            <v>0.71499999999999997</v>
          </cell>
          <cell r="D1816">
            <v>0.70907999999999993</v>
          </cell>
        </row>
        <row r="1817">
          <cell r="B1817">
            <v>44960</v>
          </cell>
          <cell r="C1817">
            <v>0.70620000000000005</v>
          </cell>
          <cell r="D1817">
            <v>0.70817999999999992</v>
          </cell>
        </row>
        <row r="1818">
          <cell r="B1818">
            <v>44963</v>
          </cell>
          <cell r="C1818">
            <v>0.69430000000000003</v>
          </cell>
          <cell r="D1818">
            <v>0.70519999999999994</v>
          </cell>
        </row>
        <row r="1819">
          <cell r="B1819">
            <v>44964</v>
          </cell>
          <cell r="C1819">
            <v>0.69310000000000005</v>
          </cell>
          <cell r="D1819">
            <v>0.70308000000000015</v>
          </cell>
        </row>
        <row r="1820">
          <cell r="B1820">
            <v>44965</v>
          </cell>
          <cell r="C1820">
            <v>0.69640000000000002</v>
          </cell>
          <cell r="D1820">
            <v>0.70100000000000007</v>
          </cell>
        </row>
        <row r="1821">
          <cell r="B1821">
            <v>44966</v>
          </cell>
          <cell r="C1821">
            <v>0.69540000000000002</v>
          </cell>
          <cell r="D1821">
            <v>0.69708000000000003</v>
          </cell>
        </row>
        <row r="1822">
          <cell r="B1822">
            <v>44967</v>
          </cell>
          <cell r="C1822">
            <v>0.69230000000000003</v>
          </cell>
          <cell r="D1822">
            <v>0.69430000000000003</v>
          </cell>
        </row>
        <row r="1823">
          <cell r="B1823">
            <v>44970</v>
          </cell>
          <cell r="C1823">
            <v>0.69079999999999997</v>
          </cell>
          <cell r="D1823">
            <v>0.69359999999999999</v>
          </cell>
        </row>
        <row r="1824">
          <cell r="B1824">
            <v>44971</v>
          </cell>
          <cell r="C1824">
            <v>0.69750000000000001</v>
          </cell>
          <cell r="D1824">
            <v>0.69447999999999988</v>
          </cell>
        </row>
        <row r="1825">
          <cell r="B1825">
            <v>44972</v>
          </cell>
          <cell r="C1825">
            <v>0.69369999999999998</v>
          </cell>
          <cell r="D1825">
            <v>0.69393999999999989</v>
          </cell>
        </row>
        <row r="1826">
          <cell r="B1826">
            <v>44973</v>
          </cell>
          <cell r="C1826">
            <v>0.69220000000000004</v>
          </cell>
          <cell r="D1826">
            <v>0.69330000000000003</v>
          </cell>
        </row>
        <row r="1827">
          <cell r="B1827">
            <v>44974</v>
          </cell>
          <cell r="C1827">
            <v>0.68430000000000002</v>
          </cell>
          <cell r="D1827">
            <v>0.69169999999999998</v>
          </cell>
        </row>
        <row r="1828">
          <cell r="B1828">
            <v>44977</v>
          </cell>
          <cell r="C1828">
            <v>0.68920000000000003</v>
          </cell>
          <cell r="D1828">
            <v>0.69137999999999999</v>
          </cell>
        </row>
        <row r="1829">
          <cell r="B1829">
            <v>44978</v>
          </cell>
          <cell r="C1829">
            <v>0.68959999999999999</v>
          </cell>
          <cell r="D1829">
            <v>0.68979999999999997</v>
          </cell>
        </row>
        <row r="1830">
          <cell r="B1830">
            <v>44979</v>
          </cell>
          <cell r="C1830">
            <v>0.68389999999999995</v>
          </cell>
          <cell r="D1830">
            <v>0.68784000000000001</v>
          </cell>
        </row>
        <row r="1831">
          <cell r="B1831">
            <v>44980</v>
          </cell>
          <cell r="C1831">
            <v>0.68300000000000005</v>
          </cell>
          <cell r="D1831">
            <v>0.68599999999999994</v>
          </cell>
        </row>
        <row r="1832">
          <cell r="B1832">
            <v>44981</v>
          </cell>
          <cell r="C1832">
            <v>0.68140000000000001</v>
          </cell>
          <cell r="D1832">
            <v>0.68542000000000003</v>
          </cell>
        </row>
        <row r="1833">
          <cell r="B1833">
            <v>44984</v>
          </cell>
          <cell r="C1833">
            <v>0.67110000000000003</v>
          </cell>
          <cell r="D1833">
            <v>0.68179999999999996</v>
          </cell>
        </row>
        <row r="1834">
          <cell r="B1834">
            <v>44985</v>
          </cell>
          <cell r="C1834">
            <v>0.67300000000000004</v>
          </cell>
          <cell r="D1834">
            <v>0.67848000000000008</v>
          </cell>
        </row>
        <row r="1835">
          <cell r="B1835">
            <v>44986</v>
          </cell>
          <cell r="C1835">
            <v>0.67500000000000004</v>
          </cell>
          <cell r="D1835">
            <v>0.67669999999999997</v>
          </cell>
        </row>
        <row r="1836">
          <cell r="B1836">
            <v>44987</v>
          </cell>
          <cell r="C1836">
            <v>0.67459999999999998</v>
          </cell>
          <cell r="D1836">
            <v>0.67501999999999995</v>
          </cell>
        </row>
        <row r="1837">
          <cell r="B1837">
            <v>44988</v>
          </cell>
          <cell r="C1837">
            <v>0.6744</v>
          </cell>
          <cell r="D1837">
            <v>0.67361999999999989</v>
          </cell>
        </row>
        <row r="1838">
          <cell r="B1838">
            <v>44991</v>
          </cell>
          <cell r="C1838">
            <v>0.67559999999999998</v>
          </cell>
          <cell r="D1838">
            <v>0.67452000000000001</v>
          </cell>
        </row>
        <row r="1839">
          <cell r="B1839">
            <v>44992</v>
          </cell>
          <cell r="C1839">
            <v>0.67130000000000001</v>
          </cell>
          <cell r="D1839">
            <v>0.67418</v>
          </cell>
        </row>
        <row r="1840">
          <cell r="B1840">
            <v>44993</v>
          </cell>
          <cell r="C1840">
            <v>0.65910000000000002</v>
          </cell>
          <cell r="D1840">
            <v>0.67100000000000004</v>
          </cell>
        </row>
        <row r="1841">
          <cell r="B1841">
            <v>44994</v>
          </cell>
          <cell r="C1841">
            <v>0.66100000000000003</v>
          </cell>
          <cell r="D1841">
            <v>0.66827999999999999</v>
          </cell>
        </row>
        <row r="1842">
          <cell r="B1842">
            <v>44995</v>
          </cell>
          <cell r="C1842">
            <v>0.65990000000000004</v>
          </cell>
          <cell r="D1842">
            <v>0.66538000000000008</v>
          </cell>
        </row>
        <row r="1843">
          <cell r="B1843">
            <v>44998</v>
          </cell>
          <cell r="C1843">
            <v>0.66649999999999998</v>
          </cell>
          <cell r="D1843">
            <v>0.66356000000000004</v>
          </cell>
        </row>
        <row r="1844">
          <cell r="B1844">
            <v>44999</v>
          </cell>
          <cell r="C1844">
            <v>0.66490000000000005</v>
          </cell>
          <cell r="D1844">
            <v>0.66227999999999998</v>
          </cell>
        </row>
        <row r="1845">
          <cell r="B1845">
            <v>45000</v>
          </cell>
          <cell r="C1845">
            <v>0.66920000000000002</v>
          </cell>
          <cell r="D1845">
            <v>0.66430000000000011</v>
          </cell>
        </row>
        <row r="1846">
          <cell r="B1846">
            <v>45001</v>
          </cell>
          <cell r="C1846">
            <v>0.66369999999999996</v>
          </cell>
          <cell r="D1846">
            <v>0.66483999999999999</v>
          </cell>
        </row>
        <row r="1847">
          <cell r="B1847">
            <v>45002</v>
          </cell>
          <cell r="C1847">
            <v>0.6714</v>
          </cell>
          <cell r="D1847">
            <v>0.66714000000000007</v>
          </cell>
        </row>
        <row r="1848">
          <cell r="B1848">
            <v>45005</v>
          </cell>
          <cell r="C1848">
            <v>0.66830000000000001</v>
          </cell>
          <cell r="D1848">
            <v>0.66749999999999998</v>
          </cell>
        </row>
        <row r="1849">
          <cell r="B1849">
            <v>45006</v>
          </cell>
          <cell r="C1849">
            <v>0.66910000000000003</v>
          </cell>
          <cell r="D1849">
            <v>0.66833999999999993</v>
          </cell>
        </row>
        <row r="1850">
          <cell r="B1850">
            <v>45007</v>
          </cell>
          <cell r="C1850">
            <v>0.66949999999999998</v>
          </cell>
          <cell r="D1850">
            <v>0.66840000000000011</v>
          </cell>
        </row>
        <row r="1851">
          <cell r="B1851">
            <v>45008</v>
          </cell>
          <cell r="C1851">
            <v>0.67410000000000003</v>
          </cell>
          <cell r="D1851">
            <v>0.67048000000000008</v>
          </cell>
        </row>
        <row r="1852">
          <cell r="B1852">
            <v>45009</v>
          </cell>
          <cell r="C1852">
            <v>0.66869999999999996</v>
          </cell>
          <cell r="D1852">
            <v>0.66993999999999998</v>
          </cell>
        </row>
        <row r="1853">
          <cell r="B1853">
            <v>45012</v>
          </cell>
          <cell r="C1853">
            <v>0.66500000000000004</v>
          </cell>
          <cell r="D1853">
            <v>0.66927999999999999</v>
          </cell>
        </row>
        <row r="1854">
          <cell r="B1854">
            <v>45013</v>
          </cell>
          <cell r="C1854">
            <v>0.66890000000000005</v>
          </cell>
          <cell r="D1854">
            <v>0.66923999999999995</v>
          </cell>
        </row>
        <row r="1855">
          <cell r="B1855">
            <v>45014</v>
          </cell>
          <cell r="C1855">
            <v>0.67030000000000001</v>
          </cell>
          <cell r="D1855">
            <v>0.66940000000000011</v>
          </cell>
        </row>
        <row r="1856">
          <cell r="B1856">
            <v>45015</v>
          </cell>
          <cell r="C1856">
            <v>0.66869999999999996</v>
          </cell>
          <cell r="D1856">
            <v>0.66832000000000003</v>
          </cell>
        </row>
        <row r="1857">
          <cell r="B1857">
            <v>45016</v>
          </cell>
          <cell r="C1857">
            <v>0.67120000000000002</v>
          </cell>
          <cell r="D1857">
            <v>0.66881999999999997</v>
          </cell>
        </row>
        <row r="1858">
          <cell r="B1858">
            <v>45019</v>
          </cell>
          <cell r="C1858">
            <v>0.6663</v>
          </cell>
          <cell r="D1858">
            <v>0.66908000000000001</v>
          </cell>
        </row>
        <row r="1859">
          <cell r="B1859">
            <v>45020</v>
          </cell>
          <cell r="C1859">
            <v>0.67649999999999999</v>
          </cell>
          <cell r="D1859">
            <v>0.67060000000000008</v>
          </cell>
        </row>
        <row r="1860">
          <cell r="B1860">
            <v>45021</v>
          </cell>
          <cell r="C1860">
            <v>0.67359999999999998</v>
          </cell>
          <cell r="D1860">
            <v>0.67125999999999997</v>
          </cell>
        </row>
        <row r="1861">
          <cell r="B1861">
            <v>45022</v>
          </cell>
          <cell r="C1861">
            <v>0.6694</v>
          </cell>
          <cell r="D1861">
            <v>0.6714</v>
          </cell>
        </row>
        <row r="1862">
          <cell r="B1862">
            <v>45027</v>
          </cell>
          <cell r="C1862">
            <v>0.66769999999999996</v>
          </cell>
          <cell r="D1862">
            <v>0.67069999999999996</v>
          </cell>
        </row>
        <row r="1863">
          <cell r="B1863">
            <v>45028</v>
          </cell>
          <cell r="C1863">
            <v>0.66710000000000003</v>
          </cell>
          <cell r="D1863">
            <v>0.67086000000000001</v>
          </cell>
        </row>
        <row r="1864">
          <cell r="B1864">
            <v>45029</v>
          </cell>
          <cell r="C1864">
            <v>0.67010000000000003</v>
          </cell>
          <cell r="D1864">
            <v>0.66958000000000006</v>
          </cell>
        </row>
        <row r="1865">
          <cell r="B1865">
            <v>45030</v>
          </cell>
          <cell r="C1865">
            <v>0.67830000000000001</v>
          </cell>
          <cell r="D1865">
            <v>0.67052</v>
          </cell>
        </row>
        <row r="1866">
          <cell r="B1866">
            <v>45033</v>
          </cell>
          <cell r="C1866">
            <v>0.67149999999999999</v>
          </cell>
          <cell r="D1866">
            <v>0.67094000000000009</v>
          </cell>
        </row>
        <row r="1867">
          <cell r="B1867">
            <v>45034</v>
          </cell>
          <cell r="C1867">
            <v>0.67330000000000001</v>
          </cell>
          <cell r="D1867">
            <v>0.6720600000000001</v>
          </cell>
        </row>
        <row r="1868">
          <cell r="B1868">
            <v>45035</v>
          </cell>
          <cell r="C1868">
            <v>0.67269999999999996</v>
          </cell>
          <cell r="D1868">
            <v>0.67318</v>
          </cell>
        </row>
        <row r="1869">
          <cell r="B1869">
            <v>45036</v>
          </cell>
          <cell r="C1869">
            <v>0.67149999999999999</v>
          </cell>
          <cell r="D1869">
            <v>0.67346000000000006</v>
          </cell>
        </row>
        <row r="1870">
          <cell r="B1870">
            <v>45037</v>
          </cell>
          <cell r="C1870">
            <v>0.67079999999999995</v>
          </cell>
          <cell r="D1870">
            <v>0.67196</v>
          </cell>
        </row>
        <row r="1871">
          <cell r="B1871">
            <v>45040</v>
          </cell>
          <cell r="C1871">
            <v>0.66759999999999997</v>
          </cell>
          <cell r="D1871">
            <v>0.67118</v>
          </cell>
        </row>
        <row r="1872">
          <cell r="B1872">
            <v>45042</v>
          </cell>
          <cell r="C1872">
            <v>0.66090000000000004</v>
          </cell>
          <cell r="D1872">
            <v>0.66869999999999996</v>
          </cell>
        </row>
        <row r="1873">
          <cell r="B1873">
            <v>45043</v>
          </cell>
          <cell r="C1873">
            <v>0.66269999999999996</v>
          </cell>
          <cell r="D1873">
            <v>0.66669999999999996</v>
          </cell>
        </row>
        <row r="1874">
          <cell r="B1874">
            <v>45044</v>
          </cell>
          <cell r="C1874">
            <v>0.66100000000000003</v>
          </cell>
          <cell r="D1874">
            <v>0.66459999999999997</v>
          </cell>
        </row>
        <row r="1875">
          <cell r="B1875">
            <v>45047</v>
          </cell>
          <cell r="C1875">
            <v>0.66390000000000005</v>
          </cell>
          <cell r="D1875">
            <v>0.66322000000000003</v>
          </cell>
        </row>
        <row r="1876">
          <cell r="B1876">
            <v>45048</v>
          </cell>
          <cell r="C1876">
            <v>0.67049999999999998</v>
          </cell>
          <cell r="D1876">
            <v>0.66379999999999995</v>
          </cell>
        </row>
        <row r="1877">
          <cell r="B1877">
            <v>45049</v>
          </cell>
          <cell r="C1877">
            <v>0.66639999999999999</v>
          </cell>
          <cell r="D1877">
            <v>0.66490000000000005</v>
          </cell>
        </row>
        <row r="1878">
          <cell r="B1878">
            <v>45050</v>
          </cell>
          <cell r="C1878">
            <v>0.66900000000000004</v>
          </cell>
          <cell r="D1878">
            <v>0.66615999999999997</v>
          </cell>
        </row>
        <row r="1879">
          <cell r="B1879">
            <v>45051</v>
          </cell>
          <cell r="C1879">
            <v>0.67349999999999999</v>
          </cell>
          <cell r="D1879">
            <v>0.66866000000000003</v>
          </cell>
        </row>
        <row r="1880">
          <cell r="B1880">
            <v>45054</v>
          </cell>
          <cell r="C1880">
            <v>0.67749999999999999</v>
          </cell>
          <cell r="D1880">
            <v>0.67138000000000009</v>
          </cell>
        </row>
        <row r="1881">
          <cell r="B1881">
            <v>45055</v>
          </cell>
          <cell r="C1881">
            <v>0.67779999999999996</v>
          </cell>
          <cell r="D1881">
            <v>0.67283999999999999</v>
          </cell>
        </row>
        <row r="1882">
          <cell r="B1882">
            <v>45056</v>
          </cell>
          <cell r="C1882">
            <v>0.6764</v>
          </cell>
          <cell r="D1882">
            <v>0.67484</v>
          </cell>
        </row>
        <row r="1883">
          <cell r="B1883">
            <v>45057</v>
          </cell>
          <cell r="C1883">
            <v>0.67749999999999999</v>
          </cell>
          <cell r="D1883">
            <v>0.67653999999999992</v>
          </cell>
        </row>
        <row r="1884">
          <cell r="B1884">
            <v>45058</v>
          </cell>
          <cell r="C1884">
            <v>0.66900000000000004</v>
          </cell>
          <cell r="D1884">
            <v>0.67564000000000002</v>
          </cell>
        </row>
        <row r="1885">
          <cell r="B1885">
            <v>45061</v>
          </cell>
          <cell r="C1885">
            <v>0.66820000000000002</v>
          </cell>
          <cell r="D1885">
            <v>0.67378000000000005</v>
          </cell>
        </row>
        <row r="1886">
          <cell r="B1886">
            <v>45062</v>
          </cell>
          <cell r="C1886">
            <v>0.66739999999999999</v>
          </cell>
          <cell r="D1886">
            <v>0.67170000000000007</v>
          </cell>
        </row>
        <row r="1887">
          <cell r="B1887">
            <v>45063</v>
          </cell>
          <cell r="C1887">
            <v>0.66390000000000005</v>
          </cell>
          <cell r="D1887">
            <v>0.66920000000000002</v>
          </cell>
        </row>
        <row r="1888">
          <cell r="B1888">
            <v>45064</v>
          </cell>
          <cell r="C1888">
            <v>0.66469999999999996</v>
          </cell>
          <cell r="D1888">
            <v>0.6666399999999999</v>
          </cell>
        </row>
        <row r="1889">
          <cell r="B1889">
            <v>45065</v>
          </cell>
          <cell r="C1889">
            <v>0.66339999999999999</v>
          </cell>
          <cell r="D1889">
            <v>0.66551999999999989</v>
          </cell>
        </row>
        <row r="1890">
          <cell r="B1890">
            <v>45068</v>
          </cell>
          <cell r="C1890">
            <v>0.66400000000000003</v>
          </cell>
          <cell r="D1890">
            <v>0.66467999999999994</v>
          </cell>
        </row>
        <row r="1891">
          <cell r="B1891">
            <v>45069</v>
          </cell>
          <cell r="C1891">
            <v>0.66500000000000004</v>
          </cell>
          <cell r="D1891">
            <v>0.66420000000000001</v>
          </cell>
        </row>
        <row r="1892">
          <cell r="B1892">
            <v>45070</v>
          </cell>
          <cell r="C1892">
            <v>0.65980000000000005</v>
          </cell>
          <cell r="D1892">
            <v>0.66338000000000008</v>
          </cell>
        </row>
        <row r="1893">
          <cell r="B1893">
            <v>45071</v>
          </cell>
          <cell r="C1893">
            <v>0.65269999999999995</v>
          </cell>
          <cell r="D1893">
            <v>0.66098000000000001</v>
          </cell>
        </row>
        <row r="1894">
          <cell r="B1894">
            <v>45072</v>
          </cell>
          <cell r="C1894">
            <v>0.65149999999999997</v>
          </cell>
          <cell r="D1894">
            <v>0.65860000000000007</v>
          </cell>
        </row>
        <row r="1895">
          <cell r="B1895">
            <v>45075</v>
          </cell>
          <cell r="C1895">
            <v>0.65469999999999995</v>
          </cell>
          <cell r="D1895">
            <v>0.65673999999999999</v>
          </cell>
        </row>
        <row r="1896">
          <cell r="B1896">
            <v>45076</v>
          </cell>
          <cell r="C1896">
            <v>0.65090000000000003</v>
          </cell>
          <cell r="D1896">
            <v>0.65392000000000006</v>
          </cell>
        </row>
        <row r="1897">
          <cell r="B1897">
            <v>45077</v>
          </cell>
          <cell r="C1897">
            <v>0.64949999999999997</v>
          </cell>
          <cell r="D1897">
            <v>0.65185999999999988</v>
          </cell>
        </row>
        <row r="1898">
          <cell r="B1898">
            <v>45078</v>
          </cell>
          <cell r="C1898">
            <v>0.65110000000000001</v>
          </cell>
          <cell r="D1898">
            <v>0.65154000000000001</v>
          </cell>
        </row>
        <row r="1899">
          <cell r="B1899">
            <v>45079</v>
          </cell>
          <cell r="C1899">
            <v>0.66120000000000001</v>
          </cell>
          <cell r="D1899">
            <v>0.65348000000000006</v>
          </cell>
        </row>
        <row r="1900">
          <cell r="B1900">
            <v>45082</v>
          </cell>
          <cell r="C1900">
            <v>0.66069999999999995</v>
          </cell>
          <cell r="D1900">
            <v>0.65468000000000004</v>
          </cell>
        </row>
        <row r="1901">
          <cell r="B1901">
            <v>45083</v>
          </cell>
          <cell r="C1901">
            <v>0.66610000000000003</v>
          </cell>
          <cell r="D1901">
            <v>0.65772000000000008</v>
          </cell>
        </row>
        <row r="1902">
          <cell r="B1902">
            <v>45084</v>
          </cell>
          <cell r="C1902">
            <v>0.66779999999999995</v>
          </cell>
          <cell r="D1902">
            <v>0.66137999999999997</v>
          </cell>
        </row>
        <row r="1903">
          <cell r="B1903">
            <v>45085</v>
          </cell>
          <cell r="C1903">
            <v>0.66620000000000001</v>
          </cell>
          <cell r="D1903">
            <v>0.66439999999999999</v>
          </cell>
        </row>
        <row r="1904">
          <cell r="B1904">
            <v>45086</v>
          </cell>
          <cell r="C1904">
            <v>0.67079999999999995</v>
          </cell>
          <cell r="D1904">
            <v>0.66632000000000002</v>
          </cell>
        </row>
        <row r="1905">
          <cell r="B1905">
            <v>45090</v>
          </cell>
          <cell r="C1905">
            <v>0.67610000000000003</v>
          </cell>
          <cell r="D1905">
            <v>0.66939999999999988</v>
          </cell>
        </row>
        <row r="1906">
          <cell r="B1906">
            <v>45091</v>
          </cell>
          <cell r="C1906">
            <v>0.67669999999999997</v>
          </cell>
          <cell r="D1906">
            <v>0.67151999999999989</v>
          </cell>
        </row>
        <row r="1907">
          <cell r="B1907">
            <v>45092</v>
          </cell>
          <cell r="C1907">
            <v>0.68210000000000004</v>
          </cell>
          <cell r="D1907">
            <v>0.67437999999999998</v>
          </cell>
        </row>
        <row r="1908">
          <cell r="B1908">
            <v>45093</v>
          </cell>
          <cell r="C1908">
            <v>0.68879999999999997</v>
          </cell>
          <cell r="D1908">
            <v>0.67890000000000006</v>
          </cell>
        </row>
        <row r="1909">
          <cell r="B1909">
            <v>45096</v>
          </cell>
          <cell r="C1909">
            <v>0.6865</v>
          </cell>
          <cell r="D1909">
            <v>0.68203999999999998</v>
          </cell>
        </row>
        <row r="1910">
          <cell r="B1910">
            <v>45097</v>
          </cell>
          <cell r="C1910">
            <v>0.68030000000000002</v>
          </cell>
          <cell r="D1910">
            <v>0.68288000000000004</v>
          </cell>
        </row>
        <row r="1911">
          <cell r="B1911">
            <v>45098</v>
          </cell>
          <cell r="C1911">
            <v>0.67830000000000001</v>
          </cell>
          <cell r="D1911">
            <v>0.68320000000000003</v>
          </cell>
        </row>
        <row r="1912">
          <cell r="B1912">
            <v>45099</v>
          </cell>
          <cell r="C1912">
            <v>0.67649999999999999</v>
          </cell>
          <cell r="D1912">
            <v>0.68208000000000002</v>
          </cell>
        </row>
        <row r="1913">
          <cell r="B1913">
            <v>45100</v>
          </cell>
          <cell r="C1913">
            <v>0.66969999999999996</v>
          </cell>
          <cell r="D1913">
            <v>0.67826000000000009</v>
          </cell>
        </row>
        <row r="1914">
          <cell r="B1914">
            <v>45103</v>
          </cell>
          <cell r="C1914">
            <v>0.66790000000000005</v>
          </cell>
          <cell r="D1914">
            <v>0.67453999999999992</v>
          </cell>
        </row>
        <row r="1915">
          <cell r="B1915">
            <v>45104</v>
          </cell>
          <cell r="C1915">
            <v>0.67120000000000002</v>
          </cell>
          <cell r="D1915">
            <v>0.67271999999999998</v>
          </cell>
        </row>
        <row r="1916">
          <cell r="B1916">
            <v>45105</v>
          </cell>
          <cell r="C1916">
            <v>0.66459999999999997</v>
          </cell>
          <cell r="D1916">
            <v>0.66998000000000002</v>
          </cell>
        </row>
        <row r="1917">
          <cell r="B1917">
            <v>45106</v>
          </cell>
          <cell r="C1917">
            <v>0.66139999999999999</v>
          </cell>
          <cell r="D1917">
            <v>0.66696</v>
          </cell>
        </row>
        <row r="1918">
          <cell r="B1918">
            <v>45107</v>
          </cell>
          <cell r="C1918">
            <v>0.66300000000000003</v>
          </cell>
          <cell r="D1918">
            <v>0.66561999999999999</v>
          </cell>
        </row>
        <row r="1919">
          <cell r="B1919">
            <v>45110</v>
          </cell>
          <cell r="C1919">
            <v>0.66639999999999999</v>
          </cell>
          <cell r="D1919">
            <v>0.66531999999999991</v>
          </cell>
        </row>
        <row r="1920">
          <cell r="B1920">
            <v>45111</v>
          </cell>
          <cell r="C1920">
            <v>0.6653</v>
          </cell>
          <cell r="D1920">
            <v>0.66414000000000006</v>
          </cell>
        </row>
        <row r="1921">
          <cell r="B1921">
            <v>45112</v>
          </cell>
          <cell r="C1921">
            <v>0.66879999999999995</v>
          </cell>
          <cell r="D1921">
            <v>0.66498000000000013</v>
          </cell>
        </row>
        <row r="1922">
          <cell r="B1922">
            <v>45113</v>
          </cell>
          <cell r="C1922">
            <v>0.66610000000000003</v>
          </cell>
          <cell r="D1922">
            <v>0.66592000000000007</v>
          </cell>
        </row>
        <row r="1923">
          <cell r="B1923">
            <v>45114</v>
          </cell>
          <cell r="C1923">
            <v>0.66349999999999998</v>
          </cell>
          <cell r="D1923">
            <v>0.66602000000000006</v>
          </cell>
        </row>
        <row r="1924">
          <cell r="B1924">
            <v>45117</v>
          </cell>
          <cell r="C1924">
            <v>0.66569999999999996</v>
          </cell>
          <cell r="D1924">
            <v>0.66587999999999992</v>
          </cell>
        </row>
        <row r="1925">
          <cell r="B1925">
            <v>45118</v>
          </cell>
          <cell r="C1925">
            <v>0.66820000000000002</v>
          </cell>
          <cell r="D1925">
            <v>0.66646000000000005</v>
          </cell>
        </row>
        <row r="1926">
          <cell r="B1926">
            <v>45119</v>
          </cell>
          <cell r="C1926">
            <v>0.67090000000000005</v>
          </cell>
          <cell r="D1926">
            <v>0.66688000000000003</v>
          </cell>
        </row>
        <row r="1927">
          <cell r="B1927">
            <v>45120</v>
          </cell>
          <cell r="C1927">
            <v>0.68079999999999996</v>
          </cell>
          <cell r="D1927">
            <v>0.66981999999999997</v>
          </cell>
        </row>
        <row r="1928">
          <cell r="B1928">
            <v>45121</v>
          </cell>
          <cell r="C1928">
            <v>0.68889999999999996</v>
          </cell>
          <cell r="D1928">
            <v>0.67489999999999994</v>
          </cell>
        </row>
        <row r="1929">
          <cell r="B1929">
            <v>45124</v>
          </cell>
          <cell r="C1929">
            <v>0.68140000000000001</v>
          </cell>
          <cell r="D1929">
            <v>0.68049999999999999</v>
          </cell>
        </row>
        <row r="1930">
          <cell r="B1930">
            <v>45125</v>
          </cell>
          <cell r="C1930">
            <v>0.68210000000000004</v>
          </cell>
          <cell r="D1930">
            <v>0.68330000000000002</v>
          </cell>
        </row>
        <row r="1931">
          <cell r="B1931">
            <v>45126</v>
          </cell>
          <cell r="C1931">
            <v>0.6794</v>
          </cell>
          <cell r="D1931">
            <v>0.68294999999999995</v>
          </cell>
        </row>
        <row r="1932">
          <cell r="B1932">
            <v>45127</v>
          </cell>
          <cell r="C1932">
            <v>0.68279999999999996</v>
          </cell>
          <cell r="D1932">
            <v>0.68142500000000006</v>
          </cell>
        </row>
        <row r="1933">
          <cell r="B1933">
            <v>45128</v>
          </cell>
          <cell r="C1933">
            <v>0.67749999999999999</v>
          </cell>
          <cell r="D1933">
            <v>0.68064000000000002</v>
          </cell>
        </row>
        <row r="1934">
          <cell r="B1934">
            <v>45131</v>
          </cell>
          <cell r="C1934">
            <v>0.67359999999999998</v>
          </cell>
          <cell r="D1934">
            <v>0.67908000000000002</v>
          </cell>
        </row>
        <row r="1935">
          <cell r="B1935">
            <v>45132</v>
          </cell>
          <cell r="C1935">
            <v>0.67679999999999996</v>
          </cell>
          <cell r="D1935">
            <v>0.67801999999999996</v>
          </cell>
        </row>
        <row r="1936">
          <cell r="B1936">
            <v>45133</v>
          </cell>
          <cell r="C1936">
            <v>0.67630000000000001</v>
          </cell>
          <cell r="D1936">
            <v>0.6774</v>
          </cell>
        </row>
        <row r="1937">
          <cell r="B1937">
            <v>45134</v>
          </cell>
          <cell r="C1937">
            <v>0.67930000000000001</v>
          </cell>
          <cell r="D1937">
            <v>0.67669999999999997</v>
          </cell>
        </row>
        <row r="1938">
          <cell r="B1938">
            <v>45135</v>
          </cell>
          <cell r="C1938">
            <v>0.66690000000000005</v>
          </cell>
          <cell r="D1938">
            <v>0.67457999999999996</v>
          </cell>
        </row>
        <row r="1939">
          <cell r="B1939">
            <v>45138</v>
          </cell>
          <cell r="C1939">
            <v>0.66820000000000002</v>
          </cell>
          <cell r="D1939">
            <v>0.67349999999999999</v>
          </cell>
        </row>
        <row r="1940">
          <cell r="B1940">
            <v>45139</v>
          </cell>
          <cell r="C1940">
            <v>0.6673</v>
          </cell>
          <cell r="D1940">
            <v>0.67159999999999997</v>
          </cell>
        </row>
        <row r="1941">
          <cell r="B1941">
            <v>45140</v>
          </cell>
          <cell r="C1941">
            <v>0.65810000000000002</v>
          </cell>
          <cell r="D1941">
            <v>0.66796000000000011</v>
          </cell>
        </row>
        <row r="1942">
          <cell r="B1942">
            <v>45141</v>
          </cell>
          <cell r="C1942">
            <v>0.65380000000000005</v>
          </cell>
          <cell r="D1942">
            <v>0.66286</v>
          </cell>
        </row>
        <row r="1943">
          <cell r="B1943">
            <v>45142</v>
          </cell>
          <cell r="C1943">
            <v>0.6573</v>
          </cell>
          <cell r="D1943">
            <v>0.66094000000000008</v>
          </cell>
        </row>
        <row r="1944">
          <cell r="B1944">
            <v>45146</v>
          </cell>
          <cell r="C1944">
            <v>0.65310000000000001</v>
          </cell>
          <cell r="D1944">
            <v>0.65792000000000006</v>
          </cell>
        </row>
        <row r="1945">
          <cell r="B1945">
            <v>45147</v>
          </cell>
          <cell r="C1945">
            <v>0.65559999999999996</v>
          </cell>
          <cell r="D1945">
            <v>0.65557999999999994</v>
          </cell>
        </row>
        <row r="1946">
          <cell r="B1946">
            <v>45148</v>
          </cell>
          <cell r="C1946">
            <v>0.65449999999999997</v>
          </cell>
          <cell r="D1946">
            <v>0.65486</v>
          </cell>
        </row>
        <row r="1947">
          <cell r="B1947">
            <v>45149</v>
          </cell>
          <cell r="C1947">
            <v>0.6522</v>
          </cell>
          <cell r="D1947">
            <v>0.65454000000000001</v>
          </cell>
        </row>
        <row r="1948">
          <cell r="B1948">
            <v>45152</v>
          </cell>
          <cell r="C1948">
            <v>0.64749999999999996</v>
          </cell>
          <cell r="D1948">
            <v>0.65258000000000005</v>
          </cell>
        </row>
        <row r="1949">
          <cell r="B1949">
            <v>45153</v>
          </cell>
          <cell r="C1949">
            <v>0.6512</v>
          </cell>
          <cell r="D1949">
            <v>0.6522</v>
          </cell>
        </row>
        <row r="1950">
          <cell r="B1950">
            <v>45154</v>
          </cell>
          <cell r="C1950">
            <v>0.64510000000000001</v>
          </cell>
          <cell r="D1950">
            <v>0.6500999999999999</v>
          </cell>
        </row>
        <row r="1951">
          <cell r="B1951">
            <v>45155</v>
          </cell>
          <cell r="C1951">
            <v>0.63849999999999996</v>
          </cell>
          <cell r="D1951">
            <v>0.64690000000000003</v>
          </cell>
        </row>
        <row r="1952">
          <cell r="B1952">
            <v>45156</v>
          </cell>
          <cell r="C1952">
            <v>0.64070000000000005</v>
          </cell>
          <cell r="D1952">
            <v>0.64459999999999995</v>
          </cell>
        </row>
        <row r="1953">
          <cell r="B1953">
            <v>45159</v>
          </cell>
          <cell r="C1953">
            <v>0.64</v>
          </cell>
          <cell r="D1953">
            <v>0.6431</v>
          </cell>
        </row>
        <row r="1954">
          <cell r="B1954">
            <v>45160</v>
          </cell>
          <cell r="C1954">
            <v>0.64170000000000005</v>
          </cell>
          <cell r="D1954">
            <v>0.64119999999999999</v>
          </cell>
        </row>
        <row r="1955">
          <cell r="B1955">
            <v>45161</v>
          </cell>
          <cell r="C1955">
            <v>0.64410000000000001</v>
          </cell>
          <cell r="D1955">
            <v>0.64100000000000001</v>
          </cell>
        </row>
        <row r="1956">
          <cell r="B1956">
            <v>45162</v>
          </cell>
          <cell r="C1956">
            <v>0.64790000000000003</v>
          </cell>
          <cell r="D1956">
            <v>0.64288000000000001</v>
          </cell>
        </row>
        <row r="1957">
          <cell r="B1957">
            <v>45163</v>
          </cell>
          <cell r="C1957">
            <v>0.64170000000000005</v>
          </cell>
          <cell r="D1957">
            <v>0.6430800000000001</v>
          </cell>
        </row>
        <row r="1958">
          <cell r="B1958">
            <v>45166</v>
          </cell>
          <cell r="C1958">
            <v>0.6431</v>
          </cell>
          <cell r="D1958">
            <v>0.64370000000000005</v>
          </cell>
        </row>
        <row r="1959">
          <cell r="B1959">
            <v>45167</v>
          </cell>
          <cell r="C1959">
            <v>0.64459999999999995</v>
          </cell>
          <cell r="D1959">
            <v>0.64427999999999996</v>
          </cell>
        </row>
        <row r="1960">
          <cell r="B1960">
            <v>45168</v>
          </cell>
          <cell r="C1960">
            <v>0.64749999999999996</v>
          </cell>
          <cell r="D1960">
            <v>0.64495999999999998</v>
          </cell>
        </row>
        <row r="1961">
          <cell r="B1961">
            <v>45169</v>
          </cell>
          <cell r="C1961">
            <v>0.64849999999999997</v>
          </cell>
          <cell r="D1961">
            <v>0.64507999999999999</v>
          </cell>
        </row>
        <row r="1962">
          <cell r="B1962">
            <v>45170</v>
          </cell>
          <cell r="C1962">
            <v>0.64710000000000001</v>
          </cell>
          <cell r="D1962">
            <v>0.64615999999999996</v>
          </cell>
        </row>
        <row r="1963">
          <cell r="B1963">
            <v>45173</v>
          </cell>
          <cell r="C1963">
            <v>0.64739999999999998</v>
          </cell>
          <cell r="D1963">
            <v>0.64702000000000004</v>
          </cell>
        </row>
        <row r="1964">
          <cell r="B1964">
            <v>45174</v>
          </cell>
          <cell r="C1964">
            <v>0.6401</v>
          </cell>
          <cell r="D1964">
            <v>0.64611999999999992</v>
          </cell>
        </row>
        <row r="1965">
          <cell r="B1965">
            <v>45175</v>
          </cell>
          <cell r="C1965">
            <v>0.64029999999999998</v>
          </cell>
          <cell r="D1965">
            <v>0.64467999999999992</v>
          </cell>
        </row>
        <row r="1966">
          <cell r="B1966">
            <v>45176</v>
          </cell>
          <cell r="C1966">
            <v>0.63800000000000001</v>
          </cell>
          <cell r="D1966">
            <v>0.64257999999999993</v>
          </cell>
        </row>
        <row r="1967">
          <cell r="B1967">
            <v>45177</v>
          </cell>
          <cell r="C1967">
            <v>0.64070000000000005</v>
          </cell>
          <cell r="D1967">
            <v>0.64129999999999998</v>
          </cell>
        </row>
        <row r="1968">
          <cell r="B1968">
            <v>45180</v>
          </cell>
          <cell r="C1968">
            <v>0.64370000000000005</v>
          </cell>
          <cell r="D1968">
            <v>0.64056000000000002</v>
          </cell>
        </row>
        <row r="1969">
          <cell r="B1969">
            <v>45181</v>
          </cell>
          <cell r="C1969">
            <v>0.64249999999999996</v>
          </cell>
          <cell r="D1969">
            <v>0.64104000000000005</v>
          </cell>
        </row>
        <row r="1970">
          <cell r="B1970">
            <v>45182</v>
          </cell>
          <cell r="C1970">
            <v>0.64090000000000003</v>
          </cell>
          <cell r="D1970">
            <v>0.64115999999999995</v>
          </cell>
        </row>
        <row r="1971">
          <cell r="B1971">
            <v>45183</v>
          </cell>
          <cell r="C1971">
            <v>0.64410000000000001</v>
          </cell>
          <cell r="D1971">
            <v>0.64237999999999995</v>
          </cell>
        </row>
        <row r="1972">
          <cell r="B1972">
            <v>45184</v>
          </cell>
          <cell r="C1972">
            <v>0.64670000000000005</v>
          </cell>
          <cell r="D1972">
            <v>0.64358000000000004</v>
          </cell>
        </row>
        <row r="1973">
          <cell r="B1973">
            <v>45187</v>
          </cell>
          <cell r="C1973">
            <v>0.64449999999999996</v>
          </cell>
          <cell r="D1973">
            <v>0.64373999999999998</v>
          </cell>
        </row>
        <row r="1974">
          <cell r="B1974">
            <v>45188</v>
          </cell>
          <cell r="C1974">
            <v>0.6431</v>
          </cell>
          <cell r="D1974">
            <v>0.64385999999999999</v>
          </cell>
        </row>
        <row r="1975">
          <cell r="B1975">
            <v>45189</v>
          </cell>
          <cell r="C1975">
            <v>0.6452</v>
          </cell>
          <cell r="D1975">
            <v>0.64471999999999996</v>
          </cell>
        </row>
        <row r="1976">
          <cell r="B1976">
            <v>45190</v>
          </cell>
          <cell r="C1976">
            <v>0.64029999999999998</v>
          </cell>
          <cell r="D1976">
            <v>0.64395999999999998</v>
          </cell>
        </row>
        <row r="1977">
          <cell r="B1977">
            <v>45191</v>
          </cell>
          <cell r="C1977">
            <v>0.64249999999999996</v>
          </cell>
          <cell r="D1977">
            <v>0.64311999999999991</v>
          </cell>
        </row>
        <row r="1978">
          <cell r="B1978">
            <v>45194</v>
          </cell>
          <cell r="C1978">
            <v>0.64180000000000004</v>
          </cell>
          <cell r="D1978">
            <v>0.64257999999999993</v>
          </cell>
        </row>
        <row r="1979">
          <cell r="B1979">
            <v>45195</v>
          </cell>
          <cell r="C1979">
            <v>0.64139999999999997</v>
          </cell>
          <cell r="D1979">
            <v>0.64223999999999992</v>
          </cell>
        </row>
        <row r="1980">
          <cell r="B1980">
            <v>45196</v>
          </cell>
          <cell r="C1980">
            <v>0.63790000000000002</v>
          </cell>
          <cell r="D1980">
            <v>0.64078000000000002</v>
          </cell>
        </row>
        <row r="1981">
          <cell r="B1981">
            <v>45197</v>
          </cell>
          <cell r="C1981">
            <v>0.63770000000000004</v>
          </cell>
          <cell r="D1981">
            <v>0.64026000000000005</v>
          </cell>
        </row>
        <row r="1982">
          <cell r="B1982">
            <v>45198</v>
          </cell>
          <cell r="C1982">
            <v>0.64580000000000004</v>
          </cell>
          <cell r="D1982">
            <v>0.64092000000000005</v>
          </cell>
        </row>
        <row r="1983">
          <cell r="B1983">
            <v>45202</v>
          </cell>
          <cell r="C1983">
            <v>0.63160000000000005</v>
          </cell>
          <cell r="D1983">
            <v>0.63888000000000011</v>
          </cell>
        </row>
        <row r="1984">
          <cell r="B1984">
            <v>45203</v>
          </cell>
          <cell r="C1984">
            <v>0.6321</v>
          </cell>
          <cell r="D1984">
            <v>0.63702000000000003</v>
          </cell>
        </row>
        <row r="1985">
          <cell r="B1985">
            <v>45204</v>
          </cell>
          <cell r="C1985">
            <v>0.63719999999999999</v>
          </cell>
          <cell r="D1985">
            <v>0.63688</v>
          </cell>
        </row>
        <row r="1986">
          <cell r="B1986">
            <v>45205</v>
          </cell>
          <cell r="C1986">
            <v>0.63680000000000003</v>
          </cell>
          <cell r="D1986">
            <v>0.63670000000000004</v>
          </cell>
        </row>
        <row r="1987">
          <cell r="B1987">
            <v>45208</v>
          </cell>
          <cell r="C1987">
            <v>0.63500000000000001</v>
          </cell>
          <cell r="D1987">
            <v>0.63453999999999999</v>
          </cell>
        </row>
        <row r="1988">
          <cell r="B1988">
            <v>45209</v>
          </cell>
          <cell r="C1988">
            <v>0.6411</v>
          </cell>
          <cell r="D1988">
            <v>0.63644000000000001</v>
          </cell>
        </row>
        <row r="1989">
          <cell r="B1989">
            <v>45210</v>
          </cell>
          <cell r="C1989">
            <v>0.6421</v>
          </cell>
          <cell r="D1989">
            <v>0.63844000000000001</v>
          </cell>
        </row>
        <row r="1990">
          <cell r="B1990">
            <v>45211</v>
          </cell>
          <cell r="C1990">
            <v>0.64229999999999998</v>
          </cell>
          <cell r="D1990">
            <v>0.63946000000000003</v>
          </cell>
        </row>
        <row r="1991">
          <cell r="B1991">
            <v>45212</v>
          </cell>
          <cell r="C1991">
            <v>0.63170000000000004</v>
          </cell>
          <cell r="D1991">
            <v>0.63844000000000001</v>
          </cell>
        </row>
        <row r="1992">
          <cell r="B1992">
            <v>45215</v>
          </cell>
          <cell r="C1992">
            <v>0.63229999999999997</v>
          </cell>
          <cell r="D1992">
            <v>0.63789999999999991</v>
          </cell>
        </row>
        <row r="1993">
          <cell r="B1993">
            <v>45216</v>
          </cell>
          <cell r="C1993">
            <v>0.63549999999999995</v>
          </cell>
          <cell r="D1993">
            <v>0.63678000000000001</v>
          </cell>
        </row>
        <row r="1994">
          <cell r="B1994">
            <v>45217</v>
          </cell>
          <cell r="C1994">
            <v>0.63790000000000002</v>
          </cell>
          <cell r="D1994">
            <v>0.63593999999999995</v>
          </cell>
        </row>
        <row r="1995">
          <cell r="B1995">
            <v>45218</v>
          </cell>
          <cell r="C1995">
            <v>0.63029999999999997</v>
          </cell>
          <cell r="D1995">
            <v>0.63353999999999999</v>
          </cell>
        </row>
        <row r="1996">
          <cell r="B1996">
            <v>45219</v>
          </cell>
          <cell r="C1996">
            <v>0.63160000000000005</v>
          </cell>
          <cell r="D1996">
            <v>0.63352000000000008</v>
          </cell>
        </row>
        <row r="1997">
          <cell r="B1997">
            <v>45222</v>
          </cell>
          <cell r="C1997">
            <v>0.63109999999999999</v>
          </cell>
          <cell r="D1997">
            <v>0.63328000000000007</v>
          </cell>
        </row>
        <row r="1998">
          <cell r="B1998">
            <v>45223</v>
          </cell>
          <cell r="C1998">
            <v>0.63590000000000002</v>
          </cell>
          <cell r="D1998">
            <v>0.63335999999999992</v>
          </cell>
        </row>
        <row r="1999">
          <cell r="B1999">
            <v>45224</v>
          </cell>
          <cell r="C1999">
            <v>0.63859999999999995</v>
          </cell>
          <cell r="D1999">
            <v>0.63349999999999995</v>
          </cell>
        </row>
        <row r="2000">
          <cell r="B2000">
            <v>45225</v>
          </cell>
          <cell r="C2000">
            <v>0.62780000000000002</v>
          </cell>
          <cell r="D2000">
            <v>0.63300000000000001</v>
          </cell>
        </row>
        <row r="2001">
          <cell r="B2001">
            <v>45226</v>
          </cell>
          <cell r="C2001">
            <v>0.63449999999999995</v>
          </cell>
          <cell r="D2001">
            <v>0.63358000000000003</v>
          </cell>
        </row>
        <row r="2002">
          <cell r="B2002">
            <v>45229</v>
          </cell>
          <cell r="C2002">
            <v>0.63529999999999998</v>
          </cell>
          <cell r="D2002">
            <v>0.63441999999999998</v>
          </cell>
        </row>
        <row r="2003">
          <cell r="B2003">
            <v>45230</v>
          </cell>
          <cell r="C2003">
            <v>0.63460000000000005</v>
          </cell>
          <cell r="D2003">
            <v>0.63415999999999995</v>
          </cell>
        </row>
        <row r="2004">
          <cell r="B2004">
            <v>45231</v>
          </cell>
          <cell r="C2004">
            <v>0.63319999999999999</v>
          </cell>
          <cell r="D2004">
            <v>0.63307999999999998</v>
          </cell>
        </row>
        <row r="2005">
          <cell r="B2005">
            <v>45232</v>
          </cell>
          <cell r="C2005">
            <v>0.64239999999999997</v>
          </cell>
          <cell r="D2005">
            <v>0.63600000000000001</v>
          </cell>
        </row>
        <row r="2006">
          <cell r="B2006">
            <v>45233</v>
          </cell>
          <cell r="C2006">
            <v>0.64329999999999998</v>
          </cell>
          <cell r="D2006">
            <v>0.63775999999999999</v>
          </cell>
        </row>
        <row r="2007">
          <cell r="B2007">
            <v>45236</v>
          </cell>
          <cell r="C2007">
            <v>0.65100000000000002</v>
          </cell>
          <cell r="D2007">
            <v>0.64090000000000003</v>
          </cell>
        </row>
        <row r="2008">
          <cell r="B2008">
            <v>45237</v>
          </cell>
          <cell r="C2008">
            <v>0.64390000000000003</v>
          </cell>
          <cell r="D2008">
            <v>0.64275999999999989</v>
          </cell>
        </row>
        <row r="2009">
          <cell r="B2009">
            <v>45238</v>
          </cell>
          <cell r="C2009">
            <v>0.64400000000000002</v>
          </cell>
          <cell r="D2009">
            <v>0.64492000000000005</v>
          </cell>
        </row>
        <row r="2010">
          <cell r="B2010">
            <v>45239</v>
          </cell>
          <cell r="C2010">
            <v>0.64159999999999995</v>
          </cell>
          <cell r="D2010">
            <v>0.64476</v>
          </cell>
        </row>
        <row r="2011">
          <cell r="B2011">
            <v>45240</v>
          </cell>
          <cell r="C2011">
            <v>0.6361</v>
          </cell>
          <cell r="D2011">
            <v>0.64332</v>
          </cell>
        </row>
        <row r="2012">
          <cell r="B2012">
            <v>45243</v>
          </cell>
          <cell r="C2012">
            <v>0.63600000000000001</v>
          </cell>
          <cell r="D2012">
            <v>0.64032</v>
          </cell>
        </row>
        <row r="2013">
          <cell r="B2013">
            <v>45244</v>
          </cell>
          <cell r="C2013">
            <v>0.63719999999999999</v>
          </cell>
          <cell r="D2013">
            <v>0.63897999999999999</v>
          </cell>
        </row>
        <row r="2014">
          <cell r="B2014">
            <v>45245</v>
          </cell>
          <cell r="C2014">
            <v>0.65</v>
          </cell>
          <cell r="D2014">
            <v>0.64017999999999997</v>
          </cell>
        </row>
        <row r="2015">
          <cell r="B2015">
            <v>45246</v>
          </cell>
          <cell r="C2015">
            <v>0.64710000000000001</v>
          </cell>
          <cell r="D2015">
            <v>0.64127999999999996</v>
          </cell>
        </row>
        <row r="2016">
          <cell r="B2016">
            <v>45247</v>
          </cell>
          <cell r="C2016">
            <v>0.64680000000000004</v>
          </cell>
          <cell r="D2016">
            <v>0.6434200000000001</v>
          </cell>
        </row>
        <row r="2017">
          <cell r="B2017">
            <v>45250</v>
          </cell>
          <cell r="C2017">
            <v>0.65500000000000003</v>
          </cell>
          <cell r="D2017">
            <v>0.64722000000000013</v>
          </cell>
        </row>
        <row r="2018">
          <cell r="B2018">
            <v>45251</v>
          </cell>
          <cell r="C2018">
            <v>0.65769999999999995</v>
          </cell>
          <cell r="D2018">
            <v>0.6513199999999999</v>
          </cell>
        </row>
        <row r="2019">
          <cell r="B2019">
            <v>45252</v>
          </cell>
          <cell r="C2019">
            <v>0.65549999999999997</v>
          </cell>
          <cell r="D2019">
            <v>0.65242</v>
          </cell>
        </row>
        <row r="2020">
          <cell r="B2020">
            <v>45253</v>
          </cell>
          <cell r="C2020">
            <v>0.65539999999999998</v>
          </cell>
          <cell r="D2020">
            <v>0.65408000000000011</v>
          </cell>
        </row>
        <row r="2021">
          <cell r="B2021">
            <v>45254</v>
          </cell>
          <cell r="C2021">
            <v>0.65629999999999999</v>
          </cell>
          <cell r="D2021">
            <v>0.6559799999999999</v>
          </cell>
        </row>
        <row r="2022">
          <cell r="B2022">
            <v>45257</v>
          </cell>
          <cell r="C2022">
            <v>0.65749999999999997</v>
          </cell>
          <cell r="D2022">
            <v>0.65647999999999995</v>
          </cell>
        </row>
        <row r="2023">
          <cell r="B2023">
            <v>45258</v>
          </cell>
          <cell r="C2023">
            <v>0.6623</v>
          </cell>
          <cell r="D2023">
            <v>0.65739999999999998</v>
          </cell>
        </row>
        <row r="2024">
          <cell r="B2024">
            <v>45259</v>
          </cell>
          <cell r="C2024">
            <v>0.66500000000000004</v>
          </cell>
          <cell r="D2024">
            <v>0.6593</v>
          </cell>
        </row>
        <row r="2025">
          <cell r="B2025">
            <v>45260</v>
          </cell>
          <cell r="C2025">
            <v>0.66479999999999995</v>
          </cell>
          <cell r="D2025">
            <v>0.6611800000000001</v>
          </cell>
        </row>
        <row r="2026">
          <cell r="B2026"/>
          <cell r="C2026"/>
          <cell r="D2026"/>
        </row>
        <row r="2027">
          <cell r="B2027"/>
          <cell r="C2027"/>
          <cell r="D2027"/>
        </row>
        <row r="2028">
          <cell r="B2028"/>
          <cell r="C2028"/>
          <cell r="D2028"/>
        </row>
        <row r="2029">
          <cell r="B2029"/>
          <cell r="C2029"/>
          <cell r="D2029"/>
        </row>
        <row r="2030">
          <cell r="B2030"/>
          <cell r="C2030"/>
          <cell r="D2030"/>
        </row>
        <row r="2031">
          <cell r="B2031"/>
          <cell r="C2031"/>
          <cell r="D2031"/>
        </row>
        <row r="2032">
          <cell r="B2032"/>
          <cell r="C2032"/>
          <cell r="D2032"/>
        </row>
        <row r="2033">
          <cell r="B2033"/>
          <cell r="C2033"/>
          <cell r="D2033"/>
        </row>
        <row r="2034">
          <cell r="B2034"/>
          <cell r="C2034"/>
          <cell r="D2034"/>
        </row>
      </sheetData>
      <sheetData sheetId="1"/>
      <sheetData sheetId="2"/>
      <sheetData sheetId="3"/>
      <sheetData sheetId="4"/>
      <sheetData sheetId="5"/>
      <sheetData sheetId="6"/>
      <sheetData sheetId="7"/>
      <sheetData sheetId="8"/>
      <sheetData sheetId="9"/>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jkm_1" connectionId="2" xr16:uid="{00000000-0016-0000-0100-000001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jkm" connectionId="1" xr16:uid="{00000000-0016-0000-01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ba.gov.au/statistics/tables/csv/f11.1-data.cs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theice.com/marketdata/reports/144" TargetMode="External"/><Relationship Id="rId5" Type="http://schemas.openxmlformats.org/officeDocument/2006/relationships/queryTable" Target="../queryTables/queryTable2.xml"/><Relationship Id="rId4"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heice.com/marketdata/reports/14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2128"/>
  <sheetViews>
    <sheetView showGridLines="0" tabSelected="1" zoomScale="85" zoomScaleNormal="85" workbookViewId="0">
      <pane ySplit="5" topLeftCell="A2111" activePane="bottomLeft" state="frozen"/>
      <selection pane="bottomLeft" activeCell="D2136" sqref="D2136"/>
    </sheetView>
  </sheetViews>
  <sheetFormatPr defaultColWidth="9.44140625" defaultRowHeight="13.2" x14ac:dyDescent="0.25"/>
  <cols>
    <col min="1" max="1" width="9.44140625" style="1"/>
    <col min="2" max="5" width="12.44140625" style="1" customWidth="1"/>
    <col min="6" max="6" width="9.44140625" style="1"/>
    <col min="7" max="7" width="31.44140625" style="1" bestFit="1" customWidth="1"/>
    <col min="8" max="8" width="10.5546875" style="1" customWidth="1"/>
    <col min="9" max="9" width="9.5546875" style="1" bestFit="1" customWidth="1"/>
    <col min="10" max="16384" width="9.44140625" style="1"/>
  </cols>
  <sheetData>
    <row r="2" spans="2:11" x14ac:dyDescent="0.25">
      <c r="B2" s="2" t="s">
        <v>0</v>
      </c>
    </row>
    <row r="4" spans="2:11" x14ac:dyDescent="0.25">
      <c r="B4" s="12" t="s">
        <v>18</v>
      </c>
    </row>
    <row r="5" spans="2:11" x14ac:dyDescent="0.25">
      <c r="B5" s="6" t="s">
        <v>5</v>
      </c>
      <c r="C5" s="6"/>
      <c r="D5" s="6" t="s">
        <v>25</v>
      </c>
      <c r="G5" s="21" t="s">
        <v>1</v>
      </c>
      <c r="H5" s="26"/>
    </row>
    <row r="6" spans="2:11" x14ac:dyDescent="0.25">
      <c r="B6" s="13">
        <v>42324</v>
      </c>
      <c r="C6" s="15">
        <v>0.71150000000000002</v>
      </c>
      <c r="D6" s="23">
        <f>AVERAGE(C4:C6)</f>
        <v>0.71150000000000002</v>
      </c>
      <c r="G6" s="4" t="s">
        <v>2</v>
      </c>
      <c r="H6" s="19">
        <v>1.0549999999999999</v>
      </c>
    </row>
    <row r="7" spans="2:11" x14ac:dyDescent="0.25">
      <c r="B7" s="13">
        <v>42325</v>
      </c>
      <c r="C7" s="15">
        <v>0.70889999999999997</v>
      </c>
      <c r="D7" s="23">
        <f>AVERAGE(C4:C7)</f>
        <v>0.71019999999999994</v>
      </c>
    </row>
    <row r="8" spans="2:11" x14ac:dyDescent="0.25">
      <c r="B8" s="13">
        <v>42326</v>
      </c>
      <c r="C8" s="15">
        <v>0.7097</v>
      </c>
      <c r="D8" s="23">
        <f t="shared" ref="D8:D9" si="0">AVERAGE(C4:C8)</f>
        <v>0.71003333333333318</v>
      </c>
    </row>
    <row r="9" spans="2:11" x14ac:dyDescent="0.25">
      <c r="B9" s="13">
        <v>42327</v>
      </c>
      <c r="C9" s="15">
        <v>0.71699999999999997</v>
      </c>
      <c r="D9" s="23">
        <f t="shared" si="0"/>
        <v>0.71177499999999994</v>
      </c>
      <c r="G9" s="6" t="s">
        <v>29</v>
      </c>
      <c r="H9" s="27" t="s">
        <v>3</v>
      </c>
      <c r="I9" s="27" t="s">
        <v>84</v>
      </c>
      <c r="J9" s="27" t="s">
        <v>124</v>
      </c>
      <c r="K9" s="27" t="s">
        <v>131</v>
      </c>
    </row>
    <row r="10" spans="2:11" x14ac:dyDescent="0.25">
      <c r="B10" s="13">
        <v>42328</v>
      </c>
      <c r="C10" s="15">
        <v>0.71940000000000004</v>
      </c>
      <c r="D10" s="23">
        <f>AVERAGE(C6:C10)</f>
        <v>0.71329999999999993</v>
      </c>
      <c r="G10" s="4" t="s">
        <v>23</v>
      </c>
      <c r="H10" s="4">
        <v>0.06</v>
      </c>
      <c r="I10" s="38">
        <v>4.0466666666666665E-2</v>
      </c>
      <c r="J10" s="38">
        <v>3.6999999999999998E-2</v>
      </c>
      <c r="K10" s="38">
        <v>0.04</v>
      </c>
    </row>
    <row r="11" spans="2:11" x14ac:dyDescent="0.25">
      <c r="B11" s="13">
        <v>42331</v>
      </c>
      <c r="C11" s="15">
        <v>0.71799999999999997</v>
      </c>
      <c r="D11" s="23">
        <f t="shared" ref="D11:D74" si="1">AVERAGE(C7:C11)</f>
        <v>0.71460000000000012</v>
      </c>
      <c r="G11" s="4" t="s">
        <v>24</v>
      </c>
      <c r="H11" s="4">
        <v>0.04</v>
      </c>
      <c r="I11" s="4">
        <v>0</v>
      </c>
      <c r="J11" s="4">
        <v>0</v>
      </c>
      <c r="K11" s="4">
        <v>0</v>
      </c>
    </row>
    <row r="12" spans="2:11" x14ac:dyDescent="0.25">
      <c r="B12" s="13">
        <v>42332</v>
      </c>
      <c r="C12" s="15">
        <v>0.71960000000000002</v>
      </c>
      <c r="D12" s="23">
        <f t="shared" si="1"/>
        <v>0.71673999999999993</v>
      </c>
    </row>
    <row r="13" spans="2:11" x14ac:dyDescent="0.25">
      <c r="B13" s="13">
        <v>42333</v>
      </c>
      <c r="C13" s="15">
        <v>0.72650000000000003</v>
      </c>
      <c r="D13" s="23">
        <f t="shared" si="1"/>
        <v>0.72009999999999996</v>
      </c>
    </row>
    <row r="14" spans="2:11" x14ac:dyDescent="0.25">
      <c r="B14" s="13">
        <v>42334</v>
      </c>
      <c r="C14" s="15">
        <v>0.72389999999999999</v>
      </c>
      <c r="D14" s="23">
        <f t="shared" si="1"/>
        <v>0.72148000000000001</v>
      </c>
      <c r="G14" s="6" t="s">
        <v>28</v>
      </c>
      <c r="H14" s="27" t="s">
        <v>3</v>
      </c>
      <c r="I14" s="27" t="s">
        <v>84</v>
      </c>
      <c r="J14" s="27" t="s">
        <v>124</v>
      </c>
      <c r="K14" s="27" t="s">
        <v>131</v>
      </c>
    </row>
    <row r="15" spans="2:11" x14ac:dyDescent="0.25">
      <c r="B15" s="13">
        <v>42335</v>
      </c>
      <c r="C15" s="15">
        <v>0.72270000000000001</v>
      </c>
      <c r="D15" s="23">
        <f t="shared" si="1"/>
        <v>0.72214</v>
      </c>
      <c r="G15" s="20" t="s">
        <v>28</v>
      </c>
      <c r="H15" s="8">
        <v>0.94496666666666673</v>
      </c>
      <c r="I15" s="8">
        <v>0.941864596537063</v>
      </c>
      <c r="J15" s="8">
        <v>0.94428597863168495</v>
      </c>
      <c r="K15" s="8">
        <v>0.94221138510931601</v>
      </c>
    </row>
    <row r="16" spans="2:11" x14ac:dyDescent="0.25">
      <c r="B16" s="13">
        <v>42338</v>
      </c>
      <c r="C16" s="15">
        <v>0.71889999999999998</v>
      </c>
      <c r="D16" s="23">
        <f t="shared" si="1"/>
        <v>0.72232000000000007</v>
      </c>
    </row>
    <row r="17" spans="2:11" x14ac:dyDescent="0.25">
      <c r="B17" s="13">
        <v>42339</v>
      </c>
      <c r="C17" s="15">
        <v>0.72640000000000005</v>
      </c>
      <c r="D17" s="23">
        <f t="shared" si="1"/>
        <v>0.7236800000000001</v>
      </c>
    </row>
    <row r="18" spans="2:11" x14ac:dyDescent="0.25">
      <c r="B18" s="13">
        <v>42340</v>
      </c>
      <c r="C18" s="15">
        <v>0.73060000000000003</v>
      </c>
      <c r="D18" s="23">
        <f t="shared" si="1"/>
        <v>0.72450000000000003</v>
      </c>
    </row>
    <row r="19" spans="2:11" x14ac:dyDescent="0.25">
      <c r="B19" s="13">
        <v>42341</v>
      </c>
      <c r="C19" s="15">
        <v>0.73150000000000004</v>
      </c>
      <c r="D19" s="23">
        <f t="shared" si="1"/>
        <v>0.72602</v>
      </c>
    </row>
    <row r="20" spans="2:11" x14ac:dyDescent="0.25">
      <c r="B20" s="13">
        <v>42342</v>
      </c>
      <c r="C20" s="15">
        <v>0.73219999999999996</v>
      </c>
      <c r="D20" s="23">
        <f t="shared" si="1"/>
        <v>0.7279199999999999</v>
      </c>
    </row>
    <row r="21" spans="2:11" x14ac:dyDescent="0.25">
      <c r="B21" s="13">
        <v>42345</v>
      </c>
      <c r="C21" s="15">
        <v>0.73319999999999996</v>
      </c>
      <c r="D21" s="23">
        <f t="shared" si="1"/>
        <v>0.73077999999999999</v>
      </c>
    </row>
    <row r="22" spans="2:11" x14ac:dyDescent="0.25">
      <c r="B22" s="13">
        <v>42346</v>
      </c>
      <c r="C22" s="15">
        <v>0.72289999999999999</v>
      </c>
      <c r="D22" s="23">
        <f t="shared" si="1"/>
        <v>0.73008000000000006</v>
      </c>
    </row>
    <row r="23" spans="2:11" x14ac:dyDescent="0.25">
      <c r="B23" s="13">
        <v>42347</v>
      </c>
      <c r="C23" s="15">
        <v>0.72199999999999998</v>
      </c>
      <c r="D23" s="23">
        <f t="shared" si="1"/>
        <v>0.72836000000000001</v>
      </c>
    </row>
    <row r="24" spans="2:11" x14ac:dyDescent="0.25">
      <c r="B24" s="13">
        <v>42348</v>
      </c>
      <c r="C24" s="15">
        <v>0.72850000000000004</v>
      </c>
      <c r="D24" s="23">
        <f t="shared" si="1"/>
        <v>0.72775999999999996</v>
      </c>
    </row>
    <row r="25" spans="2:11" x14ac:dyDescent="0.25">
      <c r="B25" s="13">
        <v>42349</v>
      </c>
      <c r="C25" s="15">
        <v>0.72460000000000002</v>
      </c>
      <c r="D25" s="23">
        <f t="shared" si="1"/>
        <v>0.72624</v>
      </c>
      <c r="K25" s="28"/>
    </row>
    <row r="26" spans="2:11" x14ac:dyDescent="0.25">
      <c r="B26" s="13">
        <v>42352</v>
      </c>
      <c r="C26" s="15">
        <v>0.71960000000000002</v>
      </c>
      <c r="D26" s="23">
        <f t="shared" si="1"/>
        <v>0.72352000000000005</v>
      </c>
    </row>
    <row r="27" spans="2:11" x14ac:dyDescent="0.25">
      <c r="B27" s="13">
        <v>42353</v>
      </c>
      <c r="C27" s="15">
        <v>0.72499999999999998</v>
      </c>
      <c r="D27" s="23">
        <f t="shared" si="1"/>
        <v>0.72394000000000003</v>
      </c>
    </row>
    <row r="28" spans="2:11" x14ac:dyDescent="0.25">
      <c r="B28" s="13">
        <v>42354</v>
      </c>
      <c r="C28" s="15">
        <v>0.72040000000000004</v>
      </c>
      <c r="D28" s="23">
        <f t="shared" si="1"/>
        <v>0.72362000000000004</v>
      </c>
    </row>
    <row r="29" spans="2:11" x14ac:dyDescent="0.25">
      <c r="B29" s="13">
        <v>42355</v>
      </c>
      <c r="C29" s="15">
        <v>0.71819999999999995</v>
      </c>
      <c r="D29" s="23">
        <f t="shared" si="1"/>
        <v>0.72155999999999998</v>
      </c>
    </row>
    <row r="30" spans="2:11" x14ac:dyDescent="0.25">
      <c r="B30" s="13">
        <v>42356</v>
      </c>
      <c r="C30" s="15">
        <v>0.71340000000000003</v>
      </c>
      <c r="D30" s="23">
        <f t="shared" si="1"/>
        <v>0.71931999999999996</v>
      </c>
    </row>
    <row r="31" spans="2:11" x14ac:dyDescent="0.25">
      <c r="B31" s="13">
        <v>42359</v>
      </c>
      <c r="C31" s="15">
        <v>0.71619999999999995</v>
      </c>
      <c r="D31" s="23">
        <f t="shared" si="1"/>
        <v>0.71863999999999995</v>
      </c>
    </row>
    <row r="32" spans="2:11" x14ac:dyDescent="0.25">
      <c r="B32" s="13">
        <v>42360</v>
      </c>
      <c r="C32" s="15">
        <v>0.72219999999999995</v>
      </c>
      <c r="D32" s="23">
        <f t="shared" si="1"/>
        <v>0.71807999999999994</v>
      </c>
    </row>
    <row r="33" spans="2:4" x14ac:dyDescent="0.25">
      <c r="B33" s="13">
        <v>42361</v>
      </c>
      <c r="C33" s="15">
        <v>0.72330000000000005</v>
      </c>
      <c r="D33" s="23">
        <f t="shared" si="1"/>
        <v>0.71866000000000008</v>
      </c>
    </row>
    <row r="34" spans="2:4" x14ac:dyDescent="0.25">
      <c r="B34" s="13">
        <v>42362</v>
      </c>
      <c r="C34" s="15">
        <v>0.72550000000000003</v>
      </c>
      <c r="D34" s="23">
        <f t="shared" si="1"/>
        <v>0.72011999999999998</v>
      </c>
    </row>
    <row r="35" spans="2:4" x14ac:dyDescent="0.25">
      <c r="B35" s="13">
        <v>42367</v>
      </c>
      <c r="C35" s="15">
        <v>0.72629999999999995</v>
      </c>
      <c r="D35" s="23">
        <f t="shared" si="1"/>
        <v>0.72270000000000001</v>
      </c>
    </row>
    <row r="36" spans="2:4" x14ac:dyDescent="0.25">
      <c r="B36" s="13">
        <v>42368</v>
      </c>
      <c r="C36" s="15">
        <v>0.7288</v>
      </c>
      <c r="D36" s="23">
        <f t="shared" si="1"/>
        <v>0.72522000000000009</v>
      </c>
    </row>
    <row r="37" spans="2:4" x14ac:dyDescent="0.25">
      <c r="B37" s="13">
        <v>42369</v>
      </c>
      <c r="C37" s="15">
        <v>0.73060000000000003</v>
      </c>
      <c r="D37" s="23">
        <f t="shared" si="1"/>
        <v>0.72689999999999999</v>
      </c>
    </row>
    <row r="38" spans="2:4" x14ac:dyDescent="0.25">
      <c r="B38" s="13">
        <v>42373</v>
      </c>
      <c r="C38" s="15">
        <v>0.72230000000000005</v>
      </c>
      <c r="D38" s="23">
        <f t="shared" si="1"/>
        <v>0.72670000000000001</v>
      </c>
    </row>
    <row r="39" spans="2:4" x14ac:dyDescent="0.25">
      <c r="B39" s="13">
        <v>42374</v>
      </c>
      <c r="C39" s="15">
        <v>0.72099999999999997</v>
      </c>
      <c r="D39" s="23">
        <f t="shared" si="1"/>
        <v>0.7258</v>
      </c>
    </row>
    <row r="40" spans="2:4" x14ac:dyDescent="0.25">
      <c r="B40" s="13">
        <v>42375</v>
      </c>
      <c r="C40" s="15">
        <v>0.71230000000000004</v>
      </c>
      <c r="D40" s="23">
        <f t="shared" si="1"/>
        <v>0.72300000000000009</v>
      </c>
    </row>
    <row r="41" spans="2:4" x14ac:dyDescent="0.25">
      <c r="B41" s="13">
        <v>42376</v>
      </c>
      <c r="C41" s="15">
        <v>0.70409999999999995</v>
      </c>
      <c r="D41" s="23">
        <f t="shared" si="1"/>
        <v>0.71806000000000003</v>
      </c>
    </row>
    <row r="42" spans="2:4" x14ac:dyDescent="0.25">
      <c r="B42" s="13">
        <v>42377</v>
      </c>
      <c r="C42" s="15">
        <v>0.70609999999999995</v>
      </c>
      <c r="D42" s="23">
        <f t="shared" si="1"/>
        <v>0.71316000000000002</v>
      </c>
    </row>
    <row r="43" spans="2:4" x14ac:dyDescent="0.25">
      <c r="B43" s="13">
        <v>42380</v>
      </c>
      <c r="C43" s="15">
        <v>0.6976</v>
      </c>
      <c r="D43" s="23">
        <f t="shared" si="1"/>
        <v>0.70821999999999996</v>
      </c>
    </row>
    <row r="44" spans="2:4" x14ac:dyDescent="0.25">
      <c r="B44" s="13">
        <v>42381</v>
      </c>
      <c r="C44" s="15">
        <v>0.69799999999999995</v>
      </c>
      <c r="D44" s="23">
        <f t="shared" si="1"/>
        <v>0.70361999999999991</v>
      </c>
    </row>
    <row r="45" spans="2:4" x14ac:dyDescent="0.25">
      <c r="B45" s="13">
        <v>42382</v>
      </c>
      <c r="C45" s="15">
        <v>0.70330000000000004</v>
      </c>
      <c r="D45" s="23">
        <f t="shared" si="1"/>
        <v>0.70182</v>
      </c>
    </row>
    <row r="46" spans="2:4" x14ac:dyDescent="0.25">
      <c r="B46" s="13">
        <v>42383</v>
      </c>
      <c r="C46" s="15">
        <v>0.69299999999999995</v>
      </c>
      <c r="D46" s="23">
        <f>AVERAGE(C42:C46)</f>
        <v>0.6996</v>
      </c>
    </row>
    <row r="47" spans="2:4" x14ac:dyDescent="0.25">
      <c r="B47" s="13">
        <v>42384</v>
      </c>
      <c r="C47" s="15">
        <v>0.69479999999999997</v>
      </c>
      <c r="D47" s="23">
        <f>AVERAGE(C43:C47)</f>
        <v>0.69733999999999996</v>
      </c>
    </row>
    <row r="48" spans="2:4" x14ac:dyDescent="0.25">
      <c r="B48" s="13">
        <v>42387</v>
      </c>
      <c r="C48" s="15">
        <v>0.69079999999999997</v>
      </c>
      <c r="D48" s="23">
        <f>AVERAGE(C44:C48)</f>
        <v>0.69597999999999993</v>
      </c>
    </row>
    <row r="49" spans="2:4" x14ac:dyDescent="0.25">
      <c r="B49" s="13">
        <v>42388</v>
      </c>
      <c r="C49" s="15">
        <v>0.6875</v>
      </c>
      <c r="D49" s="23">
        <f>AVERAGE(C45:C49)</f>
        <v>0.69387999999999994</v>
      </c>
    </row>
    <row r="50" spans="2:4" x14ac:dyDescent="0.25">
      <c r="B50" s="13">
        <v>42389</v>
      </c>
      <c r="C50" s="15">
        <v>0.68669999999999998</v>
      </c>
      <c r="D50" s="23">
        <f t="shared" si="1"/>
        <v>0.69055999999999995</v>
      </c>
    </row>
    <row r="51" spans="2:4" x14ac:dyDescent="0.25">
      <c r="B51" s="13">
        <v>42390</v>
      </c>
      <c r="C51" s="15">
        <v>0.6905</v>
      </c>
      <c r="D51" s="23">
        <f t="shared" si="1"/>
        <v>0.69006000000000012</v>
      </c>
    </row>
    <row r="52" spans="2:4" x14ac:dyDescent="0.25">
      <c r="B52" s="13">
        <v>42391</v>
      </c>
      <c r="C52" s="15">
        <v>0.7006</v>
      </c>
      <c r="D52" s="23">
        <f t="shared" si="1"/>
        <v>0.69122000000000006</v>
      </c>
    </row>
    <row r="53" spans="2:4" x14ac:dyDescent="0.25">
      <c r="B53" s="13">
        <v>42394</v>
      </c>
      <c r="C53" s="15">
        <v>0.70250000000000001</v>
      </c>
      <c r="D53" s="23">
        <f t="shared" si="1"/>
        <v>0.69356000000000007</v>
      </c>
    </row>
    <row r="54" spans="2:4" x14ac:dyDescent="0.25">
      <c r="B54" s="13">
        <v>42396</v>
      </c>
      <c r="C54" s="15">
        <v>0.70209999999999995</v>
      </c>
      <c r="D54" s="23">
        <f t="shared" si="1"/>
        <v>0.69647999999999999</v>
      </c>
    </row>
    <row r="55" spans="2:4" x14ac:dyDescent="0.25">
      <c r="B55" s="13">
        <v>42397</v>
      </c>
      <c r="C55" s="15">
        <v>0.7046</v>
      </c>
      <c r="D55" s="23">
        <f t="shared" si="1"/>
        <v>0.70006000000000002</v>
      </c>
    </row>
    <row r="56" spans="2:4" x14ac:dyDescent="0.25">
      <c r="B56" s="13">
        <v>42398</v>
      </c>
      <c r="C56" s="15">
        <v>0.71</v>
      </c>
      <c r="D56" s="23">
        <f t="shared" si="1"/>
        <v>0.70396000000000003</v>
      </c>
    </row>
    <row r="57" spans="2:4" x14ac:dyDescent="0.25">
      <c r="B57" s="13">
        <v>42401</v>
      </c>
      <c r="C57" s="15">
        <v>0.70720000000000005</v>
      </c>
      <c r="D57" s="23">
        <f t="shared" si="1"/>
        <v>0.70527999999999991</v>
      </c>
    </row>
    <row r="58" spans="2:4" x14ac:dyDescent="0.25">
      <c r="B58" s="13">
        <v>42402</v>
      </c>
      <c r="C58" s="15">
        <v>0.7077</v>
      </c>
      <c r="D58" s="23">
        <f t="shared" si="1"/>
        <v>0.70632000000000006</v>
      </c>
    </row>
    <row r="59" spans="2:4" x14ac:dyDescent="0.25">
      <c r="B59" s="13">
        <v>42403</v>
      </c>
      <c r="C59" s="15">
        <v>0.70150000000000001</v>
      </c>
      <c r="D59" s="23">
        <f t="shared" si="1"/>
        <v>0.70620000000000016</v>
      </c>
    </row>
    <row r="60" spans="2:4" x14ac:dyDescent="0.25">
      <c r="B60" s="13">
        <v>42404</v>
      </c>
      <c r="C60" s="15">
        <v>0.71709999999999996</v>
      </c>
      <c r="D60" s="23">
        <f t="shared" si="1"/>
        <v>0.70870000000000011</v>
      </c>
    </row>
    <row r="61" spans="2:4" x14ac:dyDescent="0.25">
      <c r="B61" s="13">
        <v>42405</v>
      </c>
      <c r="C61" s="15">
        <v>0.71899999999999997</v>
      </c>
      <c r="D61" s="23">
        <f t="shared" si="1"/>
        <v>0.71049999999999991</v>
      </c>
    </row>
    <row r="62" spans="2:4" x14ac:dyDescent="0.25">
      <c r="B62" s="13">
        <v>42408</v>
      </c>
      <c r="C62" s="15">
        <v>0.70899999999999996</v>
      </c>
      <c r="D62" s="23">
        <f t="shared" si="1"/>
        <v>0.71086000000000005</v>
      </c>
    </row>
    <row r="63" spans="2:4" x14ac:dyDescent="0.25">
      <c r="B63" s="13">
        <v>42409</v>
      </c>
      <c r="C63" s="15">
        <v>0.70299999999999996</v>
      </c>
      <c r="D63" s="23">
        <f t="shared" si="1"/>
        <v>0.70992</v>
      </c>
    </row>
    <row r="64" spans="2:4" x14ac:dyDescent="0.25">
      <c r="B64" s="13">
        <v>42410</v>
      </c>
      <c r="C64" s="15">
        <v>0.70520000000000005</v>
      </c>
      <c r="D64" s="23">
        <f t="shared" si="1"/>
        <v>0.71065999999999996</v>
      </c>
    </row>
    <row r="65" spans="2:4" x14ac:dyDescent="0.25">
      <c r="B65" s="13">
        <v>42411</v>
      </c>
      <c r="C65" s="15">
        <v>0.70899999999999996</v>
      </c>
      <c r="D65" s="23">
        <f t="shared" si="1"/>
        <v>0.70904</v>
      </c>
    </row>
    <row r="66" spans="2:4" x14ac:dyDescent="0.25">
      <c r="B66" s="13">
        <v>42412</v>
      </c>
      <c r="C66" s="15">
        <v>0.71040000000000003</v>
      </c>
      <c r="D66" s="23">
        <f t="shared" si="1"/>
        <v>0.70731999999999995</v>
      </c>
    </row>
    <row r="67" spans="2:4" x14ac:dyDescent="0.25">
      <c r="B67" s="13">
        <v>42415</v>
      </c>
      <c r="C67" s="15">
        <v>0.71550000000000002</v>
      </c>
      <c r="D67" s="23">
        <f t="shared" si="1"/>
        <v>0.70862000000000003</v>
      </c>
    </row>
    <row r="68" spans="2:4" x14ac:dyDescent="0.25">
      <c r="B68" s="13">
        <v>42416</v>
      </c>
      <c r="C68" s="15">
        <v>0.71550000000000002</v>
      </c>
      <c r="D68" s="23">
        <f t="shared" si="1"/>
        <v>0.71111999999999997</v>
      </c>
    </row>
    <row r="69" spans="2:4" x14ac:dyDescent="0.25">
      <c r="B69" s="13">
        <v>42417</v>
      </c>
      <c r="C69" s="15">
        <v>0.70899999999999996</v>
      </c>
      <c r="D69" s="23">
        <f t="shared" si="1"/>
        <v>0.71188000000000007</v>
      </c>
    </row>
    <row r="70" spans="2:4" x14ac:dyDescent="0.25">
      <c r="B70" s="13">
        <v>42418</v>
      </c>
      <c r="C70" s="15">
        <v>0.71550000000000002</v>
      </c>
      <c r="D70" s="23">
        <f t="shared" si="1"/>
        <v>0.71318000000000004</v>
      </c>
    </row>
    <row r="71" spans="2:4" x14ac:dyDescent="0.25">
      <c r="B71" s="13">
        <v>42419</v>
      </c>
      <c r="C71" s="15">
        <v>0.7107</v>
      </c>
      <c r="D71" s="23">
        <f t="shared" si="1"/>
        <v>0.7132400000000001</v>
      </c>
    </row>
    <row r="72" spans="2:4" x14ac:dyDescent="0.25">
      <c r="B72" s="13">
        <v>42422</v>
      </c>
      <c r="C72" s="15">
        <v>0.7167</v>
      </c>
      <c r="D72" s="23">
        <f t="shared" si="1"/>
        <v>0.71348</v>
      </c>
    </row>
    <row r="73" spans="2:4" x14ac:dyDescent="0.25">
      <c r="B73" s="13">
        <v>42423</v>
      </c>
      <c r="C73" s="15">
        <v>0.72309999999999997</v>
      </c>
      <c r="D73" s="23">
        <f t="shared" si="1"/>
        <v>0.71500000000000008</v>
      </c>
    </row>
    <row r="74" spans="2:4" x14ac:dyDescent="0.25">
      <c r="B74" s="13">
        <v>42424</v>
      </c>
      <c r="C74" s="15">
        <v>0.71809999999999996</v>
      </c>
      <c r="D74" s="23">
        <f t="shared" si="1"/>
        <v>0.71682000000000001</v>
      </c>
    </row>
    <row r="75" spans="2:4" x14ac:dyDescent="0.25">
      <c r="B75" s="13">
        <v>42425</v>
      </c>
      <c r="C75" s="15">
        <v>0.71750000000000003</v>
      </c>
      <c r="D75" s="23">
        <f t="shared" ref="D75:D138" si="2">AVERAGE(C71:C75)</f>
        <v>0.71721999999999997</v>
      </c>
    </row>
    <row r="76" spans="2:4" x14ac:dyDescent="0.25">
      <c r="B76" s="13">
        <v>42426</v>
      </c>
      <c r="C76" s="15">
        <v>0.72399999999999998</v>
      </c>
      <c r="D76" s="23">
        <f t="shared" si="2"/>
        <v>0.71988000000000008</v>
      </c>
    </row>
    <row r="77" spans="2:4" x14ac:dyDescent="0.25">
      <c r="B77" s="13">
        <v>42429</v>
      </c>
      <c r="C77" s="15">
        <v>0.71399999999999997</v>
      </c>
      <c r="D77" s="23">
        <f t="shared" si="2"/>
        <v>0.71933999999999998</v>
      </c>
    </row>
    <row r="78" spans="2:4" x14ac:dyDescent="0.25">
      <c r="B78" s="13">
        <v>42430</v>
      </c>
      <c r="C78" s="15">
        <v>0.71319999999999995</v>
      </c>
      <c r="D78" s="23">
        <f t="shared" si="2"/>
        <v>0.71736</v>
      </c>
    </row>
    <row r="79" spans="2:4" x14ac:dyDescent="0.25">
      <c r="B79" s="13">
        <v>42431</v>
      </c>
      <c r="C79" s="15">
        <v>0.72309999999999997</v>
      </c>
      <c r="D79" s="23">
        <f t="shared" si="2"/>
        <v>0.71836</v>
      </c>
    </row>
    <row r="80" spans="2:4" x14ac:dyDescent="0.25">
      <c r="B80" s="13">
        <v>42432</v>
      </c>
      <c r="C80" s="15">
        <v>0.73080000000000001</v>
      </c>
      <c r="D80" s="23">
        <f t="shared" si="2"/>
        <v>0.72101999999999999</v>
      </c>
    </row>
    <row r="81" spans="2:4" x14ac:dyDescent="0.25">
      <c r="B81" s="13">
        <v>42433</v>
      </c>
      <c r="C81" s="15">
        <v>0.73650000000000004</v>
      </c>
      <c r="D81" s="23">
        <f t="shared" si="2"/>
        <v>0.72351999999999994</v>
      </c>
    </row>
    <row r="82" spans="2:4" x14ac:dyDescent="0.25">
      <c r="B82" s="13">
        <v>42436</v>
      </c>
      <c r="C82" s="15">
        <v>0.74139999999999995</v>
      </c>
      <c r="D82" s="23">
        <f t="shared" si="2"/>
        <v>0.72899999999999998</v>
      </c>
    </row>
    <row r="83" spans="2:4" x14ac:dyDescent="0.25">
      <c r="B83" s="13">
        <v>42437</v>
      </c>
      <c r="C83" s="15">
        <v>0.74339999999999995</v>
      </c>
      <c r="D83" s="23">
        <f t="shared" si="2"/>
        <v>0.73503999999999992</v>
      </c>
    </row>
    <row r="84" spans="2:4" x14ac:dyDescent="0.25">
      <c r="B84" s="13">
        <v>42438</v>
      </c>
      <c r="C84" s="15">
        <v>0.74280000000000002</v>
      </c>
      <c r="D84" s="23">
        <f t="shared" si="2"/>
        <v>0.73897999999999997</v>
      </c>
    </row>
    <row r="85" spans="2:4" x14ac:dyDescent="0.25">
      <c r="B85" s="13">
        <v>42439</v>
      </c>
      <c r="C85" s="15">
        <v>0.74729999999999996</v>
      </c>
      <c r="D85" s="23">
        <f t="shared" si="2"/>
        <v>0.74227999999999994</v>
      </c>
    </row>
    <row r="86" spans="2:4" x14ac:dyDescent="0.25">
      <c r="B86" s="13">
        <v>42440</v>
      </c>
      <c r="C86" s="15">
        <v>0.74880000000000002</v>
      </c>
      <c r="D86" s="23">
        <f t="shared" si="2"/>
        <v>0.74473999999999996</v>
      </c>
    </row>
    <row r="87" spans="2:4" x14ac:dyDescent="0.25">
      <c r="B87" s="13">
        <v>42443</v>
      </c>
      <c r="C87" s="15">
        <v>0.75870000000000004</v>
      </c>
      <c r="D87" s="23">
        <f t="shared" si="2"/>
        <v>0.74819999999999998</v>
      </c>
    </row>
    <row r="88" spans="2:4" x14ac:dyDescent="0.25">
      <c r="B88" s="13">
        <v>42444</v>
      </c>
      <c r="C88" s="15">
        <v>0.74890000000000001</v>
      </c>
      <c r="D88" s="23">
        <f t="shared" si="2"/>
        <v>0.74930000000000008</v>
      </c>
    </row>
    <row r="89" spans="2:4" x14ac:dyDescent="0.25">
      <c r="B89" s="13">
        <v>42445</v>
      </c>
      <c r="C89" s="15">
        <v>0.74529999999999996</v>
      </c>
      <c r="D89" s="23">
        <f t="shared" si="2"/>
        <v>0.74979999999999991</v>
      </c>
    </row>
    <row r="90" spans="2:4" x14ac:dyDescent="0.25">
      <c r="B90" s="13">
        <v>42446</v>
      </c>
      <c r="C90" s="15">
        <v>0.7591</v>
      </c>
      <c r="D90" s="23">
        <f t="shared" si="2"/>
        <v>0.75216000000000005</v>
      </c>
    </row>
    <row r="91" spans="2:4" x14ac:dyDescent="0.25">
      <c r="B91" s="13">
        <v>42447</v>
      </c>
      <c r="C91" s="15">
        <v>0.76449999999999996</v>
      </c>
      <c r="D91" s="23">
        <f t="shared" si="2"/>
        <v>0.75529999999999997</v>
      </c>
    </row>
    <row r="92" spans="2:4" x14ac:dyDescent="0.25">
      <c r="B92" s="13">
        <v>42450</v>
      </c>
      <c r="C92" s="15">
        <v>0.75839999999999996</v>
      </c>
      <c r="D92" s="23">
        <f t="shared" si="2"/>
        <v>0.75523999999999991</v>
      </c>
    </row>
    <row r="93" spans="2:4" x14ac:dyDescent="0.25">
      <c r="B93" s="13">
        <v>42451</v>
      </c>
      <c r="C93" s="15">
        <v>0.75900000000000001</v>
      </c>
      <c r="D93" s="23">
        <f t="shared" si="2"/>
        <v>0.75725999999999993</v>
      </c>
    </row>
    <row r="94" spans="2:4" x14ac:dyDescent="0.25">
      <c r="B94" s="13">
        <v>42452</v>
      </c>
      <c r="C94" s="15">
        <v>0.76149999999999995</v>
      </c>
      <c r="D94" s="23">
        <f t="shared" si="2"/>
        <v>0.76049999999999995</v>
      </c>
    </row>
    <row r="95" spans="2:4" x14ac:dyDescent="0.25">
      <c r="B95" s="13">
        <v>42453</v>
      </c>
      <c r="C95" s="15">
        <v>0.74919999999999998</v>
      </c>
      <c r="D95" s="23">
        <f t="shared" si="2"/>
        <v>0.75851999999999997</v>
      </c>
    </row>
    <row r="96" spans="2:4" x14ac:dyDescent="0.25">
      <c r="B96" s="13">
        <v>42458</v>
      </c>
      <c r="C96" s="15">
        <v>0.75529999999999997</v>
      </c>
      <c r="D96" s="23">
        <f t="shared" si="2"/>
        <v>0.75668000000000002</v>
      </c>
    </row>
    <row r="97" spans="2:4" x14ac:dyDescent="0.25">
      <c r="B97" s="13">
        <v>42459</v>
      </c>
      <c r="C97" s="15">
        <v>0.76180000000000003</v>
      </c>
      <c r="D97" s="23">
        <f t="shared" si="2"/>
        <v>0.75736000000000003</v>
      </c>
    </row>
    <row r="98" spans="2:4" x14ac:dyDescent="0.25">
      <c r="B98" s="13">
        <v>42460</v>
      </c>
      <c r="C98" s="15">
        <v>0.76570000000000005</v>
      </c>
      <c r="D98" s="23">
        <f t="shared" si="2"/>
        <v>0.75869999999999993</v>
      </c>
    </row>
    <row r="99" spans="2:4" x14ac:dyDescent="0.25">
      <c r="B99" s="13">
        <v>42461</v>
      </c>
      <c r="C99" s="15">
        <v>0.7651</v>
      </c>
      <c r="D99" s="23">
        <f t="shared" si="2"/>
        <v>0.75941999999999998</v>
      </c>
    </row>
    <row r="100" spans="2:4" x14ac:dyDescent="0.25">
      <c r="B100" s="13">
        <v>42464</v>
      </c>
      <c r="C100" s="15">
        <v>0.76380000000000003</v>
      </c>
      <c r="D100" s="23">
        <f t="shared" si="2"/>
        <v>0.76234000000000002</v>
      </c>
    </row>
    <row r="101" spans="2:4" x14ac:dyDescent="0.25">
      <c r="B101" s="13">
        <v>42465</v>
      </c>
      <c r="C101" s="15">
        <v>0.76019999999999999</v>
      </c>
      <c r="D101" s="23">
        <f t="shared" si="2"/>
        <v>0.76332</v>
      </c>
    </row>
    <row r="102" spans="2:4" x14ac:dyDescent="0.25">
      <c r="B102" s="13">
        <v>42466</v>
      </c>
      <c r="C102" s="15">
        <v>0.75580000000000003</v>
      </c>
      <c r="D102" s="23">
        <f t="shared" si="2"/>
        <v>0.76212000000000002</v>
      </c>
    </row>
    <row r="103" spans="2:4" x14ac:dyDescent="0.25">
      <c r="B103" s="13">
        <v>42467</v>
      </c>
      <c r="C103" s="15">
        <v>0.7621</v>
      </c>
      <c r="D103" s="23">
        <f t="shared" si="2"/>
        <v>0.76140000000000008</v>
      </c>
    </row>
    <row r="104" spans="2:4" x14ac:dyDescent="0.25">
      <c r="B104" s="13">
        <v>42468</v>
      </c>
      <c r="C104" s="15">
        <v>0.75349999999999995</v>
      </c>
      <c r="D104" s="23">
        <f t="shared" si="2"/>
        <v>0.75907999999999998</v>
      </c>
    </row>
    <row r="105" spans="2:4" x14ac:dyDescent="0.25">
      <c r="B105" s="13">
        <v>42471</v>
      </c>
      <c r="C105" s="15">
        <v>0.75590000000000002</v>
      </c>
      <c r="D105" s="23">
        <f t="shared" si="2"/>
        <v>0.75750000000000006</v>
      </c>
    </row>
    <row r="106" spans="2:4" x14ac:dyDescent="0.25">
      <c r="B106" s="13">
        <v>42472</v>
      </c>
      <c r="C106" s="15">
        <v>0.76249999999999996</v>
      </c>
      <c r="D106" s="23">
        <f t="shared" si="2"/>
        <v>0.75795999999999997</v>
      </c>
    </row>
    <row r="107" spans="2:4" x14ac:dyDescent="0.25">
      <c r="B107" s="13">
        <v>42473</v>
      </c>
      <c r="C107" s="15">
        <v>0.76739999999999997</v>
      </c>
      <c r="D107" s="23">
        <f t="shared" si="2"/>
        <v>0.76027999999999996</v>
      </c>
    </row>
    <row r="108" spans="2:4" x14ac:dyDescent="0.25">
      <c r="B108" s="13">
        <v>42474</v>
      </c>
      <c r="C108" s="15">
        <v>0.76559999999999995</v>
      </c>
      <c r="D108" s="23">
        <f t="shared" si="2"/>
        <v>0.76097999999999988</v>
      </c>
    </row>
    <row r="109" spans="2:4" x14ac:dyDescent="0.25">
      <c r="B109" s="13">
        <v>42475</v>
      </c>
      <c r="C109" s="15">
        <v>0.77110000000000001</v>
      </c>
      <c r="D109" s="23">
        <f t="shared" si="2"/>
        <v>0.76450000000000007</v>
      </c>
    </row>
    <row r="110" spans="2:4" x14ac:dyDescent="0.25">
      <c r="B110" s="13">
        <v>42478</v>
      </c>
      <c r="C110" s="15">
        <v>0.76659999999999995</v>
      </c>
      <c r="D110" s="23">
        <f t="shared" si="2"/>
        <v>0.76663999999999999</v>
      </c>
    </row>
    <row r="111" spans="2:4" x14ac:dyDescent="0.25">
      <c r="B111" s="13">
        <v>42479</v>
      </c>
      <c r="C111" s="15">
        <v>0.77880000000000005</v>
      </c>
      <c r="D111" s="23">
        <f t="shared" si="2"/>
        <v>0.76990000000000003</v>
      </c>
    </row>
    <row r="112" spans="2:4" x14ac:dyDescent="0.25">
      <c r="B112" s="13">
        <v>42480</v>
      </c>
      <c r="C112" s="15">
        <v>0.77729999999999999</v>
      </c>
      <c r="D112" s="23">
        <f t="shared" si="2"/>
        <v>0.77188000000000001</v>
      </c>
    </row>
    <row r="113" spans="2:4" x14ac:dyDescent="0.25">
      <c r="B113" s="13">
        <v>42481</v>
      </c>
      <c r="C113" s="15">
        <v>0.78120000000000001</v>
      </c>
      <c r="D113" s="23">
        <f t="shared" si="2"/>
        <v>0.77500000000000002</v>
      </c>
    </row>
    <row r="114" spans="2:4" x14ac:dyDescent="0.25">
      <c r="B114" s="13">
        <v>42482</v>
      </c>
      <c r="C114" s="15">
        <v>0.7762</v>
      </c>
      <c r="D114" s="23">
        <f t="shared" si="2"/>
        <v>0.77601999999999993</v>
      </c>
    </row>
    <row r="115" spans="2:4" x14ac:dyDescent="0.25">
      <c r="B115" s="13">
        <v>42486</v>
      </c>
      <c r="C115" s="15">
        <v>0.77100000000000002</v>
      </c>
      <c r="D115" s="23">
        <f t="shared" si="2"/>
        <v>0.77690000000000003</v>
      </c>
    </row>
    <row r="116" spans="2:4" x14ac:dyDescent="0.25">
      <c r="B116" s="13">
        <v>42487</v>
      </c>
      <c r="C116" s="15">
        <v>0.76280000000000003</v>
      </c>
      <c r="D116" s="23">
        <f t="shared" si="2"/>
        <v>0.77369999999999994</v>
      </c>
    </row>
    <row r="117" spans="2:4" x14ac:dyDescent="0.25">
      <c r="B117" s="13">
        <v>42488</v>
      </c>
      <c r="C117" s="15">
        <v>0.76149999999999995</v>
      </c>
      <c r="D117" s="23">
        <f t="shared" si="2"/>
        <v>0.77053999999999989</v>
      </c>
    </row>
    <row r="118" spans="2:4" x14ac:dyDescent="0.25">
      <c r="B118" s="13">
        <v>42489</v>
      </c>
      <c r="C118" s="15">
        <v>0.76549999999999996</v>
      </c>
      <c r="D118" s="23">
        <f t="shared" si="2"/>
        <v>0.76739999999999997</v>
      </c>
    </row>
    <row r="119" spans="2:4" x14ac:dyDescent="0.25">
      <c r="B119" s="13">
        <v>42492</v>
      </c>
      <c r="C119" s="15">
        <v>0.76070000000000004</v>
      </c>
      <c r="D119" s="23">
        <f t="shared" si="2"/>
        <v>0.76429999999999998</v>
      </c>
    </row>
    <row r="120" spans="2:4" x14ac:dyDescent="0.25">
      <c r="B120" s="13">
        <v>42493</v>
      </c>
      <c r="C120" s="15">
        <v>0.7571</v>
      </c>
      <c r="D120" s="23">
        <f t="shared" si="2"/>
        <v>0.76151999999999997</v>
      </c>
    </row>
    <row r="121" spans="2:4" x14ac:dyDescent="0.25">
      <c r="B121" s="13">
        <v>42494</v>
      </c>
      <c r="C121" s="15">
        <v>0.75009999999999999</v>
      </c>
      <c r="D121" s="23">
        <f t="shared" si="2"/>
        <v>0.75897999999999999</v>
      </c>
    </row>
    <row r="122" spans="2:4" x14ac:dyDescent="0.25">
      <c r="B122" s="13">
        <v>42495</v>
      </c>
      <c r="C122" s="15">
        <v>0.75</v>
      </c>
      <c r="D122" s="23">
        <f t="shared" si="2"/>
        <v>0.75668000000000002</v>
      </c>
    </row>
    <row r="123" spans="2:4" x14ac:dyDescent="0.25">
      <c r="B123" s="13">
        <v>42496</v>
      </c>
      <c r="C123" s="15">
        <v>0.73939999999999995</v>
      </c>
      <c r="D123" s="23">
        <f t="shared" si="2"/>
        <v>0.75146000000000002</v>
      </c>
    </row>
    <row r="124" spans="2:4" x14ac:dyDescent="0.25">
      <c r="B124" s="13">
        <v>42499</v>
      </c>
      <c r="C124" s="15">
        <v>0.73709999999999998</v>
      </c>
      <c r="D124" s="23">
        <f t="shared" si="2"/>
        <v>0.74673999999999996</v>
      </c>
    </row>
    <row r="125" spans="2:4" x14ac:dyDescent="0.25">
      <c r="B125" s="13">
        <v>42500</v>
      </c>
      <c r="C125" s="15">
        <v>0.73280000000000001</v>
      </c>
      <c r="D125" s="23">
        <f t="shared" si="2"/>
        <v>0.74187999999999998</v>
      </c>
    </row>
    <row r="126" spans="2:4" x14ac:dyDescent="0.25">
      <c r="B126" s="13">
        <v>42501</v>
      </c>
      <c r="C126" s="15">
        <v>0.73629999999999995</v>
      </c>
      <c r="D126" s="23">
        <f t="shared" si="2"/>
        <v>0.73912</v>
      </c>
    </row>
    <row r="127" spans="2:4" x14ac:dyDescent="0.25">
      <c r="B127" s="13">
        <v>42502</v>
      </c>
      <c r="C127" s="15">
        <v>0.73350000000000004</v>
      </c>
      <c r="D127" s="23">
        <f t="shared" si="2"/>
        <v>0.73582000000000003</v>
      </c>
    </row>
    <row r="128" spans="2:4" x14ac:dyDescent="0.25">
      <c r="B128" s="13">
        <v>42503</v>
      </c>
      <c r="C128" s="15">
        <v>0.73</v>
      </c>
      <c r="D128" s="23">
        <f t="shared" si="2"/>
        <v>0.73394000000000004</v>
      </c>
    </row>
    <row r="129" spans="2:4" x14ac:dyDescent="0.25">
      <c r="B129" s="13">
        <v>42506</v>
      </c>
      <c r="C129" s="15">
        <v>0.72789999999999999</v>
      </c>
      <c r="D129" s="23">
        <f t="shared" si="2"/>
        <v>0.73210000000000008</v>
      </c>
    </row>
    <row r="130" spans="2:4" x14ac:dyDescent="0.25">
      <c r="B130" s="13">
        <v>42507</v>
      </c>
      <c r="C130" s="15">
        <v>0.73480000000000001</v>
      </c>
      <c r="D130" s="23">
        <f t="shared" si="2"/>
        <v>0.73249999999999993</v>
      </c>
    </row>
    <row r="131" spans="2:4" x14ac:dyDescent="0.25">
      <c r="B131" s="13">
        <v>42508</v>
      </c>
      <c r="C131" s="15">
        <v>0.72789999999999999</v>
      </c>
      <c r="D131" s="23">
        <f t="shared" si="2"/>
        <v>0.73081999999999991</v>
      </c>
    </row>
    <row r="132" spans="2:4" x14ac:dyDescent="0.25">
      <c r="B132" s="13">
        <v>42509</v>
      </c>
      <c r="C132" s="15">
        <v>0.71930000000000005</v>
      </c>
      <c r="D132" s="23">
        <f t="shared" si="2"/>
        <v>0.72797999999999996</v>
      </c>
    </row>
    <row r="133" spans="2:4" x14ac:dyDescent="0.25">
      <c r="B133" s="13">
        <v>42510</v>
      </c>
      <c r="C133" s="15">
        <v>0.72389999999999999</v>
      </c>
      <c r="D133" s="23">
        <f t="shared" si="2"/>
        <v>0.72675999999999996</v>
      </c>
    </row>
    <row r="134" spans="2:4" x14ac:dyDescent="0.25">
      <c r="B134" s="13">
        <v>42513</v>
      </c>
      <c r="C134" s="15">
        <v>0.72419999999999995</v>
      </c>
      <c r="D134" s="23">
        <f t="shared" si="2"/>
        <v>0.72601999999999989</v>
      </c>
    </row>
    <row r="135" spans="2:4" x14ac:dyDescent="0.25">
      <c r="B135" s="13">
        <v>42514</v>
      </c>
      <c r="C135" s="15">
        <v>0.71909999999999996</v>
      </c>
      <c r="D135" s="23">
        <f t="shared" si="2"/>
        <v>0.72287999999999997</v>
      </c>
    </row>
    <row r="136" spans="2:4" x14ac:dyDescent="0.25">
      <c r="B136" s="13">
        <v>42515</v>
      </c>
      <c r="C136" s="15">
        <v>0.72070000000000001</v>
      </c>
      <c r="D136" s="23">
        <f t="shared" si="2"/>
        <v>0.72143999999999997</v>
      </c>
    </row>
    <row r="137" spans="2:4" x14ac:dyDescent="0.25">
      <c r="B137" s="13">
        <v>42516</v>
      </c>
      <c r="C137" s="15">
        <v>0.72140000000000004</v>
      </c>
      <c r="D137" s="23">
        <f t="shared" si="2"/>
        <v>0.72185999999999995</v>
      </c>
    </row>
    <row r="138" spans="2:4" x14ac:dyDescent="0.25">
      <c r="B138" s="13">
        <v>42517</v>
      </c>
      <c r="C138" s="15">
        <v>0.72270000000000001</v>
      </c>
      <c r="D138" s="23">
        <f t="shared" si="2"/>
        <v>0.72161999999999993</v>
      </c>
    </row>
    <row r="139" spans="2:4" x14ac:dyDescent="0.25">
      <c r="B139" s="13">
        <v>42520</v>
      </c>
      <c r="C139" s="15">
        <v>0.71599999999999997</v>
      </c>
      <c r="D139" s="23">
        <f t="shared" ref="D139:D202" si="3">AVERAGE(C135:C139)</f>
        <v>0.71997999999999995</v>
      </c>
    </row>
    <row r="140" spans="2:4" x14ac:dyDescent="0.25">
      <c r="B140" s="13">
        <v>42521</v>
      </c>
      <c r="C140" s="15">
        <v>0.72419999999999995</v>
      </c>
      <c r="D140" s="23">
        <f t="shared" si="3"/>
        <v>0.72099999999999986</v>
      </c>
    </row>
    <row r="141" spans="2:4" x14ac:dyDescent="0.25">
      <c r="B141" s="13">
        <v>42522</v>
      </c>
      <c r="C141" s="15">
        <v>0.72699999999999998</v>
      </c>
      <c r="D141" s="23">
        <f t="shared" si="3"/>
        <v>0.7222599999999999</v>
      </c>
    </row>
    <row r="142" spans="2:4" x14ac:dyDescent="0.25">
      <c r="B142" s="13">
        <v>42523</v>
      </c>
      <c r="C142" s="15">
        <v>0.72389999999999999</v>
      </c>
      <c r="D142" s="23">
        <f t="shared" si="3"/>
        <v>0.72275999999999985</v>
      </c>
    </row>
    <row r="143" spans="2:4" x14ac:dyDescent="0.25">
      <c r="B143" s="13">
        <v>42524</v>
      </c>
      <c r="C143" s="15">
        <v>0.72460000000000002</v>
      </c>
      <c r="D143" s="23">
        <f t="shared" si="3"/>
        <v>0.72314000000000001</v>
      </c>
    </row>
    <row r="144" spans="2:4" x14ac:dyDescent="0.25">
      <c r="B144" s="13">
        <v>42527</v>
      </c>
      <c r="C144" s="15">
        <v>0.73309999999999997</v>
      </c>
      <c r="D144" s="23">
        <f t="shared" si="3"/>
        <v>0.72655999999999998</v>
      </c>
    </row>
    <row r="145" spans="2:4" x14ac:dyDescent="0.25">
      <c r="B145" s="13">
        <v>42528</v>
      </c>
      <c r="C145" s="15">
        <v>0.74270000000000003</v>
      </c>
      <c r="D145" s="23">
        <f t="shared" si="3"/>
        <v>0.73026000000000002</v>
      </c>
    </row>
    <row r="146" spans="2:4" x14ac:dyDescent="0.25">
      <c r="B146" s="13">
        <v>42529</v>
      </c>
      <c r="C146" s="15">
        <v>0.74539999999999995</v>
      </c>
      <c r="D146" s="23">
        <f t="shared" si="3"/>
        <v>0.73394000000000004</v>
      </c>
    </row>
    <row r="147" spans="2:4" x14ac:dyDescent="0.25">
      <c r="B147" s="13">
        <v>42530</v>
      </c>
      <c r="C147" s="15">
        <v>0.74650000000000005</v>
      </c>
      <c r="D147" s="23">
        <f t="shared" si="3"/>
        <v>0.73846000000000012</v>
      </c>
    </row>
    <row r="148" spans="2:4" x14ac:dyDescent="0.25">
      <c r="B148" s="13">
        <v>42531</v>
      </c>
      <c r="C148" s="15">
        <v>0.74150000000000005</v>
      </c>
      <c r="D148" s="23">
        <f t="shared" si="3"/>
        <v>0.74184000000000005</v>
      </c>
    </row>
    <row r="149" spans="2:4" x14ac:dyDescent="0.25">
      <c r="B149" s="13">
        <v>42535</v>
      </c>
      <c r="C149" s="15">
        <v>0.74009999999999998</v>
      </c>
      <c r="D149" s="23">
        <f t="shared" si="3"/>
        <v>0.7432399999999999</v>
      </c>
    </row>
    <row r="150" spans="2:4" x14ac:dyDescent="0.25">
      <c r="B150" s="13">
        <v>42536</v>
      </c>
      <c r="C150" s="15">
        <v>0.73740000000000006</v>
      </c>
      <c r="D150" s="23">
        <f t="shared" si="3"/>
        <v>0.74218000000000006</v>
      </c>
    </row>
    <row r="151" spans="2:4" x14ac:dyDescent="0.25">
      <c r="B151" s="13">
        <v>42537</v>
      </c>
      <c r="C151" s="15">
        <v>0.73909999999999998</v>
      </c>
      <c r="D151" s="23">
        <f t="shared" si="3"/>
        <v>0.74092000000000002</v>
      </c>
    </row>
    <row r="152" spans="2:4" x14ac:dyDescent="0.25">
      <c r="B152" s="13">
        <v>42538</v>
      </c>
      <c r="C152" s="15">
        <v>0.7389</v>
      </c>
      <c r="D152" s="23">
        <f t="shared" si="3"/>
        <v>0.73940000000000006</v>
      </c>
    </row>
    <row r="153" spans="2:4" x14ac:dyDescent="0.25">
      <c r="B153" s="13">
        <v>42541</v>
      </c>
      <c r="C153" s="15">
        <v>0.74439999999999995</v>
      </c>
      <c r="D153" s="23">
        <f t="shared" si="3"/>
        <v>0.73998000000000008</v>
      </c>
    </row>
    <row r="154" spans="2:4" x14ac:dyDescent="0.25">
      <c r="B154" s="13">
        <v>42542</v>
      </c>
      <c r="C154" s="15">
        <v>0.74729999999999996</v>
      </c>
      <c r="D154" s="23">
        <f t="shared" si="3"/>
        <v>0.74142000000000008</v>
      </c>
    </row>
    <row r="155" spans="2:4" x14ac:dyDescent="0.25">
      <c r="B155" s="13">
        <v>42543</v>
      </c>
      <c r="C155" s="15">
        <v>0.74609999999999999</v>
      </c>
      <c r="D155" s="23">
        <f t="shared" si="3"/>
        <v>0.74315999999999993</v>
      </c>
    </row>
    <row r="156" spans="2:4" x14ac:dyDescent="0.25">
      <c r="B156" s="13">
        <v>42544</v>
      </c>
      <c r="C156" s="15">
        <v>0.75329999999999997</v>
      </c>
      <c r="D156" s="23">
        <f t="shared" si="3"/>
        <v>0.746</v>
      </c>
    </row>
    <row r="157" spans="2:4" x14ac:dyDescent="0.25">
      <c r="B157" s="13">
        <v>42545</v>
      </c>
      <c r="C157" s="15">
        <v>0.73870000000000002</v>
      </c>
      <c r="D157" s="23">
        <f t="shared" si="3"/>
        <v>0.74595999999999996</v>
      </c>
    </row>
    <row r="158" spans="2:4" x14ac:dyDescent="0.25">
      <c r="B158" s="13">
        <v>42548</v>
      </c>
      <c r="C158" s="15">
        <v>0.7409</v>
      </c>
      <c r="D158" s="23">
        <f t="shared" si="3"/>
        <v>0.74525999999999992</v>
      </c>
    </row>
    <row r="159" spans="2:4" x14ac:dyDescent="0.25">
      <c r="B159" s="13">
        <v>42549</v>
      </c>
      <c r="C159" s="15">
        <v>0.73980000000000001</v>
      </c>
      <c r="D159" s="23">
        <f t="shared" si="3"/>
        <v>0.74375999999999998</v>
      </c>
    </row>
    <row r="160" spans="2:4" x14ac:dyDescent="0.25">
      <c r="B160" s="13">
        <v>42550</v>
      </c>
      <c r="C160" s="15">
        <v>0.73870000000000002</v>
      </c>
      <c r="D160" s="23">
        <f t="shared" si="3"/>
        <v>0.74227999999999994</v>
      </c>
    </row>
    <row r="161" spans="2:4" x14ac:dyDescent="0.25">
      <c r="B161" s="13">
        <v>42551</v>
      </c>
      <c r="C161" s="15">
        <v>0.74260000000000004</v>
      </c>
      <c r="D161" s="23">
        <f t="shared" si="3"/>
        <v>0.74014000000000002</v>
      </c>
    </row>
    <row r="162" spans="2:4" x14ac:dyDescent="0.25">
      <c r="B162" s="13">
        <v>42552</v>
      </c>
      <c r="C162" s="15">
        <v>0.746</v>
      </c>
      <c r="D162" s="23">
        <f t="shared" si="3"/>
        <v>0.74160000000000004</v>
      </c>
    </row>
    <row r="163" spans="2:4" x14ac:dyDescent="0.25">
      <c r="B163" s="13">
        <v>42555</v>
      </c>
      <c r="C163" s="15">
        <v>0.75060000000000004</v>
      </c>
      <c r="D163" s="23">
        <f t="shared" si="3"/>
        <v>0.74353999999999998</v>
      </c>
    </row>
    <row r="164" spans="2:4" x14ac:dyDescent="0.25">
      <c r="B164" s="13">
        <v>42556</v>
      </c>
      <c r="C164" s="15">
        <v>0.75170000000000003</v>
      </c>
      <c r="D164" s="23">
        <f t="shared" si="3"/>
        <v>0.74592000000000003</v>
      </c>
    </row>
    <row r="165" spans="2:4" x14ac:dyDescent="0.25">
      <c r="B165" s="13">
        <v>42557</v>
      </c>
      <c r="C165" s="15">
        <v>0.74360000000000004</v>
      </c>
      <c r="D165" s="23">
        <f t="shared" si="3"/>
        <v>0.7468999999999999</v>
      </c>
    </row>
    <row r="166" spans="2:4" x14ac:dyDescent="0.25">
      <c r="B166" s="13">
        <v>42558</v>
      </c>
      <c r="C166" s="15">
        <v>0.75209999999999999</v>
      </c>
      <c r="D166" s="23">
        <f t="shared" si="3"/>
        <v>0.74880000000000002</v>
      </c>
    </row>
    <row r="167" spans="2:4" x14ac:dyDescent="0.25">
      <c r="B167" s="13">
        <v>42559</v>
      </c>
      <c r="C167" s="15">
        <v>0.74880000000000002</v>
      </c>
      <c r="D167" s="23">
        <f t="shared" si="3"/>
        <v>0.74936000000000003</v>
      </c>
    </row>
    <row r="168" spans="2:4" x14ac:dyDescent="0.25">
      <c r="B168" s="13">
        <v>42562</v>
      </c>
      <c r="C168" s="15">
        <v>0.75590000000000002</v>
      </c>
      <c r="D168" s="23">
        <f t="shared" si="3"/>
        <v>0.75041999999999998</v>
      </c>
    </row>
    <row r="169" spans="2:4" x14ac:dyDescent="0.25">
      <c r="B169" s="13">
        <v>42563</v>
      </c>
      <c r="C169" s="15">
        <v>0.75880000000000003</v>
      </c>
      <c r="D169" s="23">
        <f t="shared" si="3"/>
        <v>0.75183999999999995</v>
      </c>
    </row>
    <row r="170" spans="2:4" x14ac:dyDescent="0.25">
      <c r="B170" s="13">
        <v>42564</v>
      </c>
      <c r="C170" s="15">
        <v>0.76019999999999999</v>
      </c>
      <c r="D170" s="23">
        <f t="shared" si="3"/>
        <v>0.75516000000000005</v>
      </c>
    </row>
    <row r="171" spans="2:4" x14ac:dyDescent="0.25">
      <c r="B171" s="13">
        <v>42565</v>
      </c>
      <c r="C171" s="15">
        <v>0.7611</v>
      </c>
      <c r="D171" s="23">
        <f t="shared" si="3"/>
        <v>0.75695999999999997</v>
      </c>
    </row>
    <row r="172" spans="2:4" x14ac:dyDescent="0.25">
      <c r="B172" s="13">
        <v>42566</v>
      </c>
      <c r="C172" s="15">
        <v>0.76259999999999994</v>
      </c>
      <c r="D172" s="23">
        <f t="shared" si="3"/>
        <v>0.75971999999999995</v>
      </c>
    </row>
    <row r="173" spans="2:4" x14ac:dyDescent="0.25">
      <c r="B173" s="13">
        <v>42569</v>
      </c>
      <c r="C173" s="15">
        <v>0.76</v>
      </c>
      <c r="D173" s="23">
        <f t="shared" si="3"/>
        <v>0.76053999999999999</v>
      </c>
    </row>
    <row r="174" spans="2:4" x14ac:dyDescent="0.25">
      <c r="B174" s="13">
        <v>42570</v>
      </c>
      <c r="C174" s="15">
        <v>0.75290000000000001</v>
      </c>
      <c r="D174" s="23">
        <f t="shared" si="3"/>
        <v>0.75935999999999992</v>
      </c>
    </row>
    <row r="175" spans="2:4" x14ac:dyDescent="0.25">
      <c r="B175" s="13">
        <v>42571</v>
      </c>
      <c r="C175" s="15">
        <v>0.75009999999999999</v>
      </c>
      <c r="D175" s="23">
        <f t="shared" si="3"/>
        <v>0.7573399999999999</v>
      </c>
    </row>
    <row r="176" spans="2:4" x14ac:dyDescent="0.25">
      <c r="B176" s="13">
        <v>42572</v>
      </c>
      <c r="C176" s="15">
        <v>0.74870000000000003</v>
      </c>
      <c r="D176" s="23">
        <f t="shared" si="3"/>
        <v>0.75485999999999998</v>
      </c>
    </row>
    <row r="177" spans="2:4" x14ac:dyDescent="0.25">
      <c r="B177" s="13">
        <v>42573</v>
      </c>
      <c r="C177" s="15">
        <v>0.74760000000000004</v>
      </c>
      <c r="D177" s="23">
        <f t="shared" si="3"/>
        <v>0.75185999999999997</v>
      </c>
    </row>
    <row r="178" spans="2:4" x14ac:dyDescent="0.25">
      <c r="B178" s="13">
        <v>42576</v>
      </c>
      <c r="C178" s="15">
        <v>0.74850000000000005</v>
      </c>
      <c r="D178" s="23">
        <f t="shared" si="3"/>
        <v>0.74956</v>
      </c>
    </row>
    <row r="179" spans="2:4" x14ac:dyDescent="0.25">
      <c r="B179" s="13">
        <v>42577</v>
      </c>
      <c r="C179" s="15">
        <v>0.75229999999999997</v>
      </c>
      <c r="D179" s="23">
        <f t="shared" si="3"/>
        <v>0.74944000000000011</v>
      </c>
    </row>
    <row r="180" spans="2:4" x14ac:dyDescent="0.25">
      <c r="B180" s="13">
        <v>42578</v>
      </c>
      <c r="C180" s="15">
        <v>0.74819999999999998</v>
      </c>
      <c r="D180" s="23">
        <f t="shared" si="3"/>
        <v>0.74906000000000006</v>
      </c>
    </row>
    <row r="181" spans="2:4" x14ac:dyDescent="0.25">
      <c r="B181" s="13">
        <v>42579</v>
      </c>
      <c r="C181" s="15">
        <v>0.75249999999999995</v>
      </c>
      <c r="D181" s="23">
        <f t="shared" si="3"/>
        <v>0.74981999999999993</v>
      </c>
    </row>
    <row r="182" spans="2:4" x14ac:dyDescent="0.25">
      <c r="B182" s="13">
        <v>42580</v>
      </c>
      <c r="C182" s="15">
        <v>0.75219999999999998</v>
      </c>
      <c r="D182" s="23">
        <f t="shared" si="3"/>
        <v>0.75073999999999985</v>
      </c>
    </row>
    <row r="183" spans="2:4" x14ac:dyDescent="0.25">
      <c r="B183" s="13">
        <v>42584</v>
      </c>
      <c r="C183" s="15">
        <v>0.75470000000000004</v>
      </c>
      <c r="D183" s="23">
        <f t="shared" si="3"/>
        <v>0.75198000000000009</v>
      </c>
    </row>
    <row r="184" spans="2:4" x14ac:dyDescent="0.25">
      <c r="B184" s="13">
        <v>42585</v>
      </c>
      <c r="C184" s="15">
        <v>0.75890000000000002</v>
      </c>
      <c r="D184" s="23">
        <f t="shared" si="3"/>
        <v>0.75330000000000008</v>
      </c>
    </row>
    <row r="185" spans="2:4" x14ac:dyDescent="0.25">
      <c r="B185" s="13">
        <v>42586</v>
      </c>
      <c r="C185" s="15">
        <v>0.76070000000000004</v>
      </c>
      <c r="D185" s="23">
        <f t="shared" si="3"/>
        <v>0.75580000000000003</v>
      </c>
    </row>
    <row r="186" spans="2:4" x14ac:dyDescent="0.25">
      <c r="B186" s="13">
        <v>42587</v>
      </c>
      <c r="C186" s="15">
        <v>0.76600000000000001</v>
      </c>
      <c r="D186" s="23">
        <f t="shared" si="3"/>
        <v>0.75849999999999995</v>
      </c>
    </row>
    <row r="187" spans="2:4" x14ac:dyDescent="0.25">
      <c r="B187" s="13">
        <v>42590</v>
      </c>
      <c r="C187" s="15">
        <v>0.76100000000000001</v>
      </c>
      <c r="D187" s="23">
        <f t="shared" si="3"/>
        <v>0.76026000000000005</v>
      </c>
    </row>
    <row r="188" spans="2:4" x14ac:dyDescent="0.25">
      <c r="B188" s="13">
        <v>42591</v>
      </c>
      <c r="C188" s="15">
        <v>0.7631</v>
      </c>
      <c r="D188" s="23">
        <f t="shared" si="3"/>
        <v>0.76194000000000006</v>
      </c>
    </row>
    <row r="189" spans="2:4" x14ac:dyDescent="0.25">
      <c r="B189" s="13">
        <v>42592</v>
      </c>
      <c r="C189" s="15">
        <v>0.76949999999999996</v>
      </c>
      <c r="D189" s="23">
        <f t="shared" si="3"/>
        <v>0.76405999999999996</v>
      </c>
    </row>
    <row r="190" spans="2:4" x14ac:dyDescent="0.25">
      <c r="B190" s="13">
        <v>42593</v>
      </c>
      <c r="C190" s="15">
        <v>0.77010000000000001</v>
      </c>
      <c r="D190" s="23">
        <f t="shared" si="3"/>
        <v>0.76593999999999995</v>
      </c>
    </row>
    <row r="191" spans="2:4" x14ac:dyDescent="0.25">
      <c r="B191" s="13">
        <v>42594</v>
      </c>
      <c r="C191" s="15">
        <v>0.76910000000000001</v>
      </c>
      <c r="D191" s="23">
        <f t="shared" si="3"/>
        <v>0.76655999999999991</v>
      </c>
    </row>
    <row r="192" spans="2:4" x14ac:dyDescent="0.25">
      <c r="B192" s="13">
        <v>42597</v>
      </c>
      <c r="C192" s="15">
        <v>0.76570000000000005</v>
      </c>
      <c r="D192" s="23">
        <f t="shared" si="3"/>
        <v>0.76749999999999985</v>
      </c>
    </row>
    <row r="193" spans="2:4" x14ac:dyDescent="0.25">
      <c r="B193" s="13">
        <v>42598</v>
      </c>
      <c r="C193" s="15">
        <v>0.76980000000000004</v>
      </c>
      <c r="D193" s="23">
        <f t="shared" si="3"/>
        <v>0.76883999999999997</v>
      </c>
    </row>
    <row r="194" spans="2:4" x14ac:dyDescent="0.25">
      <c r="B194" s="13">
        <v>42599</v>
      </c>
      <c r="C194" s="15">
        <v>0.7671</v>
      </c>
      <c r="D194" s="23">
        <f t="shared" si="3"/>
        <v>0.76836000000000004</v>
      </c>
    </row>
    <row r="195" spans="2:4" x14ac:dyDescent="0.25">
      <c r="B195" s="13">
        <v>42600</v>
      </c>
      <c r="C195" s="15">
        <v>0.77110000000000001</v>
      </c>
      <c r="D195" s="23">
        <f t="shared" si="3"/>
        <v>0.76856000000000013</v>
      </c>
    </row>
    <row r="196" spans="2:4" x14ac:dyDescent="0.25">
      <c r="B196" s="13">
        <v>42601</v>
      </c>
      <c r="C196" s="15">
        <v>0.76439999999999997</v>
      </c>
      <c r="D196" s="23">
        <f t="shared" si="3"/>
        <v>0.76761999999999997</v>
      </c>
    </row>
    <row r="197" spans="2:4" x14ac:dyDescent="0.25">
      <c r="B197" s="13">
        <v>42604</v>
      </c>
      <c r="C197" s="15">
        <v>0.75890000000000002</v>
      </c>
      <c r="D197" s="23">
        <f t="shared" si="3"/>
        <v>0.76626000000000005</v>
      </c>
    </row>
    <row r="198" spans="2:4" x14ac:dyDescent="0.25">
      <c r="B198" s="13">
        <v>42605</v>
      </c>
      <c r="C198" s="15">
        <v>0.76419999999999999</v>
      </c>
      <c r="D198" s="23">
        <f t="shared" si="3"/>
        <v>0.76514000000000004</v>
      </c>
    </row>
    <row r="199" spans="2:4" x14ac:dyDescent="0.25">
      <c r="B199" s="13">
        <v>42606</v>
      </c>
      <c r="C199" s="15">
        <v>0.76029999999999998</v>
      </c>
      <c r="D199" s="23">
        <f t="shared" si="3"/>
        <v>0.76378000000000001</v>
      </c>
    </row>
    <row r="200" spans="2:4" x14ac:dyDescent="0.25">
      <c r="B200" s="13">
        <v>42607</v>
      </c>
      <c r="C200" s="15">
        <v>0.7631</v>
      </c>
      <c r="D200" s="23">
        <f t="shared" si="3"/>
        <v>0.76217999999999997</v>
      </c>
    </row>
    <row r="201" spans="2:4" x14ac:dyDescent="0.25">
      <c r="B201" s="13">
        <v>42608</v>
      </c>
      <c r="C201" s="15">
        <v>0.76400000000000001</v>
      </c>
      <c r="D201" s="23">
        <f t="shared" si="3"/>
        <v>0.7621</v>
      </c>
    </row>
    <row r="202" spans="2:4" x14ac:dyDescent="0.25">
      <c r="B202" s="13">
        <v>42611</v>
      </c>
      <c r="C202" s="15">
        <v>0.75509999999999999</v>
      </c>
      <c r="D202" s="23">
        <f t="shared" si="3"/>
        <v>0.76133999999999991</v>
      </c>
    </row>
    <row r="203" spans="2:4" x14ac:dyDescent="0.25">
      <c r="B203" s="13">
        <v>42612</v>
      </c>
      <c r="C203" s="15">
        <v>0.75690000000000002</v>
      </c>
      <c r="D203" s="23">
        <f t="shared" ref="D203:D266" si="4">AVERAGE(C199:C203)</f>
        <v>0.75988</v>
      </c>
    </row>
    <row r="204" spans="2:4" x14ac:dyDescent="0.25">
      <c r="B204" s="13">
        <v>42613</v>
      </c>
      <c r="C204" s="15">
        <v>0.75139999999999996</v>
      </c>
      <c r="D204" s="23">
        <f t="shared" si="4"/>
        <v>0.7581</v>
      </c>
    </row>
    <row r="205" spans="2:4" x14ac:dyDescent="0.25">
      <c r="B205" s="13">
        <v>42614</v>
      </c>
      <c r="C205" s="15">
        <v>0.75380000000000003</v>
      </c>
      <c r="D205" s="23">
        <f t="shared" si="4"/>
        <v>0.75623999999999991</v>
      </c>
    </row>
    <row r="206" spans="2:4" x14ac:dyDescent="0.25">
      <c r="B206" s="13">
        <v>42615</v>
      </c>
      <c r="C206" s="15">
        <v>0.75590000000000002</v>
      </c>
      <c r="D206" s="23">
        <f t="shared" si="4"/>
        <v>0.75461999999999996</v>
      </c>
    </row>
    <row r="207" spans="2:4" x14ac:dyDescent="0.25">
      <c r="B207" s="13">
        <v>42618</v>
      </c>
      <c r="C207" s="15">
        <v>0.7601</v>
      </c>
      <c r="D207" s="23">
        <f t="shared" si="4"/>
        <v>0.75562000000000007</v>
      </c>
    </row>
    <row r="208" spans="2:4" x14ac:dyDescent="0.25">
      <c r="B208" s="13">
        <v>42619</v>
      </c>
      <c r="C208" s="15">
        <v>0.76290000000000002</v>
      </c>
      <c r="D208" s="23">
        <f t="shared" si="4"/>
        <v>0.75682000000000005</v>
      </c>
    </row>
    <row r="209" spans="2:4" x14ac:dyDescent="0.25">
      <c r="B209" s="13">
        <v>42620</v>
      </c>
      <c r="C209" s="15">
        <v>0.76780000000000004</v>
      </c>
      <c r="D209" s="23">
        <f t="shared" si="4"/>
        <v>0.76010000000000011</v>
      </c>
    </row>
    <row r="210" spans="2:4" x14ac:dyDescent="0.25">
      <c r="B210" s="13">
        <v>42621</v>
      </c>
      <c r="C210" s="15">
        <v>0.76980000000000004</v>
      </c>
      <c r="D210" s="23">
        <f t="shared" si="4"/>
        <v>0.76330000000000009</v>
      </c>
    </row>
    <row r="211" spans="2:4" x14ac:dyDescent="0.25">
      <c r="B211" s="13">
        <v>42622</v>
      </c>
      <c r="C211" s="15">
        <v>0.76519999999999999</v>
      </c>
      <c r="D211" s="23">
        <f t="shared" si="4"/>
        <v>0.76516000000000006</v>
      </c>
    </row>
    <row r="212" spans="2:4" x14ac:dyDescent="0.25">
      <c r="B212" s="13">
        <v>42625</v>
      </c>
      <c r="C212" s="15">
        <v>0.75329999999999997</v>
      </c>
      <c r="D212" s="23">
        <f t="shared" si="4"/>
        <v>0.76380000000000003</v>
      </c>
    </row>
    <row r="213" spans="2:4" x14ac:dyDescent="0.25">
      <c r="B213" s="13">
        <v>42626</v>
      </c>
      <c r="C213" s="15">
        <v>0.75360000000000005</v>
      </c>
      <c r="D213" s="23">
        <f t="shared" si="4"/>
        <v>0.76193999999999995</v>
      </c>
    </row>
    <row r="214" spans="2:4" x14ac:dyDescent="0.25">
      <c r="B214" s="13">
        <v>42627</v>
      </c>
      <c r="C214" s="15">
        <v>0.748</v>
      </c>
      <c r="D214" s="23">
        <f t="shared" si="4"/>
        <v>0.7579800000000001</v>
      </c>
    </row>
    <row r="215" spans="2:4" x14ac:dyDescent="0.25">
      <c r="B215" s="13">
        <v>42628</v>
      </c>
      <c r="C215" s="15">
        <v>0.74690000000000001</v>
      </c>
      <c r="D215" s="23">
        <f t="shared" si="4"/>
        <v>0.75340000000000007</v>
      </c>
    </row>
    <row r="216" spans="2:4" x14ac:dyDescent="0.25">
      <c r="B216" s="13">
        <v>42629</v>
      </c>
      <c r="C216" s="15">
        <v>0.75109999999999999</v>
      </c>
      <c r="D216" s="23">
        <f t="shared" si="4"/>
        <v>0.75058000000000002</v>
      </c>
    </row>
    <row r="217" spans="2:4" x14ac:dyDescent="0.25">
      <c r="B217" s="13">
        <v>42632</v>
      </c>
      <c r="C217" s="15">
        <v>0.75439999999999996</v>
      </c>
      <c r="D217" s="23">
        <f t="shared" si="4"/>
        <v>0.75080000000000002</v>
      </c>
    </row>
    <row r="218" spans="2:4" x14ac:dyDescent="0.25">
      <c r="B218" s="13">
        <v>42633</v>
      </c>
      <c r="C218" s="15">
        <v>0.75419999999999998</v>
      </c>
      <c r="D218" s="23">
        <f t="shared" si="4"/>
        <v>0.75092000000000003</v>
      </c>
    </row>
    <row r="219" spans="2:4" x14ac:dyDescent="0.25">
      <c r="B219" s="13">
        <v>42634</v>
      </c>
      <c r="C219" s="15">
        <v>0.75549999999999995</v>
      </c>
      <c r="D219" s="23">
        <f t="shared" si="4"/>
        <v>0.75241999999999998</v>
      </c>
    </row>
    <row r="220" spans="2:4" x14ac:dyDescent="0.25">
      <c r="B220" s="13">
        <v>42635</v>
      </c>
      <c r="C220" s="15">
        <v>0.76370000000000005</v>
      </c>
      <c r="D220" s="23">
        <f t="shared" si="4"/>
        <v>0.75578000000000001</v>
      </c>
    </row>
    <row r="221" spans="2:4" x14ac:dyDescent="0.25">
      <c r="B221" s="13">
        <v>42636</v>
      </c>
      <c r="C221" s="15">
        <v>0.76370000000000005</v>
      </c>
      <c r="D221" s="23">
        <f t="shared" si="4"/>
        <v>0.75829999999999997</v>
      </c>
    </row>
    <row r="222" spans="2:4" x14ac:dyDescent="0.25">
      <c r="B222" s="13">
        <v>42639</v>
      </c>
      <c r="C222" s="15">
        <v>0.76239999999999997</v>
      </c>
      <c r="D222" s="23">
        <f t="shared" si="4"/>
        <v>0.75990000000000002</v>
      </c>
    </row>
    <row r="223" spans="2:4" x14ac:dyDescent="0.25">
      <c r="B223" s="13">
        <v>42640</v>
      </c>
      <c r="C223" s="15">
        <v>0.76659999999999995</v>
      </c>
      <c r="D223" s="23">
        <f t="shared" si="4"/>
        <v>0.76238000000000006</v>
      </c>
    </row>
    <row r="224" spans="2:4" x14ac:dyDescent="0.25">
      <c r="B224" s="13">
        <v>42641</v>
      </c>
      <c r="C224" s="15">
        <v>0.76819999999999999</v>
      </c>
      <c r="D224" s="23">
        <f t="shared" si="4"/>
        <v>0.76492000000000004</v>
      </c>
    </row>
    <row r="225" spans="2:4" x14ac:dyDescent="0.25">
      <c r="B225" s="13">
        <v>42642</v>
      </c>
      <c r="C225" s="15">
        <v>0.76839999999999997</v>
      </c>
      <c r="D225" s="23">
        <f t="shared" si="4"/>
        <v>0.76585999999999999</v>
      </c>
    </row>
    <row r="226" spans="2:4" x14ac:dyDescent="0.25">
      <c r="B226" s="13">
        <v>42643</v>
      </c>
      <c r="C226" s="15">
        <v>0.76300000000000001</v>
      </c>
      <c r="D226" s="23">
        <f t="shared" si="4"/>
        <v>0.76571999999999996</v>
      </c>
    </row>
    <row r="227" spans="2:4" x14ac:dyDescent="0.25">
      <c r="B227" s="13">
        <v>42647</v>
      </c>
      <c r="C227" s="15">
        <v>0.76719999999999999</v>
      </c>
      <c r="D227" s="23">
        <f t="shared" si="4"/>
        <v>0.76667999999999992</v>
      </c>
    </row>
    <row r="228" spans="2:4" x14ac:dyDescent="0.25">
      <c r="B228" s="13">
        <v>42648</v>
      </c>
      <c r="C228" s="15">
        <v>0.76329999999999998</v>
      </c>
      <c r="D228" s="23">
        <f t="shared" si="4"/>
        <v>0.76601999999999992</v>
      </c>
    </row>
    <row r="229" spans="2:4" x14ac:dyDescent="0.25">
      <c r="B229" s="13">
        <v>42649</v>
      </c>
      <c r="C229" s="15">
        <v>0.75960000000000005</v>
      </c>
      <c r="D229" s="23">
        <f t="shared" si="4"/>
        <v>0.76430000000000009</v>
      </c>
    </row>
    <row r="230" spans="2:4" x14ac:dyDescent="0.25">
      <c r="B230" s="13">
        <v>42650</v>
      </c>
      <c r="C230" s="15">
        <v>0.75729999999999997</v>
      </c>
      <c r="D230" s="23">
        <f t="shared" si="4"/>
        <v>0.76207999999999987</v>
      </c>
    </row>
    <row r="231" spans="2:4" x14ac:dyDescent="0.25">
      <c r="B231" s="13">
        <v>42653</v>
      </c>
      <c r="C231" s="15">
        <v>0.75929999999999997</v>
      </c>
      <c r="D231" s="23">
        <f t="shared" si="4"/>
        <v>0.76133999999999991</v>
      </c>
    </row>
    <row r="232" spans="2:4" x14ac:dyDescent="0.25">
      <c r="B232" s="13">
        <v>42654</v>
      </c>
      <c r="C232" s="15">
        <v>0.75519999999999998</v>
      </c>
      <c r="D232" s="23">
        <f t="shared" si="4"/>
        <v>0.75893999999999995</v>
      </c>
    </row>
    <row r="233" spans="2:4" x14ac:dyDescent="0.25">
      <c r="B233" s="13">
        <v>42655</v>
      </c>
      <c r="C233" s="15">
        <v>0.75770000000000004</v>
      </c>
      <c r="D233" s="23">
        <f t="shared" si="4"/>
        <v>0.75782000000000005</v>
      </c>
    </row>
    <row r="234" spans="2:4" x14ac:dyDescent="0.25">
      <c r="B234" s="13">
        <v>42656</v>
      </c>
      <c r="C234" s="15">
        <v>0.75370000000000004</v>
      </c>
      <c r="D234" s="23">
        <f t="shared" si="4"/>
        <v>0.75663999999999998</v>
      </c>
    </row>
    <row r="235" spans="2:4" x14ac:dyDescent="0.25">
      <c r="B235" s="13">
        <v>42657</v>
      </c>
      <c r="C235" s="15">
        <v>0.75819999999999999</v>
      </c>
      <c r="D235" s="23">
        <f t="shared" si="4"/>
        <v>0.75682000000000005</v>
      </c>
    </row>
    <row r="236" spans="2:4" x14ac:dyDescent="0.25">
      <c r="B236" s="13">
        <v>42660</v>
      </c>
      <c r="C236" s="15">
        <v>0.75990000000000002</v>
      </c>
      <c r="D236" s="23">
        <f t="shared" si="4"/>
        <v>0.75694000000000006</v>
      </c>
    </row>
    <row r="237" spans="2:4" x14ac:dyDescent="0.25">
      <c r="B237" s="13">
        <v>42661</v>
      </c>
      <c r="C237" s="15">
        <v>0.7671</v>
      </c>
      <c r="D237" s="23">
        <f t="shared" si="4"/>
        <v>0.75931999999999999</v>
      </c>
    </row>
    <row r="238" spans="2:4" x14ac:dyDescent="0.25">
      <c r="B238" s="13">
        <v>42662</v>
      </c>
      <c r="C238" s="15">
        <v>0.76659999999999995</v>
      </c>
      <c r="D238" s="23">
        <f t="shared" si="4"/>
        <v>0.7611</v>
      </c>
    </row>
    <row r="239" spans="2:4" x14ac:dyDescent="0.25">
      <c r="B239" s="13">
        <v>42663</v>
      </c>
      <c r="C239" s="15">
        <v>0.76700000000000002</v>
      </c>
      <c r="D239" s="23">
        <f t="shared" si="4"/>
        <v>0.76375999999999999</v>
      </c>
    </row>
    <row r="240" spans="2:4" x14ac:dyDescent="0.25">
      <c r="B240" s="13">
        <v>42664</v>
      </c>
      <c r="C240" s="15">
        <v>0.76300000000000001</v>
      </c>
      <c r="D240" s="23">
        <f t="shared" si="4"/>
        <v>0.76471999999999996</v>
      </c>
    </row>
    <row r="241" spans="2:4" x14ac:dyDescent="0.25">
      <c r="B241" s="13">
        <v>42667</v>
      </c>
      <c r="C241" s="15">
        <v>0.76149999999999995</v>
      </c>
      <c r="D241" s="23">
        <f t="shared" si="4"/>
        <v>0.76503999999999994</v>
      </c>
    </row>
    <row r="242" spans="2:4" x14ac:dyDescent="0.25">
      <c r="B242" s="13">
        <v>42668</v>
      </c>
      <c r="C242" s="15">
        <v>0.76290000000000002</v>
      </c>
      <c r="D242" s="23">
        <f t="shared" si="4"/>
        <v>0.76419999999999999</v>
      </c>
    </row>
    <row r="243" spans="2:4" x14ac:dyDescent="0.25">
      <c r="B243" s="13">
        <v>42669</v>
      </c>
      <c r="C243" s="15">
        <v>0.76829999999999998</v>
      </c>
      <c r="D243" s="23">
        <f t="shared" si="4"/>
        <v>0.76454</v>
      </c>
    </row>
    <row r="244" spans="2:4" x14ac:dyDescent="0.25">
      <c r="B244" s="13">
        <v>42670</v>
      </c>
      <c r="C244" s="15">
        <v>0.7631</v>
      </c>
      <c r="D244" s="23">
        <f t="shared" si="4"/>
        <v>0.76375999999999999</v>
      </c>
    </row>
    <row r="245" spans="2:4" x14ac:dyDescent="0.25">
      <c r="B245" s="13">
        <v>42671</v>
      </c>
      <c r="C245" s="15">
        <v>0.75970000000000004</v>
      </c>
      <c r="D245" s="23">
        <f t="shared" si="4"/>
        <v>0.7631</v>
      </c>
    </row>
    <row r="246" spans="2:4" x14ac:dyDescent="0.25">
      <c r="B246" s="13">
        <v>42674</v>
      </c>
      <c r="C246" s="15">
        <v>0.76129999999999998</v>
      </c>
      <c r="D246" s="23">
        <f t="shared" si="4"/>
        <v>0.76306000000000007</v>
      </c>
    </row>
    <row r="247" spans="2:4" x14ac:dyDescent="0.25">
      <c r="B247" s="13">
        <v>42675</v>
      </c>
      <c r="C247" s="15">
        <v>0.76529999999999998</v>
      </c>
      <c r="D247" s="23">
        <f t="shared" si="4"/>
        <v>0.76354</v>
      </c>
    </row>
    <row r="248" spans="2:4" x14ac:dyDescent="0.25">
      <c r="B248" s="13">
        <v>42676</v>
      </c>
      <c r="C248" s="15">
        <v>0.76239999999999997</v>
      </c>
      <c r="D248" s="23">
        <f t="shared" si="4"/>
        <v>0.76235999999999993</v>
      </c>
    </row>
    <row r="249" spans="2:4" x14ac:dyDescent="0.25">
      <c r="B249" s="13">
        <v>42677</v>
      </c>
      <c r="C249" s="15">
        <v>0.76680000000000004</v>
      </c>
      <c r="D249" s="23">
        <f t="shared" si="4"/>
        <v>0.76309999999999989</v>
      </c>
    </row>
    <row r="250" spans="2:4" x14ac:dyDescent="0.25">
      <c r="B250" s="13">
        <v>42678</v>
      </c>
      <c r="C250" s="15">
        <v>0.76800000000000002</v>
      </c>
      <c r="D250" s="23">
        <f t="shared" si="4"/>
        <v>0.76475999999999988</v>
      </c>
    </row>
    <row r="251" spans="2:4" x14ac:dyDescent="0.25">
      <c r="B251" s="13">
        <v>42681</v>
      </c>
      <c r="C251" s="15">
        <v>0.76739999999999997</v>
      </c>
      <c r="D251" s="23">
        <f t="shared" si="4"/>
        <v>0.76597999999999999</v>
      </c>
    </row>
    <row r="252" spans="2:4" x14ac:dyDescent="0.25">
      <c r="B252" s="13">
        <v>42682</v>
      </c>
      <c r="C252" s="15">
        <v>0.77</v>
      </c>
      <c r="D252" s="23">
        <f t="shared" si="4"/>
        <v>0.76692000000000005</v>
      </c>
    </row>
    <row r="253" spans="2:4" x14ac:dyDescent="0.25">
      <c r="B253" s="13">
        <v>42683</v>
      </c>
      <c r="C253" s="15">
        <v>0.75960000000000005</v>
      </c>
      <c r="D253" s="23">
        <f t="shared" si="4"/>
        <v>0.76636000000000004</v>
      </c>
    </row>
    <row r="254" spans="2:4" x14ac:dyDescent="0.25">
      <c r="B254" s="13">
        <v>42684</v>
      </c>
      <c r="C254" s="15">
        <v>0.7661</v>
      </c>
      <c r="D254" s="23">
        <f t="shared" si="4"/>
        <v>0.76622000000000001</v>
      </c>
    </row>
    <row r="255" spans="2:4" x14ac:dyDescent="0.25">
      <c r="B255" s="13">
        <v>42685</v>
      </c>
      <c r="C255" s="15">
        <v>0.76180000000000003</v>
      </c>
      <c r="D255" s="23">
        <f t="shared" si="4"/>
        <v>0.76497999999999988</v>
      </c>
    </row>
    <row r="256" spans="2:4" x14ac:dyDescent="0.25">
      <c r="B256" s="13">
        <v>42688</v>
      </c>
      <c r="C256" s="15">
        <v>0.75460000000000005</v>
      </c>
      <c r="D256" s="23">
        <f t="shared" si="4"/>
        <v>0.76241999999999999</v>
      </c>
    </row>
    <row r="257" spans="2:4" x14ac:dyDescent="0.25">
      <c r="B257" s="13">
        <v>42689</v>
      </c>
      <c r="C257" s="15">
        <v>0.75580000000000003</v>
      </c>
      <c r="D257" s="23">
        <f t="shared" si="4"/>
        <v>0.75958000000000003</v>
      </c>
    </row>
    <row r="258" spans="2:4" x14ac:dyDescent="0.25">
      <c r="B258" s="13">
        <v>42690</v>
      </c>
      <c r="C258" s="15">
        <v>0.75519999999999998</v>
      </c>
      <c r="D258" s="23">
        <f t="shared" si="4"/>
        <v>0.75870000000000004</v>
      </c>
    </row>
    <row r="259" spans="2:4" x14ac:dyDescent="0.25">
      <c r="B259" s="13">
        <v>42691</v>
      </c>
      <c r="C259" s="15">
        <v>0.74780000000000002</v>
      </c>
      <c r="D259" s="23">
        <f t="shared" si="4"/>
        <v>0.75503999999999993</v>
      </c>
    </row>
    <row r="260" spans="2:4" x14ac:dyDescent="0.25">
      <c r="B260" s="13">
        <v>42692</v>
      </c>
      <c r="C260" s="15">
        <v>0.73939999999999995</v>
      </c>
      <c r="D260" s="23">
        <f t="shared" si="4"/>
        <v>0.75055999999999989</v>
      </c>
    </row>
    <row r="261" spans="2:4" x14ac:dyDescent="0.25">
      <c r="B261" s="13">
        <v>42695</v>
      </c>
      <c r="C261" s="15">
        <v>0.73240000000000005</v>
      </c>
      <c r="D261" s="23">
        <f t="shared" si="4"/>
        <v>0.74612000000000001</v>
      </c>
    </row>
    <row r="262" spans="2:4" x14ac:dyDescent="0.25">
      <c r="B262" s="13">
        <v>42696</v>
      </c>
      <c r="C262" s="15">
        <v>0.73980000000000001</v>
      </c>
      <c r="D262" s="23">
        <f t="shared" si="4"/>
        <v>0.74292000000000002</v>
      </c>
    </row>
    <row r="263" spans="2:4" x14ac:dyDescent="0.25">
      <c r="B263" s="13">
        <v>42697</v>
      </c>
      <c r="C263" s="15">
        <v>0.74270000000000003</v>
      </c>
      <c r="D263" s="23">
        <f t="shared" si="4"/>
        <v>0.74042000000000008</v>
      </c>
    </row>
    <row r="264" spans="2:4" x14ac:dyDescent="0.25">
      <c r="B264" s="13">
        <v>42698</v>
      </c>
      <c r="C264" s="15">
        <v>0.73750000000000004</v>
      </c>
      <c r="D264" s="23">
        <f t="shared" si="4"/>
        <v>0.73835999999999991</v>
      </c>
    </row>
    <row r="265" spans="2:4" x14ac:dyDescent="0.25">
      <c r="B265" s="13">
        <v>42699</v>
      </c>
      <c r="C265" s="15">
        <v>0.74309999999999998</v>
      </c>
      <c r="D265" s="23">
        <f t="shared" si="4"/>
        <v>0.73909999999999998</v>
      </c>
    </row>
    <row r="266" spans="2:4" x14ac:dyDescent="0.25">
      <c r="B266" s="13">
        <v>42702</v>
      </c>
      <c r="C266" s="15">
        <v>0.74770000000000003</v>
      </c>
      <c r="D266" s="23">
        <f t="shared" si="4"/>
        <v>0.74215999999999993</v>
      </c>
    </row>
    <row r="267" spans="2:4" x14ac:dyDescent="0.25">
      <c r="B267" s="13">
        <v>42703</v>
      </c>
      <c r="C267" s="15">
        <v>0.74770000000000003</v>
      </c>
      <c r="D267" s="23">
        <f t="shared" ref="D267:D330" si="5">AVERAGE(C263:C267)</f>
        <v>0.74374000000000007</v>
      </c>
    </row>
    <row r="268" spans="2:4" x14ac:dyDescent="0.25">
      <c r="B268" s="13">
        <v>42704</v>
      </c>
      <c r="C268" s="15">
        <v>0.74739999999999995</v>
      </c>
      <c r="D268" s="23">
        <f t="shared" si="5"/>
        <v>0.74468000000000001</v>
      </c>
    </row>
    <row r="269" spans="2:4" x14ac:dyDescent="0.25">
      <c r="B269" s="13">
        <v>42705</v>
      </c>
      <c r="C269" s="15">
        <v>0.74080000000000001</v>
      </c>
      <c r="D269" s="23">
        <f t="shared" si="5"/>
        <v>0.74534</v>
      </c>
    </row>
    <row r="270" spans="2:4" x14ac:dyDescent="0.25">
      <c r="B270" s="13">
        <v>42706</v>
      </c>
      <c r="C270" s="15">
        <v>0.74109999999999998</v>
      </c>
      <c r="D270" s="23">
        <f t="shared" si="5"/>
        <v>0.74493999999999994</v>
      </c>
    </row>
    <row r="271" spans="2:4" x14ac:dyDescent="0.25">
      <c r="B271" s="13">
        <v>42709</v>
      </c>
      <c r="C271" s="15">
        <v>0.74529999999999996</v>
      </c>
      <c r="D271" s="23">
        <f t="shared" si="5"/>
        <v>0.7444599999999999</v>
      </c>
    </row>
    <row r="272" spans="2:4" x14ac:dyDescent="0.25">
      <c r="B272" s="13">
        <v>42710</v>
      </c>
      <c r="C272" s="15">
        <v>0.74590000000000001</v>
      </c>
      <c r="D272" s="23">
        <f t="shared" si="5"/>
        <v>0.74409999999999987</v>
      </c>
    </row>
    <row r="273" spans="2:4" x14ac:dyDescent="0.25">
      <c r="B273" s="13">
        <v>42711</v>
      </c>
      <c r="C273" s="15">
        <v>0.74299999999999999</v>
      </c>
      <c r="D273" s="23">
        <f t="shared" si="5"/>
        <v>0.74321999999999988</v>
      </c>
    </row>
    <row r="274" spans="2:4" x14ac:dyDescent="0.25">
      <c r="B274" s="13">
        <v>42712</v>
      </c>
      <c r="C274" s="15">
        <v>0.74970000000000003</v>
      </c>
      <c r="D274" s="23">
        <f t="shared" si="5"/>
        <v>0.74499999999999988</v>
      </c>
    </row>
    <row r="275" spans="2:4" x14ac:dyDescent="0.25">
      <c r="B275" s="13">
        <v>42713</v>
      </c>
      <c r="C275" s="15">
        <v>0.74590000000000001</v>
      </c>
      <c r="D275" s="23">
        <f t="shared" si="5"/>
        <v>0.74595999999999996</v>
      </c>
    </row>
    <row r="276" spans="2:4" x14ac:dyDescent="0.25">
      <c r="B276" s="13">
        <v>42716</v>
      </c>
      <c r="C276" s="15">
        <v>0.74529999999999996</v>
      </c>
      <c r="D276" s="23">
        <f t="shared" si="5"/>
        <v>0.74595999999999996</v>
      </c>
    </row>
    <row r="277" spans="2:4" x14ac:dyDescent="0.25">
      <c r="B277" s="13">
        <v>42717</v>
      </c>
      <c r="C277" s="15">
        <v>0.74929999999999997</v>
      </c>
      <c r="D277" s="23">
        <f t="shared" si="5"/>
        <v>0.74663999999999997</v>
      </c>
    </row>
    <row r="278" spans="2:4" x14ac:dyDescent="0.25">
      <c r="B278" s="13">
        <v>42718</v>
      </c>
      <c r="C278" s="15">
        <v>0.74919999999999998</v>
      </c>
      <c r="D278" s="23">
        <f t="shared" si="5"/>
        <v>0.74787999999999999</v>
      </c>
    </row>
    <row r="279" spans="2:4" x14ac:dyDescent="0.25">
      <c r="B279" s="13">
        <v>42719</v>
      </c>
      <c r="C279" s="15">
        <v>0.74209999999999998</v>
      </c>
      <c r="D279" s="23">
        <f t="shared" si="5"/>
        <v>0.74635999999999991</v>
      </c>
    </row>
    <row r="280" spans="2:4" x14ac:dyDescent="0.25">
      <c r="B280" s="13">
        <v>42720</v>
      </c>
      <c r="C280" s="15">
        <v>0.73619999999999997</v>
      </c>
      <c r="D280" s="23">
        <f t="shared" si="5"/>
        <v>0.74442000000000008</v>
      </c>
    </row>
    <row r="281" spans="2:4" x14ac:dyDescent="0.25">
      <c r="B281" s="13">
        <v>42723</v>
      </c>
      <c r="C281" s="15">
        <v>0.72929999999999995</v>
      </c>
      <c r="D281" s="23">
        <f t="shared" si="5"/>
        <v>0.74121999999999999</v>
      </c>
    </row>
    <row r="282" spans="2:4" x14ac:dyDescent="0.25">
      <c r="B282" s="13">
        <v>42724</v>
      </c>
      <c r="C282" s="15">
        <v>0.72540000000000004</v>
      </c>
      <c r="D282" s="23">
        <f t="shared" si="5"/>
        <v>0.73643999999999998</v>
      </c>
    </row>
    <row r="283" spans="2:4" x14ac:dyDescent="0.25">
      <c r="B283" s="13">
        <v>42725</v>
      </c>
      <c r="C283" s="15">
        <v>0.72599999999999998</v>
      </c>
      <c r="D283" s="23">
        <f t="shared" si="5"/>
        <v>0.73180000000000001</v>
      </c>
    </row>
    <row r="284" spans="2:4" x14ac:dyDescent="0.25">
      <c r="B284" s="13">
        <v>42726</v>
      </c>
      <c r="C284" s="15">
        <v>0.72350000000000003</v>
      </c>
      <c r="D284" s="23">
        <f t="shared" si="5"/>
        <v>0.72808000000000006</v>
      </c>
    </row>
    <row r="285" spans="2:4" x14ac:dyDescent="0.25">
      <c r="B285" s="13">
        <v>42727</v>
      </c>
      <c r="C285" s="15">
        <v>0.72050000000000003</v>
      </c>
      <c r="D285" s="23">
        <f t="shared" si="5"/>
        <v>0.72493999999999992</v>
      </c>
    </row>
    <row r="286" spans="2:4" x14ac:dyDescent="0.25">
      <c r="B286" s="13">
        <v>42732</v>
      </c>
      <c r="C286" s="15">
        <v>0.72019999999999995</v>
      </c>
      <c r="D286" s="23">
        <f t="shared" si="5"/>
        <v>0.72311999999999999</v>
      </c>
    </row>
    <row r="287" spans="2:4" x14ac:dyDescent="0.25">
      <c r="B287" s="13">
        <v>42733</v>
      </c>
      <c r="C287" s="15">
        <v>0.72050000000000003</v>
      </c>
      <c r="D287" s="23">
        <f t="shared" si="5"/>
        <v>0.72214</v>
      </c>
    </row>
    <row r="288" spans="2:4" x14ac:dyDescent="0.25">
      <c r="B288" s="13">
        <v>42734</v>
      </c>
      <c r="C288" s="15">
        <v>0.72360000000000002</v>
      </c>
      <c r="D288" s="23">
        <f t="shared" si="5"/>
        <v>0.72165999999999997</v>
      </c>
    </row>
    <row r="289" spans="2:4" x14ac:dyDescent="0.25">
      <c r="B289" s="13">
        <v>42738</v>
      </c>
      <c r="C289" s="15">
        <v>0.72340000000000004</v>
      </c>
      <c r="D289" s="23">
        <f t="shared" si="5"/>
        <v>0.72164000000000006</v>
      </c>
    </row>
    <row r="290" spans="2:4" x14ac:dyDescent="0.25">
      <c r="B290" s="13">
        <v>42739</v>
      </c>
      <c r="C290" s="15">
        <v>0.72399999999999998</v>
      </c>
      <c r="D290" s="23">
        <f t="shared" si="5"/>
        <v>0.72233999999999998</v>
      </c>
    </row>
    <row r="291" spans="2:4" x14ac:dyDescent="0.25">
      <c r="B291" s="13">
        <v>42740</v>
      </c>
      <c r="C291" s="15">
        <v>0.73019999999999996</v>
      </c>
      <c r="D291" s="23">
        <f t="shared" si="5"/>
        <v>0.72434000000000009</v>
      </c>
    </row>
    <row r="292" spans="2:4" x14ac:dyDescent="0.25">
      <c r="B292" s="13">
        <v>42741</v>
      </c>
      <c r="C292" s="15">
        <v>0.73180000000000001</v>
      </c>
      <c r="D292" s="23">
        <f t="shared" si="5"/>
        <v>0.72660000000000002</v>
      </c>
    </row>
    <row r="293" spans="2:4" x14ac:dyDescent="0.25">
      <c r="B293" s="13">
        <v>42744</v>
      </c>
      <c r="C293" s="15">
        <v>0.73099999999999998</v>
      </c>
      <c r="D293" s="23">
        <f t="shared" si="5"/>
        <v>0.72807999999999995</v>
      </c>
    </row>
    <row r="294" spans="2:4" x14ac:dyDescent="0.25">
      <c r="B294" s="13">
        <v>42745</v>
      </c>
      <c r="C294" s="15">
        <v>0.73740000000000006</v>
      </c>
      <c r="D294" s="23">
        <f t="shared" si="5"/>
        <v>0.73087999999999997</v>
      </c>
    </row>
    <row r="295" spans="2:4" x14ac:dyDescent="0.25">
      <c r="B295" s="13">
        <v>42746</v>
      </c>
      <c r="C295" s="15">
        <v>0.73809999999999998</v>
      </c>
      <c r="D295" s="23">
        <f t="shared" si="5"/>
        <v>0.73370000000000002</v>
      </c>
    </row>
    <row r="296" spans="2:4" x14ac:dyDescent="0.25">
      <c r="B296" s="13">
        <v>42747</v>
      </c>
      <c r="C296" s="15">
        <v>0.74619999999999997</v>
      </c>
      <c r="D296" s="23">
        <f t="shared" si="5"/>
        <v>0.7369</v>
      </c>
    </row>
    <row r="297" spans="2:4" x14ac:dyDescent="0.25">
      <c r="B297" s="13">
        <v>42748</v>
      </c>
      <c r="C297" s="15">
        <v>0.74850000000000005</v>
      </c>
      <c r="D297" s="23">
        <f t="shared" si="5"/>
        <v>0.74024000000000001</v>
      </c>
    </row>
    <row r="298" spans="2:4" x14ac:dyDescent="0.25">
      <c r="B298" s="13">
        <v>42751</v>
      </c>
      <c r="C298" s="15">
        <v>0.74760000000000004</v>
      </c>
      <c r="D298" s="23">
        <f t="shared" si="5"/>
        <v>0.74356000000000011</v>
      </c>
    </row>
    <row r="299" spans="2:4" x14ac:dyDescent="0.25">
      <c r="B299" s="13">
        <v>42752</v>
      </c>
      <c r="C299" s="15">
        <v>0.75</v>
      </c>
      <c r="D299" s="23">
        <f t="shared" si="5"/>
        <v>0.74608000000000008</v>
      </c>
    </row>
    <row r="300" spans="2:4" x14ac:dyDescent="0.25">
      <c r="B300" s="13">
        <v>42753</v>
      </c>
      <c r="C300" s="15">
        <v>0.75519999999999998</v>
      </c>
      <c r="D300" s="23">
        <f t="shared" si="5"/>
        <v>0.74950000000000006</v>
      </c>
    </row>
    <row r="301" spans="2:4" x14ac:dyDescent="0.25">
      <c r="B301" s="13">
        <v>42754</v>
      </c>
      <c r="C301" s="15">
        <v>0.75219999999999998</v>
      </c>
      <c r="D301" s="23">
        <f t="shared" si="5"/>
        <v>0.75069999999999992</v>
      </c>
    </row>
    <row r="302" spans="2:4" x14ac:dyDescent="0.25">
      <c r="B302" s="13">
        <v>42755</v>
      </c>
      <c r="C302" s="15">
        <v>0.75749999999999995</v>
      </c>
      <c r="D302" s="23">
        <f t="shared" si="5"/>
        <v>0.75249999999999995</v>
      </c>
    </row>
    <row r="303" spans="2:4" x14ac:dyDescent="0.25">
      <c r="B303" s="13">
        <v>42758</v>
      </c>
      <c r="C303" s="15">
        <v>0.75619999999999998</v>
      </c>
      <c r="D303" s="23">
        <f t="shared" si="5"/>
        <v>0.75421999999999989</v>
      </c>
    </row>
    <row r="304" spans="2:4" x14ac:dyDescent="0.25">
      <c r="B304" s="13">
        <v>42759</v>
      </c>
      <c r="C304" s="15">
        <v>0.75760000000000005</v>
      </c>
      <c r="D304" s="23">
        <f t="shared" si="5"/>
        <v>0.75573999999999997</v>
      </c>
    </row>
    <row r="305" spans="2:4" x14ac:dyDescent="0.25">
      <c r="B305" s="13">
        <v>42760</v>
      </c>
      <c r="C305" s="15">
        <v>0.75429999999999997</v>
      </c>
      <c r="D305" s="23">
        <f t="shared" si="5"/>
        <v>0.75556000000000001</v>
      </c>
    </row>
    <row r="306" spans="2:4" x14ac:dyDescent="0.25">
      <c r="B306" s="13">
        <v>42762</v>
      </c>
      <c r="C306" s="15">
        <v>0.75280000000000002</v>
      </c>
      <c r="D306" s="23">
        <f t="shared" si="5"/>
        <v>0.75568000000000002</v>
      </c>
    </row>
    <row r="307" spans="2:4" x14ac:dyDescent="0.25">
      <c r="B307" s="13">
        <v>42765</v>
      </c>
      <c r="C307" s="15">
        <v>0.75519999999999998</v>
      </c>
      <c r="D307" s="23">
        <f t="shared" si="5"/>
        <v>0.75522</v>
      </c>
    </row>
    <row r="308" spans="2:4" x14ac:dyDescent="0.25">
      <c r="B308" s="13">
        <v>42766</v>
      </c>
      <c r="C308" s="15">
        <v>0.75670000000000004</v>
      </c>
      <c r="D308" s="23">
        <f t="shared" si="5"/>
        <v>0.75531999999999999</v>
      </c>
    </row>
    <row r="309" spans="2:4" x14ac:dyDescent="0.25">
      <c r="B309" s="13">
        <v>42767</v>
      </c>
      <c r="C309" s="15">
        <v>0.75660000000000005</v>
      </c>
      <c r="D309" s="23">
        <f t="shared" si="5"/>
        <v>0.75512000000000001</v>
      </c>
    </row>
    <row r="310" spans="2:4" x14ac:dyDescent="0.25">
      <c r="B310" s="13">
        <v>42768</v>
      </c>
      <c r="C310" s="15">
        <v>0.76380000000000003</v>
      </c>
      <c r="D310" s="23">
        <f t="shared" si="5"/>
        <v>0.75702000000000003</v>
      </c>
    </row>
    <row r="311" spans="2:4" x14ac:dyDescent="0.25">
      <c r="B311" s="13">
        <v>42769</v>
      </c>
      <c r="C311" s="15">
        <v>0.76529999999999998</v>
      </c>
      <c r="D311" s="23">
        <f t="shared" si="5"/>
        <v>0.75951999999999997</v>
      </c>
    </row>
    <row r="312" spans="2:4" x14ac:dyDescent="0.25">
      <c r="B312" s="13">
        <v>42772</v>
      </c>
      <c r="C312" s="15">
        <v>0.76649999999999996</v>
      </c>
      <c r="D312" s="23">
        <f t="shared" si="5"/>
        <v>0.7617799999999999</v>
      </c>
    </row>
    <row r="313" spans="2:4" x14ac:dyDescent="0.25">
      <c r="B313" s="13">
        <v>42773</v>
      </c>
      <c r="C313" s="15">
        <v>0.7671</v>
      </c>
      <c r="D313" s="23">
        <f t="shared" si="5"/>
        <v>0.76385999999999998</v>
      </c>
    </row>
    <row r="314" spans="2:4" x14ac:dyDescent="0.25">
      <c r="B314" s="13">
        <v>42774</v>
      </c>
      <c r="C314" s="15">
        <v>0.76319999999999999</v>
      </c>
      <c r="D314" s="23">
        <f t="shared" si="5"/>
        <v>0.76518000000000008</v>
      </c>
    </row>
    <row r="315" spans="2:4" x14ac:dyDescent="0.25">
      <c r="B315" s="13">
        <v>42775</v>
      </c>
      <c r="C315" s="15">
        <v>0.76249999999999996</v>
      </c>
      <c r="D315" s="23">
        <f t="shared" si="5"/>
        <v>0.76492000000000004</v>
      </c>
    </row>
    <row r="316" spans="2:4" x14ac:dyDescent="0.25">
      <c r="B316" s="13">
        <v>42776</v>
      </c>
      <c r="C316" s="15">
        <v>0.76449999999999996</v>
      </c>
      <c r="D316" s="23">
        <f t="shared" si="5"/>
        <v>0.76475999999999988</v>
      </c>
    </row>
    <row r="317" spans="2:4" x14ac:dyDescent="0.25">
      <c r="B317" s="13">
        <v>42779</v>
      </c>
      <c r="C317" s="15">
        <v>0.76649999999999996</v>
      </c>
      <c r="D317" s="23">
        <f t="shared" si="5"/>
        <v>0.76475999999999988</v>
      </c>
    </row>
    <row r="318" spans="2:4" x14ac:dyDescent="0.25">
      <c r="B318" s="13">
        <v>42780</v>
      </c>
      <c r="C318" s="15">
        <v>0.76780000000000004</v>
      </c>
      <c r="D318" s="23">
        <f t="shared" si="5"/>
        <v>0.76490000000000014</v>
      </c>
    </row>
    <row r="319" spans="2:4" x14ac:dyDescent="0.25">
      <c r="B319" s="13">
        <v>42781</v>
      </c>
      <c r="C319" s="15">
        <v>0.7671</v>
      </c>
      <c r="D319" s="23">
        <f t="shared" si="5"/>
        <v>0.76568000000000003</v>
      </c>
    </row>
    <row r="320" spans="2:4" x14ac:dyDescent="0.25">
      <c r="B320" s="13">
        <v>42782</v>
      </c>
      <c r="C320" s="15">
        <v>0.77129999999999999</v>
      </c>
      <c r="D320" s="23">
        <f t="shared" si="5"/>
        <v>0.76744000000000001</v>
      </c>
    </row>
    <row r="321" spans="2:4" x14ac:dyDescent="0.25">
      <c r="B321" s="13">
        <v>42783</v>
      </c>
      <c r="C321" s="15">
        <v>0.77090000000000003</v>
      </c>
      <c r="D321" s="23">
        <f t="shared" si="5"/>
        <v>0.76872000000000007</v>
      </c>
    </row>
    <row r="322" spans="2:4" x14ac:dyDescent="0.25">
      <c r="B322" s="13">
        <v>42786</v>
      </c>
      <c r="C322" s="15">
        <v>0.76759999999999995</v>
      </c>
      <c r="D322" s="23">
        <f t="shared" si="5"/>
        <v>0.76893999999999996</v>
      </c>
    </row>
    <row r="323" spans="2:4" x14ac:dyDescent="0.25">
      <c r="B323" s="13">
        <v>42787</v>
      </c>
      <c r="C323" s="15">
        <v>0.76680000000000004</v>
      </c>
      <c r="D323" s="23">
        <f t="shared" si="5"/>
        <v>0.76873999999999998</v>
      </c>
    </row>
    <row r="324" spans="2:4" x14ac:dyDescent="0.25">
      <c r="B324" s="13">
        <v>42788</v>
      </c>
      <c r="C324" s="15">
        <v>0.76910000000000001</v>
      </c>
      <c r="D324" s="23">
        <f t="shared" si="5"/>
        <v>0.76913999999999993</v>
      </c>
    </row>
    <row r="325" spans="2:4" x14ac:dyDescent="0.25">
      <c r="B325" s="13">
        <v>42789</v>
      </c>
      <c r="C325" s="15">
        <v>0.76870000000000005</v>
      </c>
      <c r="D325" s="23">
        <f t="shared" si="5"/>
        <v>0.76861999999999997</v>
      </c>
    </row>
    <row r="326" spans="2:4" x14ac:dyDescent="0.25">
      <c r="B326" s="13">
        <v>42790</v>
      </c>
      <c r="C326" s="15">
        <v>0.77170000000000005</v>
      </c>
      <c r="D326" s="23">
        <f t="shared" si="5"/>
        <v>0.76878000000000002</v>
      </c>
    </row>
    <row r="327" spans="2:4" x14ac:dyDescent="0.25">
      <c r="B327" s="13">
        <v>42793</v>
      </c>
      <c r="C327" s="15">
        <v>0.76949999999999996</v>
      </c>
      <c r="D327" s="23">
        <f t="shared" si="5"/>
        <v>0.76916000000000007</v>
      </c>
    </row>
    <row r="328" spans="2:4" x14ac:dyDescent="0.25">
      <c r="B328" s="13">
        <v>42794</v>
      </c>
      <c r="C328" s="15">
        <v>0.76880000000000004</v>
      </c>
      <c r="D328" s="23">
        <f t="shared" si="5"/>
        <v>0.76956000000000002</v>
      </c>
    </row>
    <row r="329" spans="2:4" x14ac:dyDescent="0.25">
      <c r="B329" s="13">
        <v>42795</v>
      </c>
      <c r="C329" s="15">
        <v>0.76559999999999995</v>
      </c>
      <c r="D329" s="23">
        <f t="shared" si="5"/>
        <v>0.76885999999999999</v>
      </c>
    </row>
    <row r="330" spans="2:4" x14ac:dyDescent="0.25">
      <c r="B330" s="13">
        <v>42796</v>
      </c>
      <c r="C330" s="15">
        <v>0.76549999999999996</v>
      </c>
      <c r="D330" s="23">
        <f t="shared" si="5"/>
        <v>0.76822000000000001</v>
      </c>
    </row>
    <row r="331" spans="2:4" x14ac:dyDescent="0.25">
      <c r="B331" s="13">
        <v>42797</v>
      </c>
      <c r="C331" s="15">
        <v>0.75619999999999998</v>
      </c>
      <c r="D331" s="23">
        <f t="shared" ref="D331:D394" si="6">AVERAGE(C327:C331)</f>
        <v>0.76511999999999991</v>
      </c>
    </row>
    <row r="332" spans="2:4" x14ac:dyDescent="0.25">
      <c r="B332" s="13">
        <v>42800</v>
      </c>
      <c r="C332" s="15">
        <v>0.75729999999999997</v>
      </c>
      <c r="D332" s="23">
        <f t="shared" si="6"/>
        <v>0.76267999999999991</v>
      </c>
    </row>
    <row r="333" spans="2:4" x14ac:dyDescent="0.25">
      <c r="B333" s="13">
        <v>42801</v>
      </c>
      <c r="C333" s="15">
        <v>0.76200000000000001</v>
      </c>
      <c r="D333" s="23">
        <f t="shared" si="6"/>
        <v>0.76132</v>
      </c>
    </row>
    <row r="334" spans="2:4" x14ac:dyDescent="0.25">
      <c r="B334" s="13">
        <v>42802</v>
      </c>
      <c r="C334" s="15">
        <v>0.75900000000000001</v>
      </c>
      <c r="D334" s="23">
        <f t="shared" si="6"/>
        <v>0.76</v>
      </c>
    </row>
    <row r="335" spans="2:4" x14ac:dyDescent="0.25">
      <c r="B335" s="13">
        <v>42803</v>
      </c>
      <c r="C335" s="15">
        <v>0.75139999999999996</v>
      </c>
      <c r="D335" s="23">
        <f t="shared" si="6"/>
        <v>0.75717999999999996</v>
      </c>
    </row>
    <row r="336" spans="2:4" x14ac:dyDescent="0.25">
      <c r="B336" s="13">
        <v>42804</v>
      </c>
      <c r="C336" s="15">
        <v>0.75219999999999998</v>
      </c>
      <c r="D336" s="23">
        <f t="shared" si="6"/>
        <v>0.75637999999999983</v>
      </c>
    </row>
    <row r="337" spans="2:4" x14ac:dyDescent="0.25">
      <c r="B337" s="13">
        <v>42807</v>
      </c>
      <c r="C337" s="15">
        <v>0.75660000000000005</v>
      </c>
      <c r="D337" s="23">
        <f t="shared" si="6"/>
        <v>0.75623999999999991</v>
      </c>
    </row>
    <row r="338" spans="2:4" x14ac:dyDescent="0.25">
      <c r="B338" s="13">
        <v>42808</v>
      </c>
      <c r="C338" s="15">
        <v>0.75629999999999997</v>
      </c>
      <c r="D338" s="23">
        <f t="shared" si="6"/>
        <v>0.75509999999999999</v>
      </c>
    </row>
    <row r="339" spans="2:4" x14ac:dyDescent="0.25">
      <c r="B339" s="13">
        <v>42809</v>
      </c>
      <c r="C339" s="15">
        <v>0.75739999999999996</v>
      </c>
      <c r="D339" s="23">
        <f t="shared" si="6"/>
        <v>0.75478000000000001</v>
      </c>
    </row>
    <row r="340" spans="2:4" x14ac:dyDescent="0.25">
      <c r="B340" s="13">
        <v>42810</v>
      </c>
      <c r="C340" s="15">
        <v>0.76780000000000004</v>
      </c>
      <c r="D340" s="23">
        <f t="shared" si="6"/>
        <v>0.75806000000000007</v>
      </c>
    </row>
    <row r="341" spans="2:4" x14ac:dyDescent="0.25">
      <c r="B341" s="13">
        <v>42811</v>
      </c>
      <c r="C341" s="15">
        <v>0.76890000000000003</v>
      </c>
      <c r="D341" s="23">
        <f t="shared" si="6"/>
        <v>0.76139999999999997</v>
      </c>
    </row>
    <row r="342" spans="2:4" x14ac:dyDescent="0.25">
      <c r="B342" s="13">
        <v>42814</v>
      </c>
      <c r="C342" s="15">
        <v>0.77239999999999998</v>
      </c>
      <c r="D342" s="23">
        <f t="shared" si="6"/>
        <v>0.76456000000000002</v>
      </c>
    </row>
    <row r="343" spans="2:4" x14ac:dyDescent="0.25">
      <c r="B343" s="13">
        <v>42815</v>
      </c>
      <c r="C343" s="15">
        <v>0.77080000000000004</v>
      </c>
      <c r="D343" s="23">
        <f t="shared" si="6"/>
        <v>0.76745999999999992</v>
      </c>
    </row>
    <row r="344" spans="2:4" x14ac:dyDescent="0.25">
      <c r="B344" s="13">
        <v>42816</v>
      </c>
      <c r="C344" s="15">
        <v>0.76680000000000004</v>
      </c>
      <c r="D344" s="23">
        <f t="shared" si="6"/>
        <v>0.76933999999999991</v>
      </c>
    </row>
    <row r="345" spans="2:4" x14ac:dyDescent="0.25">
      <c r="B345" s="13">
        <v>42817</v>
      </c>
      <c r="C345" s="15">
        <v>0.76619999999999999</v>
      </c>
      <c r="D345" s="23">
        <f t="shared" si="6"/>
        <v>0.76902000000000004</v>
      </c>
    </row>
    <row r="346" spans="2:4" x14ac:dyDescent="0.25">
      <c r="B346" s="13">
        <v>42818</v>
      </c>
      <c r="C346" s="15">
        <v>0.76180000000000003</v>
      </c>
      <c r="D346" s="23">
        <f t="shared" si="6"/>
        <v>0.76760000000000006</v>
      </c>
    </row>
    <row r="347" spans="2:4" x14ac:dyDescent="0.25">
      <c r="B347" s="13">
        <v>42821</v>
      </c>
      <c r="C347" s="15">
        <v>0.76329999999999998</v>
      </c>
      <c r="D347" s="23">
        <f t="shared" si="6"/>
        <v>0.76578000000000002</v>
      </c>
    </row>
    <row r="348" spans="2:4" x14ac:dyDescent="0.25">
      <c r="B348" s="13">
        <v>42822</v>
      </c>
      <c r="C348" s="15">
        <v>0.76149999999999995</v>
      </c>
      <c r="D348" s="23">
        <f t="shared" si="6"/>
        <v>0.76391999999999993</v>
      </c>
    </row>
    <row r="349" spans="2:4" x14ac:dyDescent="0.25">
      <c r="B349" s="13">
        <v>42823</v>
      </c>
      <c r="C349" s="15">
        <v>0.76439999999999997</v>
      </c>
      <c r="D349" s="23">
        <f t="shared" si="6"/>
        <v>0.7634399999999999</v>
      </c>
    </row>
    <row r="350" spans="2:4" x14ac:dyDescent="0.25">
      <c r="B350" s="13">
        <v>42824</v>
      </c>
      <c r="C350" s="15">
        <v>0.76629999999999998</v>
      </c>
      <c r="D350" s="23">
        <f t="shared" si="6"/>
        <v>0.76346000000000003</v>
      </c>
    </row>
    <row r="351" spans="2:4" x14ac:dyDescent="0.25">
      <c r="B351" s="13">
        <v>42825</v>
      </c>
      <c r="C351" s="15">
        <v>0.76439999999999997</v>
      </c>
      <c r="D351" s="23">
        <f t="shared" si="6"/>
        <v>0.7639800000000001</v>
      </c>
    </row>
    <row r="352" spans="2:4" x14ac:dyDescent="0.25">
      <c r="B352" s="13">
        <v>42828</v>
      </c>
      <c r="C352" s="15">
        <v>0.76019999999999999</v>
      </c>
      <c r="D352" s="23">
        <f t="shared" si="6"/>
        <v>0.76336000000000015</v>
      </c>
    </row>
    <row r="353" spans="2:4" x14ac:dyDescent="0.25">
      <c r="B353" s="13">
        <v>42829</v>
      </c>
      <c r="C353" s="15">
        <v>0.75760000000000005</v>
      </c>
      <c r="D353" s="23">
        <f t="shared" si="6"/>
        <v>0.76258000000000004</v>
      </c>
    </row>
    <row r="354" spans="2:4" x14ac:dyDescent="0.25">
      <c r="B354" s="13">
        <v>42830</v>
      </c>
      <c r="C354" s="15">
        <v>0.75800000000000001</v>
      </c>
      <c r="D354" s="23">
        <f t="shared" si="6"/>
        <v>0.76129999999999998</v>
      </c>
    </row>
    <row r="355" spans="2:4" x14ac:dyDescent="0.25">
      <c r="B355" s="13">
        <v>42831</v>
      </c>
      <c r="C355" s="15">
        <v>0.75419999999999998</v>
      </c>
      <c r="D355" s="23">
        <f t="shared" si="6"/>
        <v>0.75888</v>
      </c>
    </row>
    <row r="356" spans="2:4" x14ac:dyDescent="0.25">
      <c r="B356" s="13">
        <v>42832</v>
      </c>
      <c r="C356" s="15">
        <v>0.75229999999999997</v>
      </c>
      <c r="D356" s="23">
        <f t="shared" si="6"/>
        <v>0.75646000000000002</v>
      </c>
    </row>
    <row r="357" spans="2:4" x14ac:dyDescent="0.25">
      <c r="B357" s="13">
        <v>42835</v>
      </c>
      <c r="C357" s="15">
        <v>0.749</v>
      </c>
      <c r="D357" s="23">
        <f t="shared" si="6"/>
        <v>0.75422</v>
      </c>
    </row>
    <row r="358" spans="2:4" x14ac:dyDescent="0.25">
      <c r="B358" s="13">
        <v>42836</v>
      </c>
      <c r="C358" s="15">
        <v>0.75019999999999998</v>
      </c>
      <c r="D358" s="23">
        <f t="shared" si="6"/>
        <v>0.75273999999999996</v>
      </c>
    </row>
    <row r="359" spans="2:4" x14ac:dyDescent="0.25">
      <c r="B359" s="13">
        <v>42837</v>
      </c>
      <c r="C359" s="15">
        <v>0.74990000000000001</v>
      </c>
      <c r="D359" s="23">
        <f t="shared" si="6"/>
        <v>0.75112000000000001</v>
      </c>
    </row>
    <row r="360" spans="2:4" x14ac:dyDescent="0.25">
      <c r="B360" s="13">
        <v>42838</v>
      </c>
      <c r="C360" s="15">
        <v>0.75890000000000002</v>
      </c>
      <c r="D360" s="23">
        <f t="shared" si="6"/>
        <v>0.75206000000000006</v>
      </c>
    </row>
    <row r="361" spans="2:4" x14ac:dyDescent="0.25">
      <c r="B361" s="13">
        <v>42843</v>
      </c>
      <c r="C361" s="15">
        <v>0.75600000000000001</v>
      </c>
      <c r="D361" s="23">
        <f t="shared" si="6"/>
        <v>0.75280000000000002</v>
      </c>
    </row>
    <row r="362" spans="2:4" x14ac:dyDescent="0.25">
      <c r="B362" s="13">
        <v>42844</v>
      </c>
      <c r="C362" s="15">
        <v>0.75209999999999999</v>
      </c>
      <c r="D362" s="23">
        <f t="shared" si="6"/>
        <v>0.75341999999999998</v>
      </c>
    </row>
    <row r="363" spans="2:4" x14ac:dyDescent="0.25">
      <c r="B363" s="13">
        <v>42845</v>
      </c>
      <c r="C363" s="15">
        <v>0.75070000000000003</v>
      </c>
      <c r="D363" s="23">
        <f t="shared" si="6"/>
        <v>0.75352000000000008</v>
      </c>
    </row>
    <row r="364" spans="2:4" x14ac:dyDescent="0.25">
      <c r="B364" s="13">
        <v>42846</v>
      </c>
      <c r="C364" s="15">
        <v>0.75349999999999995</v>
      </c>
      <c r="D364" s="23">
        <f t="shared" si="6"/>
        <v>0.75424000000000002</v>
      </c>
    </row>
    <row r="365" spans="2:4" x14ac:dyDescent="0.25">
      <c r="B365" s="13">
        <v>42849</v>
      </c>
      <c r="C365" s="15">
        <v>0.75590000000000002</v>
      </c>
      <c r="D365" s="23">
        <f t="shared" si="6"/>
        <v>0.75363999999999998</v>
      </c>
    </row>
    <row r="366" spans="2:4" x14ac:dyDescent="0.25">
      <c r="B366" s="13">
        <v>42851</v>
      </c>
      <c r="C366" s="15">
        <v>0.75160000000000005</v>
      </c>
      <c r="D366" s="23">
        <f t="shared" si="6"/>
        <v>0.75275999999999998</v>
      </c>
    </row>
    <row r="367" spans="2:4" x14ac:dyDescent="0.25">
      <c r="B367" s="13">
        <v>42852</v>
      </c>
      <c r="C367" s="15">
        <v>0.74850000000000005</v>
      </c>
      <c r="D367" s="23">
        <f t="shared" si="6"/>
        <v>0.75204000000000004</v>
      </c>
    </row>
    <row r="368" spans="2:4" x14ac:dyDescent="0.25">
      <c r="B368" s="13">
        <v>42853</v>
      </c>
      <c r="C368" s="15">
        <v>0.74750000000000005</v>
      </c>
      <c r="D368" s="23">
        <f t="shared" si="6"/>
        <v>0.75140000000000007</v>
      </c>
    </row>
    <row r="369" spans="2:4" x14ac:dyDescent="0.25">
      <c r="B369" s="13">
        <v>42856</v>
      </c>
      <c r="C369" s="15">
        <v>0.74860000000000004</v>
      </c>
      <c r="D369" s="23">
        <f t="shared" si="6"/>
        <v>0.75042000000000009</v>
      </c>
    </row>
    <row r="370" spans="2:4" x14ac:dyDescent="0.25">
      <c r="B370" s="13">
        <v>42857</v>
      </c>
      <c r="C370" s="15">
        <v>0.75390000000000001</v>
      </c>
      <c r="D370" s="23">
        <f t="shared" si="6"/>
        <v>0.75002000000000013</v>
      </c>
    </row>
    <row r="371" spans="2:4" x14ac:dyDescent="0.25">
      <c r="B371" s="13">
        <v>42858</v>
      </c>
      <c r="C371" s="15">
        <v>0.75</v>
      </c>
      <c r="D371" s="23">
        <f t="shared" si="6"/>
        <v>0.74970000000000003</v>
      </c>
    </row>
    <row r="372" spans="2:4" x14ac:dyDescent="0.25">
      <c r="B372" s="13">
        <v>42859</v>
      </c>
      <c r="C372" s="15">
        <v>0.74080000000000001</v>
      </c>
      <c r="D372" s="23">
        <f t="shared" si="6"/>
        <v>0.74816000000000005</v>
      </c>
    </row>
    <row r="373" spans="2:4" x14ac:dyDescent="0.25">
      <c r="B373" s="13">
        <v>42860</v>
      </c>
      <c r="C373" s="15">
        <v>0.73760000000000003</v>
      </c>
      <c r="D373" s="23">
        <f t="shared" si="6"/>
        <v>0.74618000000000007</v>
      </c>
    </row>
    <row r="374" spans="2:4" x14ac:dyDescent="0.25">
      <c r="B374" s="13">
        <v>42863</v>
      </c>
      <c r="C374" s="15">
        <v>0.74150000000000005</v>
      </c>
      <c r="D374" s="23">
        <f t="shared" si="6"/>
        <v>0.74475999999999998</v>
      </c>
    </row>
    <row r="375" spans="2:4" x14ac:dyDescent="0.25">
      <c r="B375" s="13">
        <v>42864</v>
      </c>
      <c r="C375" s="15">
        <v>0.73519999999999996</v>
      </c>
      <c r="D375" s="23">
        <f t="shared" si="6"/>
        <v>0.74102000000000001</v>
      </c>
    </row>
    <row r="376" spans="2:4" x14ac:dyDescent="0.25">
      <c r="B376" s="13">
        <v>42865</v>
      </c>
      <c r="C376" s="15">
        <v>0.73660000000000003</v>
      </c>
      <c r="D376" s="23">
        <f t="shared" si="6"/>
        <v>0.73834</v>
      </c>
    </row>
    <row r="377" spans="2:4" x14ac:dyDescent="0.25">
      <c r="B377" s="13">
        <v>42866</v>
      </c>
      <c r="C377" s="15">
        <v>0.73519999999999996</v>
      </c>
      <c r="D377" s="23">
        <f t="shared" si="6"/>
        <v>0.73721999999999999</v>
      </c>
    </row>
    <row r="378" spans="2:4" x14ac:dyDescent="0.25">
      <c r="B378" s="13">
        <v>42867</v>
      </c>
      <c r="C378" s="15">
        <v>0.73850000000000005</v>
      </c>
      <c r="D378" s="23">
        <f t="shared" si="6"/>
        <v>0.73740000000000006</v>
      </c>
    </row>
    <row r="379" spans="2:4" x14ac:dyDescent="0.25">
      <c r="B379" s="13">
        <v>42870</v>
      </c>
      <c r="C379" s="15">
        <v>0.7399</v>
      </c>
      <c r="D379" s="23">
        <f t="shared" si="6"/>
        <v>0.73707999999999996</v>
      </c>
    </row>
    <row r="380" spans="2:4" x14ac:dyDescent="0.25">
      <c r="B380" s="13">
        <v>42871</v>
      </c>
      <c r="C380" s="15">
        <v>0.74229999999999996</v>
      </c>
      <c r="D380" s="23">
        <f t="shared" si="6"/>
        <v>0.73849999999999993</v>
      </c>
    </row>
    <row r="381" spans="2:4" x14ac:dyDescent="0.25">
      <c r="B381" s="13">
        <v>42872</v>
      </c>
      <c r="C381" s="15">
        <v>0.74299999999999999</v>
      </c>
      <c r="D381" s="23">
        <f t="shared" si="6"/>
        <v>0.73977999999999988</v>
      </c>
    </row>
    <row r="382" spans="2:4" x14ac:dyDescent="0.25">
      <c r="B382" s="13">
        <v>42873</v>
      </c>
      <c r="C382" s="15">
        <v>0.74570000000000003</v>
      </c>
      <c r="D382" s="23">
        <f t="shared" si="6"/>
        <v>0.74187999999999987</v>
      </c>
    </row>
    <row r="383" spans="2:4" x14ac:dyDescent="0.25">
      <c r="B383" s="13">
        <v>42874</v>
      </c>
      <c r="C383" s="15">
        <v>0.74260000000000004</v>
      </c>
      <c r="D383" s="23">
        <f t="shared" si="6"/>
        <v>0.74270000000000003</v>
      </c>
    </row>
    <row r="384" spans="2:4" x14ac:dyDescent="0.25">
      <c r="B384" s="13">
        <v>42877</v>
      </c>
      <c r="C384" s="15">
        <v>0.74439999999999995</v>
      </c>
      <c r="D384" s="23">
        <f t="shared" si="6"/>
        <v>0.74360000000000004</v>
      </c>
    </row>
    <row r="385" spans="2:4" x14ac:dyDescent="0.25">
      <c r="B385" s="13">
        <v>42878</v>
      </c>
      <c r="C385" s="15">
        <v>0.74970000000000003</v>
      </c>
      <c r="D385" s="23">
        <f t="shared" si="6"/>
        <v>0.74507999999999996</v>
      </c>
    </row>
    <row r="386" spans="2:4" x14ac:dyDescent="0.25">
      <c r="B386" s="13">
        <v>42879</v>
      </c>
      <c r="C386" s="15">
        <v>0.745</v>
      </c>
      <c r="D386" s="23">
        <f t="shared" si="6"/>
        <v>0.74548000000000003</v>
      </c>
    </row>
    <row r="387" spans="2:4" x14ac:dyDescent="0.25">
      <c r="B387" s="13">
        <v>42880</v>
      </c>
      <c r="C387" s="15">
        <v>0.751</v>
      </c>
      <c r="D387" s="23">
        <f t="shared" si="6"/>
        <v>0.74653999999999998</v>
      </c>
    </row>
    <row r="388" spans="2:4" x14ac:dyDescent="0.25">
      <c r="B388" s="13">
        <v>42881</v>
      </c>
      <c r="C388" s="15">
        <v>0.74350000000000005</v>
      </c>
      <c r="D388" s="23">
        <f t="shared" si="6"/>
        <v>0.74672000000000005</v>
      </c>
    </row>
    <row r="389" spans="2:4" x14ac:dyDescent="0.25">
      <c r="B389" s="13">
        <v>42884</v>
      </c>
      <c r="C389" s="15">
        <v>0.74329999999999996</v>
      </c>
      <c r="D389" s="23">
        <f t="shared" si="6"/>
        <v>0.74649999999999994</v>
      </c>
    </row>
    <row r="390" spans="2:4" x14ac:dyDescent="0.25">
      <c r="B390" s="13">
        <v>42885</v>
      </c>
      <c r="C390" s="15">
        <v>0.74380000000000002</v>
      </c>
      <c r="D390" s="23">
        <f t="shared" si="6"/>
        <v>0.74532000000000009</v>
      </c>
    </row>
    <row r="391" spans="2:4" x14ac:dyDescent="0.25">
      <c r="B391" s="13">
        <v>42886</v>
      </c>
      <c r="C391" s="15">
        <v>0.745</v>
      </c>
      <c r="D391" s="23">
        <f t="shared" si="6"/>
        <v>0.74532000000000009</v>
      </c>
    </row>
    <row r="392" spans="2:4" x14ac:dyDescent="0.25">
      <c r="B392" s="13">
        <v>42887</v>
      </c>
      <c r="C392" s="15">
        <v>0.74029999999999996</v>
      </c>
      <c r="D392" s="23">
        <f t="shared" si="6"/>
        <v>0.74317999999999995</v>
      </c>
    </row>
    <row r="393" spans="2:4" x14ac:dyDescent="0.25">
      <c r="B393" s="13">
        <v>42888</v>
      </c>
      <c r="C393" s="15">
        <v>0.73899999999999999</v>
      </c>
      <c r="D393" s="23">
        <f t="shared" si="6"/>
        <v>0.74227999999999994</v>
      </c>
    </row>
    <row r="394" spans="2:4" x14ac:dyDescent="0.25">
      <c r="B394" s="13">
        <v>42891</v>
      </c>
      <c r="C394" s="15">
        <v>0.74639999999999995</v>
      </c>
      <c r="D394" s="23">
        <f t="shared" si="6"/>
        <v>0.74289999999999989</v>
      </c>
    </row>
    <row r="395" spans="2:4" x14ac:dyDescent="0.25">
      <c r="B395" s="13">
        <v>42892</v>
      </c>
      <c r="C395" s="15">
        <v>0.74929999999999997</v>
      </c>
      <c r="D395" s="23">
        <f t="shared" ref="D395:D458" si="7">AVERAGE(C391:C395)</f>
        <v>0.74399999999999999</v>
      </c>
    </row>
    <row r="396" spans="2:4" x14ac:dyDescent="0.25">
      <c r="B396" s="13">
        <v>42893</v>
      </c>
      <c r="C396" s="15">
        <v>0.754</v>
      </c>
      <c r="D396" s="23">
        <f t="shared" si="7"/>
        <v>0.74579999999999991</v>
      </c>
    </row>
    <row r="397" spans="2:4" x14ac:dyDescent="0.25">
      <c r="B397" s="13">
        <v>42894</v>
      </c>
      <c r="C397" s="15">
        <v>0.755</v>
      </c>
      <c r="D397" s="23">
        <f t="shared" si="7"/>
        <v>0.74873999999999996</v>
      </c>
    </row>
    <row r="398" spans="2:4" x14ac:dyDescent="0.25">
      <c r="B398" s="13">
        <v>42895</v>
      </c>
      <c r="C398" s="15">
        <v>0.75349999999999995</v>
      </c>
      <c r="D398" s="23">
        <f t="shared" si="7"/>
        <v>0.75163999999999986</v>
      </c>
    </row>
    <row r="399" spans="2:4" x14ac:dyDescent="0.25">
      <c r="B399" s="13">
        <v>42899</v>
      </c>
      <c r="C399" s="15">
        <v>0.75560000000000005</v>
      </c>
      <c r="D399" s="23">
        <f t="shared" si="7"/>
        <v>0.75347999999999993</v>
      </c>
    </row>
    <row r="400" spans="2:4" x14ac:dyDescent="0.25">
      <c r="B400" s="13">
        <v>42900</v>
      </c>
      <c r="C400" s="15">
        <v>0.75509999999999999</v>
      </c>
      <c r="D400" s="23">
        <f t="shared" si="7"/>
        <v>0.75463999999999998</v>
      </c>
    </row>
    <row r="401" spans="2:4" x14ac:dyDescent="0.25">
      <c r="B401" s="13">
        <v>42901</v>
      </c>
      <c r="C401" s="15">
        <v>0.76160000000000005</v>
      </c>
      <c r="D401" s="23">
        <f t="shared" si="7"/>
        <v>0.75616000000000005</v>
      </c>
    </row>
    <row r="402" spans="2:4" x14ac:dyDescent="0.25">
      <c r="B402" s="13">
        <v>42902</v>
      </c>
      <c r="C402" s="15">
        <v>0.75929999999999997</v>
      </c>
      <c r="D402" s="23">
        <f t="shared" si="7"/>
        <v>0.75702000000000003</v>
      </c>
    </row>
    <row r="403" spans="2:4" x14ac:dyDescent="0.25">
      <c r="B403" s="13">
        <v>42905</v>
      </c>
      <c r="C403" s="15">
        <v>0.76139999999999997</v>
      </c>
      <c r="D403" s="23">
        <f t="shared" si="7"/>
        <v>0.75860000000000005</v>
      </c>
    </row>
    <row r="404" spans="2:4" x14ac:dyDescent="0.25">
      <c r="B404" s="13">
        <v>42906</v>
      </c>
      <c r="C404" s="15">
        <v>0.76119999999999999</v>
      </c>
      <c r="D404" s="23">
        <f t="shared" si="7"/>
        <v>0.75972000000000006</v>
      </c>
    </row>
    <row r="405" spans="2:4" x14ac:dyDescent="0.25">
      <c r="B405" s="13">
        <v>42907</v>
      </c>
      <c r="C405" s="15">
        <v>0.75629999999999997</v>
      </c>
      <c r="D405" s="23">
        <f t="shared" si="7"/>
        <v>0.75996000000000008</v>
      </c>
    </row>
    <row r="406" spans="2:4" x14ac:dyDescent="0.25">
      <c r="B406" s="13">
        <v>42908</v>
      </c>
      <c r="C406" s="15">
        <v>0.75580000000000003</v>
      </c>
      <c r="D406" s="23">
        <f t="shared" si="7"/>
        <v>0.75879999999999992</v>
      </c>
    </row>
    <row r="407" spans="2:4" x14ac:dyDescent="0.25">
      <c r="B407" s="13">
        <v>42909</v>
      </c>
      <c r="C407" s="15">
        <v>0.75570000000000004</v>
      </c>
      <c r="D407" s="23">
        <f t="shared" si="7"/>
        <v>0.75807999999999998</v>
      </c>
    </row>
    <row r="408" spans="2:4" x14ac:dyDescent="0.25">
      <c r="B408" s="13">
        <v>42912</v>
      </c>
      <c r="C408" s="15">
        <v>0.75780000000000003</v>
      </c>
      <c r="D408" s="23">
        <f t="shared" si="7"/>
        <v>0.75736000000000003</v>
      </c>
    </row>
    <row r="409" spans="2:4" x14ac:dyDescent="0.25">
      <c r="B409" s="13">
        <v>42913</v>
      </c>
      <c r="C409" s="15">
        <v>0.75990000000000002</v>
      </c>
      <c r="D409" s="23">
        <f t="shared" si="7"/>
        <v>0.75710000000000011</v>
      </c>
    </row>
    <row r="410" spans="2:4" x14ac:dyDescent="0.25">
      <c r="B410" s="13">
        <v>42914</v>
      </c>
      <c r="C410" s="15">
        <v>0.7611</v>
      </c>
      <c r="D410" s="23">
        <f t="shared" si="7"/>
        <v>0.75806000000000007</v>
      </c>
    </row>
    <row r="411" spans="2:4" x14ac:dyDescent="0.25">
      <c r="B411" s="13">
        <v>42915</v>
      </c>
      <c r="C411" s="15">
        <v>0.76619999999999999</v>
      </c>
      <c r="D411" s="23">
        <f t="shared" si="7"/>
        <v>0.76014000000000004</v>
      </c>
    </row>
    <row r="412" spans="2:4" x14ac:dyDescent="0.25">
      <c r="B412" s="13">
        <v>42916</v>
      </c>
      <c r="C412" s="15">
        <v>0.76919999999999999</v>
      </c>
      <c r="D412" s="23">
        <f t="shared" si="7"/>
        <v>0.76283999999999996</v>
      </c>
    </row>
    <row r="413" spans="2:4" x14ac:dyDescent="0.25">
      <c r="B413" s="13">
        <v>42919</v>
      </c>
      <c r="C413" s="15">
        <v>0.76749999999999996</v>
      </c>
      <c r="D413" s="23">
        <f t="shared" si="7"/>
        <v>0.76478000000000002</v>
      </c>
    </row>
    <row r="414" spans="2:4" x14ac:dyDescent="0.25">
      <c r="B414" s="13">
        <v>42920</v>
      </c>
      <c r="C414" s="15">
        <v>0.76080000000000003</v>
      </c>
      <c r="D414" s="23">
        <f t="shared" si="7"/>
        <v>0.76496000000000008</v>
      </c>
    </row>
    <row r="415" spans="2:4" x14ac:dyDescent="0.25">
      <c r="B415" s="13">
        <v>42921</v>
      </c>
      <c r="C415" s="15">
        <v>0.76190000000000002</v>
      </c>
      <c r="D415" s="23">
        <f t="shared" si="7"/>
        <v>0.76512000000000013</v>
      </c>
    </row>
    <row r="416" spans="2:4" x14ac:dyDescent="0.25">
      <c r="B416" s="13">
        <v>42922</v>
      </c>
      <c r="C416" s="15">
        <v>0.75970000000000004</v>
      </c>
      <c r="D416" s="23">
        <f t="shared" si="7"/>
        <v>0.76382000000000005</v>
      </c>
    </row>
    <row r="417" spans="2:4" x14ac:dyDescent="0.25">
      <c r="B417" s="13">
        <v>42923</v>
      </c>
      <c r="C417" s="15">
        <v>0.75849999999999995</v>
      </c>
      <c r="D417" s="23">
        <f t="shared" si="7"/>
        <v>0.76167999999999991</v>
      </c>
    </row>
    <row r="418" spans="2:4" x14ac:dyDescent="0.25">
      <c r="B418" s="13">
        <v>42926</v>
      </c>
      <c r="C418" s="15">
        <v>0.76080000000000003</v>
      </c>
      <c r="D418" s="23">
        <f t="shared" si="7"/>
        <v>0.76034000000000002</v>
      </c>
    </row>
    <row r="419" spans="2:4" x14ac:dyDescent="0.25">
      <c r="B419" s="13">
        <v>42927</v>
      </c>
      <c r="C419" s="15">
        <v>0.76119999999999999</v>
      </c>
      <c r="D419" s="23">
        <f t="shared" si="7"/>
        <v>0.7604200000000001</v>
      </c>
    </row>
    <row r="420" spans="2:4" x14ac:dyDescent="0.25">
      <c r="B420" s="13">
        <v>42928</v>
      </c>
      <c r="C420" s="15">
        <v>0.76529999999999998</v>
      </c>
      <c r="D420" s="23">
        <f t="shared" si="7"/>
        <v>0.7611</v>
      </c>
    </row>
    <row r="421" spans="2:4" x14ac:dyDescent="0.25">
      <c r="B421" s="13">
        <v>42929</v>
      </c>
      <c r="C421" s="15">
        <v>0.77049999999999996</v>
      </c>
      <c r="D421" s="23">
        <f t="shared" si="7"/>
        <v>0.76326000000000005</v>
      </c>
    </row>
    <row r="422" spans="2:4" x14ac:dyDescent="0.25">
      <c r="B422" s="13">
        <v>42930</v>
      </c>
      <c r="C422" s="15">
        <v>0.77439999999999998</v>
      </c>
      <c r="D422" s="23">
        <f t="shared" si="7"/>
        <v>0.76644000000000001</v>
      </c>
    </row>
    <row r="423" spans="2:4" x14ac:dyDescent="0.25">
      <c r="B423" s="13">
        <v>42933</v>
      </c>
      <c r="C423" s="15">
        <v>0.78120000000000001</v>
      </c>
      <c r="D423" s="23">
        <f t="shared" si="7"/>
        <v>0.77051999999999998</v>
      </c>
    </row>
    <row r="424" spans="2:4" x14ac:dyDescent="0.25">
      <c r="B424" s="13">
        <v>42934</v>
      </c>
      <c r="C424" s="15">
        <v>0.79039999999999999</v>
      </c>
      <c r="D424" s="23">
        <f t="shared" si="7"/>
        <v>0.77636000000000005</v>
      </c>
    </row>
    <row r="425" spans="2:4" x14ac:dyDescent="0.25">
      <c r="B425" s="13">
        <v>42935</v>
      </c>
      <c r="C425" s="15">
        <v>0.79349999999999998</v>
      </c>
      <c r="D425" s="23">
        <f t="shared" si="7"/>
        <v>0.78199999999999992</v>
      </c>
    </row>
    <row r="426" spans="2:4" x14ac:dyDescent="0.25">
      <c r="B426" s="13">
        <v>42936</v>
      </c>
      <c r="C426" s="15">
        <v>0.79239999999999999</v>
      </c>
      <c r="D426" s="23">
        <f t="shared" si="7"/>
        <v>0.78637999999999997</v>
      </c>
    </row>
    <row r="427" spans="2:4" x14ac:dyDescent="0.25">
      <c r="B427" s="13">
        <v>42937</v>
      </c>
      <c r="C427" s="15">
        <v>0.79110000000000003</v>
      </c>
      <c r="D427" s="23">
        <f t="shared" si="7"/>
        <v>0.78971999999999998</v>
      </c>
    </row>
    <row r="428" spans="2:4" x14ac:dyDescent="0.25">
      <c r="B428" s="13">
        <v>42940</v>
      </c>
      <c r="C428" s="15">
        <v>0.79290000000000005</v>
      </c>
      <c r="D428" s="23">
        <f t="shared" si="7"/>
        <v>0.79205999999999999</v>
      </c>
    </row>
    <row r="429" spans="2:4" x14ac:dyDescent="0.25">
      <c r="B429" s="13">
        <v>42941</v>
      </c>
      <c r="C429" s="15">
        <v>0.79400000000000004</v>
      </c>
      <c r="D429" s="23">
        <f t="shared" si="7"/>
        <v>0.79278000000000004</v>
      </c>
    </row>
    <row r="430" spans="2:4" x14ac:dyDescent="0.25">
      <c r="B430" s="13">
        <v>42942</v>
      </c>
      <c r="C430" s="15">
        <v>0.78900000000000003</v>
      </c>
      <c r="D430" s="23">
        <f t="shared" si="7"/>
        <v>0.79188000000000003</v>
      </c>
    </row>
    <row r="431" spans="2:4" x14ac:dyDescent="0.25">
      <c r="B431" s="13">
        <v>42943</v>
      </c>
      <c r="C431" s="15">
        <v>0.80459999999999998</v>
      </c>
      <c r="D431" s="23">
        <f t="shared" si="7"/>
        <v>0.79432000000000014</v>
      </c>
    </row>
    <row r="432" spans="2:4" x14ac:dyDescent="0.25">
      <c r="B432" s="13">
        <v>42944</v>
      </c>
      <c r="C432" s="15">
        <v>0.79700000000000004</v>
      </c>
      <c r="D432" s="23">
        <f t="shared" si="7"/>
        <v>0.7955000000000001</v>
      </c>
    </row>
    <row r="433" spans="2:4" x14ac:dyDescent="0.25">
      <c r="B433" s="13">
        <v>42947</v>
      </c>
      <c r="C433" s="15">
        <v>0.79869999999999997</v>
      </c>
      <c r="D433" s="23">
        <f t="shared" si="7"/>
        <v>0.79665999999999992</v>
      </c>
    </row>
    <row r="434" spans="2:4" x14ac:dyDescent="0.25">
      <c r="B434" s="13">
        <v>42948</v>
      </c>
      <c r="C434" s="15">
        <v>0.80110000000000003</v>
      </c>
      <c r="D434" s="23">
        <f t="shared" si="7"/>
        <v>0.79808000000000001</v>
      </c>
    </row>
    <row r="435" spans="2:4" x14ac:dyDescent="0.25">
      <c r="B435" s="13">
        <v>42949</v>
      </c>
      <c r="C435" s="15">
        <v>0.79620000000000002</v>
      </c>
      <c r="D435" s="23">
        <f t="shared" si="7"/>
        <v>0.7995199999999999</v>
      </c>
    </row>
    <row r="436" spans="2:4" x14ac:dyDescent="0.25">
      <c r="B436" s="13">
        <v>42950</v>
      </c>
      <c r="C436" s="15">
        <v>0.7923</v>
      </c>
      <c r="D436" s="23">
        <f t="shared" si="7"/>
        <v>0.79705999999999988</v>
      </c>
    </row>
    <row r="437" spans="2:4" x14ac:dyDescent="0.25">
      <c r="B437" s="13">
        <v>42951</v>
      </c>
      <c r="C437" s="15">
        <v>0.79769999999999996</v>
      </c>
      <c r="D437" s="23">
        <f t="shared" si="7"/>
        <v>0.79719999999999991</v>
      </c>
    </row>
    <row r="438" spans="2:4" x14ac:dyDescent="0.25">
      <c r="B438" s="13">
        <v>42955</v>
      </c>
      <c r="C438" s="15">
        <v>0.7923</v>
      </c>
      <c r="D438" s="23">
        <f t="shared" si="7"/>
        <v>0.79591999999999996</v>
      </c>
    </row>
    <row r="439" spans="2:4" x14ac:dyDescent="0.25">
      <c r="B439" s="13">
        <v>42956</v>
      </c>
      <c r="C439" s="15">
        <v>0.78839999999999999</v>
      </c>
      <c r="D439" s="23">
        <f t="shared" si="7"/>
        <v>0.79337999999999997</v>
      </c>
    </row>
    <row r="440" spans="2:4" x14ac:dyDescent="0.25">
      <c r="B440" s="13">
        <v>42957</v>
      </c>
      <c r="C440" s="15">
        <v>0.7873</v>
      </c>
      <c r="D440" s="23">
        <f t="shared" si="7"/>
        <v>0.79160000000000008</v>
      </c>
    </row>
    <row r="441" spans="2:4" x14ac:dyDescent="0.25">
      <c r="B441" s="13">
        <v>42958</v>
      </c>
      <c r="C441" s="15">
        <v>0.78590000000000004</v>
      </c>
      <c r="D441" s="23">
        <f t="shared" si="7"/>
        <v>0.79032000000000002</v>
      </c>
    </row>
    <row r="442" spans="2:4" x14ac:dyDescent="0.25">
      <c r="B442" s="13">
        <v>42961</v>
      </c>
      <c r="C442" s="15">
        <v>0.78920000000000001</v>
      </c>
      <c r="D442" s="23">
        <f t="shared" si="7"/>
        <v>0.7886200000000001</v>
      </c>
    </row>
    <row r="443" spans="2:4" x14ac:dyDescent="0.25">
      <c r="B443" s="13">
        <v>42962</v>
      </c>
      <c r="C443" s="15">
        <v>0.78520000000000001</v>
      </c>
      <c r="D443" s="23">
        <f t="shared" si="7"/>
        <v>0.78720000000000012</v>
      </c>
    </row>
    <row r="444" spans="2:4" x14ac:dyDescent="0.25">
      <c r="B444" s="13">
        <v>42963</v>
      </c>
      <c r="C444" s="15">
        <v>0.78420000000000001</v>
      </c>
      <c r="D444" s="23">
        <f t="shared" si="7"/>
        <v>0.78635999999999995</v>
      </c>
    </row>
    <row r="445" spans="2:4" x14ac:dyDescent="0.25">
      <c r="B445" s="13">
        <v>42964</v>
      </c>
      <c r="C445" s="15">
        <v>0.79379999999999995</v>
      </c>
      <c r="D445" s="23">
        <f t="shared" si="7"/>
        <v>0.78766000000000003</v>
      </c>
    </row>
    <row r="446" spans="2:4" x14ac:dyDescent="0.25">
      <c r="B446" s="13">
        <v>42965</v>
      </c>
      <c r="C446" s="15">
        <v>0.78959999999999997</v>
      </c>
      <c r="D446" s="23">
        <f t="shared" si="7"/>
        <v>0.78839999999999999</v>
      </c>
    </row>
    <row r="447" spans="2:4" x14ac:dyDescent="0.25">
      <c r="B447" s="13">
        <v>42968</v>
      </c>
      <c r="C447" s="15">
        <v>0.79210000000000003</v>
      </c>
      <c r="D447" s="23">
        <f t="shared" si="7"/>
        <v>0.78898000000000001</v>
      </c>
    </row>
    <row r="448" spans="2:4" x14ac:dyDescent="0.25">
      <c r="B448" s="13">
        <v>42969</v>
      </c>
      <c r="C448" s="15">
        <v>0.79400000000000004</v>
      </c>
      <c r="D448" s="23">
        <f t="shared" si="7"/>
        <v>0.79074</v>
      </c>
    </row>
    <row r="449" spans="2:4" x14ac:dyDescent="0.25">
      <c r="B449" s="13">
        <v>42970</v>
      </c>
      <c r="C449" s="15">
        <v>0.78939999999999999</v>
      </c>
      <c r="D449" s="23">
        <f t="shared" si="7"/>
        <v>0.79177999999999993</v>
      </c>
    </row>
    <row r="450" spans="2:4" x14ac:dyDescent="0.25">
      <c r="B450" s="13">
        <v>42971</v>
      </c>
      <c r="C450" s="15">
        <v>0.78959999999999997</v>
      </c>
      <c r="D450" s="23">
        <f t="shared" si="7"/>
        <v>0.79094000000000009</v>
      </c>
    </row>
    <row r="451" spans="2:4" x14ac:dyDescent="0.25">
      <c r="B451" s="13">
        <v>42972</v>
      </c>
      <c r="C451" s="15">
        <v>0.79049999999999998</v>
      </c>
      <c r="D451" s="23">
        <f t="shared" si="7"/>
        <v>0.79112000000000005</v>
      </c>
    </row>
    <row r="452" spans="2:4" x14ac:dyDescent="0.25">
      <c r="B452" s="13">
        <v>42975</v>
      </c>
      <c r="C452" s="15">
        <v>0.79430000000000001</v>
      </c>
      <c r="D452" s="23">
        <f t="shared" si="7"/>
        <v>0.79155999999999993</v>
      </c>
    </row>
    <row r="453" spans="2:4" x14ac:dyDescent="0.25">
      <c r="B453" s="13">
        <v>42976</v>
      </c>
      <c r="C453" s="15">
        <v>0.79259999999999997</v>
      </c>
      <c r="D453" s="23">
        <f t="shared" si="7"/>
        <v>0.79128000000000009</v>
      </c>
    </row>
    <row r="454" spans="2:4" x14ac:dyDescent="0.25">
      <c r="B454" s="13">
        <v>42977</v>
      </c>
      <c r="C454" s="15">
        <v>0.79810000000000003</v>
      </c>
      <c r="D454" s="23">
        <f t="shared" si="7"/>
        <v>0.79301999999999995</v>
      </c>
    </row>
    <row r="455" spans="2:4" x14ac:dyDescent="0.25">
      <c r="B455" s="13">
        <v>42978</v>
      </c>
      <c r="C455" s="15">
        <v>0.78979999999999995</v>
      </c>
      <c r="D455" s="23">
        <f t="shared" si="7"/>
        <v>0.79305999999999988</v>
      </c>
    </row>
    <row r="456" spans="2:4" x14ac:dyDescent="0.25">
      <c r="B456" s="13">
        <v>42979</v>
      </c>
      <c r="C456" s="15">
        <v>0.79339999999999999</v>
      </c>
      <c r="D456" s="23">
        <f t="shared" si="7"/>
        <v>0.79364000000000001</v>
      </c>
    </row>
    <row r="457" spans="2:4" x14ac:dyDescent="0.25">
      <c r="B457" s="13">
        <v>42982</v>
      </c>
      <c r="C457" s="15">
        <v>0.79669999999999996</v>
      </c>
      <c r="D457" s="23">
        <f t="shared" si="7"/>
        <v>0.79412000000000005</v>
      </c>
    </row>
    <row r="458" spans="2:4" x14ac:dyDescent="0.25">
      <c r="B458" s="13">
        <v>42983</v>
      </c>
      <c r="C458" s="15">
        <v>0.79610000000000003</v>
      </c>
      <c r="D458" s="23">
        <f t="shared" si="7"/>
        <v>0.79481999999999997</v>
      </c>
    </row>
    <row r="459" spans="2:4" x14ac:dyDescent="0.25">
      <c r="B459" s="13">
        <v>42984</v>
      </c>
      <c r="C459" s="15">
        <v>0.79930000000000001</v>
      </c>
      <c r="D459" s="23">
        <f t="shared" ref="D459:D522" si="8">AVERAGE(C455:C459)</f>
        <v>0.7950600000000001</v>
      </c>
    </row>
    <row r="460" spans="2:4" x14ac:dyDescent="0.25">
      <c r="B460" s="13">
        <v>42985</v>
      </c>
      <c r="C460" s="15">
        <v>0.79910000000000003</v>
      </c>
      <c r="D460" s="23">
        <f t="shared" si="8"/>
        <v>0.79692000000000007</v>
      </c>
    </row>
    <row r="461" spans="2:4" x14ac:dyDescent="0.25">
      <c r="B461" s="13">
        <v>42986</v>
      </c>
      <c r="C461" s="15">
        <v>0.81210000000000004</v>
      </c>
      <c r="D461" s="23">
        <f t="shared" si="8"/>
        <v>0.80066000000000004</v>
      </c>
    </row>
    <row r="462" spans="2:4" x14ac:dyDescent="0.25">
      <c r="B462" s="13">
        <v>42989</v>
      </c>
      <c r="C462" s="15">
        <v>0.80549999999999999</v>
      </c>
      <c r="D462" s="23">
        <f t="shared" si="8"/>
        <v>0.80242000000000002</v>
      </c>
    </row>
    <row r="463" spans="2:4" x14ac:dyDescent="0.25">
      <c r="B463" s="13">
        <v>42990</v>
      </c>
      <c r="C463" s="15">
        <v>0.80230000000000001</v>
      </c>
      <c r="D463" s="23">
        <f t="shared" si="8"/>
        <v>0.80366000000000004</v>
      </c>
    </row>
    <row r="464" spans="2:4" x14ac:dyDescent="0.25">
      <c r="B464" s="13">
        <v>42991</v>
      </c>
      <c r="C464" s="15">
        <v>0.80269999999999997</v>
      </c>
      <c r="D464" s="23">
        <f t="shared" si="8"/>
        <v>0.80434000000000005</v>
      </c>
    </row>
    <row r="465" spans="2:4" x14ac:dyDescent="0.25">
      <c r="B465" s="13">
        <v>42992</v>
      </c>
      <c r="C465" s="15">
        <v>0.8</v>
      </c>
      <c r="D465" s="23">
        <f t="shared" si="8"/>
        <v>0.8045199999999999</v>
      </c>
    </row>
    <row r="466" spans="2:4" x14ac:dyDescent="0.25">
      <c r="B466" s="13">
        <v>42993</v>
      </c>
      <c r="C466" s="15">
        <v>0.80010000000000003</v>
      </c>
      <c r="D466" s="23">
        <f t="shared" si="8"/>
        <v>0.80212000000000006</v>
      </c>
    </row>
    <row r="467" spans="2:4" x14ac:dyDescent="0.25">
      <c r="B467" s="13">
        <v>42996</v>
      </c>
      <c r="C467" s="15">
        <v>0.80279999999999996</v>
      </c>
      <c r="D467" s="23">
        <f t="shared" si="8"/>
        <v>0.80158000000000007</v>
      </c>
    </row>
    <row r="468" spans="2:4" x14ac:dyDescent="0.25">
      <c r="B468" s="13">
        <v>42997</v>
      </c>
      <c r="C468" s="15">
        <v>0.79759999999999998</v>
      </c>
      <c r="D468" s="23">
        <f t="shared" si="8"/>
        <v>0.80063999999999991</v>
      </c>
    </row>
    <row r="469" spans="2:4" x14ac:dyDescent="0.25">
      <c r="B469" s="13">
        <v>42998</v>
      </c>
      <c r="C469" s="15">
        <v>0.80289999999999995</v>
      </c>
      <c r="D469" s="23">
        <f t="shared" si="8"/>
        <v>0.80068000000000006</v>
      </c>
    </row>
    <row r="470" spans="2:4" x14ac:dyDescent="0.25">
      <c r="B470" s="13">
        <v>42999</v>
      </c>
      <c r="C470" s="15">
        <v>0.7964</v>
      </c>
      <c r="D470" s="23">
        <f t="shared" si="8"/>
        <v>0.79996000000000012</v>
      </c>
    </row>
    <row r="471" spans="2:4" x14ac:dyDescent="0.25">
      <c r="B471" s="13">
        <v>43000</v>
      </c>
      <c r="C471" s="15">
        <v>0.79330000000000001</v>
      </c>
      <c r="D471" s="23">
        <f t="shared" si="8"/>
        <v>0.79859999999999998</v>
      </c>
    </row>
    <row r="472" spans="2:4" x14ac:dyDescent="0.25">
      <c r="B472" s="13">
        <v>43003</v>
      </c>
      <c r="C472" s="15">
        <v>0.79659999999999997</v>
      </c>
      <c r="D472" s="23">
        <f t="shared" si="8"/>
        <v>0.79735999999999996</v>
      </c>
    </row>
    <row r="473" spans="2:4" x14ac:dyDescent="0.25">
      <c r="B473" s="13">
        <v>43004</v>
      </c>
      <c r="C473" s="15">
        <v>0.79379999999999995</v>
      </c>
      <c r="D473" s="23">
        <f t="shared" si="8"/>
        <v>0.79659999999999997</v>
      </c>
    </row>
    <row r="474" spans="2:4" x14ac:dyDescent="0.25">
      <c r="B474" s="13">
        <v>43005</v>
      </c>
      <c r="C474" s="15">
        <v>0.78580000000000005</v>
      </c>
      <c r="D474" s="23">
        <f t="shared" si="8"/>
        <v>0.79318000000000011</v>
      </c>
    </row>
    <row r="475" spans="2:4" x14ac:dyDescent="0.25">
      <c r="B475" s="13">
        <v>43006</v>
      </c>
      <c r="C475" s="15">
        <v>0.78129999999999999</v>
      </c>
      <c r="D475" s="23">
        <f t="shared" si="8"/>
        <v>0.79015999999999997</v>
      </c>
    </row>
    <row r="476" spans="2:4" x14ac:dyDescent="0.25">
      <c r="B476" s="13">
        <v>43007</v>
      </c>
      <c r="C476" s="15">
        <v>0.78390000000000004</v>
      </c>
      <c r="D476" s="23">
        <f t="shared" si="8"/>
        <v>0.78827999999999998</v>
      </c>
    </row>
    <row r="477" spans="2:4" x14ac:dyDescent="0.25">
      <c r="B477" s="13">
        <v>43011</v>
      </c>
      <c r="C477" s="15">
        <v>0.78010000000000002</v>
      </c>
      <c r="D477" s="23">
        <f t="shared" si="8"/>
        <v>0.78498000000000001</v>
      </c>
    </row>
    <row r="478" spans="2:4" x14ac:dyDescent="0.25">
      <c r="B478" s="13">
        <v>43012</v>
      </c>
      <c r="C478" s="15">
        <v>0.78590000000000004</v>
      </c>
      <c r="D478" s="23">
        <f t="shared" si="8"/>
        <v>0.78339999999999999</v>
      </c>
    </row>
    <row r="479" spans="2:4" x14ac:dyDescent="0.25">
      <c r="B479" s="13">
        <v>43013</v>
      </c>
      <c r="C479" s="15">
        <v>0.78320000000000001</v>
      </c>
      <c r="D479" s="23">
        <f t="shared" si="8"/>
        <v>0.78287999999999991</v>
      </c>
    </row>
    <row r="480" spans="2:4" x14ac:dyDescent="0.25">
      <c r="B480" s="13">
        <v>43014</v>
      </c>
      <c r="C480" s="15">
        <v>0.77549999999999997</v>
      </c>
      <c r="D480" s="23">
        <f t="shared" si="8"/>
        <v>0.78171999999999997</v>
      </c>
    </row>
    <row r="481" spans="2:4" x14ac:dyDescent="0.25">
      <c r="B481" s="13">
        <v>43017</v>
      </c>
      <c r="C481" s="15">
        <v>0.77629999999999999</v>
      </c>
      <c r="D481" s="23">
        <f t="shared" si="8"/>
        <v>0.7802</v>
      </c>
    </row>
    <row r="482" spans="2:4" x14ac:dyDescent="0.25">
      <c r="B482" s="13">
        <v>43018</v>
      </c>
      <c r="C482" s="15">
        <v>0.77849999999999997</v>
      </c>
      <c r="D482" s="23">
        <f t="shared" si="8"/>
        <v>0.77988000000000002</v>
      </c>
    </row>
    <row r="483" spans="2:4" x14ac:dyDescent="0.25">
      <c r="B483" s="13">
        <v>43019</v>
      </c>
      <c r="C483" s="15">
        <v>0.7782</v>
      </c>
      <c r="D483" s="23">
        <f t="shared" si="8"/>
        <v>0.77834000000000003</v>
      </c>
    </row>
    <row r="484" spans="2:4" x14ac:dyDescent="0.25">
      <c r="B484" s="13">
        <v>43020</v>
      </c>
      <c r="C484" s="15">
        <v>0.78169999999999995</v>
      </c>
      <c r="D484" s="23">
        <f t="shared" si="8"/>
        <v>0.77804000000000006</v>
      </c>
    </row>
    <row r="485" spans="2:4" x14ac:dyDescent="0.25">
      <c r="B485" s="13">
        <v>43021</v>
      </c>
      <c r="C485" s="15">
        <v>0.78320000000000001</v>
      </c>
      <c r="D485" s="23">
        <f t="shared" si="8"/>
        <v>0.77957999999999994</v>
      </c>
    </row>
    <row r="486" spans="2:4" x14ac:dyDescent="0.25">
      <c r="B486" s="13">
        <v>43024</v>
      </c>
      <c r="C486" s="15">
        <v>0.78720000000000001</v>
      </c>
      <c r="D486" s="23">
        <f t="shared" si="8"/>
        <v>0.78176000000000001</v>
      </c>
    </row>
    <row r="487" spans="2:4" x14ac:dyDescent="0.25">
      <c r="B487" s="13">
        <v>43025</v>
      </c>
      <c r="C487" s="15">
        <v>0.78459999999999996</v>
      </c>
      <c r="D487" s="23">
        <f t="shared" si="8"/>
        <v>0.7829799999999999</v>
      </c>
    </row>
    <row r="488" spans="2:4" x14ac:dyDescent="0.25">
      <c r="B488" s="13">
        <v>43026</v>
      </c>
      <c r="C488" s="15">
        <v>0.78480000000000005</v>
      </c>
      <c r="D488" s="23">
        <f t="shared" si="8"/>
        <v>0.78430000000000011</v>
      </c>
    </row>
    <row r="489" spans="2:4" x14ac:dyDescent="0.25">
      <c r="B489" s="13">
        <v>43027</v>
      </c>
      <c r="C489" s="15">
        <v>0.78520000000000001</v>
      </c>
      <c r="D489" s="23">
        <f t="shared" si="8"/>
        <v>0.78500000000000003</v>
      </c>
    </row>
    <row r="490" spans="2:4" x14ac:dyDescent="0.25">
      <c r="B490" s="13">
        <v>43028</v>
      </c>
      <c r="C490" s="15">
        <v>0.78449999999999998</v>
      </c>
      <c r="D490" s="23">
        <f t="shared" si="8"/>
        <v>0.78526000000000007</v>
      </c>
    </row>
    <row r="491" spans="2:4" x14ac:dyDescent="0.25">
      <c r="B491" s="13">
        <v>43031</v>
      </c>
      <c r="C491" s="15">
        <v>0.78259999999999996</v>
      </c>
      <c r="D491" s="23">
        <f t="shared" si="8"/>
        <v>0.78434000000000004</v>
      </c>
    </row>
    <row r="492" spans="2:4" x14ac:dyDescent="0.25">
      <c r="B492" s="13">
        <v>43032</v>
      </c>
      <c r="C492" s="15">
        <v>0.78190000000000004</v>
      </c>
      <c r="D492" s="23">
        <f t="shared" si="8"/>
        <v>0.78379999999999994</v>
      </c>
    </row>
    <row r="493" spans="2:4" x14ac:dyDescent="0.25">
      <c r="B493" s="13">
        <v>43033</v>
      </c>
      <c r="C493" s="15">
        <v>0.77200000000000002</v>
      </c>
      <c r="D493" s="23">
        <f t="shared" si="8"/>
        <v>0.78124000000000005</v>
      </c>
    </row>
    <row r="494" spans="2:4" x14ac:dyDescent="0.25">
      <c r="B494" s="13">
        <v>43034</v>
      </c>
      <c r="C494" s="15">
        <v>0.77059999999999995</v>
      </c>
      <c r="D494" s="23">
        <f t="shared" si="8"/>
        <v>0.77832000000000012</v>
      </c>
    </row>
    <row r="495" spans="2:4" x14ac:dyDescent="0.25">
      <c r="B495" s="13">
        <v>43035</v>
      </c>
      <c r="C495" s="15">
        <v>0.76419999999999999</v>
      </c>
      <c r="D495" s="23">
        <f t="shared" si="8"/>
        <v>0.77425999999999995</v>
      </c>
    </row>
    <row r="496" spans="2:4" x14ac:dyDescent="0.25">
      <c r="B496" s="13">
        <v>43038</v>
      </c>
      <c r="C496" s="15">
        <v>0.76770000000000005</v>
      </c>
      <c r="D496" s="23">
        <f t="shared" si="8"/>
        <v>0.77128000000000008</v>
      </c>
    </row>
    <row r="497" spans="2:4" x14ac:dyDescent="0.25">
      <c r="B497" s="13">
        <v>43039</v>
      </c>
      <c r="C497" s="15">
        <v>0.76729999999999998</v>
      </c>
      <c r="D497" s="23">
        <f t="shared" si="8"/>
        <v>0.76836000000000004</v>
      </c>
    </row>
    <row r="498" spans="2:4" x14ac:dyDescent="0.25">
      <c r="B498" s="13">
        <v>43040</v>
      </c>
      <c r="C498" s="15">
        <v>0.76590000000000003</v>
      </c>
      <c r="D498" s="23">
        <f t="shared" si="8"/>
        <v>0.76714000000000004</v>
      </c>
    </row>
    <row r="499" spans="2:4" x14ac:dyDescent="0.25">
      <c r="B499" s="13">
        <v>43041</v>
      </c>
      <c r="C499" s="15">
        <v>0.77149999999999996</v>
      </c>
      <c r="D499" s="23">
        <f t="shared" si="8"/>
        <v>0.76732</v>
      </c>
    </row>
    <row r="500" spans="2:4" x14ac:dyDescent="0.25">
      <c r="B500" s="13">
        <v>43042</v>
      </c>
      <c r="C500" s="15">
        <v>0.76900000000000002</v>
      </c>
      <c r="D500" s="23">
        <f t="shared" si="8"/>
        <v>0.76828000000000007</v>
      </c>
    </row>
    <row r="501" spans="2:4" x14ac:dyDescent="0.25">
      <c r="B501" s="13">
        <v>43045</v>
      </c>
      <c r="C501" s="15">
        <v>0.76549999999999996</v>
      </c>
      <c r="D501" s="23">
        <f t="shared" si="8"/>
        <v>0.76783999999999997</v>
      </c>
    </row>
    <row r="502" spans="2:4" x14ac:dyDescent="0.25">
      <c r="B502" s="13">
        <v>43046</v>
      </c>
      <c r="C502" s="15">
        <v>0.76800000000000002</v>
      </c>
      <c r="D502" s="23">
        <f t="shared" si="8"/>
        <v>0.76798</v>
      </c>
    </row>
    <row r="503" spans="2:4" x14ac:dyDescent="0.25">
      <c r="B503" s="13">
        <v>43047</v>
      </c>
      <c r="C503" s="15">
        <v>0.76529999999999998</v>
      </c>
      <c r="D503" s="23">
        <f t="shared" si="8"/>
        <v>0.76785999999999999</v>
      </c>
    </row>
    <row r="504" spans="2:4" x14ac:dyDescent="0.25">
      <c r="B504" s="13">
        <v>43048</v>
      </c>
      <c r="C504" s="15">
        <v>0.76829999999999998</v>
      </c>
      <c r="D504" s="23">
        <f t="shared" si="8"/>
        <v>0.76722000000000001</v>
      </c>
    </row>
    <row r="505" spans="2:4" x14ac:dyDescent="0.25">
      <c r="B505" s="13">
        <v>43049</v>
      </c>
      <c r="C505" s="15">
        <v>0.76819999999999999</v>
      </c>
      <c r="D505" s="23">
        <f t="shared" si="8"/>
        <v>0.76706000000000008</v>
      </c>
    </row>
    <row r="506" spans="2:4" x14ac:dyDescent="0.25">
      <c r="B506" s="13">
        <v>43052</v>
      </c>
      <c r="C506" s="15">
        <v>0.76580000000000004</v>
      </c>
      <c r="D506" s="23">
        <f t="shared" si="8"/>
        <v>0.76712000000000002</v>
      </c>
    </row>
    <row r="507" spans="2:4" x14ac:dyDescent="0.25">
      <c r="B507" s="13">
        <v>43053</v>
      </c>
      <c r="C507" s="15">
        <v>0.76319999999999999</v>
      </c>
      <c r="D507" s="23">
        <f t="shared" si="8"/>
        <v>0.76615999999999995</v>
      </c>
    </row>
    <row r="508" spans="2:4" x14ac:dyDescent="0.25">
      <c r="B508" s="13">
        <v>43054</v>
      </c>
      <c r="C508" s="15">
        <v>0.75829999999999997</v>
      </c>
      <c r="D508" s="23">
        <f t="shared" si="8"/>
        <v>0.76475999999999988</v>
      </c>
    </row>
    <row r="509" spans="2:4" x14ac:dyDescent="0.25">
      <c r="B509" s="13">
        <v>43055</v>
      </c>
      <c r="C509" s="15">
        <v>0.75939999999999996</v>
      </c>
      <c r="D509" s="23">
        <f t="shared" si="8"/>
        <v>0.76297999999999999</v>
      </c>
    </row>
    <row r="510" spans="2:4" x14ac:dyDescent="0.25">
      <c r="B510" s="13">
        <v>43056</v>
      </c>
      <c r="C510" s="15">
        <v>0.75739999999999996</v>
      </c>
      <c r="D510" s="23">
        <f t="shared" si="8"/>
        <v>0.76082000000000005</v>
      </c>
    </row>
    <row r="511" spans="2:4" x14ac:dyDescent="0.25">
      <c r="B511" s="13">
        <v>43059</v>
      </c>
      <c r="C511" s="15">
        <v>0.75560000000000005</v>
      </c>
      <c r="D511" s="23">
        <f t="shared" si="8"/>
        <v>0.75878000000000001</v>
      </c>
    </row>
    <row r="512" spans="2:4" x14ac:dyDescent="0.25">
      <c r="B512" s="13">
        <v>43060</v>
      </c>
      <c r="C512" s="15">
        <v>0.75370000000000004</v>
      </c>
      <c r="D512" s="23">
        <f t="shared" si="8"/>
        <v>0.75688000000000011</v>
      </c>
    </row>
    <row r="513" spans="2:4" x14ac:dyDescent="0.25">
      <c r="B513" s="13">
        <v>43061</v>
      </c>
      <c r="C513" s="15">
        <v>0.75680000000000003</v>
      </c>
      <c r="D513" s="23">
        <f t="shared" si="8"/>
        <v>0.75658000000000014</v>
      </c>
    </row>
    <row r="514" spans="2:4" x14ac:dyDescent="0.25">
      <c r="B514" s="13">
        <v>43062</v>
      </c>
      <c r="C514" s="15">
        <v>0.7621</v>
      </c>
      <c r="D514" s="23">
        <f t="shared" si="8"/>
        <v>0.75712000000000013</v>
      </c>
    </row>
    <row r="515" spans="2:4" x14ac:dyDescent="0.25">
      <c r="B515" s="13">
        <v>43063</v>
      </c>
      <c r="C515" s="15">
        <v>0.76249999999999996</v>
      </c>
      <c r="D515" s="23">
        <f t="shared" si="8"/>
        <v>0.75814000000000004</v>
      </c>
    </row>
    <row r="516" spans="2:4" x14ac:dyDescent="0.25">
      <c r="B516" s="13">
        <v>43066</v>
      </c>
      <c r="C516" s="15">
        <v>0.76029999999999998</v>
      </c>
      <c r="D516" s="23">
        <f t="shared" si="8"/>
        <v>0.75907999999999998</v>
      </c>
    </row>
    <row r="517" spans="2:4" x14ac:dyDescent="0.25">
      <c r="B517" s="13">
        <v>43067</v>
      </c>
      <c r="C517" s="15">
        <v>0.7611</v>
      </c>
      <c r="D517" s="23">
        <f t="shared" si="8"/>
        <v>0.7605599999999999</v>
      </c>
    </row>
    <row r="518" spans="2:4" x14ac:dyDescent="0.25">
      <c r="B518" s="13">
        <v>43068</v>
      </c>
      <c r="C518" s="15">
        <v>0.75860000000000005</v>
      </c>
      <c r="D518" s="23">
        <f t="shared" si="8"/>
        <v>0.76091999999999993</v>
      </c>
    </row>
    <row r="519" spans="2:4" x14ac:dyDescent="0.25">
      <c r="B519" s="13">
        <v>43069</v>
      </c>
      <c r="C519" s="15">
        <v>0.75849999999999995</v>
      </c>
      <c r="D519" s="23">
        <f t="shared" si="8"/>
        <v>0.76019999999999999</v>
      </c>
    </row>
    <row r="520" spans="2:4" x14ac:dyDescent="0.25">
      <c r="B520" s="13">
        <v>43070</v>
      </c>
      <c r="C520" s="15">
        <v>0.75639999999999996</v>
      </c>
      <c r="D520" s="23">
        <f t="shared" si="8"/>
        <v>0.75897999999999999</v>
      </c>
    </row>
    <row r="521" spans="2:4" x14ac:dyDescent="0.25">
      <c r="B521" s="13">
        <v>43073</v>
      </c>
      <c r="C521" s="15">
        <v>0.75980000000000003</v>
      </c>
      <c r="D521" s="23">
        <f t="shared" si="8"/>
        <v>0.75888000000000011</v>
      </c>
    </row>
    <row r="522" spans="2:4" x14ac:dyDescent="0.25">
      <c r="B522" s="13">
        <v>43074</v>
      </c>
      <c r="C522" s="15">
        <v>0.7651</v>
      </c>
      <c r="D522" s="23">
        <f t="shared" si="8"/>
        <v>0.75968000000000013</v>
      </c>
    </row>
    <row r="523" spans="2:4" x14ac:dyDescent="0.25">
      <c r="B523" s="13">
        <v>43075</v>
      </c>
      <c r="C523" s="15">
        <v>0.75780000000000003</v>
      </c>
      <c r="D523" s="23">
        <f t="shared" ref="D523:D586" si="9">AVERAGE(C519:C523)</f>
        <v>0.75951999999999997</v>
      </c>
    </row>
    <row r="524" spans="2:4" x14ac:dyDescent="0.25">
      <c r="B524" s="13">
        <v>43076</v>
      </c>
      <c r="C524" s="15">
        <v>0.75449999999999995</v>
      </c>
      <c r="D524" s="23">
        <f t="shared" si="9"/>
        <v>0.75871999999999995</v>
      </c>
    </row>
    <row r="525" spans="2:4" x14ac:dyDescent="0.25">
      <c r="B525" s="13">
        <v>43077</v>
      </c>
      <c r="C525" s="15">
        <v>0.75119999999999998</v>
      </c>
      <c r="D525" s="23">
        <f t="shared" si="9"/>
        <v>0.75768000000000002</v>
      </c>
    </row>
    <row r="526" spans="2:4" x14ac:dyDescent="0.25">
      <c r="B526" s="13">
        <v>43080</v>
      </c>
      <c r="C526" s="15">
        <v>0.75249999999999995</v>
      </c>
      <c r="D526" s="23">
        <f t="shared" si="9"/>
        <v>0.75622</v>
      </c>
    </row>
    <row r="527" spans="2:4" x14ac:dyDescent="0.25">
      <c r="B527" s="13">
        <v>43081</v>
      </c>
      <c r="C527" s="15">
        <v>0.75329999999999997</v>
      </c>
      <c r="D527" s="23">
        <f t="shared" si="9"/>
        <v>0.75385999999999997</v>
      </c>
    </row>
    <row r="528" spans="2:4" x14ac:dyDescent="0.25">
      <c r="B528" s="13">
        <v>43082</v>
      </c>
      <c r="C528" s="15">
        <v>0.75700000000000001</v>
      </c>
      <c r="D528" s="23">
        <f t="shared" si="9"/>
        <v>0.75370000000000004</v>
      </c>
    </row>
    <row r="529" spans="2:4" x14ac:dyDescent="0.25">
      <c r="B529" s="13">
        <v>43083</v>
      </c>
      <c r="C529" s="15">
        <v>0.76659999999999995</v>
      </c>
      <c r="D529" s="23">
        <f t="shared" si="9"/>
        <v>0.7561199999999999</v>
      </c>
    </row>
    <row r="530" spans="2:4" x14ac:dyDescent="0.25">
      <c r="B530" s="13">
        <v>43084</v>
      </c>
      <c r="C530" s="15">
        <v>0.76749999999999996</v>
      </c>
      <c r="D530" s="23">
        <f t="shared" si="9"/>
        <v>0.75937999999999994</v>
      </c>
    </row>
    <row r="531" spans="2:4" x14ac:dyDescent="0.25">
      <c r="B531" s="13">
        <v>43087</v>
      </c>
      <c r="C531" s="15">
        <v>0.76580000000000004</v>
      </c>
      <c r="D531" s="23">
        <f t="shared" si="9"/>
        <v>0.76204000000000005</v>
      </c>
    </row>
    <row r="532" spans="2:4" x14ac:dyDescent="0.25">
      <c r="B532" s="13">
        <v>43088</v>
      </c>
      <c r="C532" s="15">
        <v>0.76690000000000003</v>
      </c>
      <c r="D532" s="23">
        <f t="shared" si="9"/>
        <v>0.76476000000000011</v>
      </c>
    </row>
    <row r="533" spans="2:4" x14ac:dyDescent="0.25">
      <c r="B533" s="13">
        <v>43089</v>
      </c>
      <c r="C533" s="15">
        <v>0.76580000000000004</v>
      </c>
      <c r="D533" s="23">
        <f t="shared" si="9"/>
        <v>0.76652000000000009</v>
      </c>
    </row>
    <row r="534" spans="2:4" x14ac:dyDescent="0.25">
      <c r="B534" s="13">
        <v>43090</v>
      </c>
      <c r="C534" s="15">
        <v>0.76659999999999995</v>
      </c>
      <c r="D534" s="23">
        <f t="shared" si="9"/>
        <v>0.76652000000000009</v>
      </c>
    </row>
    <row r="535" spans="2:4" x14ac:dyDescent="0.25">
      <c r="B535" s="13">
        <v>43091</v>
      </c>
      <c r="C535" s="15">
        <v>0.77139999999999997</v>
      </c>
      <c r="D535" s="23">
        <f t="shared" si="9"/>
        <v>0.76729999999999998</v>
      </c>
    </row>
    <row r="536" spans="2:4" x14ac:dyDescent="0.25">
      <c r="B536" s="13">
        <v>43096</v>
      </c>
      <c r="C536" s="15">
        <v>0.77449999999999997</v>
      </c>
      <c r="D536" s="23">
        <f t="shared" si="9"/>
        <v>0.76904000000000006</v>
      </c>
    </row>
    <row r="537" spans="2:4" x14ac:dyDescent="0.25">
      <c r="B537" s="13">
        <v>43097</v>
      </c>
      <c r="C537" s="15">
        <v>0.77910000000000001</v>
      </c>
      <c r="D537" s="23">
        <f t="shared" si="9"/>
        <v>0.77147999999999994</v>
      </c>
    </row>
    <row r="538" spans="2:4" x14ac:dyDescent="0.25">
      <c r="B538" s="13">
        <v>43098</v>
      </c>
      <c r="C538" s="15">
        <v>0.78</v>
      </c>
      <c r="D538" s="23">
        <f t="shared" si="9"/>
        <v>0.77432000000000001</v>
      </c>
    </row>
    <row r="539" spans="2:4" x14ac:dyDescent="0.25">
      <c r="B539" s="13">
        <v>43102</v>
      </c>
      <c r="C539" s="15">
        <v>0.78369999999999995</v>
      </c>
      <c r="D539" s="23">
        <f t="shared" si="9"/>
        <v>0.7777400000000001</v>
      </c>
    </row>
    <row r="540" spans="2:4" x14ac:dyDescent="0.25">
      <c r="B540" s="13">
        <v>43103</v>
      </c>
      <c r="C540" s="15">
        <v>0.78159999999999996</v>
      </c>
      <c r="D540" s="23">
        <f t="shared" si="9"/>
        <v>0.77977999999999992</v>
      </c>
    </row>
    <row r="541" spans="2:4" x14ac:dyDescent="0.25">
      <c r="B541" s="13">
        <v>43104</v>
      </c>
      <c r="C541" s="15">
        <v>0.78349999999999997</v>
      </c>
      <c r="D541" s="23">
        <f t="shared" si="9"/>
        <v>0.78158000000000005</v>
      </c>
    </row>
    <row r="542" spans="2:4" x14ac:dyDescent="0.25">
      <c r="B542" s="13">
        <v>43105</v>
      </c>
      <c r="C542" s="15">
        <v>0.78569999999999995</v>
      </c>
      <c r="D542" s="23">
        <f t="shared" si="9"/>
        <v>0.78289999999999993</v>
      </c>
    </row>
    <row r="543" spans="2:4" x14ac:dyDescent="0.25">
      <c r="B543" s="13">
        <v>43108</v>
      </c>
      <c r="C543" s="15">
        <v>0.78420000000000001</v>
      </c>
      <c r="D543" s="23">
        <f t="shared" si="9"/>
        <v>0.78373999999999988</v>
      </c>
    </row>
    <row r="544" spans="2:4" x14ac:dyDescent="0.25">
      <c r="B544" s="13">
        <v>43109</v>
      </c>
      <c r="C544" s="15">
        <v>0.78539999999999999</v>
      </c>
      <c r="D544" s="23">
        <f t="shared" si="9"/>
        <v>0.78408</v>
      </c>
    </row>
    <row r="545" spans="2:4" x14ac:dyDescent="0.25">
      <c r="B545" s="13">
        <v>43110</v>
      </c>
      <c r="C545" s="15">
        <v>0.78280000000000005</v>
      </c>
      <c r="D545" s="23">
        <f t="shared" si="9"/>
        <v>0.78431999999999991</v>
      </c>
    </row>
    <row r="546" spans="2:4" x14ac:dyDescent="0.25">
      <c r="B546" s="13">
        <v>43111</v>
      </c>
      <c r="C546" s="15">
        <v>0.7873</v>
      </c>
      <c r="D546" s="23">
        <f t="shared" si="9"/>
        <v>0.78508</v>
      </c>
    </row>
    <row r="547" spans="2:4" x14ac:dyDescent="0.25">
      <c r="B547" s="13">
        <v>43112</v>
      </c>
      <c r="C547" s="15">
        <v>0.78849999999999998</v>
      </c>
      <c r="D547" s="23">
        <f t="shared" si="9"/>
        <v>0.78564000000000001</v>
      </c>
    </row>
    <row r="548" spans="2:4" x14ac:dyDescent="0.25">
      <c r="B548" s="13">
        <v>43115</v>
      </c>
      <c r="C548" s="15">
        <v>0.79459999999999997</v>
      </c>
      <c r="D548" s="23">
        <f t="shared" si="9"/>
        <v>0.78771999999999998</v>
      </c>
    </row>
    <row r="549" spans="2:4" x14ac:dyDescent="0.25">
      <c r="B549" s="13">
        <v>43116</v>
      </c>
      <c r="C549" s="15">
        <v>0.79679999999999995</v>
      </c>
      <c r="D549" s="23">
        <f t="shared" si="9"/>
        <v>0.79</v>
      </c>
    </row>
    <row r="550" spans="2:4" x14ac:dyDescent="0.25">
      <c r="B550" s="13">
        <v>43117</v>
      </c>
      <c r="C550" s="15">
        <v>0.79549999999999998</v>
      </c>
      <c r="D550" s="23">
        <f t="shared" si="9"/>
        <v>0.79254000000000002</v>
      </c>
    </row>
    <row r="551" spans="2:4" x14ac:dyDescent="0.25">
      <c r="B551" s="13">
        <v>43118</v>
      </c>
      <c r="C551" s="15">
        <v>0.7964</v>
      </c>
      <c r="D551" s="23">
        <f t="shared" si="9"/>
        <v>0.79435999999999996</v>
      </c>
    </row>
    <row r="552" spans="2:4" x14ac:dyDescent="0.25">
      <c r="B552" s="13">
        <v>43119</v>
      </c>
      <c r="C552" s="15">
        <v>0.80189999999999995</v>
      </c>
      <c r="D552" s="23">
        <f t="shared" si="9"/>
        <v>0.79703999999999997</v>
      </c>
    </row>
    <row r="553" spans="2:4" x14ac:dyDescent="0.25">
      <c r="B553" s="13">
        <v>43122</v>
      </c>
      <c r="C553" s="15">
        <v>0.79900000000000004</v>
      </c>
      <c r="D553" s="23">
        <f t="shared" si="9"/>
        <v>0.79791999999999996</v>
      </c>
    </row>
    <row r="554" spans="2:4" x14ac:dyDescent="0.25">
      <c r="B554" s="13">
        <v>43123</v>
      </c>
      <c r="C554" s="15">
        <v>0.79890000000000005</v>
      </c>
      <c r="D554" s="23">
        <f t="shared" si="9"/>
        <v>0.79833999999999994</v>
      </c>
    </row>
    <row r="555" spans="2:4" x14ac:dyDescent="0.25">
      <c r="B555" s="13">
        <v>43124</v>
      </c>
      <c r="C555" s="15">
        <v>0.80159999999999998</v>
      </c>
      <c r="D555" s="23">
        <f t="shared" si="9"/>
        <v>0.79956000000000005</v>
      </c>
    </row>
    <row r="556" spans="2:4" x14ac:dyDescent="0.25">
      <c r="B556" s="13">
        <v>43125</v>
      </c>
      <c r="C556" s="15">
        <v>0.80940000000000001</v>
      </c>
      <c r="D556" s="23">
        <f t="shared" si="9"/>
        <v>0.80215999999999998</v>
      </c>
    </row>
    <row r="557" spans="2:4" x14ac:dyDescent="0.25">
      <c r="B557" s="13">
        <v>43129</v>
      </c>
      <c r="C557" s="15">
        <v>0.80959999999999999</v>
      </c>
      <c r="D557" s="23">
        <f t="shared" si="9"/>
        <v>0.80370000000000008</v>
      </c>
    </row>
    <row r="558" spans="2:4" x14ac:dyDescent="0.25">
      <c r="B558" s="13">
        <v>43130</v>
      </c>
      <c r="C558" s="15">
        <v>0.80700000000000005</v>
      </c>
      <c r="D558" s="23">
        <f t="shared" si="9"/>
        <v>0.80530000000000013</v>
      </c>
    </row>
    <row r="559" spans="2:4" x14ac:dyDescent="0.25">
      <c r="B559" s="13">
        <v>43131</v>
      </c>
      <c r="C559" s="15">
        <v>0.80730000000000002</v>
      </c>
      <c r="D559" s="23">
        <f t="shared" si="9"/>
        <v>0.80697999999999992</v>
      </c>
    </row>
    <row r="560" spans="2:4" x14ac:dyDescent="0.25">
      <c r="B560" s="13">
        <v>43132</v>
      </c>
      <c r="C560" s="15">
        <v>0.8044</v>
      </c>
      <c r="D560" s="23">
        <f t="shared" si="9"/>
        <v>0.80754000000000004</v>
      </c>
    </row>
    <row r="561" spans="2:4" x14ac:dyDescent="0.25">
      <c r="B561" s="13">
        <v>43133</v>
      </c>
      <c r="C561" s="15">
        <v>0.79969999999999997</v>
      </c>
      <c r="D561" s="23">
        <f t="shared" si="9"/>
        <v>0.80559999999999987</v>
      </c>
    </row>
    <row r="562" spans="2:4" x14ac:dyDescent="0.25">
      <c r="B562" s="13">
        <v>43136</v>
      </c>
      <c r="C562" s="15">
        <v>0.79290000000000005</v>
      </c>
      <c r="D562" s="23">
        <f t="shared" si="9"/>
        <v>0.80226000000000008</v>
      </c>
    </row>
    <row r="563" spans="2:4" x14ac:dyDescent="0.25">
      <c r="B563" s="13">
        <v>43137</v>
      </c>
      <c r="C563" s="15">
        <v>0.78439999999999999</v>
      </c>
      <c r="D563" s="23">
        <f t="shared" si="9"/>
        <v>0.79773999999999989</v>
      </c>
    </row>
    <row r="564" spans="2:4" x14ac:dyDescent="0.25">
      <c r="B564" s="13">
        <v>43138</v>
      </c>
      <c r="C564" s="15">
        <v>0.7883</v>
      </c>
      <c r="D564" s="23">
        <f t="shared" si="9"/>
        <v>0.79393999999999998</v>
      </c>
    </row>
    <row r="565" spans="2:4" x14ac:dyDescent="0.25">
      <c r="B565" s="13">
        <v>43139</v>
      </c>
      <c r="C565" s="15">
        <v>0.78120000000000001</v>
      </c>
      <c r="D565" s="23">
        <f t="shared" si="9"/>
        <v>0.7893</v>
      </c>
    </row>
    <row r="566" spans="2:4" x14ac:dyDescent="0.25">
      <c r="B566" s="13">
        <v>43140</v>
      </c>
      <c r="C566" s="15">
        <v>0.77790000000000004</v>
      </c>
      <c r="D566" s="23">
        <f t="shared" si="9"/>
        <v>0.78494000000000008</v>
      </c>
    </row>
    <row r="567" spans="2:4" x14ac:dyDescent="0.25">
      <c r="B567" s="13">
        <v>43143</v>
      </c>
      <c r="C567" s="15">
        <v>0.78339999999999999</v>
      </c>
      <c r="D567" s="23">
        <f t="shared" si="9"/>
        <v>0.78303999999999996</v>
      </c>
    </row>
    <row r="568" spans="2:4" x14ac:dyDescent="0.25">
      <c r="B568" s="13">
        <v>43144</v>
      </c>
      <c r="C568" s="15">
        <v>0.78700000000000003</v>
      </c>
      <c r="D568" s="23">
        <f t="shared" si="9"/>
        <v>0.78356000000000003</v>
      </c>
    </row>
    <row r="569" spans="2:4" x14ac:dyDescent="0.25">
      <c r="B569" s="13">
        <v>43145</v>
      </c>
      <c r="C569" s="15">
        <v>0.78769999999999996</v>
      </c>
      <c r="D569" s="23">
        <f t="shared" si="9"/>
        <v>0.78343999999999991</v>
      </c>
    </row>
    <row r="570" spans="2:4" x14ac:dyDescent="0.25">
      <c r="B570" s="13">
        <v>43146</v>
      </c>
      <c r="C570" s="15">
        <v>0.79330000000000001</v>
      </c>
      <c r="D570" s="23">
        <f t="shared" si="9"/>
        <v>0.78586</v>
      </c>
    </row>
    <row r="571" spans="2:4" x14ac:dyDescent="0.25">
      <c r="B571" s="13">
        <v>43147</v>
      </c>
      <c r="C571" s="15">
        <v>0.79649999999999999</v>
      </c>
      <c r="D571" s="23">
        <f t="shared" si="9"/>
        <v>0.78957999999999995</v>
      </c>
    </row>
    <row r="572" spans="2:4" x14ac:dyDescent="0.25">
      <c r="B572" s="13">
        <v>43150</v>
      </c>
      <c r="C572" s="15">
        <v>0.79200000000000004</v>
      </c>
      <c r="D572" s="23">
        <f t="shared" si="9"/>
        <v>0.7913</v>
      </c>
    </row>
    <row r="573" spans="2:4" x14ac:dyDescent="0.25">
      <c r="B573" s="13">
        <v>43151</v>
      </c>
      <c r="C573" s="15">
        <v>0.79259999999999997</v>
      </c>
      <c r="D573" s="23">
        <f t="shared" si="9"/>
        <v>0.79242000000000012</v>
      </c>
    </row>
    <row r="574" spans="2:4" x14ac:dyDescent="0.25">
      <c r="B574" s="13">
        <v>43152</v>
      </c>
      <c r="C574" s="15">
        <v>0.78520000000000001</v>
      </c>
      <c r="D574" s="23">
        <f t="shared" si="9"/>
        <v>0.79192000000000007</v>
      </c>
    </row>
    <row r="575" spans="2:4" x14ac:dyDescent="0.25">
      <c r="B575" s="13">
        <v>43153</v>
      </c>
      <c r="C575" s="15">
        <v>0.78059999999999996</v>
      </c>
      <c r="D575" s="23">
        <f t="shared" si="9"/>
        <v>0.78938000000000008</v>
      </c>
    </row>
    <row r="576" spans="2:4" x14ac:dyDescent="0.25">
      <c r="B576" s="13">
        <v>43154</v>
      </c>
      <c r="C576" s="15">
        <v>0.78210000000000002</v>
      </c>
      <c r="D576" s="23">
        <f t="shared" si="9"/>
        <v>0.78649999999999998</v>
      </c>
    </row>
    <row r="577" spans="2:4" x14ac:dyDescent="0.25">
      <c r="B577" s="13">
        <v>43157</v>
      </c>
      <c r="C577" s="15">
        <v>0.7863</v>
      </c>
      <c r="D577" s="23">
        <f t="shared" si="9"/>
        <v>0.78535999999999984</v>
      </c>
    </row>
    <row r="578" spans="2:4" x14ac:dyDescent="0.25">
      <c r="B578" s="13">
        <v>43158</v>
      </c>
      <c r="C578" s="15">
        <v>0.78469999999999995</v>
      </c>
      <c r="D578" s="23">
        <f t="shared" si="9"/>
        <v>0.78377999999999992</v>
      </c>
    </row>
    <row r="579" spans="2:4" x14ac:dyDescent="0.25">
      <c r="B579" s="13">
        <v>43159</v>
      </c>
      <c r="C579" s="15">
        <v>0.7792</v>
      </c>
      <c r="D579" s="23">
        <f t="shared" si="9"/>
        <v>0.78258000000000005</v>
      </c>
    </row>
    <row r="580" spans="2:4" x14ac:dyDescent="0.25">
      <c r="B580" s="13">
        <v>43160</v>
      </c>
      <c r="C580" s="15">
        <v>0.77310000000000001</v>
      </c>
      <c r="D580" s="23">
        <f t="shared" si="9"/>
        <v>0.78108</v>
      </c>
    </row>
    <row r="581" spans="2:4" x14ac:dyDescent="0.25">
      <c r="B581" s="13">
        <v>43161</v>
      </c>
      <c r="C581" s="15">
        <v>0.77559999999999996</v>
      </c>
      <c r="D581" s="23">
        <f t="shared" si="9"/>
        <v>0.77977999999999992</v>
      </c>
    </row>
    <row r="582" spans="2:4" x14ac:dyDescent="0.25">
      <c r="B582" s="13">
        <v>43164</v>
      </c>
      <c r="C582" s="15">
        <v>0.7752</v>
      </c>
      <c r="D582" s="23">
        <f t="shared" si="9"/>
        <v>0.77755999999999992</v>
      </c>
    </row>
    <row r="583" spans="2:4" x14ac:dyDescent="0.25">
      <c r="B583" s="13">
        <v>43165</v>
      </c>
      <c r="C583" s="15">
        <v>0.77729999999999999</v>
      </c>
      <c r="D583" s="23">
        <f t="shared" si="9"/>
        <v>0.77607999999999999</v>
      </c>
    </row>
    <row r="584" spans="2:4" x14ac:dyDescent="0.25">
      <c r="B584" s="13">
        <v>43166</v>
      </c>
      <c r="C584" s="15">
        <v>0.78039999999999998</v>
      </c>
      <c r="D584" s="23">
        <f t="shared" si="9"/>
        <v>0.7763199999999999</v>
      </c>
    </row>
    <row r="585" spans="2:4" x14ac:dyDescent="0.25">
      <c r="B585" s="13">
        <v>43167</v>
      </c>
      <c r="C585" s="15">
        <v>0.78300000000000003</v>
      </c>
      <c r="D585" s="23">
        <f t="shared" si="9"/>
        <v>0.77829999999999999</v>
      </c>
    </row>
    <row r="586" spans="2:4" x14ac:dyDescent="0.25">
      <c r="B586" s="13">
        <v>43168</v>
      </c>
      <c r="C586" s="15">
        <v>0.7792</v>
      </c>
      <c r="D586" s="23">
        <f t="shared" si="9"/>
        <v>0.77901999999999993</v>
      </c>
    </row>
    <row r="587" spans="2:4" x14ac:dyDescent="0.25">
      <c r="B587" s="13">
        <v>43171</v>
      </c>
      <c r="C587" s="15">
        <v>0.78690000000000004</v>
      </c>
      <c r="D587" s="23">
        <f t="shared" ref="D587:D650" si="10">AVERAGE(C583:C587)</f>
        <v>0.78136000000000005</v>
      </c>
    </row>
    <row r="588" spans="2:4" x14ac:dyDescent="0.25">
      <c r="B588" s="13">
        <v>43172</v>
      </c>
      <c r="C588" s="15">
        <v>0.78700000000000003</v>
      </c>
      <c r="D588" s="23">
        <f t="shared" si="10"/>
        <v>0.7833</v>
      </c>
    </row>
    <row r="589" spans="2:4" x14ac:dyDescent="0.25">
      <c r="B589" s="13">
        <v>43173</v>
      </c>
      <c r="C589" s="15">
        <v>0.78710000000000002</v>
      </c>
      <c r="D589" s="23">
        <f t="shared" si="10"/>
        <v>0.78464</v>
      </c>
    </row>
    <row r="590" spans="2:4" x14ac:dyDescent="0.25">
      <c r="B590" s="13">
        <v>43174</v>
      </c>
      <c r="C590" s="15">
        <v>0.78759999999999997</v>
      </c>
      <c r="D590" s="23">
        <f t="shared" si="10"/>
        <v>0.78556000000000004</v>
      </c>
    </row>
    <row r="591" spans="2:4" x14ac:dyDescent="0.25">
      <c r="B591" s="13">
        <v>43175</v>
      </c>
      <c r="C591" s="15">
        <v>0.77900000000000003</v>
      </c>
      <c r="D591" s="23">
        <f t="shared" si="10"/>
        <v>0.78552</v>
      </c>
    </row>
    <row r="592" spans="2:4" x14ac:dyDescent="0.25">
      <c r="B592" s="13">
        <v>43178</v>
      </c>
      <c r="C592" s="15">
        <v>0.76910000000000001</v>
      </c>
      <c r="D592" s="23">
        <f t="shared" si="10"/>
        <v>0.78195999999999999</v>
      </c>
    </row>
    <row r="593" spans="2:4" x14ac:dyDescent="0.25">
      <c r="B593" s="13">
        <v>43179</v>
      </c>
      <c r="C593" s="15">
        <v>0.77029999999999998</v>
      </c>
      <c r="D593" s="23">
        <f t="shared" si="10"/>
        <v>0.77861999999999987</v>
      </c>
    </row>
    <row r="594" spans="2:4" x14ac:dyDescent="0.25">
      <c r="B594" s="13">
        <v>43180</v>
      </c>
      <c r="C594" s="15">
        <v>0.76970000000000005</v>
      </c>
      <c r="D594" s="23">
        <f t="shared" si="10"/>
        <v>0.77514000000000005</v>
      </c>
    </row>
    <row r="595" spans="2:4" x14ac:dyDescent="0.25">
      <c r="B595" s="13">
        <v>43181</v>
      </c>
      <c r="C595" s="15">
        <v>0.77439999999999998</v>
      </c>
      <c r="D595" s="23">
        <f t="shared" si="10"/>
        <v>0.77249999999999996</v>
      </c>
    </row>
    <row r="596" spans="2:4" x14ac:dyDescent="0.25">
      <c r="B596" s="13">
        <v>43182</v>
      </c>
      <c r="C596" s="15">
        <v>0.77110000000000001</v>
      </c>
      <c r="D596" s="23">
        <f t="shared" si="10"/>
        <v>0.77092000000000005</v>
      </c>
    </row>
    <row r="597" spans="2:4" x14ac:dyDescent="0.25">
      <c r="B597" s="13">
        <v>43185</v>
      </c>
      <c r="C597" s="15">
        <v>0.77229999999999999</v>
      </c>
      <c r="D597" s="23">
        <f t="shared" si="10"/>
        <v>0.77156000000000002</v>
      </c>
    </row>
    <row r="598" spans="2:4" x14ac:dyDescent="0.25">
      <c r="B598" s="13">
        <v>43186</v>
      </c>
      <c r="C598" s="15">
        <v>0.77380000000000004</v>
      </c>
      <c r="D598" s="23">
        <f t="shared" si="10"/>
        <v>0.77225999999999995</v>
      </c>
    </row>
    <row r="599" spans="2:4" x14ac:dyDescent="0.25">
      <c r="B599" s="13">
        <v>43187</v>
      </c>
      <c r="C599" s="15">
        <v>0.76939999999999997</v>
      </c>
      <c r="D599" s="23">
        <f t="shared" si="10"/>
        <v>0.7722</v>
      </c>
    </row>
    <row r="600" spans="2:4" x14ac:dyDescent="0.25">
      <c r="B600" s="13">
        <v>43188</v>
      </c>
      <c r="C600" s="15">
        <v>0.76649999999999996</v>
      </c>
      <c r="D600" s="23">
        <f t="shared" si="10"/>
        <v>0.77062000000000008</v>
      </c>
    </row>
    <row r="601" spans="2:4" x14ac:dyDescent="0.25">
      <c r="B601" s="13">
        <v>43193</v>
      </c>
      <c r="C601" s="15">
        <v>0.76849999999999996</v>
      </c>
      <c r="D601" s="23">
        <f t="shared" si="10"/>
        <v>0.77010000000000001</v>
      </c>
    </row>
    <row r="602" spans="2:4" x14ac:dyDescent="0.25">
      <c r="B602" s="13">
        <v>43194</v>
      </c>
      <c r="C602" s="15">
        <v>0.77</v>
      </c>
      <c r="D602" s="23">
        <f t="shared" si="10"/>
        <v>0.7696400000000001</v>
      </c>
    </row>
    <row r="603" spans="2:4" x14ac:dyDescent="0.25">
      <c r="B603" s="13">
        <v>43195</v>
      </c>
      <c r="C603" s="15">
        <v>0.76900000000000002</v>
      </c>
      <c r="D603" s="23">
        <f t="shared" si="10"/>
        <v>0.76868000000000003</v>
      </c>
    </row>
    <row r="604" spans="2:4" x14ac:dyDescent="0.25">
      <c r="B604" s="13">
        <v>43196</v>
      </c>
      <c r="C604" s="15">
        <v>0.76770000000000005</v>
      </c>
      <c r="D604" s="23">
        <f t="shared" si="10"/>
        <v>0.76834000000000002</v>
      </c>
    </row>
    <row r="605" spans="2:4" x14ac:dyDescent="0.25">
      <c r="B605" s="13">
        <v>43199</v>
      </c>
      <c r="C605" s="15">
        <v>0.76910000000000001</v>
      </c>
      <c r="D605" s="23">
        <f t="shared" si="10"/>
        <v>0.76885999999999999</v>
      </c>
    </row>
    <row r="606" spans="2:4" x14ac:dyDescent="0.25">
      <c r="B606" s="13">
        <v>43200</v>
      </c>
      <c r="C606" s="15">
        <v>0.77329999999999999</v>
      </c>
      <c r="D606" s="23">
        <f t="shared" si="10"/>
        <v>0.76981999999999995</v>
      </c>
    </row>
    <row r="607" spans="2:4" x14ac:dyDescent="0.25">
      <c r="B607" s="13">
        <v>43201</v>
      </c>
      <c r="C607" s="15">
        <v>0.77490000000000003</v>
      </c>
      <c r="D607" s="23">
        <f t="shared" si="10"/>
        <v>0.77080000000000004</v>
      </c>
    </row>
    <row r="608" spans="2:4" x14ac:dyDescent="0.25">
      <c r="B608" s="13">
        <v>43202</v>
      </c>
      <c r="C608" s="15">
        <v>0.77510000000000001</v>
      </c>
      <c r="D608" s="23">
        <f t="shared" si="10"/>
        <v>0.77202000000000004</v>
      </c>
    </row>
    <row r="609" spans="2:4" x14ac:dyDescent="0.25">
      <c r="B609" s="13">
        <v>43203</v>
      </c>
      <c r="C609" s="15">
        <v>0.77800000000000002</v>
      </c>
      <c r="D609" s="23">
        <f t="shared" si="10"/>
        <v>0.77407999999999999</v>
      </c>
    </row>
    <row r="610" spans="2:4" x14ac:dyDescent="0.25">
      <c r="B610" s="13">
        <v>43206</v>
      </c>
      <c r="C610" s="15">
        <v>0.77690000000000003</v>
      </c>
      <c r="D610" s="23">
        <f t="shared" si="10"/>
        <v>0.77564</v>
      </c>
    </row>
    <row r="611" spans="2:4" x14ac:dyDescent="0.25">
      <c r="B611" s="13">
        <v>43207</v>
      </c>
      <c r="C611" s="15">
        <v>0.77710000000000001</v>
      </c>
      <c r="D611" s="23">
        <f t="shared" si="10"/>
        <v>0.77639999999999998</v>
      </c>
    </row>
    <row r="612" spans="2:4" x14ac:dyDescent="0.25">
      <c r="B612" s="13">
        <v>43208</v>
      </c>
      <c r="C612" s="15">
        <v>0.77710000000000001</v>
      </c>
      <c r="D612" s="23">
        <f t="shared" si="10"/>
        <v>0.77683999999999997</v>
      </c>
    </row>
    <row r="613" spans="2:4" x14ac:dyDescent="0.25">
      <c r="B613" s="13">
        <v>43209</v>
      </c>
      <c r="C613" s="15">
        <v>0.78039999999999998</v>
      </c>
      <c r="D613" s="23">
        <f t="shared" si="10"/>
        <v>0.77790000000000004</v>
      </c>
    </row>
    <row r="614" spans="2:4" x14ac:dyDescent="0.25">
      <c r="B614" s="13">
        <v>43210</v>
      </c>
      <c r="C614" s="15">
        <v>0.77139999999999997</v>
      </c>
      <c r="D614" s="23">
        <f t="shared" si="10"/>
        <v>0.77658000000000005</v>
      </c>
    </row>
    <row r="615" spans="2:4" x14ac:dyDescent="0.25">
      <c r="B615" s="13">
        <v>43213</v>
      </c>
      <c r="C615" s="15">
        <v>0.76729999999999998</v>
      </c>
      <c r="D615" s="23">
        <f t="shared" si="10"/>
        <v>0.77466000000000002</v>
      </c>
    </row>
    <row r="616" spans="2:4" x14ac:dyDescent="0.25">
      <c r="B616" s="13">
        <v>43214</v>
      </c>
      <c r="C616" s="15">
        <v>0.76080000000000003</v>
      </c>
      <c r="D616" s="23">
        <f t="shared" si="10"/>
        <v>0.77140000000000009</v>
      </c>
    </row>
    <row r="617" spans="2:4" x14ac:dyDescent="0.25">
      <c r="B617" s="13">
        <v>43216</v>
      </c>
      <c r="C617" s="15">
        <v>0.75739999999999996</v>
      </c>
      <c r="D617" s="23">
        <f t="shared" si="10"/>
        <v>0.76746000000000003</v>
      </c>
    </row>
    <row r="618" spans="2:4" x14ac:dyDescent="0.25">
      <c r="B618" s="13">
        <v>43217</v>
      </c>
      <c r="C618" s="15">
        <v>0.75449999999999995</v>
      </c>
      <c r="D618" s="23">
        <f t="shared" si="10"/>
        <v>0.76227999999999996</v>
      </c>
    </row>
    <row r="619" spans="2:4" x14ac:dyDescent="0.25">
      <c r="B619" s="13">
        <v>43220</v>
      </c>
      <c r="C619" s="15">
        <v>0.75700000000000001</v>
      </c>
      <c r="D619" s="23">
        <f t="shared" si="10"/>
        <v>0.75940000000000007</v>
      </c>
    </row>
    <row r="620" spans="2:4" x14ac:dyDescent="0.25">
      <c r="B620" s="13">
        <v>43221</v>
      </c>
      <c r="C620" s="15">
        <v>0.754</v>
      </c>
      <c r="D620" s="23">
        <f t="shared" si="10"/>
        <v>0.75673999999999997</v>
      </c>
    </row>
    <row r="621" spans="2:4" x14ac:dyDescent="0.25">
      <c r="B621" s="13">
        <v>43222</v>
      </c>
      <c r="C621" s="15">
        <v>0.75029999999999997</v>
      </c>
      <c r="D621" s="23">
        <f t="shared" si="10"/>
        <v>0.75463999999999998</v>
      </c>
    </row>
    <row r="622" spans="2:4" x14ac:dyDescent="0.25">
      <c r="B622" s="13">
        <v>43223</v>
      </c>
      <c r="C622" s="15">
        <v>0.75239999999999996</v>
      </c>
      <c r="D622" s="23">
        <f t="shared" si="10"/>
        <v>0.75363999999999987</v>
      </c>
    </row>
    <row r="623" spans="2:4" x14ac:dyDescent="0.25">
      <c r="B623" s="13">
        <v>43224</v>
      </c>
      <c r="C623" s="15">
        <v>0.75380000000000003</v>
      </c>
      <c r="D623" s="23">
        <f t="shared" si="10"/>
        <v>0.75350000000000006</v>
      </c>
    </row>
    <row r="624" spans="2:4" x14ac:dyDescent="0.25">
      <c r="B624" s="13">
        <v>43227</v>
      </c>
      <c r="C624" s="15">
        <v>0.752</v>
      </c>
      <c r="D624" s="23">
        <f t="shared" si="10"/>
        <v>0.75250000000000006</v>
      </c>
    </row>
    <row r="625" spans="2:4" x14ac:dyDescent="0.25">
      <c r="B625" s="13">
        <v>43228</v>
      </c>
      <c r="C625" s="15">
        <v>0.75139999999999996</v>
      </c>
      <c r="D625" s="23">
        <f t="shared" si="10"/>
        <v>0.75197999999999987</v>
      </c>
    </row>
    <row r="626" spans="2:4" x14ac:dyDescent="0.25">
      <c r="B626" s="13">
        <v>43229</v>
      </c>
      <c r="C626" s="15">
        <v>0.74350000000000005</v>
      </c>
      <c r="D626" s="23">
        <f t="shared" si="10"/>
        <v>0.75061999999999995</v>
      </c>
    </row>
    <row r="627" spans="2:4" x14ac:dyDescent="0.25">
      <c r="B627" s="13">
        <v>43230</v>
      </c>
      <c r="C627" s="15">
        <v>0.74580000000000002</v>
      </c>
      <c r="D627" s="23">
        <f t="shared" si="10"/>
        <v>0.74930000000000008</v>
      </c>
    </row>
    <row r="628" spans="2:4" x14ac:dyDescent="0.25">
      <c r="B628" s="13">
        <v>43231</v>
      </c>
      <c r="C628" s="15">
        <v>0.75339999999999996</v>
      </c>
      <c r="D628" s="23">
        <f t="shared" si="10"/>
        <v>0.74922</v>
      </c>
    </row>
    <row r="629" spans="2:4" x14ac:dyDescent="0.25">
      <c r="B629" s="13">
        <v>43234</v>
      </c>
      <c r="C629" s="15">
        <v>0.75490000000000002</v>
      </c>
      <c r="D629" s="23">
        <f t="shared" si="10"/>
        <v>0.74980000000000002</v>
      </c>
    </row>
    <row r="630" spans="2:4" x14ac:dyDescent="0.25">
      <c r="B630" s="13">
        <v>43235</v>
      </c>
      <c r="C630" s="15">
        <v>0.75080000000000002</v>
      </c>
      <c r="D630" s="23">
        <f t="shared" si="10"/>
        <v>0.74968000000000001</v>
      </c>
    </row>
    <row r="631" spans="2:4" x14ac:dyDescent="0.25">
      <c r="B631" s="13">
        <v>43236</v>
      </c>
      <c r="C631" s="15">
        <v>0.74839999999999995</v>
      </c>
      <c r="D631" s="23">
        <f t="shared" si="10"/>
        <v>0.7506600000000001</v>
      </c>
    </row>
    <row r="632" spans="2:4" x14ac:dyDescent="0.25">
      <c r="B632" s="13">
        <v>43237</v>
      </c>
      <c r="C632" s="15">
        <v>0.754</v>
      </c>
      <c r="D632" s="23">
        <f t="shared" si="10"/>
        <v>0.75230000000000008</v>
      </c>
    </row>
    <row r="633" spans="2:4" x14ac:dyDescent="0.25">
      <c r="B633" s="13">
        <v>43238</v>
      </c>
      <c r="C633" s="15">
        <v>0.75190000000000001</v>
      </c>
      <c r="D633" s="23">
        <f t="shared" si="10"/>
        <v>0.752</v>
      </c>
    </row>
    <row r="634" spans="2:4" x14ac:dyDescent="0.25">
      <c r="B634" s="13">
        <v>43241</v>
      </c>
      <c r="C634" s="15">
        <v>0.75190000000000001</v>
      </c>
      <c r="D634" s="23">
        <f t="shared" si="10"/>
        <v>0.75140000000000007</v>
      </c>
    </row>
    <row r="635" spans="2:4" x14ac:dyDescent="0.25">
      <c r="B635" s="13">
        <v>43242</v>
      </c>
      <c r="C635" s="15">
        <v>0.75880000000000003</v>
      </c>
      <c r="D635" s="23">
        <f t="shared" si="10"/>
        <v>0.75299999999999989</v>
      </c>
    </row>
    <row r="636" spans="2:4" x14ac:dyDescent="0.25">
      <c r="B636" s="13">
        <v>43243</v>
      </c>
      <c r="C636" s="15">
        <v>0.75409999999999999</v>
      </c>
      <c r="D636" s="23">
        <f t="shared" si="10"/>
        <v>0.75413999999999992</v>
      </c>
    </row>
    <row r="637" spans="2:4" x14ac:dyDescent="0.25">
      <c r="B637" s="13">
        <v>43244</v>
      </c>
      <c r="C637" s="15">
        <v>0.75619999999999998</v>
      </c>
      <c r="D637" s="23">
        <f t="shared" si="10"/>
        <v>0.75458000000000003</v>
      </c>
    </row>
    <row r="638" spans="2:4" x14ac:dyDescent="0.25">
      <c r="B638" s="13">
        <v>43245</v>
      </c>
      <c r="C638" s="15">
        <v>0.75649999999999995</v>
      </c>
      <c r="D638" s="23">
        <f t="shared" si="10"/>
        <v>0.75549999999999995</v>
      </c>
    </row>
    <row r="639" spans="2:4" x14ac:dyDescent="0.25">
      <c r="B639" s="13">
        <v>43248</v>
      </c>
      <c r="C639" s="15">
        <v>0.75780000000000003</v>
      </c>
      <c r="D639" s="23">
        <f t="shared" si="10"/>
        <v>0.75668000000000002</v>
      </c>
    </row>
    <row r="640" spans="2:4" x14ac:dyDescent="0.25">
      <c r="B640" s="13">
        <v>43249</v>
      </c>
      <c r="C640" s="15">
        <v>0.75349999999999995</v>
      </c>
      <c r="D640" s="23">
        <f t="shared" si="10"/>
        <v>0.75561999999999996</v>
      </c>
    </row>
    <row r="641" spans="2:4" x14ac:dyDescent="0.25">
      <c r="B641" s="13">
        <v>43250</v>
      </c>
      <c r="C641" s="15">
        <v>0.75009999999999999</v>
      </c>
      <c r="D641" s="23">
        <f t="shared" si="10"/>
        <v>0.75481999999999994</v>
      </c>
    </row>
    <row r="642" spans="2:4" x14ac:dyDescent="0.25">
      <c r="B642" s="13">
        <v>43251</v>
      </c>
      <c r="C642" s="15">
        <v>0.75639999999999996</v>
      </c>
      <c r="D642" s="23">
        <f t="shared" si="10"/>
        <v>0.75486000000000009</v>
      </c>
    </row>
    <row r="643" spans="2:4" x14ac:dyDescent="0.25">
      <c r="B643" s="13">
        <v>43252</v>
      </c>
      <c r="C643" s="15">
        <v>0.75409999999999999</v>
      </c>
      <c r="D643" s="23">
        <f t="shared" si="10"/>
        <v>0.75438000000000005</v>
      </c>
    </row>
    <row r="644" spans="2:4" x14ac:dyDescent="0.25">
      <c r="B644" s="13">
        <v>43255</v>
      </c>
      <c r="C644" s="15">
        <v>0.76149999999999995</v>
      </c>
      <c r="D644" s="23">
        <f t="shared" si="10"/>
        <v>0.75512000000000001</v>
      </c>
    </row>
    <row r="645" spans="2:4" x14ac:dyDescent="0.25">
      <c r="B645" s="13">
        <v>43256</v>
      </c>
      <c r="C645" s="15">
        <v>0.76329999999999998</v>
      </c>
      <c r="D645" s="23">
        <f t="shared" si="10"/>
        <v>0.75707999999999998</v>
      </c>
    </row>
    <row r="646" spans="2:4" x14ac:dyDescent="0.25">
      <c r="B646" s="13">
        <v>43257</v>
      </c>
      <c r="C646" s="15">
        <v>0.76639999999999997</v>
      </c>
      <c r="D646" s="23">
        <f t="shared" si="10"/>
        <v>0.76034000000000002</v>
      </c>
    </row>
    <row r="647" spans="2:4" x14ac:dyDescent="0.25">
      <c r="B647" s="13">
        <v>43258</v>
      </c>
      <c r="C647" s="15">
        <v>0.76590000000000003</v>
      </c>
      <c r="D647" s="23">
        <f t="shared" si="10"/>
        <v>0.76224000000000003</v>
      </c>
    </row>
    <row r="648" spans="2:4" x14ac:dyDescent="0.25">
      <c r="B648" s="13">
        <v>43259</v>
      </c>
      <c r="C648" s="15">
        <v>0.76090000000000002</v>
      </c>
      <c r="D648" s="23">
        <f t="shared" si="10"/>
        <v>0.76360000000000006</v>
      </c>
    </row>
    <row r="649" spans="2:4" x14ac:dyDescent="0.25">
      <c r="B649" s="13">
        <v>43263</v>
      </c>
      <c r="C649" s="15">
        <v>0.76149999999999995</v>
      </c>
      <c r="D649" s="23">
        <f t="shared" si="10"/>
        <v>0.76360000000000006</v>
      </c>
    </row>
    <row r="650" spans="2:4" x14ac:dyDescent="0.25">
      <c r="B650" s="13">
        <v>43264</v>
      </c>
      <c r="C650" s="15">
        <v>0.75739999999999996</v>
      </c>
      <c r="D650" s="23">
        <f t="shared" si="10"/>
        <v>0.76241999999999999</v>
      </c>
    </row>
    <row r="651" spans="2:4" x14ac:dyDescent="0.25">
      <c r="B651" s="13">
        <v>43265</v>
      </c>
      <c r="C651" s="15">
        <v>0.75549999999999995</v>
      </c>
      <c r="D651" s="23">
        <f t="shared" ref="D651:D714" si="11">AVERAGE(C647:C651)</f>
        <v>0.76024000000000003</v>
      </c>
    </row>
    <row r="652" spans="2:4" x14ac:dyDescent="0.25">
      <c r="B652" s="13">
        <v>43266</v>
      </c>
      <c r="C652" s="15">
        <v>0.74650000000000005</v>
      </c>
      <c r="D652" s="23">
        <f t="shared" si="11"/>
        <v>0.75636000000000003</v>
      </c>
    </row>
    <row r="653" spans="2:4" x14ac:dyDescent="0.25">
      <c r="B653" s="13">
        <v>43269</v>
      </c>
      <c r="C653" s="15">
        <v>0.745</v>
      </c>
      <c r="D653" s="23">
        <f t="shared" si="11"/>
        <v>0.75318000000000007</v>
      </c>
    </row>
    <row r="654" spans="2:4" x14ac:dyDescent="0.25">
      <c r="B654" s="13">
        <v>43270</v>
      </c>
      <c r="C654" s="15">
        <v>0.73799999999999999</v>
      </c>
      <c r="D654" s="23">
        <f t="shared" si="11"/>
        <v>0.74848000000000003</v>
      </c>
    </row>
    <row r="655" spans="2:4" x14ac:dyDescent="0.25">
      <c r="B655" s="13">
        <v>43271</v>
      </c>
      <c r="C655" s="15">
        <v>0.74019999999999997</v>
      </c>
      <c r="D655" s="23">
        <f t="shared" si="11"/>
        <v>0.74504000000000004</v>
      </c>
    </row>
    <row r="656" spans="2:4" x14ac:dyDescent="0.25">
      <c r="B656" s="13">
        <v>43272</v>
      </c>
      <c r="C656" s="15">
        <v>0.73599999999999999</v>
      </c>
      <c r="D656" s="23">
        <f t="shared" si="11"/>
        <v>0.74113999999999991</v>
      </c>
    </row>
    <row r="657" spans="2:4" x14ac:dyDescent="0.25">
      <c r="B657" s="13">
        <v>43273</v>
      </c>
      <c r="C657" s="15">
        <v>0.73980000000000001</v>
      </c>
      <c r="D657" s="23">
        <f t="shared" si="11"/>
        <v>0.73980000000000001</v>
      </c>
    </row>
    <row r="658" spans="2:4" x14ac:dyDescent="0.25">
      <c r="B658" s="13">
        <v>43276</v>
      </c>
      <c r="C658" s="15">
        <v>0.7419</v>
      </c>
      <c r="D658" s="23">
        <f t="shared" si="11"/>
        <v>0.73917999999999995</v>
      </c>
    </row>
    <row r="659" spans="2:4" x14ac:dyDescent="0.25">
      <c r="B659" s="13">
        <v>43277</v>
      </c>
      <c r="C659" s="15">
        <v>0.74160000000000004</v>
      </c>
      <c r="D659" s="23">
        <f t="shared" si="11"/>
        <v>0.73990000000000011</v>
      </c>
    </row>
    <row r="660" spans="2:4" x14ac:dyDescent="0.25">
      <c r="B660" s="13">
        <v>43278</v>
      </c>
      <c r="C660" s="15">
        <v>0.73799999999999999</v>
      </c>
      <c r="D660" s="23">
        <f t="shared" si="11"/>
        <v>0.73946000000000001</v>
      </c>
    </row>
    <row r="661" spans="2:4" x14ac:dyDescent="0.25">
      <c r="B661" s="13">
        <v>43279</v>
      </c>
      <c r="C661" s="15">
        <v>0.73529999999999995</v>
      </c>
      <c r="D661" s="23">
        <f t="shared" si="11"/>
        <v>0.73931999999999998</v>
      </c>
    </row>
    <row r="662" spans="2:4" x14ac:dyDescent="0.25">
      <c r="B662" s="13">
        <v>43280</v>
      </c>
      <c r="C662" s="15">
        <v>0.73909999999999998</v>
      </c>
      <c r="D662" s="23">
        <f t="shared" si="11"/>
        <v>0.73917999999999995</v>
      </c>
    </row>
    <row r="663" spans="2:4" x14ac:dyDescent="0.25">
      <c r="B663" s="13">
        <v>43283</v>
      </c>
      <c r="C663" s="15">
        <v>0.73819999999999997</v>
      </c>
      <c r="D663" s="23">
        <f t="shared" si="11"/>
        <v>0.73843999999999999</v>
      </c>
    </row>
    <row r="664" spans="2:4" x14ac:dyDescent="0.25">
      <c r="B664" s="13">
        <v>43284</v>
      </c>
      <c r="C664" s="15">
        <v>0.73599999999999999</v>
      </c>
      <c r="D664" s="23">
        <f t="shared" si="11"/>
        <v>0.73732000000000009</v>
      </c>
    </row>
    <row r="665" spans="2:4" x14ac:dyDescent="0.25">
      <c r="B665" s="13">
        <v>43285</v>
      </c>
      <c r="C665" s="15">
        <v>0.74009999999999998</v>
      </c>
      <c r="D665" s="23">
        <f t="shared" si="11"/>
        <v>0.73773999999999995</v>
      </c>
    </row>
    <row r="666" spans="2:4" x14ac:dyDescent="0.25">
      <c r="B666" s="13">
        <v>43286</v>
      </c>
      <c r="C666" s="15">
        <v>0.73780000000000001</v>
      </c>
      <c r="D666" s="23">
        <f t="shared" si="11"/>
        <v>0.73824000000000001</v>
      </c>
    </row>
    <row r="667" spans="2:4" x14ac:dyDescent="0.25">
      <c r="B667" s="13">
        <v>43287</v>
      </c>
      <c r="C667" s="15">
        <v>0.74080000000000001</v>
      </c>
      <c r="D667" s="23">
        <f t="shared" si="11"/>
        <v>0.73858000000000001</v>
      </c>
    </row>
    <row r="668" spans="2:4" x14ac:dyDescent="0.25">
      <c r="B668" s="13">
        <v>43290</v>
      </c>
      <c r="C668" s="15">
        <v>0.74670000000000003</v>
      </c>
      <c r="D668" s="23">
        <f t="shared" si="11"/>
        <v>0.74028000000000005</v>
      </c>
    </row>
    <row r="669" spans="2:4" x14ac:dyDescent="0.25">
      <c r="B669" s="13">
        <v>43291</v>
      </c>
      <c r="C669" s="15">
        <v>0.74570000000000003</v>
      </c>
      <c r="D669" s="23">
        <f t="shared" si="11"/>
        <v>0.74221999999999999</v>
      </c>
    </row>
    <row r="670" spans="2:4" x14ac:dyDescent="0.25">
      <c r="B670" s="13">
        <v>43292</v>
      </c>
      <c r="C670" s="15">
        <v>0.74080000000000001</v>
      </c>
      <c r="D670" s="23">
        <f t="shared" si="11"/>
        <v>0.74236000000000002</v>
      </c>
    </row>
    <row r="671" spans="2:4" x14ac:dyDescent="0.25">
      <c r="B671" s="13">
        <v>43293</v>
      </c>
      <c r="C671" s="15">
        <v>0.73839999999999995</v>
      </c>
      <c r="D671" s="23">
        <f t="shared" si="11"/>
        <v>0.74248000000000003</v>
      </c>
    </row>
    <row r="672" spans="2:4" x14ac:dyDescent="0.25">
      <c r="B672" s="13">
        <v>43294</v>
      </c>
      <c r="C672" s="15">
        <v>0.74160000000000004</v>
      </c>
      <c r="D672" s="23">
        <f t="shared" si="11"/>
        <v>0.74263999999999997</v>
      </c>
    </row>
    <row r="673" spans="2:4" x14ac:dyDescent="0.25">
      <c r="B673" s="13">
        <v>43297</v>
      </c>
      <c r="C673" s="15">
        <v>0.74360000000000004</v>
      </c>
      <c r="D673" s="23">
        <f t="shared" si="11"/>
        <v>0.7420199999999999</v>
      </c>
    </row>
    <row r="674" spans="2:4" x14ac:dyDescent="0.25">
      <c r="B674" s="13">
        <v>43298</v>
      </c>
      <c r="C674" s="15">
        <v>0.74270000000000003</v>
      </c>
      <c r="D674" s="23">
        <f t="shared" si="11"/>
        <v>0.74142000000000008</v>
      </c>
    </row>
    <row r="675" spans="2:4" x14ac:dyDescent="0.25">
      <c r="B675" s="13">
        <v>43299</v>
      </c>
      <c r="C675" s="15">
        <v>0.73609999999999998</v>
      </c>
      <c r="D675" s="23">
        <f t="shared" si="11"/>
        <v>0.74048000000000003</v>
      </c>
    </row>
    <row r="676" spans="2:4" x14ac:dyDescent="0.25">
      <c r="B676" s="13">
        <v>43300</v>
      </c>
      <c r="C676" s="15">
        <v>0.74109999999999998</v>
      </c>
      <c r="D676" s="23">
        <f t="shared" si="11"/>
        <v>0.74102000000000001</v>
      </c>
    </row>
    <row r="677" spans="2:4" x14ac:dyDescent="0.25">
      <c r="B677" s="13">
        <v>43301</v>
      </c>
      <c r="C677" s="15">
        <v>0.73750000000000004</v>
      </c>
      <c r="D677" s="23">
        <f t="shared" si="11"/>
        <v>0.74019999999999997</v>
      </c>
    </row>
    <row r="678" spans="2:4" x14ac:dyDescent="0.25">
      <c r="B678" s="13">
        <v>43304</v>
      </c>
      <c r="C678" s="15">
        <v>0.74229999999999996</v>
      </c>
      <c r="D678" s="23">
        <f t="shared" si="11"/>
        <v>0.73994000000000004</v>
      </c>
    </row>
    <row r="679" spans="2:4" x14ac:dyDescent="0.25">
      <c r="B679" s="13">
        <v>43305</v>
      </c>
      <c r="C679" s="15">
        <v>0.73760000000000003</v>
      </c>
      <c r="D679" s="23">
        <f t="shared" si="11"/>
        <v>0.73892000000000002</v>
      </c>
    </row>
    <row r="680" spans="2:4" x14ac:dyDescent="0.25">
      <c r="B680" s="13">
        <v>43306</v>
      </c>
      <c r="C680" s="15">
        <v>0.74019999999999997</v>
      </c>
      <c r="D680" s="23">
        <f t="shared" si="11"/>
        <v>0.73974000000000006</v>
      </c>
    </row>
    <row r="681" spans="2:4" x14ac:dyDescent="0.25">
      <c r="B681" s="13">
        <v>43307</v>
      </c>
      <c r="C681" s="15">
        <v>0.74360000000000004</v>
      </c>
      <c r="D681" s="23">
        <f t="shared" si="11"/>
        <v>0.74024000000000001</v>
      </c>
    </row>
    <row r="682" spans="2:4" x14ac:dyDescent="0.25">
      <c r="B682" s="13">
        <v>43308</v>
      </c>
      <c r="C682" s="15">
        <v>0.7389</v>
      </c>
      <c r="D682" s="23">
        <f t="shared" si="11"/>
        <v>0.74052000000000007</v>
      </c>
    </row>
    <row r="683" spans="2:4" x14ac:dyDescent="0.25">
      <c r="B683" s="13">
        <v>43311</v>
      </c>
      <c r="C683" s="15">
        <v>0.73970000000000002</v>
      </c>
      <c r="D683" s="23">
        <f t="shared" si="11"/>
        <v>0.74</v>
      </c>
    </row>
    <row r="684" spans="2:4" x14ac:dyDescent="0.25">
      <c r="B684" s="13">
        <v>43312</v>
      </c>
      <c r="C684" s="15">
        <v>0.74309999999999998</v>
      </c>
      <c r="D684" s="23">
        <f t="shared" si="11"/>
        <v>0.74110000000000009</v>
      </c>
    </row>
    <row r="685" spans="2:4" x14ac:dyDescent="0.25">
      <c r="B685" s="13">
        <v>43313</v>
      </c>
      <c r="C685" s="15">
        <v>0.74070000000000003</v>
      </c>
      <c r="D685" s="23">
        <f t="shared" si="11"/>
        <v>0.74119999999999997</v>
      </c>
    </row>
    <row r="686" spans="2:4" x14ac:dyDescent="0.25">
      <c r="B686" s="13">
        <v>43314</v>
      </c>
      <c r="C686" s="15">
        <v>0.73850000000000005</v>
      </c>
      <c r="D686" s="23">
        <f t="shared" si="11"/>
        <v>0.74018000000000006</v>
      </c>
    </row>
    <row r="687" spans="2:4" x14ac:dyDescent="0.25">
      <c r="B687" s="13">
        <v>43315</v>
      </c>
      <c r="C687" s="15">
        <v>0.73699999999999999</v>
      </c>
      <c r="D687" s="23">
        <f t="shared" si="11"/>
        <v>0.73980000000000001</v>
      </c>
    </row>
    <row r="688" spans="2:4" x14ac:dyDescent="0.25">
      <c r="B688" s="13">
        <v>43319</v>
      </c>
      <c r="C688" s="15">
        <v>0.74019999999999997</v>
      </c>
      <c r="D688" s="23">
        <f t="shared" si="11"/>
        <v>0.73990000000000011</v>
      </c>
    </row>
    <row r="689" spans="2:4" x14ac:dyDescent="0.25">
      <c r="B689" s="13">
        <v>43320</v>
      </c>
      <c r="C689" s="15">
        <v>0.74270000000000003</v>
      </c>
      <c r="D689" s="23">
        <f t="shared" si="11"/>
        <v>0.73982000000000014</v>
      </c>
    </row>
    <row r="690" spans="2:4" x14ac:dyDescent="0.25">
      <c r="B690" s="13">
        <v>43321</v>
      </c>
      <c r="C690" s="15">
        <v>0.74409999999999998</v>
      </c>
      <c r="D690" s="23">
        <f t="shared" si="11"/>
        <v>0.74050000000000005</v>
      </c>
    </row>
    <row r="691" spans="2:4" x14ac:dyDescent="0.25">
      <c r="B691" s="13">
        <v>43322</v>
      </c>
      <c r="C691" s="15">
        <v>0.73309999999999997</v>
      </c>
      <c r="D691" s="23">
        <f t="shared" si="11"/>
        <v>0.73941999999999997</v>
      </c>
    </row>
    <row r="692" spans="2:4" x14ac:dyDescent="0.25">
      <c r="B692" s="13">
        <v>43325</v>
      </c>
      <c r="C692" s="15">
        <v>0.72789999999999999</v>
      </c>
      <c r="D692" s="23">
        <f t="shared" si="11"/>
        <v>0.73759999999999992</v>
      </c>
    </row>
    <row r="693" spans="2:4" x14ac:dyDescent="0.25">
      <c r="B693" s="13">
        <v>43326</v>
      </c>
      <c r="C693" s="15">
        <v>0.72709999999999997</v>
      </c>
      <c r="D693" s="23">
        <f t="shared" si="11"/>
        <v>0.73497999999999997</v>
      </c>
    </row>
    <row r="694" spans="2:4" x14ac:dyDescent="0.25">
      <c r="B694" s="13">
        <v>43327</v>
      </c>
      <c r="C694" s="15">
        <v>0.72130000000000005</v>
      </c>
      <c r="D694" s="23">
        <f t="shared" si="11"/>
        <v>0.73070000000000002</v>
      </c>
    </row>
    <row r="695" spans="2:4" x14ac:dyDescent="0.25">
      <c r="B695" s="13">
        <v>43328</v>
      </c>
      <c r="C695" s="15">
        <v>0.72750000000000004</v>
      </c>
      <c r="D695" s="23">
        <f t="shared" si="11"/>
        <v>0.72737999999999992</v>
      </c>
    </row>
    <row r="696" spans="2:4" x14ac:dyDescent="0.25">
      <c r="B696" s="13">
        <v>43329</v>
      </c>
      <c r="C696" s="15">
        <v>0.72699999999999998</v>
      </c>
      <c r="D696" s="23">
        <f t="shared" si="11"/>
        <v>0.72616000000000003</v>
      </c>
    </row>
    <row r="697" spans="2:4" x14ac:dyDescent="0.25">
      <c r="B697" s="13">
        <v>43332</v>
      </c>
      <c r="C697" s="15">
        <v>0.73060000000000003</v>
      </c>
      <c r="D697" s="23">
        <f t="shared" si="11"/>
        <v>0.7266999999999999</v>
      </c>
    </row>
    <row r="698" spans="2:4" x14ac:dyDescent="0.25">
      <c r="B698" s="13">
        <v>43333</v>
      </c>
      <c r="C698" s="15">
        <v>0.73599999999999999</v>
      </c>
      <c r="D698" s="23">
        <f t="shared" si="11"/>
        <v>0.72848000000000002</v>
      </c>
    </row>
    <row r="699" spans="2:4" x14ac:dyDescent="0.25">
      <c r="B699" s="13">
        <v>43334</v>
      </c>
      <c r="C699" s="15">
        <v>0.73560000000000003</v>
      </c>
      <c r="D699" s="23">
        <f t="shared" si="11"/>
        <v>0.73133999999999999</v>
      </c>
    </row>
    <row r="700" spans="2:4" x14ac:dyDescent="0.25">
      <c r="B700" s="13">
        <v>43335</v>
      </c>
      <c r="C700" s="15">
        <v>0.72940000000000005</v>
      </c>
      <c r="D700" s="23">
        <f t="shared" si="11"/>
        <v>0.73171999999999993</v>
      </c>
    </row>
    <row r="701" spans="2:4" x14ac:dyDescent="0.25">
      <c r="B701" s="13">
        <v>43336</v>
      </c>
      <c r="C701" s="15">
        <v>0.72799999999999998</v>
      </c>
      <c r="D701" s="23">
        <f t="shared" si="11"/>
        <v>0.73192000000000002</v>
      </c>
    </row>
    <row r="702" spans="2:4" x14ac:dyDescent="0.25">
      <c r="B702" s="13">
        <v>43339</v>
      </c>
      <c r="C702" s="15">
        <v>0.73229999999999995</v>
      </c>
      <c r="D702" s="23">
        <f t="shared" si="11"/>
        <v>0.73226000000000002</v>
      </c>
    </row>
    <row r="703" spans="2:4" x14ac:dyDescent="0.25">
      <c r="B703" s="13">
        <v>43340</v>
      </c>
      <c r="C703" s="15">
        <v>0.73280000000000001</v>
      </c>
      <c r="D703" s="23">
        <f t="shared" si="11"/>
        <v>0.73162000000000005</v>
      </c>
    </row>
    <row r="704" spans="2:4" x14ac:dyDescent="0.25">
      <c r="B704" s="13">
        <v>43341</v>
      </c>
      <c r="C704" s="15">
        <v>0.73089999999999999</v>
      </c>
      <c r="D704" s="23">
        <f t="shared" si="11"/>
        <v>0.73068000000000011</v>
      </c>
    </row>
    <row r="705" spans="2:4" x14ac:dyDescent="0.25">
      <c r="B705" s="13">
        <v>43342</v>
      </c>
      <c r="C705" s="15">
        <v>0.72799999999999998</v>
      </c>
      <c r="D705" s="23">
        <f t="shared" si="11"/>
        <v>0.73040000000000005</v>
      </c>
    </row>
    <row r="706" spans="2:4" x14ac:dyDescent="0.25">
      <c r="B706" s="13">
        <v>43343</v>
      </c>
      <c r="C706" s="15">
        <v>0.72599999999999998</v>
      </c>
      <c r="D706" s="23">
        <f t="shared" si="11"/>
        <v>0.73000000000000009</v>
      </c>
    </row>
    <row r="707" spans="2:4" x14ac:dyDescent="0.25">
      <c r="B707" s="13">
        <v>43346</v>
      </c>
      <c r="C707" s="15">
        <v>0.72</v>
      </c>
      <c r="D707" s="23">
        <f t="shared" si="11"/>
        <v>0.72753999999999996</v>
      </c>
    </row>
    <row r="708" spans="2:4" x14ac:dyDescent="0.25">
      <c r="B708" s="13">
        <v>43347</v>
      </c>
      <c r="C708" s="15">
        <v>0.7228</v>
      </c>
      <c r="D708" s="23">
        <f t="shared" si="11"/>
        <v>0.72553999999999985</v>
      </c>
    </row>
    <row r="709" spans="2:4" x14ac:dyDescent="0.25">
      <c r="B709" s="13">
        <v>43348</v>
      </c>
      <c r="C709" s="15">
        <v>0.71860000000000002</v>
      </c>
      <c r="D709" s="23">
        <f t="shared" si="11"/>
        <v>0.72307999999999995</v>
      </c>
    </row>
    <row r="710" spans="2:4" x14ac:dyDescent="0.25">
      <c r="B710" s="13">
        <v>43349</v>
      </c>
      <c r="C710" s="15">
        <v>0.71709999999999996</v>
      </c>
      <c r="D710" s="23">
        <f t="shared" si="11"/>
        <v>0.72089999999999999</v>
      </c>
    </row>
    <row r="711" spans="2:4" x14ac:dyDescent="0.25">
      <c r="B711" s="13">
        <v>43350</v>
      </c>
      <c r="C711" s="15">
        <v>0.71509999999999996</v>
      </c>
      <c r="D711" s="23">
        <f t="shared" si="11"/>
        <v>0.71872000000000003</v>
      </c>
    </row>
    <row r="712" spans="2:4" x14ac:dyDescent="0.25">
      <c r="B712" s="13">
        <v>43353</v>
      </c>
      <c r="C712" s="15">
        <v>0.71150000000000002</v>
      </c>
      <c r="D712" s="23">
        <f t="shared" si="11"/>
        <v>0.71701999999999999</v>
      </c>
    </row>
    <row r="713" spans="2:4" x14ac:dyDescent="0.25">
      <c r="B713" s="13">
        <v>43354</v>
      </c>
      <c r="C713" s="15">
        <v>0.71260000000000001</v>
      </c>
      <c r="D713" s="23">
        <f t="shared" si="11"/>
        <v>0.71497999999999995</v>
      </c>
    </row>
    <row r="714" spans="2:4" x14ac:dyDescent="0.25">
      <c r="B714" s="13">
        <v>43355</v>
      </c>
      <c r="C714" s="15">
        <v>0.71030000000000004</v>
      </c>
      <c r="D714" s="23">
        <f t="shared" si="11"/>
        <v>0.71332000000000007</v>
      </c>
    </row>
    <row r="715" spans="2:4" x14ac:dyDescent="0.25">
      <c r="B715" s="13">
        <v>43356</v>
      </c>
      <c r="C715" s="15">
        <v>0.71809999999999996</v>
      </c>
      <c r="D715" s="23">
        <f t="shared" ref="D715:D778" si="12">AVERAGE(C711:C715)</f>
        <v>0.71352000000000015</v>
      </c>
    </row>
    <row r="716" spans="2:4" x14ac:dyDescent="0.25">
      <c r="B716" s="13">
        <v>43357</v>
      </c>
      <c r="C716" s="15">
        <v>0.72</v>
      </c>
      <c r="D716" s="23">
        <f t="shared" si="12"/>
        <v>0.71449999999999991</v>
      </c>
    </row>
    <row r="717" spans="2:4" x14ac:dyDescent="0.25">
      <c r="B717" s="13">
        <v>43360</v>
      </c>
      <c r="C717" s="15">
        <v>0.71619999999999995</v>
      </c>
      <c r="D717" s="23">
        <f t="shared" si="12"/>
        <v>0.71543999999999985</v>
      </c>
    </row>
    <row r="718" spans="2:4" x14ac:dyDescent="0.25">
      <c r="B718" s="13">
        <v>43361</v>
      </c>
      <c r="C718" s="15">
        <v>0.72070000000000001</v>
      </c>
      <c r="D718" s="23">
        <f t="shared" si="12"/>
        <v>0.71705999999999981</v>
      </c>
    </row>
    <row r="719" spans="2:4" x14ac:dyDescent="0.25">
      <c r="B719" s="13">
        <v>43362</v>
      </c>
      <c r="C719" s="15">
        <v>0.7248</v>
      </c>
      <c r="D719" s="23">
        <f t="shared" si="12"/>
        <v>0.71996000000000004</v>
      </c>
    </row>
    <row r="720" spans="2:4" x14ac:dyDescent="0.25">
      <c r="B720" s="13">
        <v>43363</v>
      </c>
      <c r="C720" s="15">
        <v>0.72599999999999998</v>
      </c>
      <c r="D720" s="23">
        <f t="shared" si="12"/>
        <v>0.72153999999999996</v>
      </c>
    </row>
    <row r="721" spans="2:4" x14ac:dyDescent="0.25">
      <c r="B721" s="13">
        <v>43364</v>
      </c>
      <c r="C721" s="15">
        <v>0.72960000000000003</v>
      </c>
      <c r="D721" s="23">
        <f t="shared" si="12"/>
        <v>0.72345999999999999</v>
      </c>
    </row>
    <row r="722" spans="2:4" x14ac:dyDescent="0.25">
      <c r="B722" s="13">
        <v>43367</v>
      </c>
      <c r="C722" s="15">
        <v>0.72619999999999996</v>
      </c>
      <c r="D722" s="23">
        <f t="shared" si="12"/>
        <v>0.72545999999999999</v>
      </c>
    </row>
    <row r="723" spans="2:4" x14ac:dyDescent="0.25">
      <c r="B723" s="13">
        <v>43368</v>
      </c>
      <c r="C723" s="15">
        <v>0.72440000000000004</v>
      </c>
      <c r="D723" s="23">
        <f t="shared" si="12"/>
        <v>0.72620000000000007</v>
      </c>
    </row>
    <row r="724" spans="2:4" x14ac:dyDescent="0.25">
      <c r="B724" s="13">
        <v>43369</v>
      </c>
      <c r="C724" s="15">
        <v>0.72640000000000005</v>
      </c>
      <c r="D724" s="23">
        <f t="shared" si="12"/>
        <v>0.72652000000000005</v>
      </c>
    </row>
    <row r="725" spans="2:4" x14ac:dyDescent="0.25">
      <c r="B725" s="13">
        <v>43370</v>
      </c>
      <c r="C725" s="15">
        <v>0.72330000000000005</v>
      </c>
      <c r="D725" s="23">
        <f t="shared" si="12"/>
        <v>0.72598000000000007</v>
      </c>
    </row>
    <row r="726" spans="2:4" x14ac:dyDescent="0.25">
      <c r="B726" s="13">
        <v>43371</v>
      </c>
      <c r="C726" s="15">
        <v>0.72219999999999995</v>
      </c>
      <c r="D726" s="23">
        <f t="shared" si="12"/>
        <v>0.72450000000000003</v>
      </c>
    </row>
    <row r="727" spans="2:4" x14ac:dyDescent="0.25">
      <c r="B727" s="13">
        <v>43375</v>
      </c>
      <c r="C727" s="15">
        <v>0.72</v>
      </c>
      <c r="D727" s="23">
        <f t="shared" si="12"/>
        <v>0.72326000000000001</v>
      </c>
    </row>
    <row r="728" spans="2:4" x14ac:dyDescent="0.25">
      <c r="B728" s="13">
        <v>43376</v>
      </c>
      <c r="C728" s="15">
        <v>0.71819999999999995</v>
      </c>
      <c r="D728" s="23">
        <f t="shared" si="12"/>
        <v>0.72201999999999988</v>
      </c>
    </row>
    <row r="729" spans="2:4" x14ac:dyDescent="0.25">
      <c r="B729" s="13">
        <v>43377</v>
      </c>
      <c r="C729" s="15">
        <v>0.70850000000000002</v>
      </c>
      <c r="D729" s="23">
        <f t="shared" si="12"/>
        <v>0.71843999999999997</v>
      </c>
    </row>
    <row r="730" spans="2:4" x14ac:dyDescent="0.25">
      <c r="B730" s="13">
        <v>43378</v>
      </c>
      <c r="C730" s="15">
        <v>0.70650000000000002</v>
      </c>
      <c r="D730" s="23">
        <f t="shared" si="12"/>
        <v>0.71508000000000005</v>
      </c>
    </row>
    <row r="731" spans="2:4" x14ac:dyDescent="0.25">
      <c r="B731" s="13">
        <v>43381</v>
      </c>
      <c r="C731" s="15">
        <v>0.70589999999999997</v>
      </c>
      <c r="D731" s="23">
        <f t="shared" si="12"/>
        <v>0.71182000000000001</v>
      </c>
    </row>
    <row r="732" spans="2:4" x14ac:dyDescent="0.25">
      <c r="B732" s="13">
        <v>43382</v>
      </c>
      <c r="C732" s="15">
        <v>0.70899999999999996</v>
      </c>
      <c r="D732" s="23">
        <f t="shared" si="12"/>
        <v>0.70962000000000003</v>
      </c>
    </row>
    <row r="733" spans="2:4" x14ac:dyDescent="0.25">
      <c r="B733" s="13">
        <v>43383</v>
      </c>
      <c r="C733" s="15">
        <v>0.71179999999999999</v>
      </c>
      <c r="D733" s="23">
        <f t="shared" si="12"/>
        <v>0.70833999999999997</v>
      </c>
    </row>
    <row r="734" spans="2:4" x14ac:dyDescent="0.25">
      <c r="B734" s="13">
        <v>43384</v>
      </c>
      <c r="C734" s="15">
        <v>0.70720000000000005</v>
      </c>
      <c r="D734" s="23">
        <f t="shared" si="12"/>
        <v>0.70808000000000004</v>
      </c>
    </row>
    <row r="735" spans="2:4" x14ac:dyDescent="0.25">
      <c r="B735" s="13">
        <v>43385</v>
      </c>
      <c r="C735" s="15">
        <v>0.71230000000000004</v>
      </c>
      <c r="D735" s="23">
        <f t="shared" si="12"/>
        <v>0.70923999999999998</v>
      </c>
    </row>
    <row r="736" spans="2:4" x14ac:dyDescent="0.25">
      <c r="B736" s="13">
        <v>43388</v>
      </c>
      <c r="C736" s="15">
        <v>0.71079999999999999</v>
      </c>
      <c r="D736" s="23">
        <f t="shared" si="12"/>
        <v>0.71021999999999996</v>
      </c>
    </row>
    <row r="737" spans="2:4" x14ac:dyDescent="0.25">
      <c r="B737" s="13">
        <v>43389</v>
      </c>
      <c r="C737" s="15">
        <v>0.71220000000000006</v>
      </c>
      <c r="D737" s="23">
        <f t="shared" si="12"/>
        <v>0.71086000000000005</v>
      </c>
    </row>
    <row r="738" spans="2:4" x14ac:dyDescent="0.25">
      <c r="B738" s="13">
        <v>43390</v>
      </c>
      <c r="C738" s="15">
        <v>0.71360000000000001</v>
      </c>
      <c r="D738" s="23">
        <f t="shared" si="12"/>
        <v>0.71122000000000007</v>
      </c>
    </row>
    <row r="739" spans="2:4" x14ac:dyDescent="0.25">
      <c r="B739" s="13">
        <v>43391</v>
      </c>
      <c r="C739" s="15">
        <v>0.71309999999999996</v>
      </c>
      <c r="D739" s="23">
        <f t="shared" si="12"/>
        <v>0.71239999999999992</v>
      </c>
    </row>
    <row r="740" spans="2:4" x14ac:dyDescent="0.25">
      <c r="B740" s="13">
        <v>43392</v>
      </c>
      <c r="C740" s="15">
        <v>0.71089999999999998</v>
      </c>
      <c r="D740" s="23">
        <f t="shared" si="12"/>
        <v>0.71211999999999998</v>
      </c>
    </row>
    <row r="741" spans="2:4" x14ac:dyDescent="0.25">
      <c r="B741" s="13">
        <v>43395</v>
      </c>
      <c r="C741" s="15">
        <v>0.7107</v>
      </c>
      <c r="D741" s="23">
        <f t="shared" si="12"/>
        <v>0.71210000000000007</v>
      </c>
    </row>
    <row r="742" spans="2:4" x14ac:dyDescent="0.25">
      <c r="B742" s="13">
        <v>43396</v>
      </c>
      <c r="C742" s="15">
        <v>0.70630000000000004</v>
      </c>
      <c r="D742" s="23">
        <f t="shared" si="12"/>
        <v>0.71092</v>
      </c>
    </row>
    <row r="743" spans="2:4" x14ac:dyDescent="0.25">
      <c r="B743" s="13">
        <v>43397</v>
      </c>
      <c r="C743" s="15">
        <v>0.71040000000000003</v>
      </c>
      <c r="D743" s="23">
        <f t="shared" si="12"/>
        <v>0.71028000000000002</v>
      </c>
    </row>
    <row r="744" spans="2:4" x14ac:dyDescent="0.25">
      <c r="B744" s="13">
        <v>43398</v>
      </c>
      <c r="C744" s="15">
        <v>0.7077</v>
      </c>
      <c r="D744" s="23">
        <f t="shared" si="12"/>
        <v>0.70919999999999994</v>
      </c>
    </row>
    <row r="745" spans="2:4" x14ac:dyDescent="0.25">
      <c r="B745" s="13">
        <v>43399</v>
      </c>
      <c r="C745" s="15">
        <v>0.70340000000000003</v>
      </c>
      <c r="D745" s="23">
        <f t="shared" si="12"/>
        <v>0.7077</v>
      </c>
    </row>
    <row r="746" spans="2:4" x14ac:dyDescent="0.25">
      <c r="B746" s="13">
        <v>43402</v>
      </c>
      <c r="C746" s="15">
        <v>0.70989999999999998</v>
      </c>
      <c r="D746" s="23">
        <f t="shared" si="12"/>
        <v>0.70754000000000006</v>
      </c>
    </row>
    <row r="747" spans="2:4" x14ac:dyDescent="0.25">
      <c r="B747" s="13">
        <v>43403</v>
      </c>
      <c r="C747" s="15">
        <v>0.70930000000000004</v>
      </c>
      <c r="D747" s="23">
        <f t="shared" si="12"/>
        <v>0.70813999999999999</v>
      </c>
    </row>
    <row r="748" spans="2:4" x14ac:dyDescent="0.25">
      <c r="B748" s="13">
        <v>43404</v>
      </c>
      <c r="C748" s="15">
        <v>0.70850000000000002</v>
      </c>
      <c r="D748" s="23">
        <f t="shared" si="12"/>
        <v>0.70776000000000006</v>
      </c>
    </row>
    <row r="749" spans="2:4" x14ac:dyDescent="0.25">
      <c r="B749" s="13">
        <v>43405</v>
      </c>
      <c r="C749" s="15">
        <v>0.71299999999999997</v>
      </c>
      <c r="D749" s="23">
        <f t="shared" si="12"/>
        <v>0.70882000000000001</v>
      </c>
    </row>
    <row r="750" spans="2:4" x14ac:dyDescent="0.25">
      <c r="B750" s="13">
        <v>43406</v>
      </c>
      <c r="C750" s="15">
        <v>0.72430000000000005</v>
      </c>
      <c r="D750" s="23">
        <f t="shared" si="12"/>
        <v>0.71299999999999997</v>
      </c>
    </row>
    <row r="751" spans="2:4" x14ac:dyDescent="0.25">
      <c r="B751" s="13">
        <v>43409</v>
      </c>
      <c r="C751" s="15">
        <v>0.71889999999999998</v>
      </c>
      <c r="D751" s="23">
        <f t="shared" si="12"/>
        <v>0.7148000000000001</v>
      </c>
    </row>
    <row r="752" spans="2:4" x14ac:dyDescent="0.25">
      <c r="B752" s="13">
        <v>43410</v>
      </c>
      <c r="C752" s="15">
        <v>0.72130000000000005</v>
      </c>
      <c r="D752" s="23">
        <f t="shared" si="12"/>
        <v>0.71720000000000006</v>
      </c>
    </row>
    <row r="753" spans="2:4" x14ac:dyDescent="0.25">
      <c r="B753" s="13">
        <v>43411</v>
      </c>
      <c r="C753" s="15">
        <v>0.72640000000000005</v>
      </c>
      <c r="D753" s="23">
        <f t="shared" si="12"/>
        <v>0.72078000000000009</v>
      </c>
    </row>
    <row r="754" spans="2:4" x14ac:dyDescent="0.25">
      <c r="B754" s="13">
        <v>43412</v>
      </c>
      <c r="C754" s="15">
        <v>0.72740000000000005</v>
      </c>
      <c r="D754" s="23">
        <f t="shared" si="12"/>
        <v>0.72366000000000008</v>
      </c>
    </row>
    <row r="755" spans="2:4" x14ac:dyDescent="0.25">
      <c r="B755" s="13">
        <v>43413</v>
      </c>
      <c r="C755" s="15">
        <v>0.72440000000000004</v>
      </c>
      <c r="D755" s="23">
        <f t="shared" si="12"/>
        <v>0.7236800000000001</v>
      </c>
    </row>
    <row r="756" spans="2:4" x14ac:dyDescent="0.25">
      <c r="B756" s="13">
        <v>43416</v>
      </c>
      <c r="C756" s="15">
        <v>0.72260000000000002</v>
      </c>
      <c r="D756" s="23">
        <f t="shared" si="12"/>
        <v>0.72442000000000006</v>
      </c>
    </row>
    <row r="757" spans="2:4" x14ac:dyDescent="0.25">
      <c r="B757" s="13">
        <v>43417</v>
      </c>
      <c r="C757" s="15">
        <v>0.72119999999999995</v>
      </c>
      <c r="D757" s="23">
        <f t="shared" si="12"/>
        <v>0.72440000000000004</v>
      </c>
    </row>
    <row r="758" spans="2:4" x14ac:dyDescent="0.25">
      <c r="B758" s="13">
        <v>43418</v>
      </c>
      <c r="C758" s="15">
        <v>0.72170000000000001</v>
      </c>
      <c r="D758" s="23">
        <f t="shared" si="12"/>
        <v>0.72345999999999999</v>
      </c>
    </row>
    <row r="759" spans="2:4" x14ac:dyDescent="0.25">
      <c r="B759" s="13">
        <v>43419</v>
      </c>
      <c r="C759" s="15">
        <v>0.72789999999999999</v>
      </c>
      <c r="D759" s="23">
        <f t="shared" si="12"/>
        <v>0.72355999999999998</v>
      </c>
    </row>
    <row r="760" spans="2:4" x14ac:dyDescent="0.25">
      <c r="B760" s="13">
        <v>43420</v>
      </c>
      <c r="C760" s="15">
        <v>0.72689999999999999</v>
      </c>
      <c r="D760" s="23">
        <f t="shared" si="12"/>
        <v>0.72405999999999993</v>
      </c>
    </row>
    <row r="761" spans="2:4" x14ac:dyDescent="0.25">
      <c r="B761" s="13">
        <v>43423</v>
      </c>
      <c r="C761" s="15">
        <v>0.73080000000000001</v>
      </c>
      <c r="D761" s="23">
        <f t="shared" si="12"/>
        <v>0.72570000000000001</v>
      </c>
    </row>
    <row r="762" spans="2:4" x14ac:dyDescent="0.25">
      <c r="B762" s="13">
        <v>43424</v>
      </c>
      <c r="C762" s="15">
        <v>0.72740000000000005</v>
      </c>
      <c r="D762" s="23">
        <f t="shared" si="12"/>
        <v>0.72693999999999992</v>
      </c>
    </row>
    <row r="763" spans="2:4" x14ac:dyDescent="0.25">
      <c r="B763" s="13">
        <v>43425</v>
      </c>
      <c r="C763" s="15">
        <v>0.72350000000000003</v>
      </c>
      <c r="D763" s="23">
        <f t="shared" si="12"/>
        <v>0.72730000000000006</v>
      </c>
    </row>
    <row r="764" spans="2:4" x14ac:dyDescent="0.25">
      <c r="B764" s="13">
        <v>43426</v>
      </c>
      <c r="C764" s="15">
        <v>0.72499999999999998</v>
      </c>
      <c r="D764" s="23">
        <f t="shared" si="12"/>
        <v>0.72672000000000003</v>
      </c>
    </row>
    <row r="765" spans="2:4" x14ac:dyDescent="0.25">
      <c r="B765" s="13">
        <v>43427</v>
      </c>
      <c r="C765" s="15">
        <v>0.72499999999999998</v>
      </c>
      <c r="D765" s="23">
        <f t="shared" si="12"/>
        <v>0.7263400000000001</v>
      </c>
    </row>
    <row r="766" spans="2:4" x14ac:dyDescent="0.25">
      <c r="B766" s="13">
        <v>43430</v>
      </c>
      <c r="C766" s="15">
        <v>0.72499999999999998</v>
      </c>
      <c r="D766" s="23">
        <f t="shared" si="12"/>
        <v>0.72518000000000005</v>
      </c>
    </row>
    <row r="767" spans="2:4" x14ac:dyDescent="0.25">
      <c r="B767" s="13">
        <v>43431</v>
      </c>
      <c r="C767" s="15">
        <v>0.7228</v>
      </c>
      <c r="D767" s="23">
        <f t="shared" si="12"/>
        <v>0.72426000000000001</v>
      </c>
    </row>
    <row r="768" spans="2:4" x14ac:dyDescent="0.25">
      <c r="B768" s="13">
        <v>43432</v>
      </c>
      <c r="C768" s="15">
        <v>0.72330000000000005</v>
      </c>
      <c r="D768" s="23">
        <f t="shared" si="12"/>
        <v>0.72421999999999997</v>
      </c>
    </row>
    <row r="769" spans="2:4" x14ac:dyDescent="0.25">
      <c r="B769" s="13">
        <v>43433</v>
      </c>
      <c r="C769" s="15">
        <v>0.73140000000000005</v>
      </c>
      <c r="D769" s="23">
        <f t="shared" si="12"/>
        <v>0.72550000000000003</v>
      </c>
    </row>
    <row r="770" spans="2:4" x14ac:dyDescent="0.25">
      <c r="B770" s="13">
        <v>43434</v>
      </c>
      <c r="C770" s="15">
        <v>0.73160000000000003</v>
      </c>
      <c r="D770" s="23">
        <f t="shared" si="12"/>
        <v>0.72682000000000002</v>
      </c>
    </row>
    <row r="771" spans="2:4" x14ac:dyDescent="0.25">
      <c r="B771" s="13">
        <v>43437</v>
      </c>
      <c r="C771" s="15">
        <v>0.73670000000000002</v>
      </c>
      <c r="D771" s="23">
        <f t="shared" si="12"/>
        <v>0.72916000000000003</v>
      </c>
    </row>
    <row r="772" spans="2:4" x14ac:dyDescent="0.25">
      <c r="B772" s="13">
        <v>43438</v>
      </c>
      <c r="C772" s="15">
        <v>0.73750000000000004</v>
      </c>
      <c r="D772" s="23">
        <f t="shared" si="12"/>
        <v>0.73209999999999997</v>
      </c>
    </row>
    <row r="773" spans="2:4" x14ac:dyDescent="0.25">
      <c r="B773" s="13">
        <v>43439</v>
      </c>
      <c r="C773" s="15">
        <v>0.7288</v>
      </c>
      <c r="D773" s="23">
        <f t="shared" si="12"/>
        <v>0.73319999999999996</v>
      </c>
    </row>
    <row r="774" spans="2:4" x14ac:dyDescent="0.25">
      <c r="B774" s="13">
        <v>43440</v>
      </c>
      <c r="C774" s="15">
        <v>0.72260000000000002</v>
      </c>
      <c r="D774" s="23">
        <f t="shared" si="12"/>
        <v>0.73143999999999998</v>
      </c>
    </row>
    <row r="775" spans="2:4" x14ac:dyDescent="0.25">
      <c r="B775" s="13">
        <v>43441</v>
      </c>
      <c r="C775" s="15">
        <v>0.72330000000000005</v>
      </c>
      <c r="D775" s="23">
        <f t="shared" si="12"/>
        <v>0.7297800000000001</v>
      </c>
    </row>
    <row r="776" spans="2:4" x14ac:dyDescent="0.25">
      <c r="B776" s="13">
        <v>43444</v>
      </c>
      <c r="C776" s="15">
        <v>0.72209999999999996</v>
      </c>
      <c r="D776" s="23">
        <f t="shared" si="12"/>
        <v>0.72685999999999995</v>
      </c>
    </row>
    <row r="777" spans="2:4" x14ac:dyDescent="0.25">
      <c r="B777" s="13">
        <v>43445</v>
      </c>
      <c r="C777" s="15">
        <v>0.72050000000000003</v>
      </c>
      <c r="D777" s="23">
        <f t="shared" si="12"/>
        <v>0.72345999999999999</v>
      </c>
    </row>
    <row r="778" spans="2:4" x14ac:dyDescent="0.25">
      <c r="B778" s="13">
        <v>43446</v>
      </c>
      <c r="C778" s="15">
        <v>0.72150000000000003</v>
      </c>
      <c r="D778" s="23">
        <f t="shared" si="12"/>
        <v>0.72200000000000009</v>
      </c>
    </row>
    <row r="779" spans="2:4" x14ac:dyDescent="0.25">
      <c r="B779" s="13">
        <v>43447</v>
      </c>
      <c r="C779" s="15">
        <v>0.72260000000000002</v>
      </c>
      <c r="D779" s="23">
        <f t="shared" ref="D779:D842" si="13">AVERAGE(C775:C779)</f>
        <v>0.72200000000000009</v>
      </c>
    </row>
    <row r="780" spans="2:4" x14ac:dyDescent="0.25">
      <c r="B780" s="13">
        <v>43448</v>
      </c>
      <c r="C780" s="15">
        <v>0.71889999999999998</v>
      </c>
      <c r="D780" s="23">
        <f t="shared" si="13"/>
        <v>0.72112000000000009</v>
      </c>
    </row>
    <row r="781" spans="2:4" x14ac:dyDescent="0.25">
      <c r="B781" s="13">
        <v>43451</v>
      </c>
      <c r="C781" s="15">
        <v>0.71730000000000005</v>
      </c>
      <c r="D781" s="23">
        <f t="shared" si="13"/>
        <v>0.72016000000000013</v>
      </c>
    </row>
    <row r="782" spans="2:4" x14ac:dyDescent="0.25">
      <c r="B782" s="13">
        <v>43452</v>
      </c>
      <c r="C782" s="15">
        <v>0.71889999999999998</v>
      </c>
      <c r="D782" s="23">
        <f t="shared" si="13"/>
        <v>0.71984000000000004</v>
      </c>
    </row>
    <row r="783" spans="2:4" x14ac:dyDescent="0.25">
      <c r="B783" s="13">
        <v>43453</v>
      </c>
      <c r="C783" s="15">
        <v>0.71930000000000005</v>
      </c>
      <c r="D783" s="23">
        <f t="shared" si="13"/>
        <v>0.71940000000000004</v>
      </c>
    </row>
    <row r="784" spans="2:4" x14ac:dyDescent="0.25">
      <c r="B784" s="13">
        <v>43454</v>
      </c>
      <c r="C784" s="15">
        <v>0.70950000000000002</v>
      </c>
      <c r="D784" s="23">
        <f t="shared" si="13"/>
        <v>0.71677999999999997</v>
      </c>
    </row>
    <row r="785" spans="2:4" x14ac:dyDescent="0.25">
      <c r="B785" s="13">
        <v>43455</v>
      </c>
      <c r="C785" s="15">
        <v>0.71099999999999997</v>
      </c>
      <c r="D785" s="23">
        <f t="shared" si="13"/>
        <v>0.71520000000000006</v>
      </c>
    </row>
    <row r="786" spans="2:4" x14ac:dyDescent="0.25">
      <c r="B786" s="13">
        <v>43458</v>
      </c>
      <c r="C786" s="15">
        <v>0.70650000000000002</v>
      </c>
      <c r="D786" s="23">
        <f t="shared" si="13"/>
        <v>0.71304000000000012</v>
      </c>
    </row>
    <row r="787" spans="2:4" x14ac:dyDescent="0.25">
      <c r="B787" s="13">
        <v>43461</v>
      </c>
      <c r="C787" s="15">
        <v>0.70599999999999996</v>
      </c>
      <c r="D787" s="23">
        <f t="shared" si="13"/>
        <v>0.71046000000000009</v>
      </c>
    </row>
    <row r="788" spans="2:4" x14ac:dyDescent="0.25">
      <c r="B788" s="13">
        <v>43462</v>
      </c>
      <c r="C788" s="15">
        <v>0.70509999999999995</v>
      </c>
      <c r="D788" s="23">
        <f t="shared" si="13"/>
        <v>0.70762000000000003</v>
      </c>
    </row>
    <row r="789" spans="2:4" x14ac:dyDescent="0.25">
      <c r="B789" s="13">
        <v>43465</v>
      </c>
      <c r="C789" s="15">
        <v>0.70579999999999998</v>
      </c>
      <c r="D789" s="23">
        <f t="shared" si="13"/>
        <v>0.70687999999999995</v>
      </c>
    </row>
    <row r="790" spans="2:4" x14ac:dyDescent="0.25">
      <c r="B790" s="13">
        <v>43467</v>
      </c>
      <c r="C790" s="15">
        <v>0.70199999999999996</v>
      </c>
      <c r="D790" s="23">
        <f t="shared" si="13"/>
        <v>0.70507999999999993</v>
      </c>
    </row>
    <row r="791" spans="2:4" x14ac:dyDescent="0.25">
      <c r="B791" s="13">
        <v>43468</v>
      </c>
      <c r="C791" s="15">
        <v>0.69450000000000001</v>
      </c>
      <c r="D791" s="23">
        <f t="shared" si="13"/>
        <v>0.70267999999999997</v>
      </c>
    </row>
    <row r="792" spans="2:4" x14ac:dyDescent="0.25">
      <c r="B792" s="13">
        <v>43469</v>
      </c>
      <c r="C792" s="15">
        <v>0.70240000000000002</v>
      </c>
      <c r="D792" s="23">
        <f t="shared" si="13"/>
        <v>0.70195999999999992</v>
      </c>
    </row>
    <row r="793" spans="2:4" x14ac:dyDescent="0.25">
      <c r="B793" s="13">
        <v>43472</v>
      </c>
      <c r="C793" s="15">
        <v>0.71330000000000005</v>
      </c>
      <c r="D793" s="23">
        <f t="shared" si="13"/>
        <v>0.7036</v>
      </c>
    </row>
    <row r="794" spans="2:4" x14ac:dyDescent="0.25">
      <c r="B794" s="13">
        <v>43473</v>
      </c>
      <c r="C794" s="15">
        <v>0.71299999999999997</v>
      </c>
      <c r="D794" s="23">
        <f t="shared" si="13"/>
        <v>0.70504</v>
      </c>
    </row>
    <row r="795" spans="2:4" x14ac:dyDescent="0.25">
      <c r="B795" s="13">
        <v>43474</v>
      </c>
      <c r="C795" s="15">
        <v>0.71540000000000004</v>
      </c>
      <c r="D795" s="23">
        <f t="shared" si="13"/>
        <v>0.7077199999999999</v>
      </c>
    </row>
    <row r="796" spans="2:4" x14ac:dyDescent="0.25">
      <c r="B796" s="13">
        <v>43475</v>
      </c>
      <c r="C796" s="15">
        <v>0.71850000000000003</v>
      </c>
      <c r="D796" s="23">
        <f t="shared" si="13"/>
        <v>0.71252000000000004</v>
      </c>
    </row>
    <row r="797" spans="2:4" x14ac:dyDescent="0.25">
      <c r="B797" s="13">
        <v>43476</v>
      </c>
      <c r="C797" s="15">
        <v>0.72199999999999998</v>
      </c>
      <c r="D797" s="23">
        <f t="shared" si="13"/>
        <v>0.71644000000000008</v>
      </c>
    </row>
    <row r="798" spans="2:4" x14ac:dyDescent="0.25">
      <c r="B798" s="13">
        <v>43479</v>
      </c>
      <c r="C798" s="15">
        <v>0.71840000000000004</v>
      </c>
      <c r="D798" s="23">
        <f t="shared" si="13"/>
        <v>0.71745999999999999</v>
      </c>
    </row>
    <row r="799" spans="2:4" x14ac:dyDescent="0.25">
      <c r="B799" s="13">
        <v>43480</v>
      </c>
      <c r="C799" s="15">
        <v>0.72119999999999995</v>
      </c>
      <c r="D799" s="23">
        <f t="shared" si="13"/>
        <v>0.71909999999999996</v>
      </c>
    </row>
    <row r="800" spans="2:4" x14ac:dyDescent="0.25">
      <c r="B800" s="13">
        <v>43481</v>
      </c>
      <c r="C800" s="15">
        <v>0.71960000000000002</v>
      </c>
      <c r="D800" s="23">
        <f t="shared" si="13"/>
        <v>0.71994000000000002</v>
      </c>
    </row>
    <row r="801" spans="2:4" x14ac:dyDescent="0.25">
      <c r="B801" s="13">
        <v>43482</v>
      </c>
      <c r="C801" s="15">
        <v>0.71519999999999995</v>
      </c>
      <c r="D801" s="23">
        <f t="shared" si="13"/>
        <v>0.71927999999999992</v>
      </c>
    </row>
    <row r="802" spans="2:4" x14ac:dyDescent="0.25">
      <c r="B802" s="13">
        <v>43483</v>
      </c>
      <c r="C802" s="15">
        <v>0.71930000000000005</v>
      </c>
      <c r="D802" s="23">
        <f t="shared" si="13"/>
        <v>0.71874000000000005</v>
      </c>
    </row>
    <row r="803" spans="2:4" x14ac:dyDescent="0.25">
      <c r="B803" s="13">
        <v>43486</v>
      </c>
      <c r="C803" s="15">
        <v>0.71689999999999998</v>
      </c>
      <c r="D803" s="23">
        <f t="shared" si="13"/>
        <v>0.71843999999999997</v>
      </c>
    </row>
    <row r="804" spans="2:4" x14ac:dyDescent="0.25">
      <c r="B804" s="13">
        <v>43487</v>
      </c>
      <c r="C804" s="15">
        <v>0.7137</v>
      </c>
      <c r="D804" s="23">
        <f t="shared" si="13"/>
        <v>0.71693999999999991</v>
      </c>
    </row>
    <row r="805" spans="2:4" x14ac:dyDescent="0.25">
      <c r="B805" s="13">
        <v>43488</v>
      </c>
      <c r="C805" s="15">
        <v>0.7137</v>
      </c>
      <c r="D805" s="23">
        <f t="shared" si="13"/>
        <v>0.71576000000000006</v>
      </c>
    </row>
    <row r="806" spans="2:4" x14ac:dyDescent="0.25">
      <c r="B806" s="13">
        <v>43489</v>
      </c>
      <c r="C806" s="15">
        <v>0.71099999999999997</v>
      </c>
      <c r="D806" s="23">
        <f t="shared" si="13"/>
        <v>0.71492</v>
      </c>
    </row>
    <row r="807" spans="2:4" x14ac:dyDescent="0.25">
      <c r="B807" s="13">
        <v>43490</v>
      </c>
      <c r="C807" s="15">
        <v>0.70950000000000002</v>
      </c>
      <c r="D807" s="23">
        <f t="shared" si="13"/>
        <v>0.71296000000000004</v>
      </c>
    </row>
    <row r="808" spans="2:4" x14ac:dyDescent="0.25">
      <c r="B808" s="13">
        <v>43494</v>
      </c>
      <c r="C808" s="15">
        <v>0.7167</v>
      </c>
      <c r="D808" s="23">
        <f t="shared" si="13"/>
        <v>0.71292</v>
      </c>
    </row>
    <row r="809" spans="2:4" x14ac:dyDescent="0.25">
      <c r="B809" s="13">
        <v>43495</v>
      </c>
      <c r="C809" s="15">
        <v>0.71950000000000003</v>
      </c>
      <c r="D809" s="23">
        <f t="shared" si="13"/>
        <v>0.71407999999999994</v>
      </c>
    </row>
    <row r="810" spans="2:4" x14ac:dyDescent="0.25">
      <c r="B810" s="13">
        <v>43496</v>
      </c>
      <c r="C810" s="15">
        <v>0.7268</v>
      </c>
      <c r="D810" s="23">
        <f t="shared" si="13"/>
        <v>0.7167</v>
      </c>
    </row>
    <row r="811" spans="2:4" x14ac:dyDescent="0.25">
      <c r="B811" s="13">
        <v>43497</v>
      </c>
      <c r="C811" s="15">
        <v>0.72409999999999997</v>
      </c>
      <c r="D811" s="23">
        <f t="shared" si="13"/>
        <v>0.71931999999999996</v>
      </c>
    </row>
    <row r="812" spans="2:4" x14ac:dyDescent="0.25">
      <c r="B812" s="13">
        <v>43500</v>
      </c>
      <c r="C812" s="15">
        <v>0.72270000000000001</v>
      </c>
      <c r="D812" s="23">
        <f t="shared" si="13"/>
        <v>0.72195999999999994</v>
      </c>
    </row>
    <row r="813" spans="2:4" x14ac:dyDescent="0.25">
      <c r="B813" s="13">
        <v>43501</v>
      </c>
      <c r="C813" s="15">
        <v>0.72599999999999998</v>
      </c>
      <c r="D813" s="23">
        <f t="shared" si="13"/>
        <v>0.72382000000000002</v>
      </c>
    </row>
    <row r="814" spans="2:4" x14ac:dyDescent="0.25">
      <c r="B814" s="13">
        <v>43502</v>
      </c>
      <c r="C814" s="15">
        <v>0.71530000000000005</v>
      </c>
      <c r="D814" s="23">
        <f t="shared" si="13"/>
        <v>0.72297999999999996</v>
      </c>
    </row>
    <row r="815" spans="2:4" x14ac:dyDescent="0.25">
      <c r="B815" s="13">
        <v>43503</v>
      </c>
      <c r="C815" s="15">
        <v>0.70989999999999998</v>
      </c>
      <c r="D815" s="23">
        <f t="shared" si="13"/>
        <v>0.71960000000000002</v>
      </c>
    </row>
    <row r="816" spans="2:4" x14ac:dyDescent="0.25">
      <c r="B816" s="13">
        <v>43504</v>
      </c>
      <c r="C816" s="15">
        <v>0.70760000000000001</v>
      </c>
      <c r="D816" s="23">
        <f t="shared" si="13"/>
        <v>0.71630000000000005</v>
      </c>
    </row>
    <row r="817" spans="2:4" x14ac:dyDescent="0.25">
      <c r="B817" s="13">
        <v>43507</v>
      </c>
      <c r="C817" s="15">
        <v>0.70930000000000004</v>
      </c>
      <c r="D817" s="23">
        <f t="shared" si="13"/>
        <v>0.71362000000000003</v>
      </c>
    </row>
    <row r="818" spans="2:4" x14ac:dyDescent="0.25">
      <c r="B818" s="13">
        <v>43508</v>
      </c>
      <c r="C818" s="15">
        <v>0.70720000000000005</v>
      </c>
      <c r="D818" s="23">
        <f t="shared" si="13"/>
        <v>0.70986000000000016</v>
      </c>
    </row>
    <row r="819" spans="2:4" x14ac:dyDescent="0.25">
      <c r="B819" s="13">
        <v>43509</v>
      </c>
      <c r="C819" s="15">
        <v>0.71340000000000003</v>
      </c>
      <c r="D819" s="23">
        <f t="shared" si="13"/>
        <v>0.70948000000000011</v>
      </c>
    </row>
    <row r="820" spans="2:4" x14ac:dyDescent="0.25">
      <c r="B820" s="13">
        <v>43510</v>
      </c>
      <c r="C820" s="15">
        <v>0.71189999999999998</v>
      </c>
      <c r="D820" s="23">
        <f t="shared" si="13"/>
        <v>0.70988000000000007</v>
      </c>
    </row>
    <row r="821" spans="2:4" x14ac:dyDescent="0.25">
      <c r="B821" s="13">
        <v>43511</v>
      </c>
      <c r="C821" s="15">
        <v>0.70930000000000004</v>
      </c>
      <c r="D821" s="23">
        <f t="shared" si="13"/>
        <v>0.71021999999999996</v>
      </c>
    </row>
    <row r="822" spans="2:4" x14ac:dyDescent="0.25">
      <c r="B822" s="13">
        <v>43514</v>
      </c>
      <c r="C822" s="15">
        <v>0.71499999999999997</v>
      </c>
      <c r="D822" s="23">
        <f>AVERAGE(C818:C822)</f>
        <v>0.71135999999999999</v>
      </c>
    </row>
    <row r="823" spans="2:4" x14ac:dyDescent="0.25">
      <c r="B823" s="13">
        <v>43515</v>
      </c>
      <c r="C823" s="15">
        <v>0.71130000000000004</v>
      </c>
      <c r="D823" s="23">
        <f>AVERAGE(C819:C823)</f>
        <v>0.71217999999999992</v>
      </c>
    </row>
    <row r="824" spans="2:4" x14ac:dyDescent="0.25">
      <c r="B824" s="13">
        <v>43516</v>
      </c>
      <c r="C824" s="15">
        <v>0.71630000000000005</v>
      </c>
      <c r="D824" s="23">
        <f>AVERAGE(C820:C824)</f>
        <v>0.71276000000000006</v>
      </c>
    </row>
    <row r="825" spans="2:4" x14ac:dyDescent="0.25">
      <c r="B825" s="13">
        <v>43517</v>
      </c>
      <c r="C825" s="15">
        <v>0.71619999999999995</v>
      </c>
      <c r="D825" s="23">
        <f>AVERAGE(C821:C825)</f>
        <v>0.71362000000000003</v>
      </c>
    </row>
    <row r="826" spans="2:4" x14ac:dyDescent="0.25">
      <c r="B826" s="13">
        <v>43518</v>
      </c>
      <c r="C826" s="15">
        <v>0.70930000000000004</v>
      </c>
      <c r="D826" s="23">
        <f t="shared" si="13"/>
        <v>0.71361999999999992</v>
      </c>
    </row>
    <row r="827" spans="2:4" x14ac:dyDescent="0.25">
      <c r="B827" s="13">
        <v>43521</v>
      </c>
      <c r="C827" s="15">
        <v>0.71440000000000003</v>
      </c>
      <c r="D827" s="23">
        <f t="shared" si="13"/>
        <v>0.71349999999999991</v>
      </c>
    </row>
    <row r="828" spans="2:4" x14ac:dyDescent="0.25">
      <c r="B828" s="13">
        <v>43522</v>
      </c>
      <c r="C828" s="15">
        <v>0.71589999999999998</v>
      </c>
      <c r="D828" s="23">
        <f t="shared" si="13"/>
        <v>0.71441999999999994</v>
      </c>
    </row>
    <row r="829" spans="2:4" x14ac:dyDescent="0.25">
      <c r="B829" s="13">
        <v>43523</v>
      </c>
      <c r="C829" s="15">
        <v>0.71830000000000005</v>
      </c>
      <c r="D829" s="23">
        <f t="shared" si="13"/>
        <v>0.71482000000000001</v>
      </c>
    </row>
    <row r="830" spans="2:4" x14ac:dyDescent="0.25">
      <c r="B830" s="13">
        <v>43524</v>
      </c>
      <c r="C830" s="15">
        <v>0.71460000000000001</v>
      </c>
      <c r="D830" s="23">
        <f t="shared" si="13"/>
        <v>0.71450000000000002</v>
      </c>
    </row>
    <row r="831" spans="2:4" x14ac:dyDescent="0.25">
      <c r="B831" s="13">
        <v>43525</v>
      </c>
      <c r="C831" s="15">
        <v>0.70930000000000004</v>
      </c>
      <c r="D831" s="23">
        <f t="shared" si="13"/>
        <v>0.71449999999999991</v>
      </c>
    </row>
    <row r="832" spans="2:4" x14ac:dyDescent="0.25">
      <c r="B832" s="13">
        <v>43528</v>
      </c>
      <c r="C832" s="15">
        <v>0.70950000000000002</v>
      </c>
      <c r="D832" s="23">
        <f t="shared" si="13"/>
        <v>0.71352000000000015</v>
      </c>
    </row>
    <row r="833" spans="2:4" x14ac:dyDescent="0.25">
      <c r="B833" s="13">
        <v>43529</v>
      </c>
      <c r="C833" s="15">
        <v>0.70760000000000001</v>
      </c>
      <c r="D833" s="23">
        <f t="shared" si="13"/>
        <v>0.71186000000000005</v>
      </c>
    </row>
    <row r="834" spans="2:4" x14ac:dyDescent="0.25">
      <c r="B834" s="13">
        <v>43530</v>
      </c>
      <c r="C834" s="15">
        <v>0.70350000000000001</v>
      </c>
      <c r="D834" s="23">
        <f t="shared" si="13"/>
        <v>0.70890000000000009</v>
      </c>
    </row>
    <row r="835" spans="2:4" x14ac:dyDescent="0.25">
      <c r="B835" s="13">
        <v>43531</v>
      </c>
      <c r="C835" s="15">
        <v>0.70489999999999997</v>
      </c>
      <c r="D835" s="23">
        <f t="shared" si="13"/>
        <v>0.70696000000000003</v>
      </c>
    </row>
    <row r="836" spans="2:4" x14ac:dyDescent="0.25">
      <c r="B836" s="13">
        <v>43532</v>
      </c>
      <c r="C836" s="15">
        <v>0.70089999999999997</v>
      </c>
      <c r="D836" s="23">
        <f t="shared" si="13"/>
        <v>0.70527999999999991</v>
      </c>
    </row>
    <row r="837" spans="2:4" x14ac:dyDescent="0.25">
      <c r="B837" s="13">
        <v>43535</v>
      </c>
      <c r="C837" s="15">
        <v>0.70440000000000003</v>
      </c>
      <c r="D837" s="23">
        <f t="shared" si="13"/>
        <v>0.70426</v>
      </c>
    </row>
    <row r="838" spans="2:4" x14ac:dyDescent="0.25">
      <c r="B838" s="13">
        <v>43536</v>
      </c>
      <c r="C838" s="15">
        <v>0.70689999999999997</v>
      </c>
      <c r="D838" s="23">
        <f t="shared" si="13"/>
        <v>0.70411999999999997</v>
      </c>
    </row>
    <row r="839" spans="2:4" x14ac:dyDescent="0.25">
      <c r="B839" s="13">
        <v>43537</v>
      </c>
      <c r="C839" s="15">
        <v>0.70550000000000002</v>
      </c>
      <c r="D839" s="23">
        <f t="shared" si="13"/>
        <v>0.70451999999999992</v>
      </c>
    </row>
    <row r="840" spans="2:4" x14ac:dyDescent="0.25">
      <c r="B840" s="13">
        <v>43538</v>
      </c>
      <c r="C840" s="15">
        <v>0.70589999999999997</v>
      </c>
      <c r="D840" s="23">
        <f t="shared" si="13"/>
        <v>0.70472000000000001</v>
      </c>
    </row>
    <row r="841" spans="2:4" x14ac:dyDescent="0.25">
      <c r="B841" s="13">
        <v>43539</v>
      </c>
      <c r="C841" s="15">
        <v>0.70809999999999995</v>
      </c>
      <c r="D841" s="23">
        <f t="shared" si="13"/>
        <v>0.70616000000000001</v>
      </c>
    </row>
    <row r="842" spans="2:4" x14ac:dyDescent="0.25">
      <c r="B842" s="13">
        <v>43542</v>
      </c>
      <c r="C842" s="15">
        <v>0.71150000000000002</v>
      </c>
      <c r="D842" s="23">
        <f t="shared" si="13"/>
        <v>0.70757999999999988</v>
      </c>
    </row>
    <row r="843" spans="2:4" x14ac:dyDescent="0.25">
      <c r="B843" s="13">
        <v>43543</v>
      </c>
      <c r="C843" s="15">
        <v>0.71050000000000002</v>
      </c>
      <c r="D843" s="23">
        <f t="shared" ref="D843:D906" si="14">AVERAGE(C839:C843)</f>
        <v>0.70830000000000004</v>
      </c>
    </row>
    <row r="844" spans="2:4" x14ac:dyDescent="0.25">
      <c r="B844" s="13">
        <v>43544</v>
      </c>
      <c r="C844" s="15">
        <v>0.70750000000000002</v>
      </c>
      <c r="D844" s="23">
        <f t="shared" si="14"/>
        <v>0.7087</v>
      </c>
    </row>
    <row r="845" spans="2:4" x14ac:dyDescent="0.25">
      <c r="B845" s="13">
        <v>43545</v>
      </c>
      <c r="C845" s="15">
        <v>0.71450000000000002</v>
      </c>
      <c r="D845" s="23">
        <f t="shared" si="14"/>
        <v>0.71042000000000005</v>
      </c>
    </row>
    <row r="846" spans="2:4" x14ac:dyDescent="0.25">
      <c r="B846" s="13">
        <v>43546</v>
      </c>
      <c r="C846" s="15">
        <v>0.71060000000000001</v>
      </c>
      <c r="D846" s="23">
        <f t="shared" si="14"/>
        <v>0.71092</v>
      </c>
    </row>
    <row r="847" spans="2:4" x14ac:dyDescent="0.25">
      <c r="B847" s="13">
        <v>43549</v>
      </c>
      <c r="C847" s="15">
        <v>0.70789999999999997</v>
      </c>
      <c r="D847" s="23">
        <f t="shared" si="14"/>
        <v>0.71020000000000005</v>
      </c>
    </row>
    <row r="848" spans="2:4" x14ac:dyDescent="0.25">
      <c r="B848" s="13">
        <v>43550</v>
      </c>
      <c r="C848" s="15">
        <v>0.71220000000000006</v>
      </c>
      <c r="D848" s="23">
        <f t="shared" si="14"/>
        <v>0.71054000000000006</v>
      </c>
    </row>
    <row r="849" spans="2:4" x14ac:dyDescent="0.25">
      <c r="B849" s="13">
        <v>43551</v>
      </c>
      <c r="C849" s="15">
        <v>0.71009999999999995</v>
      </c>
      <c r="D849" s="23">
        <f t="shared" si="14"/>
        <v>0.71106000000000003</v>
      </c>
    </row>
    <row r="850" spans="2:4" x14ac:dyDescent="0.25">
      <c r="B850" s="13">
        <v>43552</v>
      </c>
      <c r="C850" s="15">
        <v>0.7097</v>
      </c>
      <c r="D850" s="23">
        <f t="shared" si="14"/>
        <v>0.71009999999999995</v>
      </c>
    </row>
    <row r="851" spans="2:4" x14ac:dyDescent="0.25">
      <c r="B851" s="13">
        <v>43553</v>
      </c>
      <c r="C851" s="15">
        <v>0.7087</v>
      </c>
      <c r="D851" s="23">
        <f t="shared" si="14"/>
        <v>0.70972000000000002</v>
      </c>
    </row>
    <row r="852" spans="2:4" x14ac:dyDescent="0.25">
      <c r="B852" s="13">
        <v>43556</v>
      </c>
      <c r="C852" s="15">
        <v>0.71209999999999996</v>
      </c>
      <c r="D852" s="23">
        <f t="shared" si="14"/>
        <v>0.71055999999999986</v>
      </c>
    </row>
    <row r="853" spans="2:4" x14ac:dyDescent="0.25">
      <c r="B853" s="13">
        <v>43557</v>
      </c>
      <c r="C853" s="15">
        <v>0.70799999999999996</v>
      </c>
      <c r="D853" s="23">
        <f t="shared" si="14"/>
        <v>0.70971999999999991</v>
      </c>
    </row>
    <row r="854" spans="2:4" x14ac:dyDescent="0.25">
      <c r="B854" s="13">
        <v>43558</v>
      </c>
      <c r="C854" s="15">
        <v>0.71060000000000001</v>
      </c>
      <c r="D854" s="23">
        <f t="shared" si="14"/>
        <v>0.7098199999999999</v>
      </c>
    </row>
    <row r="855" spans="2:4" x14ac:dyDescent="0.25">
      <c r="B855" s="13">
        <v>43559</v>
      </c>
      <c r="C855" s="15">
        <v>0.71109999999999995</v>
      </c>
      <c r="D855" s="23">
        <f t="shared" si="14"/>
        <v>0.71009999999999995</v>
      </c>
    </row>
    <row r="856" spans="2:4" x14ac:dyDescent="0.25">
      <c r="B856" s="13">
        <v>43560</v>
      </c>
      <c r="C856" s="15">
        <v>0.71250000000000002</v>
      </c>
      <c r="D856" s="23">
        <f t="shared" si="14"/>
        <v>0.71086000000000005</v>
      </c>
    </row>
    <row r="857" spans="2:4" x14ac:dyDescent="0.25">
      <c r="B857" s="13">
        <v>43563</v>
      </c>
      <c r="C857" s="15">
        <v>0.70940000000000003</v>
      </c>
      <c r="D857" s="23">
        <f t="shared" si="14"/>
        <v>0.71032000000000006</v>
      </c>
    </row>
    <row r="858" spans="2:4" x14ac:dyDescent="0.25">
      <c r="B858" s="13">
        <v>43564</v>
      </c>
      <c r="C858" s="15">
        <v>0.71360000000000001</v>
      </c>
      <c r="D858" s="23">
        <f t="shared" si="14"/>
        <v>0.71143999999999996</v>
      </c>
    </row>
    <row r="859" spans="2:4" x14ac:dyDescent="0.25">
      <c r="B859" s="13">
        <v>43565</v>
      </c>
      <c r="C859" s="15">
        <v>0.71440000000000003</v>
      </c>
      <c r="D859" s="23">
        <f t="shared" si="14"/>
        <v>0.71219999999999994</v>
      </c>
    </row>
    <row r="860" spans="2:4" x14ac:dyDescent="0.25">
      <c r="B860" s="13">
        <v>43566</v>
      </c>
      <c r="C860" s="15">
        <v>0.71630000000000005</v>
      </c>
      <c r="D860" s="23">
        <f t="shared" si="14"/>
        <v>0.71323999999999999</v>
      </c>
    </row>
    <row r="861" spans="2:4" x14ac:dyDescent="0.25">
      <c r="B861" s="13">
        <v>43567</v>
      </c>
      <c r="C861" s="15">
        <v>0.71319999999999995</v>
      </c>
      <c r="D861" s="23">
        <f t="shared" si="14"/>
        <v>0.71338000000000001</v>
      </c>
    </row>
    <row r="862" spans="2:4" x14ac:dyDescent="0.25">
      <c r="B862" s="13">
        <v>43570</v>
      </c>
      <c r="C862" s="15">
        <v>0.71679999999999999</v>
      </c>
      <c r="D862" s="23">
        <f t="shared" si="14"/>
        <v>0.71486000000000005</v>
      </c>
    </row>
    <row r="863" spans="2:4" x14ac:dyDescent="0.25">
      <c r="B863" s="13">
        <v>43571</v>
      </c>
      <c r="C863" s="15">
        <v>0.7147</v>
      </c>
      <c r="D863" s="23">
        <f t="shared" si="14"/>
        <v>0.71508000000000005</v>
      </c>
    </row>
    <row r="864" spans="2:4" x14ac:dyDescent="0.25">
      <c r="B864" s="13">
        <v>43572</v>
      </c>
      <c r="C864" s="15">
        <v>0.72</v>
      </c>
      <c r="D864" s="23">
        <f t="shared" si="14"/>
        <v>0.71620000000000006</v>
      </c>
    </row>
    <row r="865" spans="2:4" x14ac:dyDescent="0.25">
      <c r="B865" s="13">
        <v>43573</v>
      </c>
      <c r="C865" s="15">
        <v>0.71830000000000005</v>
      </c>
      <c r="D865" s="23">
        <f t="shared" si="14"/>
        <v>0.71660000000000001</v>
      </c>
    </row>
    <row r="866" spans="2:4" x14ac:dyDescent="0.25">
      <c r="B866" s="13">
        <v>43578</v>
      </c>
      <c r="C866" s="15">
        <v>0.71209999999999996</v>
      </c>
      <c r="D866" s="23">
        <f t="shared" si="14"/>
        <v>0.71638000000000002</v>
      </c>
    </row>
    <row r="867" spans="2:4" x14ac:dyDescent="0.25">
      <c r="B867" s="13">
        <v>43579</v>
      </c>
      <c r="C867" s="15">
        <v>0.70389999999999997</v>
      </c>
      <c r="D867" s="23">
        <f t="shared" si="14"/>
        <v>0.71379999999999999</v>
      </c>
    </row>
    <row r="868" spans="2:4" x14ac:dyDescent="0.25">
      <c r="B868" s="13">
        <v>43581</v>
      </c>
      <c r="C868" s="15">
        <v>0.70250000000000001</v>
      </c>
      <c r="D868" s="23">
        <f t="shared" si="14"/>
        <v>0.71135999999999999</v>
      </c>
    </row>
    <row r="869" spans="2:4" x14ac:dyDescent="0.25">
      <c r="B869" s="13">
        <v>43584</v>
      </c>
      <c r="C869" s="15">
        <v>0.7056</v>
      </c>
      <c r="D869" s="23">
        <f t="shared" si="14"/>
        <v>0.70848</v>
      </c>
    </row>
    <row r="870" spans="2:4" x14ac:dyDescent="0.25">
      <c r="B870" s="13">
        <v>43585</v>
      </c>
      <c r="C870" s="15">
        <v>0.70389999999999997</v>
      </c>
      <c r="D870" s="23">
        <f t="shared" si="14"/>
        <v>0.7056</v>
      </c>
    </row>
    <row r="871" spans="2:4" x14ac:dyDescent="0.25">
      <c r="B871" s="13">
        <v>43586</v>
      </c>
      <c r="C871" s="15">
        <v>0.70540000000000003</v>
      </c>
      <c r="D871" s="23">
        <f t="shared" si="14"/>
        <v>0.70426</v>
      </c>
    </row>
    <row r="872" spans="2:4" x14ac:dyDescent="0.25">
      <c r="B872" s="13">
        <v>43587</v>
      </c>
      <c r="C872" s="15">
        <v>0.70199999999999996</v>
      </c>
      <c r="D872" s="23">
        <f t="shared" si="14"/>
        <v>0.70388000000000006</v>
      </c>
    </row>
    <row r="873" spans="2:4" x14ac:dyDescent="0.25">
      <c r="B873" s="13">
        <v>43588</v>
      </c>
      <c r="C873" s="15">
        <v>0.69979999999999998</v>
      </c>
      <c r="D873" s="23">
        <f t="shared" si="14"/>
        <v>0.70334000000000008</v>
      </c>
    </row>
    <row r="874" spans="2:4" x14ac:dyDescent="0.25">
      <c r="B874" s="13">
        <v>43591</v>
      </c>
      <c r="C874" s="15">
        <v>0.69889999999999997</v>
      </c>
      <c r="D874" s="23">
        <f t="shared" si="14"/>
        <v>0.70199999999999996</v>
      </c>
    </row>
    <row r="875" spans="2:4" x14ac:dyDescent="0.25">
      <c r="B875" s="13">
        <v>43592</v>
      </c>
      <c r="C875" s="15">
        <v>0.70340000000000003</v>
      </c>
      <c r="D875" s="23">
        <f t="shared" si="14"/>
        <v>0.70189999999999997</v>
      </c>
    </row>
    <row r="876" spans="2:4" x14ac:dyDescent="0.25">
      <c r="B876" s="13">
        <v>43593</v>
      </c>
      <c r="C876" s="15">
        <v>0.70230000000000004</v>
      </c>
      <c r="D876" s="23">
        <f t="shared" si="14"/>
        <v>0.70128000000000001</v>
      </c>
    </row>
    <row r="877" spans="2:4" x14ac:dyDescent="0.25">
      <c r="B877" s="13">
        <v>43594</v>
      </c>
      <c r="C877" s="15">
        <v>0.6976</v>
      </c>
      <c r="D877" s="23">
        <f t="shared" si="14"/>
        <v>0.70040000000000002</v>
      </c>
    </row>
    <row r="878" spans="2:4" x14ac:dyDescent="0.25">
      <c r="B878" s="13">
        <v>43595</v>
      </c>
      <c r="C878" s="15">
        <v>0.69950000000000001</v>
      </c>
      <c r="D878" s="23">
        <f t="shared" si="14"/>
        <v>0.70033999999999996</v>
      </c>
    </row>
    <row r="879" spans="2:4" x14ac:dyDescent="0.25">
      <c r="B879" s="13">
        <v>43598</v>
      </c>
      <c r="C879" s="15">
        <v>0.6976</v>
      </c>
      <c r="D879" s="23">
        <f t="shared" si="14"/>
        <v>0.70008000000000004</v>
      </c>
    </row>
    <row r="880" spans="2:4" x14ac:dyDescent="0.25">
      <c r="B880" s="13">
        <v>43599</v>
      </c>
      <c r="C880" s="15">
        <v>0.69550000000000001</v>
      </c>
      <c r="D880" s="23">
        <f t="shared" si="14"/>
        <v>0.69850000000000001</v>
      </c>
    </row>
    <row r="881" spans="2:4" x14ac:dyDescent="0.25">
      <c r="B881" s="13">
        <v>43600</v>
      </c>
      <c r="C881" s="15">
        <v>0.69320000000000004</v>
      </c>
      <c r="D881" s="23">
        <f t="shared" si="14"/>
        <v>0.69667999999999997</v>
      </c>
    </row>
    <row r="882" spans="2:4" x14ac:dyDescent="0.25">
      <c r="B882" s="13">
        <v>43601</v>
      </c>
      <c r="C882" s="15">
        <v>0.69140000000000001</v>
      </c>
      <c r="D882" s="23">
        <f t="shared" si="14"/>
        <v>0.69543999999999995</v>
      </c>
    </row>
    <row r="883" spans="2:4" x14ac:dyDescent="0.25">
      <c r="B883" s="13">
        <v>43602</v>
      </c>
      <c r="C883" s="15">
        <v>0.68810000000000004</v>
      </c>
      <c r="D883" s="23">
        <f t="shared" si="14"/>
        <v>0.69316</v>
      </c>
    </row>
    <row r="884" spans="2:4" x14ac:dyDescent="0.25">
      <c r="B884" s="13">
        <v>43605</v>
      </c>
      <c r="C884" s="15">
        <v>0.69199999999999995</v>
      </c>
      <c r="D884" s="23">
        <f t="shared" si="14"/>
        <v>0.69203999999999988</v>
      </c>
    </row>
    <row r="885" spans="2:4" x14ac:dyDescent="0.25">
      <c r="B885" s="13">
        <v>43606</v>
      </c>
      <c r="C885" s="15">
        <v>0.68779999999999997</v>
      </c>
      <c r="D885" s="23">
        <f t="shared" si="14"/>
        <v>0.69050000000000011</v>
      </c>
    </row>
    <row r="886" spans="2:4" x14ac:dyDescent="0.25">
      <c r="B886" s="13">
        <v>43607</v>
      </c>
      <c r="C886" s="15">
        <v>0.6875</v>
      </c>
      <c r="D886" s="23">
        <f t="shared" si="14"/>
        <v>0.68936000000000008</v>
      </c>
    </row>
    <row r="887" spans="2:4" x14ac:dyDescent="0.25">
      <c r="B887" s="13">
        <v>43608</v>
      </c>
      <c r="C887" s="15">
        <v>0.68759999999999999</v>
      </c>
      <c r="D887" s="23">
        <f t="shared" si="14"/>
        <v>0.68859999999999988</v>
      </c>
    </row>
    <row r="888" spans="2:4" x14ac:dyDescent="0.25">
      <c r="B888" s="13">
        <v>43609</v>
      </c>
      <c r="C888" s="15">
        <v>0.68879999999999997</v>
      </c>
      <c r="D888" s="23">
        <f t="shared" si="14"/>
        <v>0.68874000000000002</v>
      </c>
    </row>
    <row r="889" spans="2:4" x14ac:dyDescent="0.25">
      <c r="B889" s="13">
        <v>43612</v>
      </c>
      <c r="C889" s="15">
        <v>0.69369999999999998</v>
      </c>
      <c r="D889" s="23">
        <f t="shared" si="14"/>
        <v>0.68908000000000003</v>
      </c>
    </row>
    <row r="890" spans="2:4" x14ac:dyDescent="0.25">
      <c r="B890" s="13">
        <v>43613</v>
      </c>
      <c r="C890" s="15">
        <v>0.69289999999999996</v>
      </c>
      <c r="D890" s="23">
        <f t="shared" si="14"/>
        <v>0.69009999999999994</v>
      </c>
    </row>
    <row r="891" spans="2:4" x14ac:dyDescent="0.25">
      <c r="B891" s="13">
        <v>43614</v>
      </c>
      <c r="C891" s="15">
        <v>0.69299999999999995</v>
      </c>
      <c r="D891" s="23">
        <f t="shared" si="14"/>
        <v>0.69120000000000004</v>
      </c>
    </row>
    <row r="892" spans="2:4" x14ac:dyDescent="0.25">
      <c r="B892" s="13">
        <v>43615</v>
      </c>
      <c r="C892" s="15">
        <v>0.69289999999999996</v>
      </c>
      <c r="D892" s="23">
        <f t="shared" si="14"/>
        <v>0.69225999999999988</v>
      </c>
    </row>
    <row r="893" spans="2:4" x14ac:dyDescent="0.25">
      <c r="B893" s="13">
        <v>43616</v>
      </c>
      <c r="C893" s="15">
        <v>0.69159999999999999</v>
      </c>
      <c r="D893" s="23">
        <f t="shared" si="14"/>
        <v>0.69281999999999999</v>
      </c>
    </row>
    <row r="894" spans="2:4" x14ac:dyDescent="0.25">
      <c r="B894" s="13">
        <v>43619</v>
      </c>
      <c r="C894" s="15">
        <v>0.69479999999999997</v>
      </c>
      <c r="D894" s="23">
        <f t="shared" si="14"/>
        <v>0.69303999999999988</v>
      </c>
    </row>
    <row r="895" spans="2:4" x14ac:dyDescent="0.25">
      <c r="B895" s="13">
        <v>43620</v>
      </c>
      <c r="C895" s="15">
        <v>0.69820000000000004</v>
      </c>
      <c r="D895" s="23">
        <f t="shared" si="14"/>
        <v>0.69409999999999994</v>
      </c>
    </row>
    <row r="896" spans="2:4" x14ac:dyDescent="0.25">
      <c r="B896" s="13">
        <v>43621</v>
      </c>
      <c r="C896" s="15">
        <v>0.7</v>
      </c>
      <c r="D896" s="23">
        <f t="shared" si="14"/>
        <v>0.69550000000000001</v>
      </c>
    </row>
    <row r="897" spans="2:4" x14ac:dyDescent="0.25">
      <c r="B897" s="13">
        <v>43622</v>
      </c>
      <c r="C897" s="15">
        <v>0.69750000000000001</v>
      </c>
      <c r="D897" s="23">
        <f t="shared" si="14"/>
        <v>0.69642000000000004</v>
      </c>
    </row>
    <row r="898" spans="2:4" x14ac:dyDescent="0.25">
      <c r="B898" s="13">
        <v>43623</v>
      </c>
      <c r="C898" s="15">
        <v>0.69699999999999995</v>
      </c>
      <c r="D898" s="23">
        <f t="shared" si="14"/>
        <v>0.69750000000000001</v>
      </c>
    </row>
    <row r="899" spans="2:4" x14ac:dyDescent="0.25">
      <c r="B899" s="13">
        <v>43627</v>
      </c>
      <c r="C899" s="15">
        <v>0.69530000000000003</v>
      </c>
      <c r="D899" s="23">
        <f t="shared" si="14"/>
        <v>0.6976</v>
      </c>
    </row>
    <row r="900" spans="2:4" x14ac:dyDescent="0.25">
      <c r="B900" s="13">
        <v>43628</v>
      </c>
      <c r="C900" s="15">
        <v>0.69479999999999997</v>
      </c>
      <c r="D900" s="23">
        <f t="shared" si="14"/>
        <v>0.69691999999999998</v>
      </c>
    </row>
    <row r="901" spans="2:4" x14ac:dyDescent="0.25">
      <c r="B901" s="13">
        <v>43629</v>
      </c>
      <c r="C901" s="15">
        <v>0.69130000000000003</v>
      </c>
      <c r="D901" s="23">
        <f t="shared" si="14"/>
        <v>0.69517999999999991</v>
      </c>
    </row>
    <row r="902" spans="2:4" x14ac:dyDescent="0.25">
      <c r="B902" s="13">
        <v>43630</v>
      </c>
      <c r="C902" s="15">
        <v>0.68979999999999997</v>
      </c>
      <c r="D902" s="23">
        <f t="shared" si="14"/>
        <v>0.69364000000000003</v>
      </c>
    </row>
    <row r="903" spans="2:4" x14ac:dyDescent="0.25">
      <c r="B903" s="13">
        <v>43633</v>
      </c>
      <c r="C903" s="15">
        <v>0.68779999999999997</v>
      </c>
      <c r="D903" s="23">
        <f t="shared" si="14"/>
        <v>0.69179999999999997</v>
      </c>
    </row>
    <row r="904" spans="2:4" x14ac:dyDescent="0.25">
      <c r="B904" s="13">
        <v>43634</v>
      </c>
      <c r="C904" s="15">
        <v>0.68400000000000005</v>
      </c>
      <c r="D904" s="23">
        <f t="shared" si="14"/>
        <v>0.68954000000000004</v>
      </c>
    </row>
    <row r="905" spans="2:4" x14ac:dyDescent="0.25">
      <c r="B905" s="13">
        <v>43635</v>
      </c>
      <c r="C905" s="15">
        <v>0.68779999999999997</v>
      </c>
      <c r="D905" s="23">
        <f t="shared" si="14"/>
        <v>0.68814000000000008</v>
      </c>
    </row>
    <row r="906" spans="2:4" x14ac:dyDescent="0.25">
      <c r="B906" s="13">
        <v>43636</v>
      </c>
      <c r="C906" s="15">
        <v>0.6895</v>
      </c>
      <c r="D906" s="23">
        <f t="shared" si="14"/>
        <v>0.68777999999999984</v>
      </c>
    </row>
    <row r="907" spans="2:4" x14ac:dyDescent="0.25">
      <c r="B907" s="13">
        <v>43637</v>
      </c>
      <c r="C907" s="15">
        <v>0.69330000000000003</v>
      </c>
      <c r="D907" s="23">
        <f t="shared" ref="D907:D970" si="15">AVERAGE(C903:C907)</f>
        <v>0.68847999999999987</v>
      </c>
    </row>
    <row r="908" spans="2:4" x14ac:dyDescent="0.25">
      <c r="B908" s="13">
        <v>43640</v>
      </c>
      <c r="C908" s="15">
        <v>0.69540000000000002</v>
      </c>
      <c r="D908" s="23">
        <f t="shared" si="15"/>
        <v>0.69000000000000006</v>
      </c>
    </row>
    <row r="909" spans="2:4" x14ac:dyDescent="0.25">
      <c r="B909" s="13">
        <v>43641</v>
      </c>
      <c r="C909" s="15">
        <v>0.69579999999999997</v>
      </c>
      <c r="D909" s="23">
        <f t="shared" si="15"/>
        <v>0.69236000000000009</v>
      </c>
    </row>
    <row r="910" spans="2:4" x14ac:dyDescent="0.25">
      <c r="B910" s="13">
        <v>43642</v>
      </c>
      <c r="C910" s="15">
        <v>0.69699999999999995</v>
      </c>
      <c r="D910" s="23">
        <f t="shared" si="15"/>
        <v>0.69420000000000004</v>
      </c>
    </row>
    <row r="911" spans="2:4" x14ac:dyDescent="0.25">
      <c r="B911" s="13">
        <v>43643</v>
      </c>
      <c r="C911" s="15">
        <v>0.69920000000000004</v>
      </c>
      <c r="D911" s="23">
        <f t="shared" si="15"/>
        <v>0.69614000000000009</v>
      </c>
    </row>
    <row r="912" spans="2:4" x14ac:dyDescent="0.25">
      <c r="B912" s="13">
        <v>43644</v>
      </c>
      <c r="C912" s="15">
        <v>0.70130000000000003</v>
      </c>
      <c r="D912" s="23">
        <f t="shared" si="15"/>
        <v>0.69773999999999992</v>
      </c>
    </row>
    <row r="913" spans="2:4" x14ac:dyDescent="0.25">
      <c r="B913" s="13">
        <v>43647</v>
      </c>
      <c r="C913" s="15">
        <v>0.69940000000000002</v>
      </c>
      <c r="D913" s="23">
        <f t="shared" si="15"/>
        <v>0.69853999999999983</v>
      </c>
    </row>
    <row r="914" spans="2:4" x14ac:dyDescent="0.25">
      <c r="B914" s="13">
        <v>43648</v>
      </c>
      <c r="C914" s="15">
        <v>0.69789999999999996</v>
      </c>
      <c r="D914" s="23">
        <f t="shared" si="15"/>
        <v>0.69895999999999991</v>
      </c>
    </row>
    <row r="915" spans="2:4" x14ac:dyDescent="0.25">
      <c r="B915" s="13">
        <v>43649</v>
      </c>
      <c r="C915" s="15">
        <v>0.69979999999999998</v>
      </c>
      <c r="D915" s="23">
        <f t="shared" si="15"/>
        <v>0.69951999999999992</v>
      </c>
    </row>
    <row r="916" spans="2:4" x14ac:dyDescent="0.25">
      <c r="B916" s="13">
        <v>43650</v>
      </c>
      <c r="C916" s="15">
        <v>0.7036</v>
      </c>
      <c r="D916" s="23">
        <f t="shared" si="15"/>
        <v>0.70039999999999991</v>
      </c>
    </row>
    <row r="917" spans="2:4" x14ac:dyDescent="0.25">
      <c r="B917" s="13">
        <v>43651</v>
      </c>
      <c r="C917" s="15">
        <v>0.70199999999999996</v>
      </c>
      <c r="D917" s="23">
        <f t="shared" si="15"/>
        <v>0.70053999999999994</v>
      </c>
    </row>
    <row r="918" spans="2:4" x14ac:dyDescent="0.25">
      <c r="B918" s="13">
        <v>43654</v>
      </c>
      <c r="C918" s="15">
        <v>0.69899999999999995</v>
      </c>
      <c r="D918" s="23">
        <f t="shared" si="15"/>
        <v>0.70045999999999997</v>
      </c>
    </row>
    <row r="919" spans="2:4" x14ac:dyDescent="0.25">
      <c r="B919" s="13">
        <v>43655</v>
      </c>
      <c r="C919" s="15">
        <v>0.69579999999999997</v>
      </c>
      <c r="D919" s="23">
        <f t="shared" si="15"/>
        <v>0.70003999999999988</v>
      </c>
    </row>
    <row r="920" spans="2:4" x14ac:dyDescent="0.25">
      <c r="B920" s="13">
        <v>43656</v>
      </c>
      <c r="C920" s="15">
        <v>0.69240000000000002</v>
      </c>
      <c r="D920" s="23">
        <f t="shared" si="15"/>
        <v>0.69855999999999996</v>
      </c>
    </row>
    <row r="921" spans="2:4" x14ac:dyDescent="0.25">
      <c r="B921" s="13">
        <v>43657</v>
      </c>
      <c r="C921" s="15">
        <v>0.69720000000000004</v>
      </c>
      <c r="D921" s="23">
        <f t="shared" si="15"/>
        <v>0.69728000000000001</v>
      </c>
    </row>
    <row r="922" spans="2:4" x14ac:dyDescent="0.25">
      <c r="B922" s="13">
        <v>43658</v>
      </c>
      <c r="C922" s="15">
        <v>0.70009999999999994</v>
      </c>
      <c r="D922" s="23">
        <f t="shared" si="15"/>
        <v>0.69690000000000007</v>
      </c>
    </row>
    <row r="923" spans="2:4" x14ac:dyDescent="0.25">
      <c r="B923" s="13">
        <v>43661</v>
      </c>
      <c r="C923" s="15">
        <v>0.70340000000000003</v>
      </c>
      <c r="D923" s="23">
        <f t="shared" si="15"/>
        <v>0.69778000000000007</v>
      </c>
    </row>
    <row r="924" spans="2:4" x14ac:dyDescent="0.25">
      <c r="B924" s="13">
        <v>43662</v>
      </c>
      <c r="C924" s="15">
        <v>0.7036</v>
      </c>
      <c r="D924" s="23">
        <f t="shared" si="15"/>
        <v>0.69933999999999996</v>
      </c>
    </row>
    <row r="925" spans="2:4" x14ac:dyDescent="0.25">
      <c r="B925" s="13">
        <v>43663</v>
      </c>
      <c r="C925" s="15">
        <v>0.70099999999999996</v>
      </c>
      <c r="D925" s="23">
        <f t="shared" si="15"/>
        <v>0.70105999999999991</v>
      </c>
    </row>
    <row r="926" spans="2:4" x14ac:dyDescent="0.25">
      <c r="B926" s="13">
        <v>43664</v>
      </c>
      <c r="C926" s="15">
        <v>0.70340000000000003</v>
      </c>
      <c r="D926" s="23">
        <f t="shared" si="15"/>
        <v>0.70229999999999992</v>
      </c>
    </row>
    <row r="927" spans="2:4" x14ac:dyDescent="0.25">
      <c r="B927" s="13">
        <v>43665</v>
      </c>
      <c r="C927" s="15">
        <v>0.70650000000000002</v>
      </c>
      <c r="D927" s="23">
        <f t="shared" si="15"/>
        <v>0.70357999999999998</v>
      </c>
    </row>
    <row r="928" spans="2:4" x14ac:dyDescent="0.25">
      <c r="B928" s="13">
        <v>43668</v>
      </c>
      <c r="C928" s="15">
        <v>0.70379999999999998</v>
      </c>
      <c r="D928" s="23">
        <f t="shared" si="15"/>
        <v>0.70365999999999995</v>
      </c>
    </row>
    <row r="929" spans="2:4" x14ac:dyDescent="0.25">
      <c r="B929" s="13">
        <v>43669</v>
      </c>
      <c r="C929" s="15">
        <v>0.70189999999999997</v>
      </c>
      <c r="D929" s="23">
        <f t="shared" si="15"/>
        <v>0.70332000000000006</v>
      </c>
    </row>
    <row r="930" spans="2:4" x14ac:dyDescent="0.25">
      <c r="B930" s="13">
        <v>43670</v>
      </c>
      <c r="C930" s="15">
        <v>0.69850000000000001</v>
      </c>
      <c r="D930" s="23">
        <f t="shared" si="15"/>
        <v>0.70282</v>
      </c>
    </row>
    <row r="931" spans="2:4" x14ac:dyDescent="0.25">
      <c r="B931" s="13">
        <v>43671</v>
      </c>
      <c r="C931" s="15">
        <v>0.69679999999999997</v>
      </c>
      <c r="D931" s="23">
        <f t="shared" si="15"/>
        <v>0.70150000000000001</v>
      </c>
    </row>
    <row r="932" spans="2:4" x14ac:dyDescent="0.25">
      <c r="B932" s="13">
        <v>43672</v>
      </c>
      <c r="C932" s="15">
        <v>0.69440000000000002</v>
      </c>
      <c r="D932" s="23">
        <f t="shared" si="15"/>
        <v>0.69908000000000003</v>
      </c>
    </row>
    <row r="933" spans="2:4" x14ac:dyDescent="0.25">
      <c r="B933" s="13">
        <v>43675</v>
      </c>
      <c r="C933" s="15">
        <v>0.69079999999999997</v>
      </c>
      <c r="D933" s="23">
        <f t="shared" si="15"/>
        <v>0.69647999999999999</v>
      </c>
    </row>
    <row r="934" spans="2:4" x14ac:dyDescent="0.25">
      <c r="B934" s="13">
        <v>43676</v>
      </c>
      <c r="C934" s="15">
        <v>0.6895</v>
      </c>
      <c r="D934" s="23">
        <f t="shared" si="15"/>
        <v>0.69399999999999995</v>
      </c>
    </row>
    <row r="935" spans="2:4" x14ac:dyDescent="0.25">
      <c r="B935" s="13">
        <v>43677</v>
      </c>
      <c r="C935" s="15">
        <v>0.68940000000000001</v>
      </c>
      <c r="D935" s="23">
        <f t="shared" si="15"/>
        <v>0.69217999999999991</v>
      </c>
    </row>
    <row r="936" spans="2:4" x14ac:dyDescent="0.25">
      <c r="B936" s="13">
        <v>43678</v>
      </c>
      <c r="C936" s="15">
        <v>0.68510000000000004</v>
      </c>
      <c r="D936" s="23">
        <f t="shared" si="15"/>
        <v>0.68984000000000001</v>
      </c>
    </row>
    <row r="937" spans="2:4" x14ac:dyDescent="0.25">
      <c r="B937" s="13">
        <v>43679</v>
      </c>
      <c r="C937" s="15">
        <v>0.68120000000000003</v>
      </c>
      <c r="D937" s="23">
        <f t="shared" si="15"/>
        <v>0.68720000000000003</v>
      </c>
    </row>
    <row r="938" spans="2:4" x14ac:dyDescent="0.25">
      <c r="B938" s="13">
        <v>43683</v>
      </c>
      <c r="C938" s="15">
        <v>0.6784</v>
      </c>
      <c r="D938" s="23">
        <f t="shared" si="15"/>
        <v>0.68472</v>
      </c>
    </row>
    <row r="939" spans="2:4" x14ac:dyDescent="0.25">
      <c r="B939" s="13">
        <v>43684</v>
      </c>
      <c r="C939" s="15">
        <v>0.67159999999999997</v>
      </c>
      <c r="D939" s="23">
        <f t="shared" si="15"/>
        <v>0.68113999999999986</v>
      </c>
    </row>
    <row r="940" spans="2:4" x14ac:dyDescent="0.25">
      <c r="B940" s="13">
        <v>43685</v>
      </c>
      <c r="C940" s="15">
        <v>0.67749999999999999</v>
      </c>
      <c r="D940" s="23">
        <f t="shared" si="15"/>
        <v>0.67876000000000014</v>
      </c>
    </row>
    <row r="941" spans="2:4" x14ac:dyDescent="0.25">
      <c r="B941" s="13">
        <v>43686</v>
      </c>
      <c r="C941" s="15">
        <v>0.68100000000000005</v>
      </c>
      <c r="D941" s="23">
        <f t="shared" si="15"/>
        <v>0.6779400000000001</v>
      </c>
    </row>
    <row r="942" spans="2:4" x14ac:dyDescent="0.25">
      <c r="B942" s="13">
        <v>43689</v>
      </c>
      <c r="C942" s="15">
        <v>0.67859999999999998</v>
      </c>
      <c r="D942" s="23">
        <f t="shared" si="15"/>
        <v>0.67741999999999991</v>
      </c>
    </row>
    <row r="943" spans="2:4" x14ac:dyDescent="0.25">
      <c r="B943" s="13">
        <v>43690</v>
      </c>
      <c r="C943" s="15">
        <v>0.6764</v>
      </c>
      <c r="D943" s="23">
        <f t="shared" si="15"/>
        <v>0.67701999999999996</v>
      </c>
    </row>
    <row r="944" spans="2:4" x14ac:dyDescent="0.25">
      <c r="B944" s="13">
        <v>43691</v>
      </c>
      <c r="C944" s="15">
        <v>0.67879999999999996</v>
      </c>
      <c r="D944" s="23">
        <f t="shared" si="15"/>
        <v>0.67846000000000006</v>
      </c>
    </row>
    <row r="945" spans="2:4" x14ac:dyDescent="0.25">
      <c r="B945" s="13">
        <v>43692</v>
      </c>
      <c r="C945" s="15">
        <v>0.67830000000000001</v>
      </c>
      <c r="D945" s="23">
        <f t="shared" si="15"/>
        <v>0.67862</v>
      </c>
    </row>
    <row r="946" spans="2:4" x14ac:dyDescent="0.25">
      <c r="B946" s="13">
        <v>43693</v>
      </c>
      <c r="C946" s="15">
        <v>0.67900000000000005</v>
      </c>
      <c r="D946" s="23">
        <f t="shared" si="15"/>
        <v>0.67821999999999993</v>
      </c>
    </row>
    <row r="947" spans="2:4" x14ac:dyDescent="0.25">
      <c r="B947" s="13">
        <v>43696</v>
      </c>
      <c r="C947" s="15">
        <v>0.67830000000000001</v>
      </c>
      <c r="D947" s="23">
        <f t="shared" si="15"/>
        <v>0.6781600000000001</v>
      </c>
    </row>
    <row r="948" spans="2:4" x14ac:dyDescent="0.25">
      <c r="B948" s="13">
        <v>43697</v>
      </c>
      <c r="C948" s="15">
        <v>0.67889999999999995</v>
      </c>
      <c r="D948" s="23">
        <f t="shared" si="15"/>
        <v>0.67866000000000004</v>
      </c>
    </row>
    <row r="949" spans="2:4" x14ac:dyDescent="0.25">
      <c r="B949" s="13">
        <v>43698</v>
      </c>
      <c r="C949" s="15">
        <v>0.67810000000000004</v>
      </c>
      <c r="D949" s="23">
        <f t="shared" si="15"/>
        <v>0.67852000000000001</v>
      </c>
    </row>
    <row r="950" spans="2:4" x14ac:dyDescent="0.25">
      <c r="B950" s="13">
        <v>43699</v>
      </c>
      <c r="C950" s="15">
        <v>0.67689999999999995</v>
      </c>
      <c r="D950" s="23">
        <f t="shared" si="15"/>
        <v>0.67823999999999995</v>
      </c>
    </row>
    <row r="951" spans="2:4" x14ac:dyDescent="0.25">
      <c r="B951" s="13">
        <v>43700</v>
      </c>
      <c r="C951" s="15">
        <v>0.67559999999999998</v>
      </c>
      <c r="D951" s="23">
        <f t="shared" si="15"/>
        <v>0.67755999999999994</v>
      </c>
    </row>
    <row r="952" spans="2:4" x14ac:dyDescent="0.25">
      <c r="B952" s="13">
        <v>43703</v>
      </c>
      <c r="C952" s="15">
        <v>0.6734</v>
      </c>
      <c r="D952" s="23">
        <f t="shared" si="15"/>
        <v>0.67658000000000007</v>
      </c>
    </row>
    <row r="953" spans="2:4" x14ac:dyDescent="0.25">
      <c r="B953" s="13">
        <v>43704</v>
      </c>
      <c r="C953" s="15">
        <v>0.67579999999999996</v>
      </c>
      <c r="D953" s="23">
        <f t="shared" si="15"/>
        <v>0.67595999999999989</v>
      </c>
    </row>
    <row r="954" spans="2:4" x14ac:dyDescent="0.25">
      <c r="B954" s="13">
        <v>43705</v>
      </c>
      <c r="C954" s="15">
        <v>0.67379999999999995</v>
      </c>
      <c r="D954" s="23">
        <f t="shared" si="15"/>
        <v>0.67509999999999992</v>
      </c>
    </row>
    <row r="955" spans="2:4" x14ac:dyDescent="0.25">
      <c r="B955" s="13">
        <v>43706</v>
      </c>
      <c r="C955" s="15">
        <v>0.67220000000000002</v>
      </c>
      <c r="D955" s="23">
        <f t="shared" si="15"/>
        <v>0.67415999999999998</v>
      </c>
    </row>
    <row r="956" spans="2:4" x14ac:dyDescent="0.25">
      <c r="B956" s="13">
        <v>43707</v>
      </c>
      <c r="C956" s="15">
        <v>0.67179999999999995</v>
      </c>
      <c r="D956" s="23">
        <f t="shared" si="15"/>
        <v>0.6734</v>
      </c>
    </row>
    <row r="957" spans="2:4" x14ac:dyDescent="0.25">
      <c r="B957" s="13">
        <v>43710</v>
      </c>
      <c r="C957" s="15">
        <v>0.67279999999999995</v>
      </c>
      <c r="D957" s="23">
        <f t="shared" si="15"/>
        <v>0.67327999999999999</v>
      </c>
    </row>
    <row r="958" spans="2:4" x14ac:dyDescent="0.25">
      <c r="B958" s="13">
        <v>43711</v>
      </c>
      <c r="C958" s="15">
        <v>0.67190000000000005</v>
      </c>
      <c r="D958" s="23">
        <f t="shared" si="15"/>
        <v>0.6725000000000001</v>
      </c>
    </row>
    <row r="959" spans="2:4" x14ac:dyDescent="0.25">
      <c r="B959" s="13">
        <v>43712</v>
      </c>
      <c r="C959" s="15">
        <v>0.67749999999999999</v>
      </c>
      <c r="D959" s="23">
        <f t="shared" si="15"/>
        <v>0.67324000000000006</v>
      </c>
    </row>
    <row r="960" spans="2:4" x14ac:dyDescent="0.25">
      <c r="B960" s="13">
        <v>43713</v>
      </c>
      <c r="C960" s="15">
        <v>0.68169999999999997</v>
      </c>
      <c r="D960" s="23">
        <f t="shared" si="15"/>
        <v>0.67514000000000007</v>
      </c>
    </row>
    <row r="961" spans="2:4" x14ac:dyDescent="0.25">
      <c r="B961" s="13">
        <v>43714</v>
      </c>
      <c r="C961" s="15">
        <v>0.68230000000000002</v>
      </c>
      <c r="D961" s="23">
        <f t="shared" si="15"/>
        <v>0.67724000000000006</v>
      </c>
    </row>
    <row r="962" spans="2:4" x14ac:dyDescent="0.25">
      <c r="B962" s="13">
        <v>43717</v>
      </c>
      <c r="C962" s="15">
        <v>0.68600000000000005</v>
      </c>
      <c r="D962" s="23">
        <f t="shared" si="15"/>
        <v>0.67988000000000004</v>
      </c>
    </row>
    <row r="963" spans="2:4" x14ac:dyDescent="0.25">
      <c r="B963" s="13">
        <v>43718</v>
      </c>
      <c r="C963" s="15">
        <v>0.68569999999999998</v>
      </c>
      <c r="D963" s="23">
        <f t="shared" si="15"/>
        <v>0.68263999999999991</v>
      </c>
    </row>
    <row r="964" spans="2:4" x14ac:dyDescent="0.25">
      <c r="B964" s="13">
        <v>43719</v>
      </c>
      <c r="C964" s="15">
        <v>0.6875</v>
      </c>
      <c r="D964" s="23">
        <f t="shared" si="15"/>
        <v>0.68463999999999992</v>
      </c>
    </row>
    <row r="965" spans="2:4" x14ac:dyDescent="0.25">
      <c r="B965" s="13">
        <v>43720</v>
      </c>
      <c r="C965" s="15">
        <v>0.68810000000000004</v>
      </c>
      <c r="D965" s="23">
        <f t="shared" si="15"/>
        <v>0.68592000000000009</v>
      </c>
    </row>
    <row r="966" spans="2:4" x14ac:dyDescent="0.25">
      <c r="B966" s="13">
        <v>43721</v>
      </c>
      <c r="C966" s="15">
        <v>0.68730000000000002</v>
      </c>
      <c r="D966" s="23">
        <f t="shared" si="15"/>
        <v>0.68691999999999998</v>
      </c>
    </row>
    <row r="967" spans="2:4" x14ac:dyDescent="0.25">
      <c r="B967" s="13">
        <v>43724</v>
      </c>
      <c r="C967" s="15">
        <v>0.6875</v>
      </c>
      <c r="D967" s="23">
        <f t="shared" si="15"/>
        <v>0.68722000000000005</v>
      </c>
    </row>
    <row r="968" spans="2:4" x14ac:dyDescent="0.25">
      <c r="B968" s="13">
        <v>43725</v>
      </c>
      <c r="C968" s="15">
        <v>0.68410000000000004</v>
      </c>
      <c r="D968" s="23">
        <f t="shared" si="15"/>
        <v>0.68689999999999996</v>
      </c>
    </row>
    <row r="969" spans="2:4" x14ac:dyDescent="0.25">
      <c r="B969" s="13">
        <v>43726</v>
      </c>
      <c r="C969" s="15">
        <v>0.68489999999999995</v>
      </c>
      <c r="D969" s="23">
        <f t="shared" si="15"/>
        <v>0.68637999999999999</v>
      </c>
    </row>
    <row r="970" spans="2:4" x14ac:dyDescent="0.25">
      <c r="B970" s="13">
        <v>43727</v>
      </c>
      <c r="C970" s="15">
        <v>0.67900000000000005</v>
      </c>
      <c r="D970" s="23">
        <f t="shared" si="15"/>
        <v>0.68455999999999995</v>
      </c>
    </row>
    <row r="971" spans="2:4" x14ac:dyDescent="0.25">
      <c r="B971" s="13">
        <v>43728</v>
      </c>
      <c r="C971" s="15">
        <v>0.68020000000000003</v>
      </c>
      <c r="D971" s="23">
        <f t="shared" ref="D971:D1034" si="16">AVERAGE(C967:C971)</f>
        <v>0.68314000000000008</v>
      </c>
    </row>
    <row r="972" spans="2:4" x14ac:dyDescent="0.25">
      <c r="B972" s="13">
        <v>43731</v>
      </c>
      <c r="C972" s="15">
        <v>0.67779999999999996</v>
      </c>
      <c r="D972" s="23">
        <f t="shared" si="16"/>
        <v>0.68120000000000003</v>
      </c>
    </row>
    <row r="973" spans="2:4" x14ac:dyDescent="0.25">
      <c r="B973" s="13">
        <v>43732</v>
      </c>
      <c r="C973" s="15">
        <v>0.67810000000000004</v>
      </c>
      <c r="D973" s="23">
        <f t="shared" si="16"/>
        <v>0.68</v>
      </c>
    </row>
    <row r="974" spans="2:4" x14ac:dyDescent="0.25">
      <c r="B974" s="13">
        <v>43733</v>
      </c>
      <c r="C974" s="15">
        <v>0.67820000000000003</v>
      </c>
      <c r="D974" s="23">
        <f t="shared" si="16"/>
        <v>0.67866000000000004</v>
      </c>
    </row>
    <row r="975" spans="2:4" x14ac:dyDescent="0.25">
      <c r="B975" s="13">
        <v>43734</v>
      </c>
      <c r="C975" s="15">
        <v>0.67520000000000002</v>
      </c>
      <c r="D975" s="23">
        <f t="shared" si="16"/>
        <v>0.67789999999999995</v>
      </c>
    </row>
    <row r="976" spans="2:4" x14ac:dyDescent="0.25">
      <c r="B976" s="13">
        <v>43735</v>
      </c>
      <c r="C976" s="15">
        <v>0.67620000000000002</v>
      </c>
      <c r="D976" s="23">
        <f t="shared" si="16"/>
        <v>0.67710000000000004</v>
      </c>
    </row>
    <row r="977" spans="2:4" x14ac:dyDescent="0.25">
      <c r="B977" s="13">
        <v>43738</v>
      </c>
      <c r="C977" s="15">
        <v>0.67490000000000006</v>
      </c>
      <c r="D977" s="23">
        <f t="shared" si="16"/>
        <v>0.67652000000000012</v>
      </c>
    </row>
    <row r="978" spans="2:4" x14ac:dyDescent="0.25">
      <c r="B978" s="13">
        <v>43739</v>
      </c>
      <c r="C978" s="15">
        <v>0.67079999999999995</v>
      </c>
      <c r="D978" s="23">
        <f t="shared" si="16"/>
        <v>0.67505999999999999</v>
      </c>
    </row>
    <row r="979" spans="2:4" x14ac:dyDescent="0.25">
      <c r="B979" s="13">
        <v>43740</v>
      </c>
      <c r="C979" s="15">
        <v>0.6714</v>
      </c>
      <c r="D979" s="23">
        <f t="shared" si="16"/>
        <v>0.67369999999999997</v>
      </c>
    </row>
    <row r="980" spans="2:4" x14ac:dyDescent="0.25">
      <c r="B980" s="13">
        <v>43741</v>
      </c>
      <c r="C980" s="15">
        <v>0.67169999999999996</v>
      </c>
      <c r="D980" s="23">
        <f t="shared" si="16"/>
        <v>0.67299999999999993</v>
      </c>
    </row>
    <row r="981" spans="2:4" x14ac:dyDescent="0.25">
      <c r="B981" s="13">
        <v>43742</v>
      </c>
      <c r="C981" s="15">
        <v>0.67549999999999999</v>
      </c>
      <c r="D981" s="23">
        <f t="shared" si="16"/>
        <v>0.67286000000000001</v>
      </c>
    </row>
    <row r="982" spans="2:4" x14ac:dyDescent="0.25">
      <c r="B982" s="13">
        <v>43746</v>
      </c>
      <c r="C982" s="15">
        <v>0.67479999999999996</v>
      </c>
      <c r="D982" s="23">
        <f t="shared" si="16"/>
        <v>0.67283999999999999</v>
      </c>
    </row>
    <row r="983" spans="2:4" x14ac:dyDescent="0.25">
      <c r="B983" s="13">
        <v>43747</v>
      </c>
      <c r="C983" s="15">
        <v>0.67359999999999998</v>
      </c>
      <c r="D983" s="23">
        <f t="shared" si="16"/>
        <v>0.6734</v>
      </c>
    </row>
    <row r="984" spans="2:4" x14ac:dyDescent="0.25">
      <c r="B984" s="13">
        <v>43748</v>
      </c>
      <c r="C984" s="15">
        <v>0.67459999999999998</v>
      </c>
      <c r="D984" s="23">
        <f t="shared" si="16"/>
        <v>0.67403999999999997</v>
      </c>
    </row>
    <row r="985" spans="2:4" x14ac:dyDescent="0.25">
      <c r="B985" s="13">
        <v>43749</v>
      </c>
      <c r="C985" s="15">
        <v>0.67769999999999997</v>
      </c>
      <c r="D985" s="23">
        <f t="shared" si="16"/>
        <v>0.67523999999999995</v>
      </c>
    </row>
    <row r="986" spans="2:4" x14ac:dyDescent="0.25">
      <c r="B986" s="13">
        <v>43752</v>
      </c>
      <c r="C986" s="15">
        <v>0.67879999999999996</v>
      </c>
      <c r="D986" s="23">
        <f t="shared" si="16"/>
        <v>0.67589999999999983</v>
      </c>
    </row>
    <row r="987" spans="2:4" x14ac:dyDescent="0.25">
      <c r="B987" s="13">
        <v>43753</v>
      </c>
      <c r="C987" s="15">
        <v>0.67730000000000001</v>
      </c>
      <c r="D987" s="23">
        <f t="shared" si="16"/>
        <v>0.67639999999999989</v>
      </c>
    </row>
    <row r="988" spans="2:4" x14ac:dyDescent="0.25">
      <c r="B988" s="13">
        <v>43754</v>
      </c>
      <c r="C988" s="15">
        <v>0.67330000000000001</v>
      </c>
      <c r="D988" s="23">
        <f t="shared" si="16"/>
        <v>0.67634000000000005</v>
      </c>
    </row>
    <row r="989" spans="2:4" x14ac:dyDescent="0.25">
      <c r="B989" s="13">
        <v>43755</v>
      </c>
      <c r="C989" s="15">
        <v>0.67849999999999999</v>
      </c>
      <c r="D989" s="23">
        <f t="shared" si="16"/>
        <v>0.67712000000000017</v>
      </c>
    </row>
    <row r="990" spans="2:4" x14ac:dyDescent="0.25">
      <c r="B990" s="13">
        <v>43756</v>
      </c>
      <c r="C990" s="15">
        <v>0.68310000000000004</v>
      </c>
      <c r="D990" s="23">
        <f t="shared" si="16"/>
        <v>0.67820000000000003</v>
      </c>
    </row>
    <row r="991" spans="2:4" x14ac:dyDescent="0.25">
      <c r="B991" s="13">
        <v>43759</v>
      </c>
      <c r="C991" s="15">
        <v>0.68600000000000005</v>
      </c>
      <c r="D991" s="23">
        <f t="shared" si="16"/>
        <v>0.67964000000000002</v>
      </c>
    </row>
    <row r="992" spans="2:4" x14ac:dyDescent="0.25">
      <c r="B992" s="13">
        <v>43760</v>
      </c>
      <c r="C992" s="15">
        <v>0.68759999999999999</v>
      </c>
      <c r="D992" s="23">
        <f t="shared" si="16"/>
        <v>0.68169999999999997</v>
      </c>
    </row>
    <row r="993" spans="2:4" x14ac:dyDescent="0.25">
      <c r="B993" s="13">
        <v>43761</v>
      </c>
      <c r="C993" s="15">
        <v>0.68430000000000002</v>
      </c>
      <c r="D993" s="23">
        <f t="shared" si="16"/>
        <v>0.68389999999999995</v>
      </c>
    </row>
    <row r="994" spans="2:4" x14ac:dyDescent="0.25">
      <c r="B994" s="13">
        <v>43762</v>
      </c>
      <c r="C994" s="15">
        <v>0.68430000000000002</v>
      </c>
      <c r="D994" s="23">
        <f t="shared" si="16"/>
        <v>0.68506</v>
      </c>
    </row>
    <row r="995" spans="2:4" x14ac:dyDescent="0.25">
      <c r="B995" s="13">
        <v>43763</v>
      </c>
      <c r="C995" s="15">
        <v>0.68179999999999996</v>
      </c>
      <c r="D995" s="23">
        <f t="shared" si="16"/>
        <v>0.68479999999999996</v>
      </c>
    </row>
    <row r="996" spans="2:4" x14ac:dyDescent="0.25">
      <c r="B996" s="13">
        <v>43766</v>
      </c>
      <c r="C996" s="15">
        <v>0.68140000000000001</v>
      </c>
      <c r="D996" s="23">
        <f t="shared" si="16"/>
        <v>0.68388000000000004</v>
      </c>
    </row>
    <row r="997" spans="2:4" x14ac:dyDescent="0.25">
      <c r="B997" s="13">
        <v>43767</v>
      </c>
      <c r="C997" s="15">
        <v>0.68540000000000001</v>
      </c>
      <c r="D997" s="23">
        <f t="shared" si="16"/>
        <v>0.68343999999999994</v>
      </c>
    </row>
    <row r="998" spans="2:4" x14ac:dyDescent="0.25">
      <c r="B998" s="13">
        <v>43768</v>
      </c>
      <c r="C998" s="15">
        <v>0.68640000000000001</v>
      </c>
      <c r="D998" s="23">
        <f t="shared" si="16"/>
        <v>0.68385999999999991</v>
      </c>
    </row>
    <row r="999" spans="2:4" x14ac:dyDescent="0.25">
      <c r="B999" s="13">
        <v>43769</v>
      </c>
      <c r="C999" s="15">
        <v>0.69259999999999999</v>
      </c>
      <c r="D999" s="23">
        <f t="shared" si="16"/>
        <v>0.68552000000000002</v>
      </c>
    </row>
    <row r="1000" spans="2:4" x14ac:dyDescent="0.25">
      <c r="B1000" s="13">
        <v>43770</v>
      </c>
      <c r="C1000" s="15">
        <v>0.6905</v>
      </c>
      <c r="D1000" s="23">
        <f t="shared" si="16"/>
        <v>0.68725999999999998</v>
      </c>
    </row>
    <row r="1001" spans="2:4" x14ac:dyDescent="0.25">
      <c r="B1001" s="13">
        <v>43773</v>
      </c>
      <c r="C1001" s="15">
        <v>0.69210000000000005</v>
      </c>
      <c r="D1001" s="23">
        <f t="shared" si="16"/>
        <v>0.68940000000000001</v>
      </c>
    </row>
    <row r="1002" spans="2:4" x14ac:dyDescent="0.25">
      <c r="B1002" s="13">
        <v>43774</v>
      </c>
      <c r="C1002" s="15">
        <v>0.69040000000000001</v>
      </c>
      <c r="D1002" s="23">
        <f t="shared" si="16"/>
        <v>0.69040000000000001</v>
      </c>
    </row>
    <row r="1003" spans="2:4" x14ac:dyDescent="0.25">
      <c r="B1003" s="13">
        <v>43775</v>
      </c>
      <c r="C1003" s="15">
        <v>0.68969999999999998</v>
      </c>
      <c r="D1003" s="23">
        <f t="shared" si="16"/>
        <v>0.69106000000000001</v>
      </c>
    </row>
    <row r="1004" spans="2:4" x14ac:dyDescent="0.25">
      <c r="B1004" s="13">
        <v>43776</v>
      </c>
      <c r="C1004" s="15">
        <v>0.68669999999999998</v>
      </c>
      <c r="D1004" s="23">
        <f t="shared" si="16"/>
        <v>0.68987999999999994</v>
      </c>
    </row>
    <row r="1005" spans="2:4" x14ac:dyDescent="0.25">
      <c r="B1005" s="13">
        <v>43777</v>
      </c>
      <c r="C1005" s="15">
        <v>0.68810000000000004</v>
      </c>
      <c r="D1005" s="23">
        <f t="shared" si="16"/>
        <v>0.68940000000000001</v>
      </c>
    </row>
    <row r="1006" spans="2:4" x14ac:dyDescent="0.25">
      <c r="B1006" s="13">
        <v>43780</v>
      </c>
      <c r="C1006" s="15">
        <v>0.68530000000000002</v>
      </c>
      <c r="D1006" s="23">
        <f t="shared" si="16"/>
        <v>0.68803999999999998</v>
      </c>
    </row>
    <row r="1007" spans="2:4" x14ac:dyDescent="0.25">
      <c r="B1007" s="13">
        <v>43781</v>
      </c>
      <c r="C1007" s="15">
        <v>0.68469999999999998</v>
      </c>
      <c r="D1007" s="23">
        <f t="shared" si="16"/>
        <v>0.68689999999999984</v>
      </c>
    </row>
    <row r="1008" spans="2:4" x14ac:dyDescent="0.25">
      <c r="B1008" s="13">
        <v>43782</v>
      </c>
      <c r="C1008" s="15">
        <v>0.68430000000000002</v>
      </c>
      <c r="D1008" s="23">
        <f t="shared" si="16"/>
        <v>0.68581999999999999</v>
      </c>
    </row>
    <row r="1009" spans="2:4" x14ac:dyDescent="0.25">
      <c r="B1009" s="13">
        <v>43783</v>
      </c>
      <c r="C1009" s="15">
        <v>0.67979999999999996</v>
      </c>
      <c r="D1009" s="23">
        <f t="shared" si="16"/>
        <v>0.68444000000000005</v>
      </c>
    </row>
    <row r="1010" spans="2:4" x14ac:dyDescent="0.25">
      <c r="B1010" s="13">
        <v>43784</v>
      </c>
      <c r="C1010" s="15">
        <v>0.67949999999999999</v>
      </c>
      <c r="D1010" s="23">
        <f t="shared" si="16"/>
        <v>0.68271999999999999</v>
      </c>
    </row>
    <row r="1011" spans="2:4" x14ac:dyDescent="0.25">
      <c r="B1011" s="13">
        <v>43787</v>
      </c>
      <c r="C1011" s="15">
        <v>0.68110000000000004</v>
      </c>
      <c r="D1011" s="23">
        <f t="shared" si="16"/>
        <v>0.68187999999999993</v>
      </c>
    </row>
    <row r="1012" spans="2:4" x14ac:dyDescent="0.25">
      <c r="B1012" s="13">
        <v>43788</v>
      </c>
      <c r="C1012" s="15">
        <v>0.67979999999999996</v>
      </c>
      <c r="D1012" s="23">
        <f t="shared" si="16"/>
        <v>0.68090000000000006</v>
      </c>
    </row>
    <row r="1013" spans="2:4" x14ac:dyDescent="0.25">
      <c r="B1013" s="13">
        <v>43789</v>
      </c>
      <c r="C1013" s="15">
        <v>0.68169999999999997</v>
      </c>
      <c r="D1013" s="23">
        <f t="shared" si="16"/>
        <v>0.6803800000000001</v>
      </c>
    </row>
    <row r="1014" spans="2:4" x14ac:dyDescent="0.25">
      <c r="B1014" s="13">
        <v>43790</v>
      </c>
      <c r="C1014" s="15">
        <v>0.67969999999999997</v>
      </c>
      <c r="D1014" s="23">
        <f t="shared" si="16"/>
        <v>0.68036000000000008</v>
      </c>
    </row>
    <row r="1015" spans="2:4" x14ac:dyDescent="0.25">
      <c r="B1015" s="13">
        <v>43791</v>
      </c>
      <c r="C1015" s="15">
        <v>0.67879999999999996</v>
      </c>
      <c r="D1015" s="23">
        <f t="shared" si="16"/>
        <v>0.68022000000000005</v>
      </c>
    </row>
    <row r="1016" spans="2:4" x14ac:dyDescent="0.25">
      <c r="B1016" s="13">
        <v>43794</v>
      </c>
      <c r="C1016" s="15">
        <v>0.6794</v>
      </c>
      <c r="D1016" s="23">
        <f t="shared" si="16"/>
        <v>0.67988000000000004</v>
      </c>
    </row>
    <row r="1017" spans="2:4" x14ac:dyDescent="0.25">
      <c r="B1017" s="13">
        <v>43795</v>
      </c>
      <c r="C1017" s="15">
        <v>0.67820000000000003</v>
      </c>
      <c r="D1017" s="23">
        <f t="shared" si="16"/>
        <v>0.67955999999999994</v>
      </c>
    </row>
    <row r="1018" spans="2:4" x14ac:dyDescent="0.25">
      <c r="B1018" s="13">
        <v>43796</v>
      </c>
      <c r="C1018" s="15">
        <v>0.67769999999999997</v>
      </c>
      <c r="D1018" s="23">
        <f t="shared" si="16"/>
        <v>0.67875999999999992</v>
      </c>
    </row>
    <row r="1019" spans="2:4" x14ac:dyDescent="0.25">
      <c r="B1019" s="13">
        <v>43797</v>
      </c>
      <c r="C1019" s="15">
        <v>0.67630000000000001</v>
      </c>
      <c r="D1019" s="23">
        <f t="shared" si="16"/>
        <v>0.67808000000000002</v>
      </c>
    </row>
    <row r="1020" spans="2:4" x14ac:dyDescent="0.25">
      <c r="B1020" s="13">
        <v>43798</v>
      </c>
      <c r="C1020" s="15">
        <v>0.67769999999999997</v>
      </c>
      <c r="D1020" s="23">
        <f t="shared" si="16"/>
        <v>0.67786000000000013</v>
      </c>
    </row>
    <row r="1021" spans="2:4" x14ac:dyDescent="0.25">
      <c r="B1021" s="13">
        <v>43801</v>
      </c>
      <c r="C1021" s="15">
        <v>0.6774</v>
      </c>
      <c r="D1021" s="23">
        <f t="shared" si="16"/>
        <v>0.67746000000000006</v>
      </c>
    </row>
    <row r="1022" spans="2:4" x14ac:dyDescent="0.25">
      <c r="B1022" s="13">
        <v>43802</v>
      </c>
      <c r="C1022" s="15">
        <v>0.68410000000000004</v>
      </c>
      <c r="D1022" s="23">
        <f t="shared" si="16"/>
        <v>0.67863999999999991</v>
      </c>
    </row>
    <row r="1023" spans="2:4" x14ac:dyDescent="0.25">
      <c r="B1023" s="13">
        <v>43803</v>
      </c>
      <c r="C1023" s="15">
        <v>0.6825</v>
      </c>
      <c r="D1023" s="23">
        <f t="shared" si="16"/>
        <v>0.67959999999999998</v>
      </c>
    </row>
    <row r="1024" spans="2:4" x14ac:dyDescent="0.25">
      <c r="B1024" s="13">
        <v>43804</v>
      </c>
      <c r="C1024" s="15">
        <v>0.68389999999999995</v>
      </c>
      <c r="D1024" s="23">
        <f t="shared" si="16"/>
        <v>0.68112000000000006</v>
      </c>
    </row>
    <row r="1025" spans="2:4" x14ac:dyDescent="0.25">
      <c r="B1025" s="13">
        <v>43805</v>
      </c>
      <c r="C1025" s="15">
        <v>0.68430000000000002</v>
      </c>
      <c r="D1025" s="23">
        <f t="shared" si="16"/>
        <v>0.68243999999999994</v>
      </c>
    </row>
    <row r="1026" spans="2:4" x14ac:dyDescent="0.25">
      <c r="B1026" s="13">
        <v>43808</v>
      </c>
      <c r="C1026" s="15">
        <v>0.68320000000000003</v>
      </c>
      <c r="D1026" s="23">
        <f t="shared" si="16"/>
        <v>0.68359999999999999</v>
      </c>
    </row>
    <row r="1027" spans="2:4" x14ac:dyDescent="0.25">
      <c r="B1027" s="13">
        <v>43809</v>
      </c>
      <c r="C1027" s="15">
        <v>0.68289999999999995</v>
      </c>
      <c r="D1027" s="23">
        <f t="shared" si="16"/>
        <v>0.68336000000000008</v>
      </c>
    </row>
    <row r="1028" spans="2:4" x14ac:dyDescent="0.25">
      <c r="B1028" s="13">
        <v>43810</v>
      </c>
      <c r="C1028" s="15">
        <v>0.68179999999999996</v>
      </c>
      <c r="D1028" s="23">
        <f t="shared" si="16"/>
        <v>0.68322000000000005</v>
      </c>
    </row>
    <row r="1029" spans="2:4" x14ac:dyDescent="0.25">
      <c r="B1029" s="13">
        <v>43811</v>
      </c>
      <c r="C1029" s="15">
        <v>0.68820000000000003</v>
      </c>
      <c r="D1029" s="23">
        <f t="shared" si="16"/>
        <v>0.68408000000000002</v>
      </c>
    </row>
    <row r="1030" spans="2:4" x14ac:dyDescent="0.25">
      <c r="B1030" s="13">
        <v>43812</v>
      </c>
      <c r="C1030" s="15">
        <v>0.69259999999999999</v>
      </c>
      <c r="D1030" s="23">
        <f t="shared" si="16"/>
        <v>0.68574000000000002</v>
      </c>
    </row>
    <row r="1031" spans="2:4" x14ac:dyDescent="0.25">
      <c r="B1031" s="13">
        <v>43815</v>
      </c>
      <c r="C1031" s="15">
        <v>0.68730000000000002</v>
      </c>
      <c r="D1031" s="23">
        <f t="shared" si="16"/>
        <v>0.68656000000000006</v>
      </c>
    </row>
    <row r="1032" spans="2:4" x14ac:dyDescent="0.25">
      <c r="B1032" s="13">
        <v>43816</v>
      </c>
      <c r="C1032" s="15">
        <v>0.68710000000000004</v>
      </c>
      <c r="D1032" s="23">
        <f t="shared" si="16"/>
        <v>0.68740000000000001</v>
      </c>
    </row>
    <row r="1033" spans="2:4" x14ac:dyDescent="0.25">
      <c r="B1033" s="13">
        <v>43817</v>
      </c>
      <c r="C1033" s="15">
        <v>0.68459999999999999</v>
      </c>
      <c r="D1033" s="23">
        <f t="shared" si="16"/>
        <v>0.68796000000000013</v>
      </c>
    </row>
    <row r="1034" spans="2:4" x14ac:dyDescent="0.25">
      <c r="B1034" s="13">
        <v>43818</v>
      </c>
      <c r="C1034" s="15">
        <v>0.68799999999999994</v>
      </c>
      <c r="D1034" s="23">
        <f t="shared" si="16"/>
        <v>0.68792000000000009</v>
      </c>
    </row>
    <row r="1035" spans="2:4" x14ac:dyDescent="0.25">
      <c r="B1035" s="13">
        <v>43819</v>
      </c>
      <c r="C1035" s="15">
        <v>0.68899999999999995</v>
      </c>
      <c r="D1035" s="23">
        <f t="shared" ref="D1035:D1098" si="17">AVERAGE(C1031:C1035)</f>
        <v>0.68720000000000003</v>
      </c>
    </row>
    <row r="1036" spans="2:4" x14ac:dyDescent="0.25">
      <c r="B1036" s="13">
        <v>43822</v>
      </c>
      <c r="C1036" s="15">
        <v>0.69059999999999999</v>
      </c>
      <c r="D1036" s="23">
        <f t="shared" si="17"/>
        <v>0.68786000000000003</v>
      </c>
    </row>
    <row r="1037" spans="2:4" x14ac:dyDescent="0.25">
      <c r="B1037" s="13">
        <v>43823</v>
      </c>
      <c r="C1037" s="15">
        <v>0.69140000000000001</v>
      </c>
      <c r="D1037" s="23">
        <f t="shared" si="17"/>
        <v>0.68872</v>
      </c>
    </row>
    <row r="1038" spans="2:4" x14ac:dyDescent="0.25">
      <c r="B1038" s="13">
        <v>43826</v>
      </c>
      <c r="C1038" s="15">
        <v>0.69530000000000003</v>
      </c>
      <c r="D1038" s="23">
        <f t="shared" si="17"/>
        <v>0.69085999999999992</v>
      </c>
    </row>
    <row r="1039" spans="2:4" x14ac:dyDescent="0.25">
      <c r="B1039" s="13">
        <v>43829</v>
      </c>
      <c r="C1039" s="15">
        <v>0.69899999999999995</v>
      </c>
      <c r="D1039" s="23">
        <f t="shared" si="17"/>
        <v>0.6930599999999999</v>
      </c>
    </row>
    <row r="1040" spans="2:4" x14ac:dyDescent="0.25">
      <c r="B1040" s="13">
        <v>43830</v>
      </c>
      <c r="C1040" s="15">
        <v>0.7006</v>
      </c>
      <c r="D1040" s="23">
        <f t="shared" si="17"/>
        <v>0.69538</v>
      </c>
    </row>
    <row r="1041" spans="2:4" x14ac:dyDescent="0.25">
      <c r="B1041" s="13">
        <v>43832</v>
      </c>
      <c r="C1041" s="15">
        <v>0.70030000000000003</v>
      </c>
      <c r="D1041" s="23">
        <f t="shared" si="17"/>
        <v>0.69732000000000005</v>
      </c>
    </row>
    <row r="1042" spans="2:4" x14ac:dyDescent="0.25">
      <c r="B1042" s="13">
        <v>43833</v>
      </c>
      <c r="C1042" s="15">
        <v>0.6966</v>
      </c>
      <c r="D1042" s="23">
        <f t="shared" si="17"/>
        <v>0.69835999999999998</v>
      </c>
    </row>
    <row r="1043" spans="2:4" x14ac:dyDescent="0.25">
      <c r="B1043" s="13">
        <v>43836</v>
      </c>
      <c r="C1043" s="15">
        <v>0.69450000000000001</v>
      </c>
      <c r="D1043" s="23">
        <f t="shared" si="17"/>
        <v>0.69820000000000004</v>
      </c>
    </row>
    <row r="1044" spans="2:4" x14ac:dyDescent="0.25">
      <c r="B1044" s="13">
        <v>43837</v>
      </c>
      <c r="C1044" s="15">
        <v>0.69279999999999997</v>
      </c>
      <c r="D1044" s="23">
        <f t="shared" si="17"/>
        <v>0.69696000000000002</v>
      </c>
    </row>
    <row r="1045" spans="2:4" x14ac:dyDescent="0.25">
      <c r="B1045" s="13">
        <v>43838</v>
      </c>
      <c r="C1045" s="15">
        <v>0.68710000000000004</v>
      </c>
      <c r="D1045" s="23">
        <f t="shared" si="17"/>
        <v>0.6942600000000001</v>
      </c>
    </row>
    <row r="1046" spans="2:4" x14ac:dyDescent="0.25">
      <c r="B1046" s="13">
        <v>43839</v>
      </c>
      <c r="C1046" s="15">
        <v>0.68730000000000002</v>
      </c>
      <c r="D1046" s="23">
        <f t="shared" si="17"/>
        <v>0.69165999999999994</v>
      </c>
    </row>
    <row r="1047" spans="2:4" x14ac:dyDescent="0.25">
      <c r="B1047" s="13">
        <v>43840</v>
      </c>
      <c r="C1047" s="15">
        <v>0.68730000000000002</v>
      </c>
      <c r="D1047" s="23">
        <f t="shared" si="17"/>
        <v>0.68979999999999997</v>
      </c>
    </row>
    <row r="1048" spans="2:4" x14ac:dyDescent="0.25">
      <c r="B1048" s="13">
        <v>43843</v>
      </c>
      <c r="C1048" s="15">
        <v>0.69140000000000001</v>
      </c>
      <c r="D1048" s="23">
        <f t="shared" si="17"/>
        <v>0.68918000000000001</v>
      </c>
    </row>
    <row r="1049" spans="2:4" x14ac:dyDescent="0.25">
      <c r="B1049" s="13">
        <v>43844</v>
      </c>
      <c r="C1049" s="15">
        <v>0.69020000000000004</v>
      </c>
      <c r="D1049" s="23">
        <f t="shared" si="17"/>
        <v>0.68865999999999994</v>
      </c>
    </row>
    <row r="1050" spans="2:4" x14ac:dyDescent="0.25">
      <c r="B1050" s="13">
        <v>43845</v>
      </c>
      <c r="C1050" s="15">
        <v>0.68989999999999996</v>
      </c>
      <c r="D1050" s="23">
        <f t="shared" si="17"/>
        <v>0.68921999999999994</v>
      </c>
    </row>
    <row r="1051" spans="2:4" x14ac:dyDescent="0.25">
      <c r="B1051" s="13">
        <v>43846</v>
      </c>
      <c r="C1051" s="15">
        <v>0.69069999999999998</v>
      </c>
      <c r="D1051" s="23">
        <f t="shared" si="17"/>
        <v>0.68989999999999996</v>
      </c>
    </row>
    <row r="1052" spans="2:4" x14ac:dyDescent="0.25">
      <c r="B1052" s="13">
        <v>43847</v>
      </c>
      <c r="C1052" s="15">
        <v>0.6895</v>
      </c>
      <c r="D1052" s="23">
        <f t="shared" si="17"/>
        <v>0.69034000000000018</v>
      </c>
    </row>
    <row r="1053" spans="2:4" x14ac:dyDescent="0.25">
      <c r="B1053" s="13">
        <v>43850</v>
      </c>
      <c r="C1053" s="15">
        <v>0.68840000000000001</v>
      </c>
      <c r="D1053" s="23">
        <f t="shared" si="17"/>
        <v>0.68974000000000002</v>
      </c>
    </row>
    <row r="1054" spans="2:4" x14ac:dyDescent="0.25">
      <c r="B1054" s="13">
        <v>43851</v>
      </c>
      <c r="C1054" s="15">
        <v>0.6865</v>
      </c>
      <c r="D1054" s="23">
        <f t="shared" si="17"/>
        <v>0.68900000000000006</v>
      </c>
    </row>
    <row r="1055" spans="2:4" x14ac:dyDescent="0.25">
      <c r="B1055" s="13">
        <v>43852</v>
      </c>
      <c r="C1055" s="15">
        <v>0.68389999999999995</v>
      </c>
      <c r="D1055" s="23">
        <f t="shared" si="17"/>
        <v>0.68779999999999997</v>
      </c>
    </row>
    <row r="1056" spans="2:4" x14ac:dyDescent="0.25">
      <c r="B1056" s="13">
        <v>43853</v>
      </c>
      <c r="C1056" s="15">
        <v>0.68669999999999998</v>
      </c>
      <c r="D1056" s="23">
        <f t="shared" si="17"/>
        <v>0.68700000000000006</v>
      </c>
    </row>
    <row r="1057" spans="2:4" x14ac:dyDescent="0.25">
      <c r="B1057" s="13">
        <v>43854</v>
      </c>
      <c r="C1057" s="15">
        <v>0.68469999999999998</v>
      </c>
      <c r="D1057" s="23">
        <f t="shared" si="17"/>
        <v>0.68603999999999998</v>
      </c>
    </row>
    <row r="1058" spans="2:4" x14ac:dyDescent="0.25">
      <c r="B1058" s="13">
        <v>43858</v>
      </c>
      <c r="C1058" s="15">
        <v>0.67620000000000002</v>
      </c>
      <c r="D1058" s="23">
        <f t="shared" si="17"/>
        <v>0.68359999999999999</v>
      </c>
    </row>
    <row r="1059" spans="2:4" x14ac:dyDescent="0.25">
      <c r="B1059" s="13">
        <v>43859</v>
      </c>
      <c r="C1059" s="15">
        <v>0.6774</v>
      </c>
      <c r="D1059" s="23">
        <f t="shared" si="17"/>
        <v>0.68178000000000005</v>
      </c>
    </row>
    <row r="1060" spans="2:4" x14ac:dyDescent="0.25">
      <c r="B1060" s="13">
        <v>43860</v>
      </c>
      <c r="C1060" s="15">
        <v>0.67390000000000005</v>
      </c>
      <c r="D1060" s="23">
        <f t="shared" si="17"/>
        <v>0.67978000000000005</v>
      </c>
    </row>
    <row r="1061" spans="2:4" x14ac:dyDescent="0.25">
      <c r="B1061" s="13">
        <v>43861</v>
      </c>
      <c r="C1061" s="15">
        <v>0.6724</v>
      </c>
      <c r="D1061" s="23">
        <f t="shared" si="17"/>
        <v>0.67692000000000008</v>
      </c>
    </row>
    <row r="1062" spans="2:4" x14ac:dyDescent="0.25">
      <c r="B1062" s="13">
        <v>43864</v>
      </c>
      <c r="C1062" s="15">
        <v>0.66959999999999997</v>
      </c>
      <c r="D1062" s="23">
        <f t="shared" si="17"/>
        <v>0.67390000000000005</v>
      </c>
    </row>
    <row r="1063" spans="2:4" x14ac:dyDescent="0.25">
      <c r="B1063" s="13">
        <v>43865</v>
      </c>
      <c r="C1063" s="15">
        <v>0.67190000000000005</v>
      </c>
      <c r="D1063" s="23">
        <f t="shared" si="17"/>
        <v>0.67304000000000008</v>
      </c>
    </row>
    <row r="1064" spans="2:4" x14ac:dyDescent="0.25">
      <c r="B1064" s="13">
        <v>43866</v>
      </c>
      <c r="C1064" s="15">
        <v>0.67379999999999995</v>
      </c>
      <c r="D1064" s="23">
        <f t="shared" si="17"/>
        <v>0.67232000000000003</v>
      </c>
    </row>
    <row r="1065" spans="2:4" x14ac:dyDescent="0.25">
      <c r="B1065" s="13">
        <v>43867</v>
      </c>
      <c r="C1065" s="15">
        <v>0.67600000000000005</v>
      </c>
      <c r="D1065" s="23">
        <f t="shared" si="17"/>
        <v>0.67274</v>
      </c>
    </row>
    <row r="1066" spans="2:4" x14ac:dyDescent="0.25">
      <c r="B1066" s="13">
        <v>43868</v>
      </c>
      <c r="C1066" s="15">
        <v>0.67179999999999995</v>
      </c>
      <c r="D1066" s="23">
        <f t="shared" si="17"/>
        <v>0.67262</v>
      </c>
    </row>
    <row r="1067" spans="2:4" x14ac:dyDescent="0.25">
      <c r="B1067" s="13">
        <v>43871</v>
      </c>
      <c r="C1067" s="15">
        <v>0.66990000000000005</v>
      </c>
      <c r="D1067" s="23">
        <f t="shared" si="17"/>
        <v>0.67268000000000006</v>
      </c>
    </row>
    <row r="1068" spans="2:4" x14ac:dyDescent="0.25">
      <c r="B1068" s="13">
        <v>43872</v>
      </c>
      <c r="C1068" s="15">
        <v>0.67090000000000005</v>
      </c>
      <c r="D1068" s="23">
        <f t="shared" si="17"/>
        <v>0.67248000000000008</v>
      </c>
    </row>
    <row r="1069" spans="2:4" x14ac:dyDescent="0.25">
      <c r="B1069" s="13">
        <v>43873</v>
      </c>
      <c r="C1069" s="15">
        <v>0.67279999999999995</v>
      </c>
      <c r="D1069" s="23">
        <f t="shared" si="17"/>
        <v>0.67227999999999999</v>
      </c>
    </row>
    <row r="1070" spans="2:4" x14ac:dyDescent="0.25">
      <c r="B1070" s="13">
        <v>43874</v>
      </c>
      <c r="C1070" s="15">
        <v>0.67190000000000005</v>
      </c>
      <c r="D1070" s="23">
        <f t="shared" si="17"/>
        <v>0.67145999999999995</v>
      </c>
    </row>
    <row r="1071" spans="2:4" x14ac:dyDescent="0.25">
      <c r="B1071" s="13">
        <v>43875</v>
      </c>
      <c r="C1071" s="15">
        <v>0.67190000000000005</v>
      </c>
      <c r="D1071" s="23">
        <f t="shared" si="17"/>
        <v>0.67148000000000008</v>
      </c>
    </row>
    <row r="1072" spans="2:4" x14ac:dyDescent="0.25">
      <c r="B1072" s="13">
        <v>43878</v>
      </c>
      <c r="C1072" s="15">
        <v>0.67249999999999999</v>
      </c>
      <c r="D1072" s="23">
        <f t="shared" si="17"/>
        <v>0.67199999999999993</v>
      </c>
    </row>
    <row r="1073" spans="2:4" x14ac:dyDescent="0.25">
      <c r="B1073" s="13">
        <v>43879</v>
      </c>
      <c r="C1073" s="15">
        <v>0.66920000000000002</v>
      </c>
      <c r="D1073" s="23">
        <f t="shared" si="17"/>
        <v>0.67165999999999992</v>
      </c>
    </row>
    <row r="1074" spans="2:4" x14ac:dyDescent="0.25">
      <c r="B1074" s="13">
        <v>43880</v>
      </c>
      <c r="C1074" s="15">
        <v>0.66959999999999997</v>
      </c>
      <c r="D1074" s="23">
        <f t="shared" si="17"/>
        <v>0.67102000000000006</v>
      </c>
    </row>
    <row r="1075" spans="2:4" x14ac:dyDescent="0.25">
      <c r="B1075" s="13">
        <v>43881</v>
      </c>
      <c r="C1075" s="15">
        <v>0.66500000000000004</v>
      </c>
      <c r="D1075" s="23">
        <f t="shared" si="17"/>
        <v>0.66964000000000001</v>
      </c>
    </row>
    <row r="1076" spans="2:4" x14ac:dyDescent="0.25">
      <c r="B1076" s="13">
        <v>43882</v>
      </c>
      <c r="C1076" s="15">
        <v>0.66049999999999998</v>
      </c>
      <c r="D1076" s="23">
        <f t="shared" si="17"/>
        <v>0.66735999999999995</v>
      </c>
    </row>
    <row r="1077" spans="2:4" x14ac:dyDescent="0.25">
      <c r="B1077" s="13">
        <v>43885</v>
      </c>
      <c r="C1077" s="15">
        <v>0.66090000000000004</v>
      </c>
      <c r="D1077" s="23">
        <f t="shared" si="17"/>
        <v>0.66503999999999996</v>
      </c>
    </row>
    <row r="1078" spans="2:4" x14ac:dyDescent="0.25">
      <c r="B1078" s="13">
        <v>43886</v>
      </c>
      <c r="C1078" s="15">
        <v>0.66139999999999999</v>
      </c>
      <c r="D1078" s="23">
        <f t="shared" si="17"/>
        <v>0.66347999999999996</v>
      </c>
    </row>
    <row r="1079" spans="2:4" x14ac:dyDescent="0.25">
      <c r="B1079" s="13">
        <v>43887</v>
      </c>
      <c r="C1079" s="15">
        <v>0.65959999999999996</v>
      </c>
      <c r="D1079" s="23">
        <f t="shared" si="17"/>
        <v>0.66148000000000007</v>
      </c>
    </row>
    <row r="1080" spans="2:4" x14ac:dyDescent="0.25">
      <c r="B1080" s="13">
        <v>43888</v>
      </c>
      <c r="C1080" s="15">
        <v>0.65549999999999997</v>
      </c>
      <c r="D1080" s="23">
        <f t="shared" si="17"/>
        <v>0.65958000000000006</v>
      </c>
    </row>
    <row r="1081" spans="2:4" x14ac:dyDescent="0.25">
      <c r="B1081" s="13">
        <v>43889</v>
      </c>
      <c r="C1081" s="15">
        <v>0.65239999999999998</v>
      </c>
      <c r="D1081" s="23">
        <f t="shared" si="17"/>
        <v>0.65795999999999999</v>
      </c>
    </row>
    <row r="1082" spans="2:4" x14ac:dyDescent="0.25">
      <c r="B1082" s="13">
        <v>43892</v>
      </c>
      <c r="C1082" s="15">
        <v>0.6522</v>
      </c>
      <c r="D1082" s="23">
        <f t="shared" si="17"/>
        <v>0.65622000000000003</v>
      </c>
    </row>
    <row r="1083" spans="2:4" x14ac:dyDescent="0.25">
      <c r="B1083" s="13">
        <v>43893</v>
      </c>
      <c r="C1083" s="15">
        <v>0.6552</v>
      </c>
      <c r="D1083" s="23">
        <f t="shared" si="17"/>
        <v>0.6549799999999999</v>
      </c>
    </row>
    <row r="1084" spans="2:4" x14ac:dyDescent="0.25">
      <c r="B1084" s="13">
        <v>43894</v>
      </c>
      <c r="C1084" s="15">
        <v>0.65949999999999998</v>
      </c>
      <c r="D1084" s="23">
        <f t="shared" si="17"/>
        <v>0.6549600000000001</v>
      </c>
    </row>
    <row r="1085" spans="2:4" x14ac:dyDescent="0.25">
      <c r="B1085" s="13">
        <v>43895</v>
      </c>
      <c r="C1085" s="15">
        <v>0.66200000000000003</v>
      </c>
      <c r="D1085" s="23">
        <f t="shared" si="17"/>
        <v>0.65625999999999995</v>
      </c>
    </row>
    <row r="1086" spans="2:4" x14ac:dyDescent="0.25">
      <c r="B1086" s="13">
        <v>43896</v>
      </c>
      <c r="C1086" s="15">
        <v>0.66020000000000001</v>
      </c>
      <c r="D1086" s="23">
        <f t="shared" si="17"/>
        <v>0.65781999999999996</v>
      </c>
    </row>
    <row r="1087" spans="2:4" x14ac:dyDescent="0.25">
      <c r="B1087" s="13">
        <v>43899</v>
      </c>
      <c r="C1087" s="15">
        <v>0.65390000000000004</v>
      </c>
      <c r="D1087" s="23">
        <f t="shared" si="17"/>
        <v>0.65816000000000008</v>
      </c>
    </row>
    <row r="1088" spans="2:4" x14ac:dyDescent="0.25">
      <c r="B1088" s="13">
        <v>43900</v>
      </c>
      <c r="C1088" s="15">
        <v>0.65659999999999996</v>
      </c>
      <c r="D1088" s="23">
        <f t="shared" si="17"/>
        <v>0.65844000000000003</v>
      </c>
    </row>
    <row r="1089" spans="2:4" x14ac:dyDescent="0.25">
      <c r="B1089" s="13">
        <v>43901</v>
      </c>
      <c r="C1089" s="15">
        <v>0.65049999999999997</v>
      </c>
      <c r="D1089" s="23">
        <f t="shared" si="17"/>
        <v>0.65664000000000011</v>
      </c>
    </row>
    <row r="1090" spans="2:4" x14ac:dyDescent="0.25">
      <c r="B1090" s="13">
        <v>43902</v>
      </c>
      <c r="C1090" s="15">
        <v>0.64570000000000005</v>
      </c>
      <c r="D1090" s="23">
        <f t="shared" si="17"/>
        <v>0.65338000000000007</v>
      </c>
    </row>
    <row r="1091" spans="2:4" x14ac:dyDescent="0.25">
      <c r="B1091" s="13">
        <v>43903</v>
      </c>
      <c r="C1091" s="15">
        <v>0.63070000000000004</v>
      </c>
      <c r="D1091" s="23">
        <f t="shared" si="17"/>
        <v>0.64748000000000006</v>
      </c>
    </row>
    <row r="1092" spans="2:4" x14ac:dyDescent="0.25">
      <c r="B1092" s="13">
        <v>43906</v>
      </c>
      <c r="C1092" s="15">
        <v>0.61760000000000004</v>
      </c>
      <c r="D1092" s="23">
        <f t="shared" si="17"/>
        <v>0.64022000000000001</v>
      </c>
    </row>
    <row r="1093" spans="2:4" x14ac:dyDescent="0.25">
      <c r="B1093" s="13">
        <v>43907</v>
      </c>
      <c r="C1093" s="15">
        <v>0.61209999999999998</v>
      </c>
      <c r="D1093" s="23">
        <f t="shared" si="17"/>
        <v>0.63131999999999999</v>
      </c>
    </row>
    <row r="1094" spans="2:4" x14ac:dyDescent="0.25">
      <c r="B1094" s="13">
        <v>43908</v>
      </c>
      <c r="C1094" s="15">
        <v>0.6018</v>
      </c>
      <c r="D1094" s="23">
        <f t="shared" si="17"/>
        <v>0.62158000000000002</v>
      </c>
    </row>
    <row r="1095" spans="2:4" x14ac:dyDescent="0.25">
      <c r="B1095" s="13">
        <v>43909</v>
      </c>
      <c r="C1095" s="15">
        <v>0.55710000000000004</v>
      </c>
      <c r="D1095" s="23">
        <f t="shared" si="17"/>
        <v>0.60385999999999995</v>
      </c>
    </row>
    <row r="1096" spans="2:4" x14ac:dyDescent="0.25">
      <c r="B1096" s="13">
        <v>43910</v>
      </c>
      <c r="C1096" s="15">
        <v>0.58530000000000004</v>
      </c>
      <c r="D1096" s="23">
        <f t="shared" si="17"/>
        <v>0.59478000000000009</v>
      </c>
    </row>
    <row r="1097" spans="2:4" x14ac:dyDescent="0.25">
      <c r="B1097" s="13">
        <v>43913</v>
      </c>
      <c r="C1097" s="15">
        <v>0.57620000000000005</v>
      </c>
      <c r="D1097" s="23">
        <f t="shared" si="17"/>
        <v>0.58650000000000002</v>
      </c>
    </row>
    <row r="1098" spans="2:4" x14ac:dyDescent="0.25">
      <c r="B1098" s="13">
        <v>43914</v>
      </c>
      <c r="C1098" s="15">
        <v>0.59119999999999995</v>
      </c>
      <c r="D1098" s="23">
        <f t="shared" si="17"/>
        <v>0.58231999999999995</v>
      </c>
    </row>
    <row r="1099" spans="2:4" x14ac:dyDescent="0.25">
      <c r="B1099" s="13">
        <v>43915</v>
      </c>
      <c r="C1099" s="15">
        <v>0.60070000000000001</v>
      </c>
      <c r="D1099" s="23">
        <f t="shared" ref="D1099:D1162" si="18">AVERAGE(C1095:C1099)</f>
        <v>0.58209999999999995</v>
      </c>
    </row>
    <row r="1100" spans="2:4" x14ac:dyDescent="0.25">
      <c r="B1100" s="13">
        <v>43916</v>
      </c>
      <c r="C1100" s="15">
        <v>0.59309999999999996</v>
      </c>
      <c r="D1100" s="23">
        <f t="shared" si="18"/>
        <v>0.58930000000000005</v>
      </c>
    </row>
    <row r="1101" spans="2:4" x14ac:dyDescent="0.25">
      <c r="B1101" s="13">
        <v>43917</v>
      </c>
      <c r="C1101" s="15">
        <v>0.61019999999999996</v>
      </c>
      <c r="D1101" s="23">
        <f t="shared" si="18"/>
        <v>0.59428000000000003</v>
      </c>
    </row>
    <row r="1102" spans="2:4" x14ac:dyDescent="0.25">
      <c r="B1102" s="13">
        <v>43920</v>
      </c>
      <c r="C1102" s="15">
        <v>0.61499999999999999</v>
      </c>
      <c r="D1102" s="23">
        <f t="shared" si="18"/>
        <v>0.60204000000000002</v>
      </c>
    </row>
    <row r="1103" spans="2:4" x14ac:dyDescent="0.25">
      <c r="B1103" s="13">
        <v>43921</v>
      </c>
      <c r="C1103" s="15">
        <v>0.61750000000000005</v>
      </c>
      <c r="D1103" s="23">
        <f t="shared" si="18"/>
        <v>0.60729999999999995</v>
      </c>
    </row>
    <row r="1104" spans="2:4" x14ac:dyDescent="0.25">
      <c r="B1104" s="13">
        <v>43922</v>
      </c>
      <c r="C1104" s="15">
        <v>0.61240000000000006</v>
      </c>
      <c r="D1104" s="23">
        <f t="shared" si="18"/>
        <v>0.60963999999999996</v>
      </c>
    </row>
    <row r="1105" spans="2:4" x14ac:dyDescent="0.25">
      <c r="B1105" s="13">
        <v>43923</v>
      </c>
      <c r="C1105" s="15">
        <v>0.60809999999999997</v>
      </c>
      <c r="D1105" s="23">
        <f t="shared" si="18"/>
        <v>0.61264000000000007</v>
      </c>
    </row>
    <row r="1106" spans="2:4" x14ac:dyDescent="0.25">
      <c r="B1106" s="13">
        <v>43924</v>
      </c>
      <c r="C1106" s="15">
        <v>0.60719999999999996</v>
      </c>
      <c r="D1106" s="23">
        <f t="shared" si="18"/>
        <v>0.61204000000000003</v>
      </c>
    </row>
    <row r="1107" spans="2:4" x14ac:dyDescent="0.25">
      <c r="B1107" s="13">
        <v>43927</v>
      </c>
      <c r="C1107" s="15">
        <v>0.60350000000000004</v>
      </c>
      <c r="D1107" s="23">
        <f t="shared" si="18"/>
        <v>0.60973999999999995</v>
      </c>
    </row>
    <row r="1108" spans="2:4" x14ac:dyDescent="0.25">
      <c r="B1108" s="13">
        <v>43928</v>
      </c>
      <c r="C1108" s="15">
        <v>0.61450000000000005</v>
      </c>
      <c r="D1108" s="23">
        <f t="shared" si="18"/>
        <v>0.60914000000000001</v>
      </c>
    </row>
    <row r="1109" spans="2:4" x14ac:dyDescent="0.25">
      <c r="B1109" s="13">
        <v>43929</v>
      </c>
      <c r="C1109" s="15">
        <v>0.61460000000000004</v>
      </c>
      <c r="D1109" s="23">
        <f t="shared" si="18"/>
        <v>0.60958000000000001</v>
      </c>
    </row>
    <row r="1110" spans="2:4" x14ac:dyDescent="0.25">
      <c r="B1110" s="13">
        <v>43930</v>
      </c>
      <c r="C1110" s="15">
        <v>0.62109999999999999</v>
      </c>
      <c r="D1110" s="23">
        <f t="shared" si="18"/>
        <v>0.61218000000000006</v>
      </c>
    </row>
    <row r="1111" spans="2:4" x14ac:dyDescent="0.25">
      <c r="B1111" s="13">
        <v>43935</v>
      </c>
      <c r="C1111" s="15">
        <v>0.64190000000000003</v>
      </c>
      <c r="D1111" s="23">
        <f t="shared" si="18"/>
        <v>0.61912</v>
      </c>
    </row>
    <row r="1112" spans="2:4" x14ac:dyDescent="0.25">
      <c r="B1112" s="13">
        <v>43936</v>
      </c>
      <c r="C1112" s="15">
        <v>0.63839999999999997</v>
      </c>
      <c r="D1112" s="23">
        <f t="shared" si="18"/>
        <v>0.62609999999999999</v>
      </c>
    </row>
    <row r="1113" spans="2:4" x14ac:dyDescent="0.25">
      <c r="B1113" s="13">
        <v>43937</v>
      </c>
      <c r="C1113" s="15">
        <v>0.62860000000000005</v>
      </c>
      <c r="D1113" s="23">
        <f t="shared" si="18"/>
        <v>0.62892000000000003</v>
      </c>
    </row>
    <row r="1114" spans="2:4" x14ac:dyDescent="0.25">
      <c r="B1114" s="13">
        <v>43938</v>
      </c>
      <c r="C1114" s="15">
        <v>0.63600000000000001</v>
      </c>
      <c r="D1114" s="23">
        <f t="shared" si="18"/>
        <v>0.63319999999999999</v>
      </c>
    </row>
    <row r="1115" spans="2:4" x14ac:dyDescent="0.25">
      <c r="B1115" s="13">
        <v>43941</v>
      </c>
      <c r="C1115" s="15">
        <v>0.63460000000000005</v>
      </c>
      <c r="D1115" s="23">
        <f t="shared" si="18"/>
        <v>0.63590000000000002</v>
      </c>
    </row>
    <row r="1116" spans="2:4" x14ac:dyDescent="0.25">
      <c r="B1116" s="13">
        <v>43942</v>
      </c>
      <c r="C1116" s="15">
        <v>0.63139999999999996</v>
      </c>
      <c r="D1116" s="23">
        <f t="shared" si="18"/>
        <v>0.63380000000000014</v>
      </c>
    </row>
    <row r="1117" spans="2:4" x14ac:dyDescent="0.25">
      <c r="B1117" s="13">
        <v>43943</v>
      </c>
      <c r="C1117" s="15">
        <v>0.63229999999999997</v>
      </c>
      <c r="D1117" s="23">
        <f t="shared" si="18"/>
        <v>0.63258000000000003</v>
      </c>
    </row>
    <row r="1118" spans="2:4" x14ac:dyDescent="0.25">
      <c r="B1118" s="13">
        <v>43944</v>
      </c>
      <c r="C1118" s="15">
        <v>0.6341</v>
      </c>
      <c r="D1118" s="23">
        <f t="shared" si="18"/>
        <v>0.63368000000000002</v>
      </c>
    </row>
    <row r="1119" spans="2:4" x14ac:dyDescent="0.25">
      <c r="B1119" s="13">
        <v>43945</v>
      </c>
      <c r="C1119" s="15">
        <v>0.63429999999999997</v>
      </c>
      <c r="D1119" s="23">
        <f t="shared" si="18"/>
        <v>0.63334000000000001</v>
      </c>
    </row>
    <row r="1120" spans="2:4" x14ac:dyDescent="0.25">
      <c r="B1120" s="13">
        <v>43948</v>
      </c>
      <c r="C1120" s="15">
        <v>0.6462</v>
      </c>
      <c r="D1120" s="23">
        <f t="shared" si="18"/>
        <v>0.63566</v>
      </c>
    </row>
    <row r="1121" spans="2:4" x14ac:dyDescent="0.25">
      <c r="B1121" s="13">
        <v>43949</v>
      </c>
      <c r="C1121" s="15">
        <v>0.64570000000000005</v>
      </c>
      <c r="D1121" s="23">
        <f t="shared" si="18"/>
        <v>0.63851999999999998</v>
      </c>
    </row>
    <row r="1122" spans="2:4" x14ac:dyDescent="0.25">
      <c r="B1122" s="13">
        <v>43950</v>
      </c>
      <c r="C1122" s="15">
        <v>0.6542</v>
      </c>
      <c r="D1122" s="23">
        <f t="shared" si="18"/>
        <v>0.64290000000000003</v>
      </c>
    </row>
    <row r="1123" spans="2:4" x14ac:dyDescent="0.25">
      <c r="B1123" s="13">
        <v>43951</v>
      </c>
      <c r="C1123" s="15">
        <v>0.65659999999999996</v>
      </c>
      <c r="D1123" s="23">
        <f t="shared" si="18"/>
        <v>0.64739999999999998</v>
      </c>
    </row>
    <row r="1124" spans="2:4" x14ac:dyDescent="0.25">
      <c r="B1124" s="13">
        <v>43952</v>
      </c>
      <c r="C1124" s="15">
        <v>0.64590000000000003</v>
      </c>
      <c r="D1124" s="23">
        <f t="shared" si="18"/>
        <v>0.64972000000000008</v>
      </c>
    </row>
    <row r="1125" spans="2:4" x14ac:dyDescent="0.25">
      <c r="B1125" s="13">
        <v>43955</v>
      </c>
      <c r="C1125" s="15">
        <v>0.63819999999999999</v>
      </c>
      <c r="D1125" s="23">
        <f t="shared" si="18"/>
        <v>0.64812000000000003</v>
      </c>
    </row>
    <row r="1126" spans="2:4" x14ac:dyDescent="0.25">
      <c r="B1126" s="13">
        <v>43956</v>
      </c>
      <c r="C1126" s="15">
        <v>0.64590000000000003</v>
      </c>
      <c r="D1126" s="23">
        <f t="shared" si="18"/>
        <v>0.64816000000000007</v>
      </c>
    </row>
    <row r="1127" spans="2:4" x14ac:dyDescent="0.25">
      <c r="B1127" s="13">
        <v>43957</v>
      </c>
      <c r="C1127" s="15">
        <v>0.64490000000000003</v>
      </c>
      <c r="D1127" s="23">
        <f t="shared" si="18"/>
        <v>0.6463000000000001</v>
      </c>
    </row>
    <row r="1128" spans="2:4" x14ac:dyDescent="0.25">
      <c r="B1128" s="13">
        <v>43958</v>
      </c>
      <c r="C1128" s="15">
        <v>0.64259999999999995</v>
      </c>
      <c r="D1128" s="23">
        <f t="shared" si="18"/>
        <v>0.64350000000000007</v>
      </c>
    </row>
    <row r="1129" spans="2:4" x14ac:dyDescent="0.25">
      <c r="B1129" s="13">
        <v>43959</v>
      </c>
      <c r="C1129" s="15">
        <v>0.65300000000000002</v>
      </c>
      <c r="D1129" s="23">
        <f t="shared" si="18"/>
        <v>0.64492000000000005</v>
      </c>
    </row>
    <row r="1130" spans="2:4" x14ac:dyDescent="0.25">
      <c r="B1130" s="13">
        <v>43962</v>
      </c>
      <c r="C1130" s="15">
        <v>0.65429999999999999</v>
      </c>
      <c r="D1130" s="23">
        <f t="shared" si="18"/>
        <v>0.64813999999999994</v>
      </c>
    </row>
    <row r="1131" spans="2:4" x14ac:dyDescent="0.25">
      <c r="B1131" s="13">
        <v>43963</v>
      </c>
      <c r="C1131" s="15">
        <v>0.64770000000000005</v>
      </c>
      <c r="D1131" s="23">
        <f t="shared" si="18"/>
        <v>0.64850000000000008</v>
      </c>
    </row>
    <row r="1132" spans="2:4" x14ac:dyDescent="0.25">
      <c r="B1132" s="13">
        <v>43964</v>
      </c>
      <c r="C1132" s="15">
        <v>0.64729999999999999</v>
      </c>
      <c r="D1132" s="23">
        <f t="shared" si="18"/>
        <v>0.64898</v>
      </c>
    </row>
    <row r="1133" spans="2:4" x14ac:dyDescent="0.25">
      <c r="B1133" s="13">
        <v>43965</v>
      </c>
      <c r="C1133" s="15">
        <v>0.64339999999999997</v>
      </c>
      <c r="D1133" s="23">
        <f t="shared" si="18"/>
        <v>0.64914000000000005</v>
      </c>
    </row>
    <row r="1134" spans="2:4" x14ac:dyDescent="0.25">
      <c r="B1134" s="13">
        <v>43966</v>
      </c>
      <c r="C1134" s="15">
        <v>0.64549999999999996</v>
      </c>
      <c r="D1134" s="23">
        <f t="shared" si="18"/>
        <v>0.64763999999999999</v>
      </c>
    </row>
    <row r="1135" spans="2:4" x14ac:dyDescent="0.25">
      <c r="B1135" s="13">
        <v>43969</v>
      </c>
      <c r="C1135" s="15">
        <v>0.64290000000000003</v>
      </c>
      <c r="D1135" s="23">
        <f t="shared" si="18"/>
        <v>0.64535999999999993</v>
      </c>
    </row>
    <row r="1136" spans="2:4" x14ac:dyDescent="0.25">
      <c r="B1136" s="13">
        <v>43970</v>
      </c>
      <c r="C1136" s="15">
        <v>0.65200000000000002</v>
      </c>
      <c r="D1136" s="23">
        <f t="shared" si="18"/>
        <v>0.64622000000000002</v>
      </c>
    </row>
    <row r="1137" spans="2:4" x14ac:dyDescent="0.25">
      <c r="B1137" s="13">
        <v>43971</v>
      </c>
      <c r="C1137" s="15">
        <v>0.65510000000000002</v>
      </c>
      <c r="D1137" s="23">
        <f t="shared" si="18"/>
        <v>0.64778000000000002</v>
      </c>
    </row>
    <row r="1138" spans="2:4" x14ac:dyDescent="0.25">
      <c r="B1138" s="13">
        <v>43972</v>
      </c>
      <c r="C1138" s="15">
        <v>0.65559999999999996</v>
      </c>
      <c r="D1138" s="23">
        <f t="shared" si="18"/>
        <v>0.65022000000000002</v>
      </c>
    </row>
    <row r="1139" spans="2:4" x14ac:dyDescent="0.25">
      <c r="B1139" s="13">
        <v>43973</v>
      </c>
      <c r="C1139" s="15">
        <v>0.65410000000000001</v>
      </c>
      <c r="D1139" s="23">
        <f t="shared" si="18"/>
        <v>0.65193999999999996</v>
      </c>
    </row>
    <row r="1140" spans="2:4" x14ac:dyDescent="0.25">
      <c r="B1140" s="13">
        <v>43976</v>
      </c>
      <c r="C1140" s="15">
        <v>0.65290000000000004</v>
      </c>
      <c r="D1140" s="23">
        <f t="shared" si="18"/>
        <v>0.65394000000000008</v>
      </c>
    </row>
    <row r="1141" spans="2:4" x14ac:dyDescent="0.25">
      <c r="B1141" s="13">
        <v>43977</v>
      </c>
      <c r="C1141" s="15">
        <v>0.65769999999999995</v>
      </c>
      <c r="D1141" s="23">
        <f t="shared" si="18"/>
        <v>0.65508000000000011</v>
      </c>
    </row>
    <row r="1142" spans="2:4" x14ac:dyDescent="0.25">
      <c r="B1142" s="13">
        <v>43978</v>
      </c>
      <c r="C1142" s="15">
        <v>0.66400000000000003</v>
      </c>
      <c r="D1142" s="23">
        <f t="shared" si="18"/>
        <v>0.65686</v>
      </c>
    </row>
    <row r="1143" spans="2:4" x14ac:dyDescent="0.25">
      <c r="B1143" s="13">
        <v>43979</v>
      </c>
      <c r="C1143" s="15">
        <v>0.66120000000000001</v>
      </c>
      <c r="D1143" s="23">
        <f t="shared" si="18"/>
        <v>0.65798000000000001</v>
      </c>
    </row>
    <row r="1144" spans="2:4" x14ac:dyDescent="0.25">
      <c r="B1144" s="13">
        <v>43980</v>
      </c>
      <c r="C1144" s="15">
        <v>0.66590000000000005</v>
      </c>
      <c r="D1144" s="23">
        <f t="shared" si="18"/>
        <v>0.66034000000000004</v>
      </c>
    </row>
    <row r="1145" spans="2:4" x14ac:dyDescent="0.25">
      <c r="B1145" s="13">
        <v>43983</v>
      </c>
      <c r="C1145" s="15">
        <v>0.67420000000000002</v>
      </c>
      <c r="D1145" s="23">
        <f t="shared" si="18"/>
        <v>0.66459999999999997</v>
      </c>
    </row>
    <row r="1146" spans="2:4" x14ac:dyDescent="0.25">
      <c r="B1146" s="13">
        <v>43984</v>
      </c>
      <c r="C1146" s="15">
        <v>0.68030000000000002</v>
      </c>
      <c r="D1146" s="23">
        <f t="shared" si="18"/>
        <v>0.66912000000000005</v>
      </c>
    </row>
    <row r="1147" spans="2:4" x14ac:dyDescent="0.25">
      <c r="B1147" s="13">
        <v>43985</v>
      </c>
      <c r="C1147" s="15">
        <v>0.69399999999999995</v>
      </c>
      <c r="D1147" s="23">
        <f t="shared" si="18"/>
        <v>0.67511999999999994</v>
      </c>
    </row>
    <row r="1148" spans="2:4" x14ac:dyDescent="0.25">
      <c r="B1148" s="13">
        <v>43986</v>
      </c>
      <c r="C1148" s="15">
        <v>0.69059999999999999</v>
      </c>
      <c r="D1148" s="23">
        <f t="shared" si="18"/>
        <v>0.68099999999999994</v>
      </c>
    </row>
    <row r="1149" spans="2:4" x14ac:dyDescent="0.25">
      <c r="B1149" s="13">
        <v>43987</v>
      </c>
      <c r="C1149" s="15">
        <v>0.7</v>
      </c>
      <c r="D1149" s="23">
        <f t="shared" si="18"/>
        <v>0.68781999999999999</v>
      </c>
    </row>
    <row r="1150" spans="2:4" x14ac:dyDescent="0.25">
      <c r="B1150" s="13">
        <v>43991</v>
      </c>
      <c r="C1150" s="15">
        <v>0.69950000000000001</v>
      </c>
      <c r="D1150" s="23">
        <f t="shared" si="18"/>
        <v>0.69287999999999994</v>
      </c>
    </row>
    <row r="1151" spans="2:4" x14ac:dyDescent="0.25">
      <c r="B1151" s="13">
        <v>43992</v>
      </c>
      <c r="C1151" s="15">
        <v>0.69969999999999999</v>
      </c>
      <c r="D1151" s="23">
        <f t="shared" si="18"/>
        <v>0.69676000000000005</v>
      </c>
    </row>
    <row r="1152" spans="2:4" x14ac:dyDescent="0.25">
      <c r="B1152" s="13">
        <v>43993</v>
      </c>
      <c r="C1152" s="15">
        <v>0.69289999999999996</v>
      </c>
      <c r="D1152" s="23">
        <f t="shared" si="18"/>
        <v>0.69653999999999994</v>
      </c>
    </row>
    <row r="1153" spans="2:4" x14ac:dyDescent="0.25">
      <c r="B1153" s="13">
        <v>43994</v>
      </c>
      <c r="C1153" s="15">
        <v>0.68669999999999998</v>
      </c>
      <c r="D1153" s="23">
        <f t="shared" si="18"/>
        <v>0.69575999999999993</v>
      </c>
    </row>
    <row r="1154" spans="2:4" x14ac:dyDescent="0.25">
      <c r="B1154" s="13">
        <v>43997</v>
      </c>
      <c r="C1154" s="15">
        <v>0.67900000000000005</v>
      </c>
      <c r="D1154" s="23">
        <f t="shared" si="18"/>
        <v>0.69155999999999995</v>
      </c>
    </row>
    <row r="1155" spans="2:4" x14ac:dyDescent="0.25">
      <c r="B1155" s="13">
        <v>43998</v>
      </c>
      <c r="C1155" s="15">
        <v>0.6946</v>
      </c>
      <c r="D1155" s="23">
        <f t="shared" si="18"/>
        <v>0.69057999999999997</v>
      </c>
    </row>
    <row r="1156" spans="2:4" x14ac:dyDescent="0.25">
      <c r="B1156" s="13">
        <v>43999</v>
      </c>
      <c r="C1156" s="15">
        <v>0.68820000000000003</v>
      </c>
      <c r="D1156" s="23">
        <f t="shared" si="18"/>
        <v>0.68828</v>
      </c>
    </row>
    <row r="1157" spans="2:4" x14ac:dyDescent="0.25">
      <c r="B1157" s="13">
        <v>44000</v>
      </c>
      <c r="C1157" s="15">
        <v>0.68700000000000006</v>
      </c>
      <c r="D1157" s="23">
        <f t="shared" si="18"/>
        <v>0.68710000000000004</v>
      </c>
    </row>
    <row r="1158" spans="2:4" x14ac:dyDescent="0.25">
      <c r="B1158" s="13">
        <v>44001</v>
      </c>
      <c r="C1158" s="15">
        <v>0.68610000000000004</v>
      </c>
      <c r="D1158" s="23">
        <f t="shared" si="18"/>
        <v>0.68698000000000004</v>
      </c>
    </row>
    <row r="1159" spans="2:4" x14ac:dyDescent="0.25">
      <c r="B1159" s="13">
        <v>44004</v>
      </c>
      <c r="C1159" s="15">
        <v>0.68600000000000005</v>
      </c>
      <c r="D1159" s="23">
        <f t="shared" si="18"/>
        <v>0.68837999999999999</v>
      </c>
    </row>
    <row r="1160" spans="2:4" x14ac:dyDescent="0.25">
      <c r="B1160" s="13">
        <v>44005</v>
      </c>
      <c r="C1160" s="15">
        <v>0.68969999999999998</v>
      </c>
      <c r="D1160" s="23">
        <f t="shared" si="18"/>
        <v>0.68740000000000001</v>
      </c>
    </row>
    <row r="1161" spans="2:4" x14ac:dyDescent="0.25">
      <c r="B1161" s="13">
        <v>44006</v>
      </c>
      <c r="C1161" s="15">
        <v>0.69430000000000003</v>
      </c>
      <c r="D1161" s="23">
        <f t="shared" si="18"/>
        <v>0.68862000000000001</v>
      </c>
    </row>
    <row r="1162" spans="2:4" x14ac:dyDescent="0.25">
      <c r="B1162" s="13">
        <v>44007</v>
      </c>
      <c r="C1162" s="15">
        <v>0.6875</v>
      </c>
      <c r="D1162" s="23">
        <f t="shared" si="18"/>
        <v>0.68872</v>
      </c>
    </row>
    <row r="1163" spans="2:4" x14ac:dyDescent="0.25">
      <c r="B1163" s="13">
        <v>44008</v>
      </c>
      <c r="C1163" s="15">
        <v>0.68879999999999997</v>
      </c>
      <c r="D1163" s="23">
        <f t="shared" ref="D1163:D1226" si="19">AVERAGE(C1159:C1163)</f>
        <v>0.68926000000000009</v>
      </c>
    </row>
    <row r="1164" spans="2:4" x14ac:dyDescent="0.25">
      <c r="B1164" s="13">
        <v>44011</v>
      </c>
      <c r="C1164" s="15">
        <v>0.68789999999999996</v>
      </c>
      <c r="D1164" s="23">
        <f t="shared" si="19"/>
        <v>0.68964000000000003</v>
      </c>
    </row>
    <row r="1165" spans="2:4" x14ac:dyDescent="0.25">
      <c r="B1165" s="13">
        <v>44012</v>
      </c>
      <c r="C1165" s="15">
        <v>0.68630000000000002</v>
      </c>
      <c r="D1165" s="23">
        <f t="shared" si="19"/>
        <v>0.68896000000000002</v>
      </c>
    </row>
    <row r="1166" spans="2:4" x14ac:dyDescent="0.25">
      <c r="B1166" s="13">
        <v>44013</v>
      </c>
      <c r="C1166" s="15">
        <v>0.6895</v>
      </c>
      <c r="D1166" s="23">
        <f t="shared" si="19"/>
        <v>0.68800000000000006</v>
      </c>
    </row>
    <row r="1167" spans="2:4" x14ac:dyDescent="0.25">
      <c r="B1167" s="13">
        <v>44014</v>
      </c>
      <c r="C1167" s="15">
        <v>0.69240000000000002</v>
      </c>
      <c r="D1167" s="23">
        <f t="shared" si="19"/>
        <v>0.68898000000000015</v>
      </c>
    </row>
    <row r="1168" spans="2:4" x14ac:dyDescent="0.25">
      <c r="B1168" s="13">
        <v>44015</v>
      </c>
      <c r="C1168" s="15">
        <v>0.69299999999999995</v>
      </c>
      <c r="D1168" s="23">
        <f t="shared" si="19"/>
        <v>0.68981999999999999</v>
      </c>
    </row>
    <row r="1169" spans="2:4" x14ac:dyDescent="0.25">
      <c r="B1169" s="13">
        <v>44018</v>
      </c>
      <c r="C1169" s="15">
        <v>0.69720000000000004</v>
      </c>
      <c r="D1169" s="23">
        <f t="shared" si="19"/>
        <v>0.69168000000000007</v>
      </c>
    </row>
    <row r="1170" spans="2:4" x14ac:dyDescent="0.25">
      <c r="B1170" s="13">
        <v>44019</v>
      </c>
      <c r="C1170" s="15">
        <v>0.69579999999999997</v>
      </c>
      <c r="D1170" s="23">
        <f t="shared" si="19"/>
        <v>0.69358000000000009</v>
      </c>
    </row>
    <row r="1171" spans="2:4" x14ac:dyDescent="0.25">
      <c r="B1171" s="13">
        <v>44020</v>
      </c>
      <c r="C1171" s="15">
        <v>0.69410000000000005</v>
      </c>
      <c r="D1171" s="23">
        <f t="shared" si="19"/>
        <v>0.69450000000000012</v>
      </c>
    </row>
    <row r="1172" spans="2:4" x14ac:dyDescent="0.25">
      <c r="B1172" s="13">
        <v>44021</v>
      </c>
      <c r="C1172" s="15">
        <v>0.6986</v>
      </c>
      <c r="D1172" s="23">
        <f t="shared" si="19"/>
        <v>0.69574000000000003</v>
      </c>
    </row>
    <row r="1173" spans="2:4" x14ac:dyDescent="0.25">
      <c r="B1173" s="13">
        <v>44022</v>
      </c>
      <c r="C1173" s="15">
        <v>0.69310000000000005</v>
      </c>
      <c r="D1173" s="23">
        <f t="shared" si="19"/>
        <v>0.69575999999999993</v>
      </c>
    </row>
    <row r="1174" spans="2:4" x14ac:dyDescent="0.25">
      <c r="B1174" s="13">
        <v>44025</v>
      </c>
      <c r="C1174" s="15">
        <v>0.69779999999999998</v>
      </c>
      <c r="D1174" s="23">
        <f t="shared" si="19"/>
        <v>0.69588000000000005</v>
      </c>
    </row>
    <row r="1175" spans="2:4" x14ac:dyDescent="0.25">
      <c r="B1175" s="13">
        <v>44026</v>
      </c>
      <c r="C1175" s="15">
        <v>0.69420000000000004</v>
      </c>
      <c r="D1175" s="23">
        <f t="shared" si="19"/>
        <v>0.69555999999999996</v>
      </c>
    </row>
    <row r="1176" spans="2:4" x14ac:dyDescent="0.25">
      <c r="B1176" s="13">
        <v>44027</v>
      </c>
      <c r="C1176" s="15">
        <v>0.7</v>
      </c>
      <c r="D1176" s="23">
        <f t="shared" si="19"/>
        <v>0.69673999999999991</v>
      </c>
    </row>
    <row r="1177" spans="2:4" x14ac:dyDescent="0.25">
      <c r="B1177" s="13">
        <v>44028</v>
      </c>
      <c r="C1177" s="15">
        <v>0.69930000000000003</v>
      </c>
      <c r="D1177" s="23">
        <f t="shared" si="19"/>
        <v>0.69687999999999994</v>
      </c>
    </row>
    <row r="1178" spans="2:4" x14ac:dyDescent="0.25">
      <c r="B1178" s="13">
        <v>44029</v>
      </c>
      <c r="C1178" s="15">
        <v>0.69820000000000004</v>
      </c>
      <c r="D1178" s="23">
        <f t="shared" si="19"/>
        <v>0.69789999999999996</v>
      </c>
    </row>
    <row r="1179" spans="2:4" x14ac:dyDescent="0.25">
      <c r="B1179" s="13">
        <v>44032</v>
      </c>
      <c r="C1179" s="15">
        <v>0.69869999999999999</v>
      </c>
      <c r="D1179" s="23">
        <f t="shared" si="19"/>
        <v>0.69808000000000003</v>
      </c>
    </row>
    <row r="1180" spans="2:4" x14ac:dyDescent="0.25">
      <c r="B1180" s="13">
        <v>44033</v>
      </c>
      <c r="C1180" s="15">
        <v>0.70399999999999996</v>
      </c>
      <c r="D1180" s="23">
        <f t="shared" si="19"/>
        <v>0.70004000000000011</v>
      </c>
    </row>
    <row r="1181" spans="2:4" x14ac:dyDescent="0.25">
      <c r="B1181" s="13">
        <v>44034</v>
      </c>
      <c r="C1181" s="15">
        <v>0.71519999999999995</v>
      </c>
      <c r="D1181" s="23">
        <f t="shared" si="19"/>
        <v>0.70308000000000004</v>
      </c>
    </row>
    <row r="1182" spans="2:4" x14ac:dyDescent="0.25">
      <c r="B1182" s="13">
        <v>44035</v>
      </c>
      <c r="C1182" s="15">
        <v>0.71509999999999996</v>
      </c>
      <c r="D1182" s="23">
        <f t="shared" si="19"/>
        <v>0.70623999999999998</v>
      </c>
    </row>
    <row r="1183" spans="2:4" x14ac:dyDescent="0.25">
      <c r="B1183" s="13">
        <v>44036</v>
      </c>
      <c r="C1183" s="15">
        <v>0.70860000000000001</v>
      </c>
      <c r="D1183" s="23">
        <f t="shared" si="19"/>
        <v>0.70831999999999995</v>
      </c>
    </row>
    <row r="1184" spans="2:4" x14ac:dyDescent="0.25">
      <c r="B1184" s="13">
        <v>44039</v>
      </c>
      <c r="C1184" s="15">
        <v>0.71289999999999998</v>
      </c>
      <c r="D1184" s="23">
        <f t="shared" si="19"/>
        <v>0.71116000000000001</v>
      </c>
    </row>
    <row r="1185" spans="2:4" x14ac:dyDescent="0.25">
      <c r="B1185" s="13">
        <v>44040</v>
      </c>
      <c r="C1185" s="15">
        <v>0.71409999999999996</v>
      </c>
      <c r="D1185" s="23">
        <f t="shared" si="19"/>
        <v>0.71318000000000004</v>
      </c>
    </row>
    <row r="1186" spans="2:4" x14ac:dyDescent="0.25">
      <c r="B1186" s="13">
        <v>44041</v>
      </c>
      <c r="C1186" s="15">
        <v>0.71650000000000003</v>
      </c>
      <c r="D1186" s="23">
        <f t="shared" si="19"/>
        <v>0.71343999999999996</v>
      </c>
    </row>
    <row r="1187" spans="2:4" x14ac:dyDescent="0.25">
      <c r="B1187" s="13">
        <v>44042</v>
      </c>
      <c r="C1187" s="15">
        <v>0.71589999999999998</v>
      </c>
      <c r="D1187" s="23">
        <f t="shared" si="19"/>
        <v>0.71360000000000001</v>
      </c>
    </row>
    <row r="1188" spans="2:4" x14ac:dyDescent="0.25">
      <c r="B1188" s="13">
        <v>44043</v>
      </c>
      <c r="C1188" s="15">
        <v>0.72130000000000005</v>
      </c>
      <c r="D1188" s="23">
        <f t="shared" si="19"/>
        <v>0.71614</v>
      </c>
    </row>
    <row r="1189" spans="2:4" x14ac:dyDescent="0.25">
      <c r="B1189" s="13">
        <v>44047</v>
      </c>
      <c r="C1189" s="15">
        <v>0.71319999999999995</v>
      </c>
      <c r="D1189" s="23">
        <f t="shared" si="19"/>
        <v>0.71619999999999995</v>
      </c>
    </row>
    <row r="1190" spans="2:4" x14ac:dyDescent="0.25">
      <c r="B1190" s="13">
        <v>44048</v>
      </c>
      <c r="C1190" s="15">
        <v>0.71809999999999996</v>
      </c>
      <c r="D1190" s="23">
        <f t="shared" si="19"/>
        <v>0.71699999999999997</v>
      </c>
    </row>
    <row r="1191" spans="2:4" x14ac:dyDescent="0.25">
      <c r="B1191" s="13">
        <v>44049</v>
      </c>
      <c r="C1191" s="15">
        <v>0.72070000000000001</v>
      </c>
      <c r="D1191" s="23">
        <f t="shared" si="19"/>
        <v>0.71784000000000003</v>
      </c>
    </row>
    <row r="1192" spans="2:4" x14ac:dyDescent="0.25">
      <c r="B1192" s="13">
        <v>44050</v>
      </c>
      <c r="C1192" s="15">
        <v>0.72070000000000001</v>
      </c>
      <c r="D1192" s="23">
        <f t="shared" si="19"/>
        <v>0.71879999999999988</v>
      </c>
    </row>
    <row r="1193" spans="2:4" x14ac:dyDescent="0.25">
      <c r="B1193" s="13">
        <v>44053</v>
      </c>
      <c r="C1193" s="15">
        <v>0.71650000000000003</v>
      </c>
      <c r="D1193" s="23">
        <f t="shared" si="19"/>
        <v>0.71783999999999992</v>
      </c>
    </row>
    <row r="1194" spans="2:4" x14ac:dyDescent="0.25">
      <c r="B1194" s="13">
        <v>44054</v>
      </c>
      <c r="C1194" s="15">
        <v>0.7177</v>
      </c>
      <c r="D1194" s="23">
        <f t="shared" si="19"/>
        <v>0.71874000000000005</v>
      </c>
    </row>
    <row r="1195" spans="2:4" x14ac:dyDescent="0.25">
      <c r="B1195" s="13">
        <v>44055</v>
      </c>
      <c r="C1195" s="15">
        <v>0.71179999999999999</v>
      </c>
      <c r="D1195" s="23">
        <f t="shared" si="19"/>
        <v>0.71748000000000012</v>
      </c>
    </row>
    <row r="1196" spans="2:4" x14ac:dyDescent="0.25">
      <c r="B1196" s="13">
        <v>44056</v>
      </c>
      <c r="C1196" s="15">
        <v>0.71719999999999995</v>
      </c>
      <c r="D1196" s="23">
        <f t="shared" si="19"/>
        <v>0.71677999999999997</v>
      </c>
    </row>
    <row r="1197" spans="2:4" x14ac:dyDescent="0.25">
      <c r="B1197" s="13">
        <v>44057</v>
      </c>
      <c r="C1197" s="15">
        <v>0.7157</v>
      </c>
      <c r="D1197" s="23">
        <f t="shared" si="19"/>
        <v>0.71577999999999997</v>
      </c>
    </row>
    <row r="1198" spans="2:4" x14ac:dyDescent="0.25">
      <c r="B1198" s="13">
        <v>44060</v>
      </c>
      <c r="C1198" s="15">
        <v>0.71830000000000005</v>
      </c>
      <c r="D1198" s="23">
        <f t="shared" si="19"/>
        <v>0.71614</v>
      </c>
    </row>
    <row r="1199" spans="2:4" x14ac:dyDescent="0.25">
      <c r="B1199" s="13">
        <v>44061</v>
      </c>
      <c r="C1199" s="15">
        <v>0.72250000000000003</v>
      </c>
      <c r="D1199" s="23">
        <f t="shared" si="19"/>
        <v>0.71710000000000007</v>
      </c>
    </row>
    <row r="1200" spans="2:4" x14ac:dyDescent="0.25">
      <c r="B1200" s="13">
        <v>44062</v>
      </c>
      <c r="C1200" s="15">
        <v>0.72489999999999999</v>
      </c>
      <c r="D1200" s="23">
        <f t="shared" si="19"/>
        <v>0.71972000000000003</v>
      </c>
    </row>
    <row r="1201" spans="2:4" x14ac:dyDescent="0.25">
      <c r="B1201" s="13">
        <v>44063</v>
      </c>
      <c r="C1201" s="15">
        <v>0.71719999999999995</v>
      </c>
      <c r="D1201" s="23">
        <f t="shared" si="19"/>
        <v>0.71972000000000003</v>
      </c>
    </row>
    <row r="1202" spans="2:4" x14ac:dyDescent="0.25">
      <c r="B1202" s="13">
        <v>44064</v>
      </c>
      <c r="C1202" s="15">
        <v>0.72040000000000004</v>
      </c>
      <c r="D1202" s="23">
        <f t="shared" si="19"/>
        <v>0.72066000000000008</v>
      </c>
    </row>
    <row r="1203" spans="2:4" x14ac:dyDescent="0.25">
      <c r="B1203" s="13">
        <v>44067</v>
      </c>
      <c r="C1203" s="15">
        <v>0.71779999999999999</v>
      </c>
      <c r="D1203" s="23">
        <f t="shared" si="19"/>
        <v>0.72056000000000009</v>
      </c>
    </row>
    <row r="1204" spans="2:4" x14ac:dyDescent="0.25">
      <c r="B1204" s="13">
        <v>44068</v>
      </c>
      <c r="C1204" s="15">
        <v>0.71740000000000004</v>
      </c>
      <c r="D1204" s="23">
        <f t="shared" si="19"/>
        <v>0.71954000000000007</v>
      </c>
    </row>
    <row r="1205" spans="2:4" x14ac:dyDescent="0.25">
      <c r="B1205" s="13">
        <v>44069</v>
      </c>
      <c r="C1205" s="15">
        <v>0.71930000000000005</v>
      </c>
      <c r="D1205" s="23">
        <f t="shared" si="19"/>
        <v>0.71842000000000006</v>
      </c>
    </row>
    <row r="1206" spans="2:4" x14ac:dyDescent="0.25">
      <c r="B1206" s="13">
        <v>44070</v>
      </c>
      <c r="C1206" s="15">
        <v>0.72370000000000001</v>
      </c>
      <c r="D1206" s="23">
        <f t="shared" si="19"/>
        <v>0.71972000000000003</v>
      </c>
    </row>
    <row r="1207" spans="2:4" x14ac:dyDescent="0.25">
      <c r="B1207" s="13">
        <v>44071</v>
      </c>
      <c r="C1207" s="15">
        <v>0.72989999999999999</v>
      </c>
      <c r="D1207" s="23">
        <f t="shared" si="19"/>
        <v>0.72162000000000004</v>
      </c>
    </row>
    <row r="1208" spans="2:4" x14ac:dyDescent="0.25">
      <c r="B1208" s="13">
        <v>44074</v>
      </c>
      <c r="C1208" s="15">
        <v>0.73540000000000005</v>
      </c>
      <c r="D1208" s="23">
        <f t="shared" si="19"/>
        <v>0.72514000000000001</v>
      </c>
    </row>
    <row r="1209" spans="2:4" x14ac:dyDescent="0.25">
      <c r="B1209" s="13">
        <v>44075</v>
      </c>
      <c r="C1209" s="15">
        <v>0.74119999999999997</v>
      </c>
      <c r="D1209" s="23">
        <f t="shared" si="19"/>
        <v>0.7299000000000001</v>
      </c>
    </row>
    <row r="1210" spans="2:4" x14ac:dyDescent="0.25">
      <c r="B1210" s="13">
        <v>44076</v>
      </c>
      <c r="C1210" s="15">
        <v>0.73599999999999999</v>
      </c>
      <c r="D1210" s="23">
        <f t="shared" si="19"/>
        <v>0.73324</v>
      </c>
    </row>
    <row r="1211" spans="2:4" x14ac:dyDescent="0.25">
      <c r="B1211" s="13">
        <v>44077</v>
      </c>
      <c r="C1211" s="15">
        <v>0.73060000000000003</v>
      </c>
      <c r="D1211" s="23">
        <f t="shared" si="19"/>
        <v>0.73461999999999994</v>
      </c>
    </row>
    <row r="1212" spans="2:4" x14ac:dyDescent="0.25">
      <c r="B1212" s="13">
        <v>44078</v>
      </c>
      <c r="C1212" s="15">
        <v>0.72699999999999998</v>
      </c>
      <c r="D1212" s="23">
        <f t="shared" si="19"/>
        <v>0.73404000000000003</v>
      </c>
    </row>
    <row r="1213" spans="2:4" x14ac:dyDescent="0.25">
      <c r="B1213" s="13">
        <v>44081</v>
      </c>
      <c r="C1213" s="15">
        <v>0.72789999999999999</v>
      </c>
      <c r="D1213" s="23">
        <f t="shared" si="19"/>
        <v>0.73253999999999997</v>
      </c>
    </row>
    <row r="1214" spans="2:4" x14ac:dyDescent="0.25">
      <c r="B1214" s="13">
        <v>44082</v>
      </c>
      <c r="C1214" s="15">
        <v>0.72889999999999999</v>
      </c>
      <c r="D1214" s="23">
        <f t="shared" si="19"/>
        <v>0.73007999999999995</v>
      </c>
    </row>
    <row r="1215" spans="2:4" x14ac:dyDescent="0.25">
      <c r="B1215" s="13">
        <v>44083</v>
      </c>
      <c r="C1215" s="15">
        <v>0.72250000000000003</v>
      </c>
      <c r="D1215" s="23">
        <f t="shared" si="19"/>
        <v>0.72738000000000003</v>
      </c>
    </row>
    <row r="1216" spans="2:4" x14ac:dyDescent="0.25">
      <c r="B1216" s="13">
        <v>44084</v>
      </c>
      <c r="C1216" s="15">
        <v>0.72799999999999998</v>
      </c>
      <c r="D1216" s="23">
        <f t="shared" si="19"/>
        <v>0.72685999999999995</v>
      </c>
    </row>
    <row r="1217" spans="2:4" x14ac:dyDescent="0.25">
      <c r="B1217" s="13">
        <v>44085</v>
      </c>
      <c r="C1217" s="15">
        <v>0.72809999999999997</v>
      </c>
      <c r="D1217" s="23">
        <f t="shared" si="19"/>
        <v>0.72708000000000006</v>
      </c>
    </row>
    <row r="1218" spans="2:4" x14ac:dyDescent="0.25">
      <c r="B1218" s="13">
        <v>44088</v>
      </c>
      <c r="C1218" s="15">
        <v>0.72870000000000001</v>
      </c>
      <c r="D1218" s="23">
        <f t="shared" si="19"/>
        <v>0.72724</v>
      </c>
    </row>
    <row r="1219" spans="2:4" x14ac:dyDescent="0.25">
      <c r="B1219" s="13">
        <v>44089</v>
      </c>
      <c r="C1219" s="15">
        <v>0.73280000000000001</v>
      </c>
      <c r="D1219" s="23">
        <f t="shared" si="19"/>
        <v>0.72802</v>
      </c>
    </row>
    <row r="1220" spans="2:4" x14ac:dyDescent="0.25">
      <c r="B1220" s="13">
        <v>44090</v>
      </c>
      <c r="C1220" s="15">
        <v>0.73109999999999997</v>
      </c>
      <c r="D1220" s="23">
        <f t="shared" si="19"/>
        <v>0.72974000000000006</v>
      </c>
    </row>
    <row r="1221" spans="2:4" x14ac:dyDescent="0.25">
      <c r="B1221" s="13">
        <v>44091</v>
      </c>
      <c r="C1221" s="15">
        <v>0.7278</v>
      </c>
      <c r="D1221" s="23">
        <f t="shared" si="19"/>
        <v>0.72970000000000002</v>
      </c>
    </row>
    <row r="1222" spans="2:4" x14ac:dyDescent="0.25">
      <c r="B1222" s="13">
        <v>44092</v>
      </c>
      <c r="C1222" s="15">
        <v>0.73199999999999998</v>
      </c>
      <c r="D1222" s="23">
        <f t="shared" si="19"/>
        <v>0.73048000000000002</v>
      </c>
    </row>
    <row r="1223" spans="2:4" x14ac:dyDescent="0.25">
      <c r="B1223" s="13">
        <v>44095</v>
      </c>
      <c r="C1223" s="15">
        <v>0.73150000000000004</v>
      </c>
      <c r="D1223" s="23">
        <f t="shared" si="19"/>
        <v>0.73104000000000002</v>
      </c>
    </row>
    <row r="1224" spans="2:4" x14ac:dyDescent="0.25">
      <c r="B1224" s="13">
        <v>44096</v>
      </c>
      <c r="C1224" s="15">
        <v>0.72130000000000005</v>
      </c>
      <c r="D1224" s="23">
        <f t="shared" si="19"/>
        <v>0.72873999999999994</v>
      </c>
    </row>
    <row r="1225" spans="2:4" x14ac:dyDescent="0.25">
      <c r="B1225" s="13">
        <v>44097</v>
      </c>
      <c r="C1225" s="15">
        <v>0.71350000000000002</v>
      </c>
      <c r="D1225" s="23">
        <f t="shared" si="19"/>
        <v>0.72521999999999998</v>
      </c>
    </row>
    <row r="1226" spans="2:4" x14ac:dyDescent="0.25">
      <c r="B1226" s="13">
        <v>44098</v>
      </c>
      <c r="C1226" s="15">
        <v>0.70420000000000005</v>
      </c>
      <c r="D1226" s="23">
        <f t="shared" si="19"/>
        <v>0.72050000000000003</v>
      </c>
    </row>
    <row r="1227" spans="2:4" x14ac:dyDescent="0.25">
      <c r="B1227" s="13">
        <v>44099</v>
      </c>
      <c r="C1227" s="15">
        <v>0.70609999999999995</v>
      </c>
      <c r="D1227" s="23">
        <f t="shared" ref="D1227:D1290" si="20">AVERAGE(C1223:C1227)</f>
        <v>0.71531999999999996</v>
      </c>
    </row>
    <row r="1228" spans="2:4" x14ac:dyDescent="0.25">
      <c r="B1228" s="13">
        <v>44102</v>
      </c>
      <c r="C1228" s="15">
        <v>0.70489999999999997</v>
      </c>
      <c r="D1228" s="23">
        <f t="shared" si="20"/>
        <v>0.71000000000000008</v>
      </c>
    </row>
    <row r="1229" spans="2:4" x14ac:dyDescent="0.25">
      <c r="B1229" s="13">
        <v>44103</v>
      </c>
      <c r="C1229" s="15">
        <v>0.70840000000000003</v>
      </c>
      <c r="D1229" s="23">
        <f t="shared" si="20"/>
        <v>0.70742000000000005</v>
      </c>
    </row>
    <row r="1230" spans="2:4" x14ac:dyDescent="0.25">
      <c r="B1230" s="13">
        <v>44104</v>
      </c>
      <c r="C1230" s="15">
        <v>0.71079999999999999</v>
      </c>
      <c r="D1230" s="23">
        <f t="shared" si="20"/>
        <v>0.70687999999999995</v>
      </c>
    </row>
    <row r="1231" spans="2:4" x14ac:dyDescent="0.25">
      <c r="B1231" s="13">
        <v>44105</v>
      </c>
      <c r="C1231" s="15">
        <v>0.71879999999999999</v>
      </c>
      <c r="D1231" s="23">
        <f t="shared" si="20"/>
        <v>0.70979999999999999</v>
      </c>
    </row>
    <row r="1232" spans="2:4" x14ac:dyDescent="0.25">
      <c r="B1232" s="13">
        <v>44106</v>
      </c>
      <c r="C1232" s="15">
        <v>0.71389999999999998</v>
      </c>
      <c r="D1232" s="23">
        <f t="shared" si="20"/>
        <v>0.71135999999999999</v>
      </c>
    </row>
    <row r="1233" spans="2:4" x14ac:dyDescent="0.25">
      <c r="B1233" s="13">
        <v>44110</v>
      </c>
      <c r="C1233" s="15">
        <v>0.71909999999999996</v>
      </c>
      <c r="D1233" s="23">
        <f t="shared" si="20"/>
        <v>0.71419999999999995</v>
      </c>
    </row>
    <row r="1234" spans="2:4" x14ac:dyDescent="0.25">
      <c r="B1234" s="13">
        <v>44111</v>
      </c>
      <c r="C1234" s="15">
        <v>0.71240000000000003</v>
      </c>
      <c r="D1234" s="23">
        <f t="shared" si="20"/>
        <v>0.71500000000000008</v>
      </c>
    </row>
    <row r="1235" spans="2:4" x14ac:dyDescent="0.25">
      <c r="B1235" s="13">
        <v>44112</v>
      </c>
      <c r="C1235" s="15">
        <v>0.71450000000000002</v>
      </c>
      <c r="D1235" s="23">
        <f t="shared" si="20"/>
        <v>0.71574000000000004</v>
      </c>
    </row>
    <row r="1236" spans="2:4" x14ac:dyDescent="0.25">
      <c r="B1236" s="13">
        <v>44113</v>
      </c>
      <c r="C1236" s="15">
        <v>0.71789999999999998</v>
      </c>
      <c r="D1236" s="23">
        <f t="shared" si="20"/>
        <v>0.71555999999999997</v>
      </c>
    </row>
    <row r="1237" spans="2:4" x14ac:dyDescent="0.25">
      <c r="B1237" s="13">
        <v>44116</v>
      </c>
      <c r="C1237" s="15">
        <v>0.72289999999999999</v>
      </c>
      <c r="D1237" s="23">
        <f t="shared" si="20"/>
        <v>0.71736</v>
      </c>
    </row>
    <row r="1238" spans="2:4" x14ac:dyDescent="0.25">
      <c r="B1238" s="13">
        <v>44117</v>
      </c>
      <c r="C1238" s="15">
        <v>0.71850000000000003</v>
      </c>
      <c r="D1238" s="23">
        <f t="shared" si="20"/>
        <v>0.7172400000000001</v>
      </c>
    </row>
    <row r="1239" spans="2:4" x14ac:dyDescent="0.25">
      <c r="B1239" s="13">
        <v>44118</v>
      </c>
      <c r="C1239" s="15">
        <v>0.71699999999999997</v>
      </c>
      <c r="D1239" s="23">
        <f t="shared" si="20"/>
        <v>0.71816000000000002</v>
      </c>
    </row>
    <row r="1240" spans="2:4" x14ac:dyDescent="0.25">
      <c r="B1240" s="13">
        <v>44119</v>
      </c>
      <c r="C1240" s="15">
        <v>0.71360000000000001</v>
      </c>
      <c r="D1240" s="23">
        <f t="shared" si="20"/>
        <v>0.71798000000000006</v>
      </c>
    </row>
    <row r="1241" spans="2:4" x14ac:dyDescent="0.25">
      <c r="B1241" s="13">
        <v>44120</v>
      </c>
      <c r="C1241" s="15">
        <v>0.70720000000000005</v>
      </c>
      <c r="D1241" s="23">
        <f t="shared" si="20"/>
        <v>0.71584000000000003</v>
      </c>
    </row>
    <row r="1242" spans="2:4" x14ac:dyDescent="0.25">
      <c r="B1242" s="13">
        <v>44123</v>
      </c>
      <c r="C1242" s="15">
        <v>0.70860000000000001</v>
      </c>
      <c r="D1242" s="23">
        <f t="shared" si="20"/>
        <v>0.71298000000000006</v>
      </c>
    </row>
    <row r="1243" spans="2:4" x14ac:dyDescent="0.25">
      <c r="B1243" s="13">
        <v>44124</v>
      </c>
      <c r="C1243" s="15">
        <v>0.70430000000000004</v>
      </c>
      <c r="D1243" s="23">
        <f t="shared" si="20"/>
        <v>0.7101400000000001</v>
      </c>
    </row>
    <row r="1244" spans="2:4" x14ac:dyDescent="0.25">
      <c r="B1244" s="13">
        <v>44125</v>
      </c>
      <c r="C1244" s="15">
        <v>0.70809999999999995</v>
      </c>
      <c r="D1244" s="23">
        <f t="shared" si="20"/>
        <v>0.70835999999999999</v>
      </c>
    </row>
    <row r="1245" spans="2:4" x14ac:dyDescent="0.25">
      <c r="B1245" s="13">
        <v>44126</v>
      </c>
      <c r="C1245" s="15">
        <v>0.70930000000000004</v>
      </c>
      <c r="D1245" s="23">
        <f t="shared" si="20"/>
        <v>0.70749999999999991</v>
      </c>
    </row>
    <row r="1246" spans="2:4" x14ac:dyDescent="0.25">
      <c r="B1246" s="13">
        <v>44127</v>
      </c>
      <c r="C1246" s="15">
        <v>0.71130000000000004</v>
      </c>
      <c r="D1246" s="23">
        <f t="shared" si="20"/>
        <v>0.70832000000000006</v>
      </c>
    </row>
    <row r="1247" spans="2:4" x14ac:dyDescent="0.25">
      <c r="B1247" s="13">
        <v>44130</v>
      </c>
      <c r="C1247" s="15">
        <v>0.71160000000000001</v>
      </c>
      <c r="D1247" s="23">
        <f t="shared" si="20"/>
        <v>0.70891999999999999</v>
      </c>
    </row>
    <row r="1248" spans="2:4" x14ac:dyDescent="0.25">
      <c r="B1248" s="13">
        <v>44131</v>
      </c>
      <c r="C1248" s="15">
        <v>0.71340000000000003</v>
      </c>
      <c r="D1248" s="23">
        <f t="shared" si="20"/>
        <v>0.71074000000000004</v>
      </c>
    </row>
    <row r="1249" spans="2:4" x14ac:dyDescent="0.25">
      <c r="B1249" s="13">
        <v>44132</v>
      </c>
      <c r="C1249" s="15">
        <v>0.71450000000000002</v>
      </c>
      <c r="D1249" s="23">
        <f t="shared" si="20"/>
        <v>0.7120200000000001</v>
      </c>
    </row>
    <row r="1250" spans="2:4" x14ac:dyDescent="0.25">
      <c r="B1250" s="13">
        <v>44133</v>
      </c>
      <c r="C1250" s="15">
        <v>0.70620000000000005</v>
      </c>
      <c r="D1250" s="23">
        <f t="shared" si="20"/>
        <v>0.71140000000000003</v>
      </c>
    </row>
    <row r="1251" spans="2:4" x14ac:dyDescent="0.25">
      <c r="B1251" s="13">
        <v>44134</v>
      </c>
      <c r="C1251" s="15">
        <v>0.70440000000000003</v>
      </c>
      <c r="D1251" s="23">
        <f t="shared" si="20"/>
        <v>0.71001999999999998</v>
      </c>
    </row>
    <row r="1252" spans="2:4" x14ac:dyDescent="0.25">
      <c r="B1252" s="13">
        <v>44137</v>
      </c>
      <c r="C1252" s="15">
        <v>0.7</v>
      </c>
      <c r="D1252" s="23">
        <f t="shared" si="20"/>
        <v>0.7077</v>
      </c>
    </row>
    <row r="1253" spans="2:4" x14ac:dyDescent="0.25">
      <c r="B1253" s="13">
        <v>44138</v>
      </c>
      <c r="C1253" s="15">
        <v>0.70299999999999996</v>
      </c>
      <c r="D1253" s="23">
        <f t="shared" si="20"/>
        <v>0.70561999999999991</v>
      </c>
    </row>
    <row r="1254" spans="2:4" x14ac:dyDescent="0.25">
      <c r="B1254" s="13">
        <v>44139</v>
      </c>
      <c r="C1254" s="15">
        <v>0.71050000000000002</v>
      </c>
      <c r="D1254" s="23">
        <f t="shared" si="20"/>
        <v>0.70482</v>
      </c>
    </row>
    <row r="1255" spans="2:4" x14ac:dyDescent="0.25">
      <c r="B1255" s="13">
        <v>44140</v>
      </c>
      <c r="C1255" s="15">
        <v>0.71660000000000001</v>
      </c>
      <c r="D1255" s="23">
        <f t="shared" si="20"/>
        <v>0.70689999999999997</v>
      </c>
    </row>
    <row r="1256" spans="2:4" x14ac:dyDescent="0.25">
      <c r="B1256" s="13">
        <v>44141</v>
      </c>
      <c r="C1256" s="15">
        <v>0.72619999999999996</v>
      </c>
      <c r="D1256" s="23">
        <f t="shared" si="20"/>
        <v>0.71126</v>
      </c>
    </row>
    <row r="1257" spans="2:4" x14ac:dyDescent="0.25">
      <c r="B1257" s="13">
        <v>44144</v>
      </c>
      <c r="C1257" s="15">
        <v>0.72919999999999996</v>
      </c>
      <c r="D1257" s="23">
        <f t="shared" si="20"/>
        <v>0.71710000000000007</v>
      </c>
    </row>
    <row r="1258" spans="2:4" x14ac:dyDescent="0.25">
      <c r="B1258" s="13">
        <v>44145</v>
      </c>
      <c r="C1258" s="15">
        <v>0.72819999999999996</v>
      </c>
      <c r="D1258" s="23">
        <f t="shared" si="20"/>
        <v>0.72213999999999989</v>
      </c>
    </row>
    <row r="1259" spans="2:4" x14ac:dyDescent="0.25">
      <c r="B1259" s="13">
        <v>44146</v>
      </c>
      <c r="C1259" s="15">
        <v>0.73089999999999999</v>
      </c>
      <c r="D1259" s="23">
        <f t="shared" si="20"/>
        <v>0.72621999999999998</v>
      </c>
    </row>
    <row r="1260" spans="2:4" x14ac:dyDescent="0.25">
      <c r="B1260" s="13">
        <v>44147</v>
      </c>
      <c r="C1260" s="15">
        <v>0.72699999999999998</v>
      </c>
      <c r="D1260" s="23">
        <f t="shared" si="20"/>
        <v>0.72830000000000006</v>
      </c>
    </row>
    <row r="1261" spans="2:4" x14ac:dyDescent="0.25">
      <c r="B1261" s="13">
        <v>44148</v>
      </c>
      <c r="C1261" s="15">
        <v>0.72299999999999998</v>
      </c>
      <c r="D1261" s="23">
        <f t="shared" si="20"/>
        <v>0.72765999999999997</v>
      </c>
    </row>
    <row r="1262" spans="2:4" x14ac:dyDescent="0.25">
      <c r="B1262" s="13">
        <v>44151</v>
      </c>
      <c r="C1262" s="15">
        <v>0.72899999999999998</v>
      </c>
      <c r="D1262" s="23">
        <f t="shared" si="20"/>
        <v>0.72761999999999993</v>
      </c>
    </row>
    <row r="1263" spans="2:4" x14ac:dyDescent="0.25">
      <c r="B1263" s="13">
        <v>44152</v>
      </c>
      <c r="C1263" s="15">
        <v>0.73219999999999996</v>
      </c>
      <c r="D1263" s="23">
        <f t="shared" si="20"/>
        <v>0.72842000000000007</v>
      </c>
    </row>
    <row r="1264" spans="2:4" x14ac:dyDescent="0.25">
      <c r="B1264" s="13">
        <v>44153</v>
      </c>
      <c r="C1264" s="15">
        <v>0.72950000000000004</v>
      </c>
      <c r="D1264" s="23">
        <f t="shared" si="20"/>
        <v>0.72814000000000001</v>
      </c>
    </row>
    <row r="1265" spans="2:4" x14ac:dyDescent="0.25">
      <c r="B1265" s="13">
        <v>44154</v>
      </c>
      <c r="C1265" s="15">
        <v>0.72950000000000004</v>
      </c>
      <c r="D1265" s="23">
        <f t="shared" si="20"/>
        <v>0.72863999999999984</v>
      </c>
    </row>
    <row r="1266" spans="2:4" x14ac:dyDescent="0.25">
      <c r="B1266" s="13">
        <v>44155</v>
      </c>
      <c r="C1266" s="15">
        <v>0.72950000000000004</v>
      </c>
      <c r="D1266" s="23">
        <f t="shared" si="20"/>
        <v>0.72993999999999981</v>
      </c>
    </row>
    <row r="1267" spans="2:4" x14ac:dyDescent="0.25">
      <c r="B1267" s="13">
        <v>44158</v>
      </c>
      <c r="C1267" s="15">
        <v>0.73129999999999995</v>
      </c>
      <c r="D1267" s="23">
        <f t="shared" si="20"/>
        <v>0.73040000000000005</v>
      </c>
    </row>
    <row r="1268" spans="2:4" x14ac:dyDescent="0.25">
      <c r="B1268" s="13">
        <v>44159</v>
      </c>
      <c r="C1268" s="15">
        <v>0.73170000000000002</v>
      </c>
      <c r="D1268" s="23">
        <f t="shared" si="20"/>
        <v>0.73030000000000006</v>
      </c>
    </row>
    <row r="1269" spans="2:4" x14ac:dyDescent="0.25">
      <c r="B1269" s="13">
        <v>44160</v>
      </c>
      <c r="C1269" s="15">
        <v>0.73560000000000003</v>
      </c>
      <c r="D1269" s="23">
        <f t="shared" si="20"/>
        <v>0.73152000000000006</v>
      </c>
    </row>
    <row r="1270" spans="2:4" x14ac:dyDescent="0.25">
      <c r="B1270" s="13">
        <v>44161</v>
      </c>
      <c r="C1270" s="15">
        <v>0.73619999999999997</v>
      </c>
      <c r="D1270" s="23">
        <f t="shared" si="20"/>
        <v>0.73285999999999996</v>
      </c>
    </row>
    <row r="1271" spans="2:4" x14ac:dyDescent="0.25">
      <c r="B1271" s="13">
        <v>44162</v>
      </c>
      <c r="C1271" s="15">
        <v>0.73750000000000004</v>
      </c>
      <c r="D1271" s="23">
        <f t="shared" si="20"/>
        <v>0.73446</v>
      </c>
    </row>
    <row r="1272" spans="2:4" x14ac:dyDescent="0.25">
      <c r="B1272" s="13">
        <v>44165</v>
      </c>
      <c r="C1272" s="15">
        <v>0.73929999999999996</v>
      </c>
      <c r="D1272" s="23">
        <f t="shared" si="20"/>
        <v>0.73605999999999994</v>
      </c>
    </row>
    <row r="1273" spans="2:4" x14ac:dyDescent="0.25">
      <c r="B1273" s="13">
        <v>44166</v>
      </c>
      <c r="C1273" s="15">
        <v>0.73680000000000001</v>
      </c>
      <c r="D1273" s="23">
        <f t="shared" si="20"/>
        <v>0.73707999999999996</v>
      </c>
    </row>
    <row r="1274" spans="2:4" x14ac:dyDescent="0.25">
      <c r="B1274" s="13">
        <v>44167</v>
      </c>
      <c r="C1274" s="15">
        <v>0.73750000000000004</v>
      </c>
      <c r="D1274" s="23">
        <f t="shared" si="20"/>
        <v>0.73746000000000012</v>
      </c>
    </row>
    <row r="1275" spans="2:4" x14ac:dyDescent="0.25">
      <c r="B1275" s="13">
        <v>44168</v>
      </c>
      <c r="C1275" s="15">
        <v>0.7409</v>
      </c>
      <c r="D1275" s="23">
        <f t="shared" si="20"/>
        <v>0.73840000000000006</v>
      </c>
    </row>
    <row r="1276" spans="2:4" x14ac:dyDescent="0.25">
      <c r="B1276" s="13">
        <v>44169</v>
      </c>
      <c r="C1276" s="15">
        <v>0.74280000000000002</v>
      </c>
      <c r="D1276" s="23">
        <f t="shared" si="20"/>
        <v>0.73946000000000001</v>
      </c>
    </row>
    <row r="1277" spans="2:4" x14ac:dyDescent="0.25">
      <c r="B1277" s="13">
        <v>44172</v>
      </c>
      <c r="C1277" s="15">
        <v>0.74299999999999999</v>
      </c>
      <c r="D1277" s="23">
        <f t="shared" si="20"/>
        <v>0.74019999999999997</v>
      </c>
    </row>
    <row r="1278" spans="2:4" x14ac:dyDescent="0.25">
      <c r="B1278" s="13">
        <v>44173</v>
      </c>
      <c r="C1278" s="15">
        <v>0.74260000000000004</v>
      </c>
      <c r="D1278" s="23">
        <f t="shared" si="20"/>
        <v>0.74136000000000002</v>
      </c>
    </row>
    <row r="1279" spans="2:4" x14ac:dyDescent="0.25">
      <c r="B1279" s="13">
        <v>44174</v>
      </c>
      <c r="C1279" s="15">
        <v>0.74419999999999997</v>
      </c>
      <c r="D1279" s="23">
        <f t="shared" si="20"/>
        <v>0.74269999999999992</v>
      </c>
    </row>
    <row r="1280" spans="2:4" x14ac:dyDescent="0.25">
      <c r="B1280" s="13">
        <v>44175</v>
      </c>
      <c r="C1280" s="15">
        <v>0.74780000000000002</v>
      </c>
      <c r="D1280" s="23">
        <f t="shared" si="20"/>
        <v>0.74407999999999996</v>
      </c>
    </row>
    <row r="1281" spans="2:4" x14ac:dyDescent="0.25">
      <c r="B1281" s="13">
        <v>44176</v>
      </c>
      <c r="C1281" s="15">
        <v>0.75609999999999999</v>
      </c>
      <c r="D1281" s="23">
        <f t="shared" si="20"/>
        <v>0.74673999999999996</v>
      </c>
    </row>
    <row r="1282" spans="2:4" x14ac:dyDescent="0.25">
      <c r="B1282" s="13">
        <v>44179</v>
      </c>
      <c r="C1282" s="15">
        <v>0.754</v>
      </c>
      <c r="D1282" s="23">
        <f t="shared" si="20"/>
        <v>0.74894000000000005</v>
      </c>
    </row>
    <row r="1283" spans="2:4" x14ac:dyDescent="0.25">
      <c r="B1283" s="13">
        <v>44180</v>
      </c>
      <c r="C1283" s="15">
        <v>0.75119999999999998</v>
      </c>
      <c r="D1283" s="23">
        <f t="shared" si="20"/>
        <v>0.75065999999999999</v>
      </c>
    </row>
    <row r="1284" spans="2:4" x14ac:dyDescent="0.25">
      <c r="B1284" s="13">
        <v>44181</v>
      </c>
      <c r="C1284" s="15">
        <v>0.75639999999999996</v>
      </c>
      <c r="D1284" s="23">
        <f t="shared" si="20"/>
        <v>0.7531000000000001</v>
      </c>
    </row>
    <row r="1285" spans="2:4" x14ac:dyDescent="0.25">
      <c r="B1285" s="13">
        <v>44182</v>
      </c>
      <c r="C1285" s="15">
        <v>0.75870000000000004</v>
      </c>
      <c r="D1285" s="23">
        <f t="shared" si="20"/>
        <v>0.75527999999999995</v>
      </c>
    </row>
    <row r="1286" spans="2:4" x14ac:dyDescent="0.25">
      <c r="B1286" s="13">
        <v>44183</v>
      </c>
      <c r="C1286" s="15">
        <v>0.75939999999999996</v>
      </c>
      <c r="D1286" s="23">
        <f t="shared" si="20"/>
        <v>0.75593999999999995</v>
      </c>
    </row>
    <row r="1287" spans="2:4" x14ac:dyDescent="0.25">
      <c r="B1287" s="13">
        <v>44186</v>
      </c>
      <c r="C1287" s="15">
        <v>0.75700000000000001</v>
      </c>
      <c r="D1287" s="23">
        <f t="shared" si="20"/>
        <v>0.75653999999999999</v>
      </c>
    </row>
    <row r="1288" spans="2:4" x14ac:dyDescent="0.25">
      <c r="B1288" s="13">
        <v>44187</v>
      </c>
      <c r="C1288" s="15">
        <v>0.75570000000000004</v>
      </c>
      <c r="D1288" s="23">
        <f t="shared" si="20"/>
        <v>0.75744</v>
      </c>
    </row>
    <row r="1289" spans="2:4" x14ac:dyDescent="0.25">
      <c r="B1289" s="13">
        <v>44188</v>
      </c>
      <c r="C1289" s="15">
        <v>0.75519999999999998</v>
      </c>
      <c r="D1289" s="23">
        <f t="shared" si="20"/>
        <v>0.75719999999999998</v>
      </c>
    </row>
    <row r="1290" spans="2:4" x14ac:dyDescent="0.25">
      <c r="B1290" s="13">
        <v>44189</v>
      </c>
      <c r="C1290" s="15">
        <v>0.75819999999999999</v>
      </c>
      <c r="D1290" s="23">
        <f t="shared" si="20"/>
        <v>0.7571</v>
      </c>
    </row>
    <row r="1291" spans="2:4" x14ac:dyDescent="0.25">
      <c r="B1291" s="13">
        <v>44194</v>
      </c>
      <c r="C1291" s="15">
        <v>0.75960000000000005</v>
      </c>
      <c r="D1291" s="23">
        <f t="shared" ref="D1291:D1354" si="21">AVERAGE(C1287:C1291)</f>
        <v>0.75714000000000004</v>
      </c>
    </row>
    <row r="1292" spans="2:4" x14ac:dyDescent="0.25">
      <c r="B1292" s="13">
        <v>44195</v>
      </c>
      <c r="C1292" s="15">
        <v>0.76570000000000005</v>
      </c>
      <c r="D1292" s="23">
        <f t="shared" si="21"/>
        <v>0.75887999999999989</v>
      </c>
    </row>
    <row r="1293" spans="2:4" x14ac:dyDescent="0.25">
      <c r="B1293" s="13">
        <v>44196</v>
      </c>
      <c r="C1293" s="15">
        <v>0.7702</v>
      </c>
      <c r="D1293" s="23">
        <f t="shared" si="21"/>
        <v>0.7617799999999999</v>
      </c>
    </row>
    <row r="1294" spans="2:4" x14ac:dyDescent="0.25">
      <c r="B1294" s="13">
        <v>44200</v>
      </c>
      <c r="C1294" s="15">
        <v>0.77029999999999998</v>
      </c>
      <c r="D1294" s="23">
        <f t="shared" si="21"/>
        <v>0.76479999999999992</v>
      </c>
    </row>
    <row r="1295" spans="2:4" x14ac:dyDescent="0.25">
      <c r="B1295" s="13">
        <v>44201</v>
      </c>
      <c r="C1295" s="15">
        <v>0.77010000000000001</v>
      </c>
      <c r="D1295" s="23">
        <f t="shared" si="21"/>
        <v>0.76718000000000008</v>
      </c>
    </row>
    <row r="1296" spans="2:4" x14ac:dyDescent="0.25">
      <c r="B1296" s="13">
        <v>44202</v>
      </c>
      <c r="C1296" s="15">
        <v>0.77659999999999996</v>
      </c>
      <c r="D1296" s="23">
        <f t="shared" si="21"/>
        <v>0.77058000000000004</v>
      </c>
    </row>
    <row r="1297" spans="2:4" x14ac:dyDescent="0.25">
      <c r="B1297" s="13">
        <v>44203</v>
      </c>
      <c r="C1297" s="15">
        <v>0.77949999999999997</v>
      </c>
      <c r="D1297" s="23">
        <f t="shared" si="21"/>
        <v>0.77334000000000003</v>
      </c>
    </row>
    <row r="1298" spans="2:4" x14ac:dyDescent="0.25">
      <c r="B1298" s="13">
        <v>44204</v>
      </c>
      <c r="C1298" s="15">
        <v>0.77690000000000003</v>
      </c>
      <c r="D1298" s="23">
        <f t="shared" si="21"/>
        <v>0.77468000000000004</v>
      </c>
    </row>
    <row r="1299" spans="2:4" x14ac:dyDescent="0.25">
      <c r="B1299" s="13">
        <v>44207</v>
      </c>
      <c r="C1299" s="15">
        <v>0.76970000000000005</v>
      </c>
      <c r="D1299" s="23">
        <f t="shared" si="21"/>
        <v>0.77455999999999992</v>
      </c>
    </row>
    <row r="1300" spans="2:4" x14ac:dyDescent="0.25">
      <c r="B1300" s="13">
        <v>44208</v>
      </c>
      <c r="C1300" s="15">
        <v>0.76910000000000001</v>
      </c>
      <c r="D1300" s="23">
        <f t="shared" si="21"/>
        <v>0.77435999999999994</v>
      </c>
    </row>
    <row r="1301" spans="2:4" x14ac:dyDescent="0.25">
      <c r="B1301" s="13">
        <v>44209</v>
      </c>
      <c r="C1301" s="15">
        <v>0.77629999999999999</v>
      </c>
      <c r="D1301" s="23">
        <f t="shared" si="21"/>
        <v>0.77429999999999999</v>
      </c>
    </row>
    <row r="1302" spans="2:4" x14ac:dyDescent="0.25">
      <c r="B1302" s="13">
        <v>44210</v>
      </c>
      <c r="C1302" s="15">
        <v>0.77510000000000001</v>
      </c>
      <c r="D1302" s="23">
        <f t="shared" si="21"/>
        <v>0.77342</v>
      </c>
    </row>
    <row r="1303" spans="2:4" x14ac:dyDescent="0.25">
      <c r="B1303" s="13">
        <v>44211</v>
      </c>
      <c r="C1303" s="15">
        <v>0.77659999999999996</v>
      </c>
      <c r="D1303" s="23">
        <f t="shared" si="21"/>
        <v>0.77336000000000005</v>
      </c>
    </row>
    <row r="1304" spans="2:4" x14ac:dyDescent="0.25">
      <c r="B1304" s="13">
        <v>44214</v>
      </c>
      <c r="C1304" s="15">
        <v>0.76849999999999996</v>
      </c>
      <c r="D1304" s="23">
        <f t="shared" si="21"/>
        <v>0.77312000000000003</v>
      </c>
    </row>
    <row r="1305" spans="2:4" x14ac:dyDescent="0.25">
      <c r="B1305" s="13">
        <v>44215</v>
      </c>
      <c r="C1305" s="15">
        <v>0.77180000000000004</v>
      </c>
      <c r="D1305" s="23">
        <f t="shared" si="21"/>
        <v>0.77366000000000013</v>
      </c>
    </row>
    <row r="1306" spans="2:4" x14ac:dyDescent="0.25">
      <c r="B1306" s="13">
        <v>44216</v>
      </c>
      <c r="C1306" s="15">
        <v>0.7722</v>
      </c>
      <c r="D1306" s="23">
        <f t="shared" si="21"/>
        <v>0.77283999999999986</v>
      </c>
    </row>
    <row r="1307" spans="2:4" x14ac:dyDescent="0.25">
      <c r="B1307" s="13">
        <v>44217</v>
      </c>
      <c r="C1307" s="15">
        <v>0.77710000000000001</v>
      </c>
      <c r="D1307" s="23">
        <f t="shared" si="21"/>
        <v>0.77324000000000004</v>
      </c>
    </row>
    <row r="1308" spans="2:4" x14ac:dyDescent="0.25">
      <c r="B1308" s="13">
        <v>44218</v>
      </c>
      <c r="C1308" s="15">
        <v>0.77459999999999996</v>
      </c>
      <c r="D1308" s="23">
        <f t="shared" si="21"/>
        <v>0.77283999999999997</v>
      </c>
    </row>
    <row r="1309" spans="2:4" x14ac:dyDescent="0.25">
      <c r="B1309" s="13">
        <v>44221</v>
      </c>
      <c r="C1309" s="15">
        <v>0.77380000000000004</v>
      </c>
      <c r="D1309" s="23">
        <f t="shared" si="21"/>
        <v>0.77390000000000003</v>
      </c>
    </row>
    <row r="1310" spans="2:4" x14ac:dyDescent="0.25">
      <c r="B1310" s="13">
        <v>44223</v>
      </c>
      <c r="C1310" s="15">
        <v>0.77359999999999995</v>
      </c>
      <c r="D1310" s="23">
        <f t="shared" si="21"/>
        <v>0.77426000000000006</v>
      </c>
    </row>
    <row r="1311" spans="2:4" x14ac:dyDescent="0.25">
      <c r="B1311" s="13">
        <v>44224</v>
      </c>
      <c r="C1311" s="15">
        <v>0.76280000000000003</v>
      </c>
      <c r="D1311" s="23">
        <f t="shared" si="21"/>
        <v>0.77237999999999996</v>
      </c>
    </row>
    <row r="1312" spans="2:4" x14ac:dyDescent="0.25">
      <c r="B1312" s="13">
        <v>44225</v>
      </c>
      <c r="C1312" s="15">
        <v>0.76449999999999996</v>
      </c>
      <c r="D1312" s="23">
        <f t="shared" si="21"/>
        <v>0.76985999999999999</v>
      </c>
    </row>
    <row r="1313" spans="2:4" x14ac:dyDescent="0.25">
      <c r="B1313" s="13">
        <v>44228</v>
      </c>
      <c r="C1313" s="15">
        <v>0.76519999999999999</v>
      </c>
      <c r="D1313" s="23">
        <f t="shared" si="21"/>
        <v>0.76798</v>
      </c>
    </row>
    <row r="1314" spans="2:4" x14ac:dyDescent="0.25">
      <c r="B1314" s="13">
        <v>44229</v>
      </c>
      <c r="C1314" s="15">
        <v>0.76229999999999998</v>
      </c>
      <c r="D1314" s="23">
        <f t="shared" si="21"/>
        <v>0.76568000000000003</v>
      </c>
    </row>
    <row r="1315" spans="2:4" x14ac:dyDescent="0.25">
      <c r="B1315" s="13">
        <v>44230</v>
      </c>
      <c r="C1315" s="15">
        <v>0.76129999999999998</v>
      </c>
      <c r="D1315" s="23">
        <f t="shared" si="21"/>
        <v>0.76322000000000001</v>
      </c>
    </row>
    <row r="1316" spans="2:4" x14ac:dyDescent="0.25">
      <c r="B1316" s="13">
        <v>44231</v>
      </c>
      <c r="C1316" s="15">
        <v>0.76239999999999997</v>
      </c>
      <c r="D1316" s="23">
        <f t="shared" si="21"/>
        <v>0.76313999999999993</v>
      </c>
    </row>
    <row r="1317" spans="2:4" x14ac:dyDescent="0.25">
      <c r="B1317" s="13">
        <v>44232</v>
      </c>
      <c r="C1317" s="15">
        <v>0.75929999999999997</v>
      </c>
      <c r="D1317" s="23">
        <f t="shared" si="21"/>
        <v>0.7621</v>
      </c>
    </row>
    <row r="1318" spans="2:4" x14ac:dyDescent="0.25">
      <c r="B1318" s="13">
        <v>44235</v>
      </c>
      <c r="C1318" s="15">
        <v>0.76729999999999998</v>
      </c>
      <c r="D1318" s="23">
        <f t="shared" si="21"/>
        <v>0.76252000000000009</v>
      </c>
    </row>
    <row r="1319" spans="2:4" x14ac:dyDescent="0.25">
      <c r="B1319" s="13">
        <v>44236</v>
      </c>
      <c r="C1319" s="15">
        <v>0.77270000000000005</v>
      </c>
      <c r="D1319" s="23">
        <f t="shared" si="21"/>
        <v>0.76459999999999995</v>
      </c>
    </row>
    <row r="1320" spans="2:4" x14ac:dyDescent="0.25">
      <c r="B1320" s="13">
        <v>44237</v>
      </c>
      <c r="C1320" s="15">
        <v>0.77400000000000002</v>
      </c>
      <c r="D1320" s="23">
        <f t="shared" si="21"/>
        <v>0.76714000000000004</v>
      </c>
    </row>
    <row r="1321" spans="2:4" x14ac:dyDescent="0.25">
      <c r="B1321" s="13">
        <v>44238</v>
      </c>
      <c r="C1321" s="15">
        <v>0.77349999999999997</v>
      </c>
      <c r="D1321" s="23">
        <f t="shared" si="21"/>
        <v>0.76936000000000004</v>
      </c>
    </row>
    <row r="1322" spans="2:4" x14ac:dyDescent="0.25">
      <c r="B1322" s="13">
        <v>44239</v>
      </c>
      <c r="C1322" s="15">
        <v>0.77449999999999997</v>
      </c>
      <c r="D1322" s="23">
        <f t="shared" si="21"/>
        <v>0.77239999999999998</v>
      </c>
    </row>
    <row r="1323" spans="2:4" x14ac:dyDescent="0.25">
      <c r="B1323" s="13">
        <v>44242</v>
      </c>
      <c r="C1323" s="15">
        <v>0.7782</v>
      </c>
      <c r="D1323" s="23">
        <f t="shared" si="21"/>
        <v>0.77457999999999994</v>
      </c>
    </row>
    <row r="1324" spans="2:4" x14ac:dyDescent="0.25">
      <c r="B1324" s="13">
        <v>44243</v>
      </c>
      <c r="C1324" s="15">
        <v>0.77959999999999996</v>
      </c>
      <c r="D1324" s="23">
        <f t="shared" si="21"/>
        <v>0.77595999999999998</v>
      </c>
    </row>
    <row r="1325" spans="2:4" x14ac:dyDescent="0.25">
      <c r="B1325" s="13">
        <v>44244</v>
      </c>
      <c r="C1325" s="15">
        <v>0.77529999999999999</v>
      </c>
      <c r="D1325" s="23">
        <f t="shared" si="21"/>
        <v>0.77622000000000002</v>
      </c>
    </row>
    <row r="1326" spans="2:4" x14ac:dyDescent="0.25">
      <c r="B1326" s="13">
        <v>44245</v>
      </c>
      <c r="C1326" s="15">
        <v>0.77539999999999998</v>
      </c>
      <c r="D1326" s="23">
        <f t="shared" si="21"/>
        <v>0.77659999999999996</v>
      </c>
    </row>
    <row r="1327" spans="2:4" x14ac:dyDescent="0.25">
      <c r="B1327" s="13">
        <v>44246</v>
      </c>
      <c r="C1327" s="15">
        <v>0.77700000000000002</v>
      </c>
      <c r="D1327" s="23">
        <f t="shared" si="21"/>
        <v>0.77710000000000001</v>
      </c>
    </row>
    <row r="1328" spans="2:4" x14ac:dyDescent="0.25">
      <c r="B1328" s="13">
        <v>44249</v>
      </c>
      <c r="C1328" s="15">
        <v>0.78759999999999997</v>
      </c>
      <c r="D1328" s="23">
        <f t="shared" si="21"/>
        <v>0.77898000000000001</v>
      </c>
    </row>
    <row r="1329" spans="2:4" x14ac:dyDescent="0.25">
      <c r="B1329" s="13">
        <v>44250</v>
      </c>
      <c r="C1329" s="15">
        <v>0.7923</v>
      </c>
      <c r="D1329" s="23">
        <f t="shared" si="21"/>
        <v>0.78151999999999999</v>
      </c>
    </row>
    <row r="1330" spans="2:4" x14ac:dyDescent="0.25">
      <c r="B1330" s="13">
        <v>44251</v>
      </c>
      <c r="C1330" s="15">
        <v>0.7913</v>
      </c>
      <c r="D1330" s="23">
        <f t="shared" si="21"/>
        <v>0.78471999999999997</v>
      </c>
    </row>
    <row r="1331" spans="2:4" x14ac:dyDescent="0.25">
      <c r="B1331" s="13">
        <v>44252</v>
      </c>
      <c r="C1331" s="15">
        <v>0.79700000000000004</v>
      </c>
      <c r="D1331" s="23">
        <f t="shared" si="21"/>
        <v>0.78904000000000007</v>
      </c>
    </row>
    <row r="1332" spans="2:4" x14ac:dyDescent="0.25">
      <c r="B1332" s="13">
        <v>44253</v>
      </c>
      <c r="C1332" s="15">
        <v>0.78290000000000004</v>
      </c>
      <c r="D1332" s="23">
        <f t="shared" si="21"/>
        <v>0.79022000000000003</v>
      </c>
    </row>
    <row r="1333" spans="2:4" x14ac:dyDescent="0.25">
      <c r="B1333" s="36">
        <v>44256</v>
      </c>
      <c r="C1333" s="37">
        <v>0.77449999999999997</v>
      </c>
      <c r="D1333" s="23">
        <f t="shared" si="21"/>
        <v>0.78760000000000008</v>
      </c>
    </row>
    <row r="1334" spans="2:4" x14ac:dyDescent="0.25">
      <c r="B1334" s="36">
        <v>44257</v>
      </c>
      <c r="C1334" s="37">
        <v>0.77549999999999997</v>
      </c>
      <c r="D1334" s="23">
        <f t="shared" si="21"/>
        <v>0.78423999999999994</v>
      </c>
    </row>
    <row r="1335" spans="2:4" x14ac:dyDescent="0.25">
      <c r="B1335" s="36">
        <v>44258</v>
      </c>
      <c r="C1335" s="37">
        <v>0.78220000000000001</v>
      </c>
      <c r="D1335" s="23">
        <f t="shared" si="21"/>
        <v>0.78242</v>
      </c>
    </row>
    <row r="1336" spans="2:4" x14ac:dyDescent="0.25">
      <c r="B1336" s="36">
        <v>44259</v>
      </c>
      <c r="C1336" s="37">
        <v>0.77929999999999999</v>
      </c>
      <c r="D1336" s="23">
        <f t="shared" si="21"/>
        <v>0.77888000000000002</v>
      </c>
    </row>
    <row r="1337" spans="2:4" x14ac:dyDescent="0.25">
      <c r="B1337" s="36">
        <v>44260</v>
      </c>
      <c r="C1337" s="37">
        <v>0.77090000000000003</v>
      </c>
      <c r="D1337" s="23">
        <f t="shared" si="21"/>
        <v>0.77648000000000006</v>
      </c>
    </row>
    <row r="1338" spans="2:4" x14ac:dyDescent="0.25">
      <c r="B1338" s="36">
        <v>44263</v>
      </c>
      <c r="C1338" s="37">
        <v>0.7702</v>
      </c>
      <c r="D1338" s="23">
        <f t="shared" si="21"/>
        <v>0.77562000000000009</v>
      </c>
    </row>
    <row r="1339" spans="2:4" x14ac:dyDescent="0.25">
      <c r="B1339" s="36">
        <v>44264</v>
      </c>
      <c r="C1339" s="37">
        <v>0.76629999999999998</v>
      </c>
      <c r="D1339" s="23">
        <f t="shared" si="21"/>
        <v>0.77378000000000002</v>
      </c>
    </row>
    <row r="1340" spans="2:4" x14ac:dyDescent="0.25">
      <c r="B1340" s="36">
        <v>44265</v>
      </c>
      <c r="C1340" s="37">
        <v>0.76839999999999997</v>
      </c>
      <c r="D1340" s="23">
        <f t="shared" si="21"/>
        <v>0.77102000000000004</v>
      </c>
    </row>
    <row r="1341" spans="2:4" x14ac:dyDescent="0.25">
      <c r="B1341" s="36">
        <v>44266</v>
      </c>
      <c r="C1341" s="37">
        <v>0.77470000000000006</v>
      </c>
      <c r="D1341" s="23">
        <f t="shared" si="21"/>
        <v>0.77010000000000001</v>
      </c>
    </row>
    <row r="1342" spans="2:4" x14ac:dyDescent="0.25">
      <c r="B1342" s="36">
        <v>44267</v>
      </c>
      <c r="C1342" s="37">
        <v>0.77849999999999997</v>
      </c>
      <c r="D1342" s="23">
        <f t="shared" si="21"/>
        <v>0.77162000000000008</v>
      </c>
    </row>
    <row r="1343" spans="2:4" x14ac:dyDescent="0.25">
      <c r="B1343" s="36">
        <v>44270</v>
      </c>
      <c r="C1343" s="37">
        <v>0.77490000000000003</v>
      </c>
      <c r="D1343" s="23">
        <f t="shared" si="21"/>
        <v>0.77256000000000014</v>
      </c>
    </row>
    <row r="1344" spans="2:4" x14ac:dyDescent="0.25">
      <c r="B1344" s="36">
        <v>44271</v>
      </c>
      <c r="C1344" s="37">
        <v>0.77529999999999999</v>
      </c>
      <c r="D1344" s="23">
        <f t="shared" si="21"/>
        <v>0.77436000000000005</v>
      </c>
    </row>
    <row r="1345" spans="2:4" x14ac:dyDescent="0.25">
      <c r="B1345" s="36">
        <v>44272</v>
      </c>
      <c r="C1345" s="37">
        <v>0.77370000000000005</v>
      </c>
      <c r="D1345" s="23">
        <f t="shared" si="21"/>
        <v>0.77542000000000011</v>
      </c>
    </row>
    <row r="1346" spans="2:4" x14ac:dyDescent="0.25">
      <c r="B1346" s="36">
        <v>44273</v>
      </c>
      <c r="C1346" s="37">
        <v>0.78269999999999995</v>
      </c>
      <c r="D1346" s="23">
        <f t="shared" si="21"/>
        <v>0.77702000000000004</v>
      </c>
    </row>
    <row r="1347" spans="2:4" x14ac:dyDescent="0.25">
      <c r="B1347" s="36">
        <v>44274</v>
      </c>
      <c r="C1347" s="37">
        <v>0.77529999999999999</v>
      </c>
      <c r="D1347" s="23">
        <f t="shared" si="21"/>
        <v>0.77638000000000007</v>
      </c>
    </row>
    <row r="1348" spans="2:4" x14ac:dyDescent="0.25">
      <c r="B1348" s="36">
        <v>44277</v>
      </c>
      <c r="C1348" s="37">
        <v>0.77259999999999995</v>
      </c>
      <c r="D1348" s="23">
        <f t="shared" si="21"/>
        <v>0.77591999999999994</v>
      </c>
    </row>
    <row r="1349" spans="2:4" x14ac:dyDescent="0.25">
      <c r="B1349" s="36">
        <v>44278</v>
      </c>
      <c r="C1349" s="37">
        <v>0.77</v>
      </c>
      <c r="D1349" s="23">
        <f t="shared" si="21"/>
        <v>0.7748600000000001</v>
      </c>
    </row>
    <row r="1350" spans="2:4" x14ac:dyDescent="0.25">
      <c r="B1350" s="36">
        <v>44279</v>
      </c>
      <c r="C1350" s="37">
        <v>0.7601</v>
      </c>
      <c r="D1350" s="23">
        <f t="shared" si="21"/>
        <v>0.77213999999999994</v>
      </c>
    </row>
    <row r="1351" spans="2:4" x14ac:dyDescent="0.25">
      <c r="B1351" s="36">
        <v>44280</v>
      </c>
      <c r="C1351" s="37">
        <v>0.76</v>
      </c>
      <c r="D1351" s="23">
        <f t="shared" si="21"/>
        <v>0.76760000000000006</v>
      </c>
    </row>
    <row r="1352" spans="2:4" x14ac:dyDescent="0.25">
      <c r="B1352" s="36">
        <v>44281</v>
      </c>
      <c r="C1352" s="37">
        <v>0.76129999999999998</v>
      </c>
      <c r="D1352" s="23">
        <f t="shared" si="21"/>
        <v>0.76479999999999992</v>
      </c>
    </row>
    <row r="1353" spans="2:4" x14ac:dyDescent="0.25">
      <c r="B1353" s="36">
        <v>44284</v>
      </c>
      <c r="C1353" s="37">
        <v>0.7631</v>
      </c>
      <c r="D1353" s="23">
        <f t="shared" si="21"/>
        <v>0.76289999999999991</v>
      </c>
    </row>
    <row r="1354" spans="2:4" x14ac:dyDescent="0.25">
      <c r="B1354" s="36">
        <v>44285</v>
      </c>
      <c r="C1354" s="37">
        <v>0.76519999999999999</v>
      </c>
      <c r="D1354" s="23">
        <f t="shared" si="21"/>
        <v>0.76194000000000006</v>
      </c>
    </row>
    <row r="1355" spans="2:4" x14ac:dyDescent="0.25">
      <c r="B1355" s="36">
        <v>44286</v>
      </c>
      <c r="C1355" s="37">
        <v>0.76019999999999999</v>
      </c>
      <c r="D1355" s="23">
        <f t="shared" ref="D1355:D1418" si="22">AVERAGE(C1351:C1355)</f>
        <v>0.76195999999999997</v>
      </c>
    </row>
    <row r="1356" spans="2:4" x14ac:dyDescent="0.25">
      <c r="B1356" s="36">
        <v>44287</v>
      </c>
      <c r="C1356" s="37">
        <v>0.75429999999999997</v>
      </c>
      <c r="D1356" s="23">
        <f t="shared" si="22"/>
        <v>0.76082000000000005</v>
      </c>
    </row>
    <row r="1357" spans="2:4" x14ac:dyDescent="0.25">
      <c r="B1357" s="36">
        <v>44292</v>
      </c>
      <c r="C1357" s="37">
        <v>0.76480000000000004</v>
      </c>
      <c r="D1357" s="23">
        <f t="shared" si="22"/>
        <v>0.76151999999999997</v>
      </c>
    </row>
    <row r="1358" spans="2:4" x14ac:dyDescent="0.25">
      <c r="B1358" s="36">
        <v>44293</v>
      </c>
      <c r="C1358" s="37">
        <v>0.76600000000000001</v>
      </c>
      <c r="D1358" s="23">
        <f t="shared" si="22"/>
        <v>0.7621</v>
      </c>
    </row>
    <row r="1359" spans="2:4" x14ac:dyDescent="0.25">
      <c r="B1359" s="36">
        <v>44294</v>
      </c>
      <c r="C1359" s="37">
        <v>0.76380000000000003</v>
      </c>
      <c r="D1359" s="23">
        <f t="shared" si="22"/>
        <v>0.76181999999999994</v>
      </c>
    </row>
    <row r="1360" spans="2:4" x14ac:dyDescent="0.25">
      <c r="B1360" s="36">
        <v>44295</v>
      </c>
      <c r="C1360" s="37">
        <v>0.76139999999999997</v>
      </c>
      <c r="D1360" s="23">
        <f t="shared" si="22"/>
        <v>0.76205999999999996</v>
      </c>
    </row>
    <row r="1361" spans="2:4" x14ac:dyDescent="0.25">
      <c r="B1361" s="36">
        <v>44298</v>
      </c>
      <c r="C1361" s="37">
        <v>0.76049999999999995</v>
      </c>
      <c r="D1361" s="23">
        <f t="shared" si="22"/>
        <v>0.76329999999999998</v>
      </c>
    </row>
    <row r="1362" spans="2:4" x14ac:dyDescent="0.25">
      <c r="B1362" s="36">
        <v>44299</v>
      </c>
      <c r="C1362" s="37">
        <v>0.76039999999999996</v>
      </c>
      <c r="D1362" s="23">
        <f t="shared" si="22"/>
        <v>0.76241999999999999</v>
      </c>
    </row>
    <row r="1363" spans="2:4" x14ac:dyDescent="0.25">
      <c r="B1363" s="36">
        <v>44300</v>
      </c>
      <c r="C1363" s="37">
        <v>0.76719999999999999</v>
      </c>
      <c r="D1363" s="23">
        <f t="shared" si="22"/>
        <v>0.76266</v>
      </c>
    </row>
    <row r="1364" spans="2:4" x14ac:dyDescent="0.25">
      <c r="B1364" s="36">
        <v>44301</v>
      </c>
      <c r="C1364" s="37">
        <v>0.77159999999999995</v>
      </c>
      <c r="D1364" s="23">
        <f t="shared" si="22"/>
        <v>0.76422000000000001</v>
      </c>
    </row>
    <row r="1365" spans="2:4" x14ac:dyDescent="0.25">
      <c r="B1365" s="36">
        <v>44302</v>
      </c>
      <c r="C1365" s="37">
        <v>0.77449999999999997</v>
      </c>
      <c r="D1365" s="23">
        <f t="shared" si="22"/>
        <v>0.76683999999999997</v>
      </c>
    </row>
    <row r="1366" spans="2:4" x14ac:dyDescent="0.25">
      <c r="B1366" s="36">
        <v>44305</v>
      </c>
      <c r="C1366" s="37">
        <v>0.77380000000000004</v>
      </c>
      <c r="D1366" s="23">
        <f t="shared" si="22"/>
        <v>0.76949999999999996</v>
      </c>
    </row>
    <row r="1367" spans="2:4" x14ac:dyDescent="0.25">
      <c r="B1367" s="36">
        <v>44306</v>
      </c>
      <c r="C1367" s="37">
        <v>0.78029999999999999</v>
      </c>
      <c r="D1367" s="23">
        <f t="shared" si="22"/>
        <v>0.77347999999999995</v>
      </c>
    </row>
    <row r="1368" spans="2:4" x14ac:dyDescent="0.25">
      <c r="B1368" s="36">
        <v>44307</v>
      </c>
      <c r="C1368" s="37">
        <v>0.77149999999999996</v>
      </c>
      <c r="D1368" s="23">
        <f t="shared" si="22"/>
        <v>0.77434000000000003</v>
      </c>
    </row>
    <row r="1369" spans="2:4" x14ac:dyDescent="0.25">
      <c r="B1369" s="36">
        <v>44308</v>
      </c>
      <c r="C1369" s="37">
        <v>0.77449999999999997</v>
      </c>
      <c r="D1369" s="23">
        <f t="shared" si="22"/>
        <v>0.77492000000000005</v>
      </c>
    </row>
    <row r="1370" spans="2:4" x14ac:dyDescent="0.25">
      <c r="B1370" s="36">
        <v>44309</v>
      </c>
      <c r="C1370" s="37">
        <v>0.77329999999999999</v>
      </c>
      <c r="D1370" s="23">
        <f t="shared" si="22"/>
        <v>0.77468000000000004</v>
      </c>
    </row>
    <row r="1371" spans="2:4" x14ac:dyDescent="0.25">
      <c r="B1371" s="36">
        <v>44312</v>
      </c>
      <c r="C1371" s="37">
        <v>0.77710000000000001</v>
      </c>
      <c r="D1371" s="23">
        <f t="shared" si="22"/>
        <v>0.77533999999999992</v>
      </c>
    </row>
    <row r="1372" spans="2:4" x14ac:dyDescent="0.25">
      <c r="B1372" s="36">
        <v>44313</v>
      </c>
      <c r="C1372" s="37">
        <v>0.77990000000000004</v>
      </c>
      <c r="D1372" s="23">
        <f t="shared" si="22"/>
        <v>0.77525999999999995</v>
      </c>
    </row>
    <row r="1373" spans="2:4" x14ac:dyDescent="0.25">
      <c r="B1373" s="36">
        <v>44314</v>
      </c>
      <c r="C1373" s="37">
        <v>0.77449999999999997</v>
      </c>
      <c r="D1373" s="23">
        <f t="shared" si="22"/>
        <v>0.77585999999999999</v>
      </c>
    </row>
    <row r="1374" spans="2:4" x14ac:dyDescent="0.25">
      <c r="B1374" s="36">
        <v>44315</v>
      </c>
      <c r="C1374" s="37">
        <v>0.77959999999999996</v>
      </c>
      <c r="D1374" s="23">
        <f t="shared" si="22"/>
        <v>0.77688000000000001</v>
      </c>
    </row>
    <row r="1375" spans="2:4" x14ac:dyDescent="0.25">
      <c r="B1375" s="36">
        <v>44316</v>
      </c>
      <c r="C1375" s="37">
        <v>0.77759999999999996</v>
      </c>
      <c r="D1375" s="23">
        <f t="shared" si="22"/>
        <v>0.77773999999999999</v>
      </c>
    </row>
    <row r="1376" spans="2:4" x14ac:dyDescent="0.25">
      <c r="B1376" s="36">
        <v>44319</v>
      </c>
      <c r="C1376" s="37">
        <v>0.77139999999999997</v>
      </c>
      <c r="D1376" s="23">
        <f t="shared" si="22"/>
        <v>0.77659999999999996</v>
      </c>
    </row>
    <row r="1377" spans="2:4" x14ac:dyDescent="0.25">
      <c r="B1377" s="36">
        <v>44320</v>
      </c>
      <c r="C1377" s="37">
        <v>0.77429999999999999</v>
      </c>
      <c r="D1377" s="23">
        <f t="shared" si="22"/>
        <v>0.77547999999999995</v>
      </c>
    </row>
    <row r="1378" spans="2:4" x14ac:dyDescent="0.25">
      <c r="B1378" s="36">
        <v>44321</v>
      </c>
      <c r="C1378" s="37">
        <v>0.77249999999999996</v>
      </c>
      <c r="D1378" s="23">
        <f t="shared" si="22"/>
        <v>0.77507999999999999</v>
      </c>
    </row>
    <row r="1379" spans="2:4" x14ac:dyDescent="0.25">
      <c r="B1379" s="36">
        <v>44322</v>
      </c>
      <c r="C1379" s="37">
        <v>0.77410000000000001</v>
      </c>
      <c r="D1379" s="23">
        <f t="shared" si="22"/>
        <v>0.77397999999999989</v>
      </c>
    </row>
    <row r="1380" spans="2:4" x14ac:dyDescent="0.25">
      <c r="B1380" s="36">
        <v>44323</v>
      </c>
      <c r="C1380" s="37">
        <v>0.77769999999999995</v>
      </c>
      <c r="D1380" s="23">
        <f t="shared" si="22"/>
        <v>0.77399999999999991</v>
      </c>
    </row>
    <row r="1381" spans="2:4" x14ac:dyDescent="0.25">
      <c r="B1381" s="36">
        <v>44326</v>
      </c>
      <c r="C1381" s="37">
        <v>0.78559999999999997</v>
      </c>
      <c r="D1381" s="23">
        <f t="shared" si="22"/>
        <v>0.77683999999999997</v>
      </c>
    </row>
    <row r="1382" spans="2:4" x14ac:dyDescent="0.25">
      <c r="B1382" s="36">
        <v>44327</v>
      </c>
      <c r="C1382" s="37">
        <v>0.78390000000000004</v>
      </c>
      <c r="D1382" s="23">
        <f t="shared" si="22"/>
        <v>0.77876000000000001</v>
      </c>
    </row>
    <row r="1383" spans="2:4" x14ac:dyDescent="0.25">
      <c r="B1383" s="36">
        <v>44328</v>
      </c>
      <c r="C1383" s="37">
        <v>0.77949999999999997</v>
      </c>
      <c r="D1383" s="23">
        <f t="shared" si="22"/>
        <v>0.78016000000000008</v>
      </c>
    </row>
    <row r="1384" spans="2:4" x14ac:dyDescent="0.25">
      <c r="B1384" s="36">
        <v>44329</v>
      </c>
      <c r="C1384" s="37">
        <v>0.77090000000000003</v>
      </c>
      <c r="D1384" s="23">
        <f t="shared" si="22"/>
        <v>0.77951999999999999</v>
      </c>
    </row>
    <row r="1385" spans="2:4" x14ac:dyDescent="0.25">
      <c r="B1385" s="36">
        <v>44330</v>
      </c>
      <c r="C1385" s="37">
        <v>0.77359999999999995</v>
      </c>
      <c r="D1385" s="23">
        <f t="shared" si="22"/>
        <v>0.77870000000000006</v>
      </c>
    </row>
    <row r="1386" spans="2:4" x14ac:dyDescent="0.25">
      <c r="B1386" s="36">
        <v>44333</v>
      </c>
      <c r="C1386" s="37">
        <v>0.77510000000000001</v>
      </c>
      <c r="D1386" s="23">
        <f t="shared" si="22"/>
        <v>0.77660000000000007</v>
      </c>
    </row>
    <row r="1387" spans="2:4" x14ac:dyDescent="0.25">
      <c r="B1387" s="36">
        <v>44334</v>
      </c>
      <c r="C1387" s="37">
        <v>0.77869999999999995</v>
      </c>
      <c r="D1387" s="23">
        <f t="shared" si="22"/>
        <v>0.77555999999999992</v>
      </c>
    </row>
    <row r="1388" spans="2:4" x14ac:dyDescent="0.25">
      <c r="B1388" s="36">
        <v>44335</v>
      </c>
      <c r="C1388" s="37">
        <v>0.77910000000000001</v>
      </c>
      <c r="D1388" s="23">
        <f t="shared" si="22"/>
        <v>0.77548000000000006</v>
      </c>
    </row>
    <row r="1389" spans="2:4" x14ac:dyDescent="0.25">
      <c r="B1389" s="36">
        <v>44336</v>
      </c>
      <c r="C1389" s="37">
        <v>0.77490000000000003</v>
      </c>
      <c r="D1389" s="23">
        <f t="shared" si="22"/>
        <v>0.77628000000000008</v>
      </c>
    </row>
    <row r="1390" spans="2:4" x14ac:dyDescent="0.25">
      <c r="B1390" s="36">
        <v>44337</v>
      </c>
      <c r="C1390" s="37">
        <v>0.77559999999999996</v>
      </c>
      <c r="D1390" s="23">
        <f t="shared" si="22"/>
        <v>0.77668000000000004</v>
      </c>
    </row>
    <row r="1391" spans="2:4" x14ac:dyDescent="0.25">
      <c r="B1391" s="36">
        <v>44340</v>
      </c>
      <c r="C1391" s="37">
        <v>0.77390000000000003</v>
      </c>
      <c r="D1391" s="23">
        <f t="shared" si="22"/>
        <v>0.77644000000000002</v>
      </c>
    </row>
    <row r="1392" spans="2:4" x14ac:dyDescent="0.25">
      <c r="B1392" s="36">
        <v>44341</v>
      </c>
      <c r="C1392" s="37">
        <v>0.77529999999999999</v>
      </c>
      <c r="D1392" s="23">
        <f t="shared" si="22"/>
        <v>0.77576000000000012</v>
      </c>
    </row>
    <row r="1393" spans="2:4" x14ac:dyDescent="0.25">
      <c r="B1393" s="36">
        <v>44342</v>
      </c>
      <c r="C1393" s="37">
        <v>0.77869999999999995</v>
      </c>
      <c r="D1393" s="23">
        <f t="shared" si="22"/>
        <v>0.77568000000000004</v>
      </c>
    </row>
    <row r="1394" spans="2:4" x14ac:dyDescent="0.25">
      <c r="B1394" s="36">
        <v>44343</v>
      </c>
      <c r="C1394" s="37">
        <v>0.77480000000000004</v>
      </c>
      <c r="D1394" s="23">
        <f t="shared" si="22"/>
        <v>0.77566000000000002</v>
      </c>
    </row>
    <row r="1395" spans="2:4" x14ac:dyDescent="0.25">
      <c r="B1395" s="36">
        <v>44344</v>
      </c>
      <c r="C1395" s="37">
        <v>0.77270000000000005</v>
      </c>
      <c r="D1395" s="23">
        <f t="shared" si="22"/>
        <v>0.77507999999999988</v>
      </c>
    </row>
    <row r="1396" spans="2:4" x14ac:dyDescent="0.25">
      <c r="B1396" s="36">
        <v>44347</v>
      </c>
      <c r="C1396" s="37">
        <v>0.77249999999999996</v>
      </c>
      <c r="D1396" s="23">
        <f t="shared" si="22"/>
        <v>0.77479999999999993</v>
      </c>
    </row>
    <row r="1397" spans="2:4" x14ac:dyDescent="0.25">
      <c r="B1397" s="36">
        <v>44348</v>
      </c>
      <c r="C1397" s="37">
        <v>0.77439999999999998</v>
      </c>
      <c r="D1397" s="23">
        <f t="shared" si="22"/>
        <v>0.77461999999999998</v>
      </c>
    </row>
    <row r="1398" spans="2:4" x14ac:dyDescent="0.25">
      <c r="B1398" s="36">
        <v>44349</v>
      </c>
      <c r="C1398" s="37">
        <v>0.7742</v>
      </c>
      <c r="D1398" s="23">
        <f t="shared" si="22"/>
        <v>0.77372000000000007</v>
      </c>
    </row>
    <row r="1399" spans="2:4" x14ac:dyDescent="0.25">
      <c r="B1399" s="36">
        <v>44350</v>
      </c>
      <c r="C1399" s="37">
        <v>0.77329999999999999</v>
      </c>
      <c r="D1399" s="23">
        <f t="shared" si="22"/>
        <v>0.77342</v>
      </c>
    </row>
    <row r="1400" spans="2:4" x14ac:dyDescent="0.25">
      <c r="B1400" s="36">
        <v>44351</v>
      </c>
      <c r="C1400" s="37">
        <v>0.76529999999999998</v>
      </c>
      <c r="D1400" s="23">
        <f t="shared" si="22"/>
        <v>0.77193999999999996</v>
      </c>
    </row>
    <row r="1401" spans="2:4" x14ac:dyDescent="0.25">
      <c r="B1401" s="36">
        <v>44354</v>
      </c>
      <c r="C1401" s="37">
        <v>0.77339999999999998</v>
      </c>
      <c r="D1401" s="23">
        <f t="shared" si="22"/>
        <v>0.77211999999999992</v>
      </c>
    </row>
    <row r="1402" spans="2:4" x14ac:dyDescent="0.25">
      <c r="B1402" s="36">
        <v>44355</v>
      </c>
      <c r="C1402" s="37">
        <v>0.77429999999999999</v>
      </c>
      <c r="D1402" s="23">
        <f t="shared" si="22"/>
        <v>0.77210000000000001</v>
      </c>
    </row>
    <row r="1403" spans="2:4" x14ac:dyDescent="0.25">
      <c r="B1403" s="36">
        <v>44356</v>
      </c>
      <c r="C1403" s="37">
        <v>0.77400000000000002</v>
      </c>
      <c r="D1403" s="23">
        <f t="shared" si="22"/>
        <v>0.77205999999999997</v>
      </c>
    </row>
    <row r="1404" spans="2:4" x14ac:dyDescent="0.25">
      <c r="B1404" s="36">
        <v>44357</v>
      </c>
      <c r="C1404" s="37">
        <v>0.77370000000000005</v>
      </c>
      <c r="D1404" s="23">
        <f t="shared" si="22"/>
        <v>0.77213999999999994</v>
      </c>
    </row>
    <row r="1405" spans="2:4" x14ac:dyDescent="0.25">
      <c r="B1405" s="36">
        <v>44358</v>
      </c>
      <c r="C1405" s="37">
        <v>0.77539999999999998</v>
      </c>
      <c r="D1405" s="23">
        <f t="shared" si="22"/>
        <v>0.77415999999999996</v>
      </c>
    </row>
    <row r="1406" spans="2:4" x14ac:dyDescent="0.25">
      <c r="B1406" s="36">
        <v>44362</v>
      </c>
      <c r="C1406" s="37">
        <v>0.77159999999999995</v>
      </c>
      <c r="D1406" s="23">
        <f t="shared" si="22"/>
        <v>0.77379999999999993</v>
      </c>
    </row>
    <row r="1407" spans="2:4" x14ac:dyDescent="0.25">
      <c r="B1407" s="36">
        <v>44363</v>
      </c>
      <c r="C1407" s="37">
        <v>0.76939999999999997</v>
      </c>
      <c r="D1407" s="23">
        <f t="shared" si="22"/>
        <v>0.77282000000000006</v>
      </c>
    </row>
    <row r="1408" spans="2:4" x14ac:dyDescent="0.25">
      <c r="B1408" s="36">
        <v>44364</v>
      </c>
      <c r="C1408" s="37">
        <v>0.76319999999999999</v>
      </c>
      <c r="D1408" s="23">
        <f t="shared" si="22"/>
        <v>0.77066000000000001</v>
      </c>
    </row>
    <row r="1409" spans="2:4" x14ac:dyDescent="0.25">
      <c r="B1409" s="36">
        <v>44365</v>
      </c>
      <c r="C1409" s="37">
        <v>0.75370000000000004</v>
      </c>
      <c r="D1409" s="23">
        <f t="shared" si="22"/>
        <v>0.7666599999999999</v>
      </c>
    </row>
    <row r="1410" spans="2:4" x14ac:dyDescent="0.25">
      <c r="B1410" s="36">
        <v>44368</v>
      </c>
      <c r="C1410" s="37">
        <v>0.75</v>
      </c>
      <c r="D1410" s="23">
        <f t="shared" si="22"/>
        <v>0.76158000000000003</v>
      </c>
    </row>
    <row r="1411" spans="2:4" x14ac:dyDescent="0.25">
      <c r="B1411" s="36">
        <v>44369</v>
      </c>
      <c r="C1411" s="37">
        <v>0.75090000000000001</v>
      </c>
      <c r="D1411" s="23">
        <f t="shared" si="22"/>
        <v>0.75744</v>
      </c>
    </row>
    <row r="1412" spans="2:4" x14ac:dyDescent="0.25">
      <c r="B1412" s="36">
        <v>44370</v>
      </c>
      <c r="C1412" s="37">
        <v>0.75449999999999995</v>
      </c>
      <c r="D1412" s="23">
        <f t="shared" si="22"/>
        <v>0.75446000000000013</v>
      </c>
    </row>
    <row r="1413" spans="2:4" x14ac:dyDescent="0.25">
      <c r="B1413" s="36">
        <v>44371</v>
      </c>
      <c r="C1413" s="37">
        <v>0.75690000000000002</v>
      </c>
      <c r="D1413" s="23">
        <f t="shared" si="22"/>
        <v>0.75319999999999998</v>
      </c>
    </row>
    <row r="1414" spans="2:4" x14ac:dyDescent="0.25">
      <c r="B1414" s="36">
        <v>44372</v>
      </c>
      <c r="C1414" s="37">
        <v>0.75939999999999996</v>
      </c>
      <c r="D1414" s="23">
        <f t="shared" si="22"/>
        <v>0.7543399999999999</v>
      </c>
    </row>
    <row r="1415" spans="2:4" x14ac:dyDescent="0.25">
      <c r="B1415" s="36">
        <v>44375</v>
      </c>
      <c r="C1415" s="37">
        <v>0.7591</v>
      </c>
      <c r="D1415" s="23">
        <f t="shared" si="22"/>
        <v>0.75615999999999994</v>
      </c>
    </row>
    <row r="1416" spans="2:4" x14ac:dyDescent="0.25">
      <c r="B1416" s="36">
        <v>44376</v>
      </c>
      <c r="C1416" s="37">
        <v>0.75629999999999997</v>
      </c>
      <c r="D1416" s="23">
        <f t="shared" si="22"/>
        <v>0.75724000000000002</v>
      </c>
    </row>
    <row r="1417" spans="2:4" x14ac:dyDescent="0.25">
      <c r="B1417" s="36">
        <v>44377</v>
      </c>
      <c r="C1417" s="37">
        <v>0.75180000000000002</v>
      </c>
      <c r="D1417" s="23">
        <f t="shared" si="22"/>
        <v>0.75670000000000004</v>
      </c>
    </row>
    <row r="1418" spans="2:4" x14ac:dyDescent="0.25">
      <c r="B1418" s="36">
        <v>44378</v>
      </c>
      <c r="C1418" s="37">
        <v>0.74829999999999997</v>
      </c>
      <c r="D1418" s="23">
        <f t="shared" si="22"/>
        <v>0.75497999999999998</v>
      </c>
    </row>
    <row r="1419" spans="2:4" x14ac:dyDescent="0.25">
      <c r="B1419" s="36">
        <v>44379</v>
      </c>
      <c r="C1419" s="37">
        <v>0.74660000000000004</v>
      </c>
      <c r="D1419" s="23">
        <f t="shared" ref="D1419:D1481" si="23">AVERAGE(C1415:C1419)</f>
        <v>0.75241999999999998</v>
      </c>
    </row>
    <row r="1420" spans="2:4" x14ac:dyDescent="0.25">
      <c r="B1420" s="36">
        <v>44382</v>
      </c>
      <c r="C1420" s="37">
        <v>0.75129999999999997</v>
      </c>
      <c r="D1420" s="23">
        <f t="shared" si="23"/>
        <v>0.75086000000000008</v>
      </c>
    </row>
    <row r="1421" spans="2:4" x14ac:dyDescent="0.25">
      <c r="B1421" s="36">
        <v>44383</v>
      </c>
      <c r="C1421" s="37">
        <v>0.75780000000000003</v>
      </c>
      <c r="D1421" s="23">
        <f t="shared" si="23"/>
        <v>0.75116000000000005</v>
      </c>
    </row>
    <row r="1422" spans="2:4" x14ac:dyDescent="0.25">
      <c r="B1422" s="36">
        <v>44384</v>
      </c>
      <c r="C1422" s="37">
        <v>0.75039999999999996</v>
      </c>
      <c r="D1422" s="23">
        <f t="shared" si="23"/>
        <v>0.75087999999999999</v>
      </c>
    </row>
    <row r="1423" spans="2:4" x14ac:dyDescent="0.25">
      <c r="B1423" s="36">
        <v>44385</v>
      </c>
      <c r="C1423" s="37">
        <v>0.746</v>
      </c>
      <c r="D1423" s="23">
        <f t="shared" si="23"/>
        <v>0.75041999999999998</v>
      </c>
    </row>
    <row r="1424" spans="2:4" x14ac:dyDescent="0.25">
      <c r="B1424" s="36">
        <v>44386</v>
      </c>
      <c r="C1424" s="37">
        <v>0.74270000000000003</v>
      </c>
      <c r="D1424" s="23">
        <f t="shared" si="23"/>
        <v>0.74964000000000008</v>
      </c>
    </row>
    <row r="1425" spans="2:4" x14ac:dyDescent="0.25">
      <c r="B1425" s="36">
        <v>44389</v>
      </c>
      <c r="C1425" s="37">
        <v>0.74739999999999995</v>
      </c>
      <c r="D1425" s="23">
        <f t="shared" si="23"/>
        <v>0.74885999999999997</v>
      </c>
    </row>
    <row r="1426" spans="2:4" x14ac:dyDescent="0.25">
      <c r="B1426" s="36">
        <v>44390</v>
      </c>
      <c r="C1426" s="37">
        <v>0.74880000000000002</v>
      </c>
      <c r="D1426" s="23">
        <f t="shared" si="23"/>
        <v>0.74706000000000006</v>
      </c>
    </row>
    <row r="1427" spans="2:4" x14ac:dyDescent="0.25">
      <c r="B1427" s="36">
        <v>44391</v>
      </c>
      <c r="C1427" s="37">
        <v>0.746</v>
      </c>
      <c r="D1427" s="23">
        <f t="shared" si="23"/>
        <v>0.74618000000000007</v>
      </c>
    </row>
    <row r="1428" spans="2:4" x14ac:dyDescent="0.25">
      <c r="B1428" s="36">
        <v>44392</v>
      </c>
      <c r="C1428" s="37">
        <v>0.74780000000000002</v>
      </c>
      <c r="D1428" s="23">
        <f t="shared" si="23"/>
        <v>0.74654000000000009</v>
      </c>
    </row>
    <row r="1429" spans="2:4" x14ac:dyDescent="0.25">
      <c r="B1429" s="36">
        <v>44393</v>
      </c>
      <c r="C1429" s="37">
        <v>0.74390000000000001</v>
      </c>
      <c r="D1429" s="23">
        <f t="shared" si="23"/>
        <v>0.74678</v>
      </c>
    </row>
    <row r="1430" spans="2:4" x14ac:dyDescent="0.25">
      <c r="B1430" s="36">
        <v>44396</v>
      </c>
      <c r="C1430" s="37">
        <v>0.73819999999999997</v>
      </c>
      <c r="D1430" s="23">
        <f t="shared" si="23"/>
        <v>0.74494000000000005</v>
      </c>
    </row>
    <row r="1431" spans="2:4" x14ac:dyDescent="0.25">
      <c r="B1431" s="36">
        <v>44397</v>
      </c>
      <c r="C1431" s="37">
        <v>0.73240000000000005</v>
      </c>
      <c r="D1431" s="23">
        <f t="shared" si="23"/>
        <v>0.7416600000000001</v>
      </c>
    </row>
    <row r="1432" spans="2:4" x14ac:dyDescent="0.25">
      <c r="B1432" s="36">
        <v>44398</v>
      </c>
      <c r="C1432" s="37">
        <v>0.7298</v>
      </c>
      <c r="D1432" s="23">
        <f t="shared" si="23"/>
        <v>0.73841999999999997</v>
      </c>
    </row>
    <row r="1433" spans="2:4" x14ac:dyDescent="0.25">
      <c r="B1433" s="36">
        <v>44399</v>
      </c>
      <c r="C1433" s="37">
        <v>0.73560000000000003</v>
      </c>
      <c r="D1433" s="23">
        <f t="shared" si="23"/>
        <v>0.73597999999999997</v>
      </c>
    </row>
    <row r="1434" spans="2:4" x14ac:dyDescent="0.25">
      <c r="B1434" s="36">
        <v>44400</v>
      </c>
      <c r="C1434" s="37">
        <v>0.73650000000000004</v>
      </c>
      <c r="D1434" s="23">
        <f t="shared" si="23"/>
        <v>0.73449999999999993</v>
      </c>
    </row>
    <row r="1435" spans="2:4" x14ac:dyDescent="0.25">
      <c r="B1435" s="36">
        <v>44403</v>
      </c>
      <c r="C1435" s="37">
        <v>0.73529999999999995</v>
      </c>
      <c r="D1435" s="23">
        <f t="shared" si="23"/>
        <v>0.73392000000000002</v>
      </c>
    </row>
    <row r="1436" spans="2:4" x14ac:dyDescent="0.25">
      <c r="B1436" s="36">
        <v>44404</v>
      </c>
      <c r="C1436" s="37">
        <v>0.73719999999999997</v>
      </c>
      <c r="D1436" s="23">
        <f t="shared" si="23"/>
        <v>0.73488000000000009</v>
      </c>
    </row>
    <row r="1437" spans="2:4" x14ac:dyDescent="0.25">
      <c r="B1437" s="36">
        <v>44405</v>
      </c>
      <c r="C1437" s="37">
        <v>0.73609999999999998</v>
      </c>
      <c r="D1437" s="23">
        <f t="shared" si="23"/>
        <v>0.73614000000000002</v>
      </c>
    </row>
    <row r="1438" spans="2:4" x14ac:dyDescent="0.25">
      <c r="B1438" s="36">
        <v>44406</v>
      </c>
      <c r="C1438" s="37">
        <v>0.73829999999999996</v>
      </c>
      <c r="D1438" s="23">
        <f t="shared" si="23"/>
        <v>0.73668</v>
      </c>
    </row>
    <row r="1439" spans="2:4" x14ac:dyDescent="0.25">
      <c r="B1439" s="36">
        <v>44407</v>
      </c>
      <c r="C1439" s="37">
        <v>0.73809999999999998</v>
      </c>
      <c r="D1439" s="23">
        <f t="shared" si="23"/>
        <v>0.73699999999999988</v>
      </c>
    </row>
    <row r="1440" spans="2:4" x14ac:dyDescent="0.25">
      <c r="B1440" s="36">
        <v>44411</v>
      </c>
      <c r="C1440" s="37">
        <v>0.73970000000000002</v>
      </c>
      <c r="D1440" s="23">
        <f t="shared" si="23"/>
        <v>0.73787999999999998</v>
      </c>
    </row>
    <row r="1441" spans="2:4" x14ac:dyDescent="0.25">
      <c r="B1441" s="36">
        <v>44412</v>
      </c>
      <c r="C1441" s="37">
        <v>0.73970000000000002</v>
      </c>
      <c r="D1441" s="23">
        <f t="shared" si="23"/>
        <v>0.73838000000000004</v>
      </c>
    </row>
    <row r="1442" spans="2:4" x14ac:dyDescent="0.25">
      <c r="B1442" s="36">
        <v>44413</v>
      </c>
      <c r="C1442" s="37">
        <v>0.73950000000000005</v>
      </c>
      <c r="D1442" s="23">
        <f t="shared" si="23"/>
        <v>0.73906000000000005</v>
      </c>
    </row>
    <row r="1443" spans="2:4" x14ac:dyDescent="0.25">
      <c r="B1443" s="36">
        <v>44414</v>
      </c>
      <c r="C1443" s="37">
        <v>0.73909999999999998</v>
      </c>
      <c r="D1443" s="23">
        <f t="shared" si="23"/>
        <v>0.7392200000000001</v>
      </c>
    </row>
    <row r="1444" spans="2:4" x14ac:dyDescent="0.25">
      <c r="B1444" s="36">
        <v>44417</v>
      </c>
      <c r="C1444" s="37">
        <v>0.73570000000000002</v>
      </c>
      <c r="D1444" s="23">
        <f t="shared" si="23"/>
        <v>0.73874000000000006</v>
      </c>
    </row>
    <row r="1445" spans="2:4" x14ac:dyDescent="0.25">
      <c r="B1445" s="36">
        <v>44418</v>
      </c>
      <c r="C1445" s="37">
        <v>0.73299999999999998</v>
      </c>
      <c r="D1445" s="23">
        <f t="shared" si="23"/>
        <v>0.73740000000000006</v>
      </c>
    </row>
    <row r="1446" spans="2:4" x14ac:dyDescent="0.25">
      <c r="B1446" s="36">
        <v>44419</v>
      </c>
      <c r="C1446" s="37">
        <v>0.73380000000000001</v>
      </c>
      <c r="D1446" s="23">
        <f t="shared" si="23"/>
        <v>0.7362200000000001</v>
      </c>
    </row>
    <row r="1447" spans="2:4" x14ac:dyDescent="0.25">
      <c r="B1447" s="36">
        <v>44420</v>
      </c>
      <c r="C1447" s="37">
        <v>0.73650000000000004</v>
      </c>
      <c r="D1447" s="23">
        <f t="shared" si="23"/>
        <v>0.73562000000000005</v>
      </c>
    </row>
    <row r="1448" spans="2:4" x14ac:dyDescent="0.25">
      <c r="B1448" s="36">
        <v>44421</v>
      </c>
      <c r="C1448" s="37">
        <v>0.73370000000000002</v>
      </c>
      <c r="D1448" s="23">
        <f t="shared" si="23"/>
        <v>0.73453999999999997</v>
      </c>
    </row>
    <row r="1449" spans="2:4" x14ac:dyDescent="0.25">
      <c r="B1449" s="36">
        <v>44424</v>
      </c>
      <c r="C1449" s="37">
        <v>0.73360000000000003</v>
      </c>
      <c r="D1449" s="23">
        <f t="shared" si="23"/>
        <v>0.73412000000000011</v>
      </c>
    </row>
    <row r="1450" spans="2:4" x14ac:dyDescent="0.25">
      <c r="B1450" s="36">
        <v>44425</v>
      </c>
      <c r="C1450" s="37">
        <v>0.73109999999999997</v>
      </c>
      <c r="D1450" s="23">
        <f t="shared" si="23"/>
        <v>0.73373999999999995</v>
      </c>
    </row>
    <row r="1451" spans="2:4" x14ac:dyDescent="0.25">
      <c r="B1451" s="36">
        <v>44426</v>
      </c>
      <c r="C1451" s="37">
        <v>0.72589999999999999</v>
      </c>
      <c r="D1451" s="23">
        <f t="shared" si="23"/>
        <v>0.73216000000000003</v>
      </c>
    </row>
    <row r="1452" spans="2:4" x14ac:dyDescent="0.25">
      <c r="B1452" s="36">
        <v>44427</v>
      </c>
      <c r="C1452" s="37">
        <v>0.71899999999999997</v>
      </c>
      <c r="D1452" s="23">
        <f t="shared" si="23"/>
        <v>0.72865999999999986</v>
      </c>
    </row>
    <row r="1453" spans="2:4" x14ac:dyDescent="0.25">
      <c r="B1453" s="36">
        <v>44428</v>
      </c>
      <c r="C1453" s="37">
        <v>0.71330000000000005</v>
      </c>
      <c r="D1453" s="23">
        <f t="shared" si="23"/>
        <v>0.72457999999999989</v>
      </c>
    </row>
    <row r="1454" spans="2:4" x14ac:dyDescent="0.25">
      <c r="B1454" s="36">
        <v>44431</v>
      </c>
      <c r="C1454" s="37">
        <v>0.71609999999999996</v>
      </c>
      <c r="D1454" s="23">
        <f t="shared" si="23"/>
        <v>0.72107999999999994</v>
      </c>
    </row>
    <row r="1455" spans="2:4" x14ac:dyDescent="0.25">
      <c r="B1455" s="36">
        <v>44432</v>
      </c>
      <c r="C1455" s="37">
        <v>0.72340000000000004</v>
      </c>
      <c r="D1455" s="23">
        <f t="shared" si="23"/>
        <v>0.71953999999999996</v>
      </c>
    </row>
    <row r="1456" spans="2:4" x14ac:dyDescent="0.25">
      <c r="B1456" s="36">
        <v>44433</v>
      </c>
      <c r="C1456" s="37">
        <v>0.72450000000000003</v>
      </c>
      <c r="D1456" s="23">
        <f t="shared" si="23"/>
        <v>0.71926000000000001</v>
      </c>
    </row>
    <row r="1457" spans="2:4" x14ac:dyDescent="0.25">
      <c r="B1457" s="36">
        <v>44434</v>
      </c>
      <c r="C1457" s="37">
        <v>0.72640000000000005</v>
      </c>
      <c r="D1457" s="23">
        <f t="shared" si="23"/>
        <v>0.72073999999999994</v>
      </c>
    </row>
    <row r="1458" spans="2:4" x14ac:dyDescent="0.25">
      <c r="B1458" s="36">
        <v>44435</v>
      </c>
      <c r="C1458" s="37">
        <v>0.72470000000000001</v>
      </c>
      <c r="D1458" s="23">
        <f t="shared" si="23"/>
        <v>0.72302</v>
      </c>
    </row>
    <row r="1459" spans="2:4" x14ac:dyDescent="0.25">
      <c r="B1459" s="36">
        <v>44438</v>
      </c>
      <c r="C1459" s="37">
        <v>0.72970000000000002</v>
      </c>
      <c r="D1459" s="23">
        <f t="shared" si="23"/>
        <v>0.72574000000000005</v>
      </c>
    </row>
    <row r="1460" spans="2:4" x14ac:dyDescent="0.25">
      <c r="B1460" s="36">
        <v>44439</v>
      </c>
      <c r="C1460" s="37">
        <v>0.73350000000000004</v>
      </c>
      <c r="D1460" s="23">
        <f t="shared" si="23"/>
        <v>0.72776000000000018</v>
      </c>
    </row>
    <row r="1461" spans="2:4" x14ac:dyDescent="0.25">
      <c r="B1461" s="36">
        <v>44440</v>
      </c>
      <c r="C1461" s="37">
        <v>0.73250000000000004</v>
      </c>
      <c r="D1461" s="23">
        <f t="shared" si="23"/>
        <v>0.72936000000000001</v>
      </c>
    </row>
    <row r="1462" spans="2:4" x14ac:dyDescent="0.25">
      <c r="B1462" s="36">
        <v>44441</v>
      </c>
      <c r="C1462" s="37">
        <v>0.73799999999999999</v>
      </c>
      <c r="D1462" s="23">
        <f t="shared" si="23"/>
        <v>0.73168</v>
      </c>
    </row>
    <row r="1463" spans="2:4" x14ac:dyDescent="0.25">
      <c r="B1463" s="36">
        <v>44442</v>
      </c>
      <c r="C1463" s="37">
        <v>0.74229999999999996</v>
      </c>
      <c r="D1463" s="23">
        <f t="shared" si="23"/>
        <v>0.73520000000000008</v>
      </c>
    </row>
    <row r="1464" spans="2:4" x14ac:dyDescent="0.25">
      <c r="B1464" s="36">
        <v>44445</v>
      </c>
      <c r="C1464" s="37">
        <v>0.74350000000000005</v>
      </c>
      <c r="D1464" s="23">
        <f t="shared" si="23"/>
        <v>0.73795999999999995</v>
      </c>
    </row>
    <row r="1465" spans="2:4" x14ac:dyDescent="0.25">
      <c r="B1465" s="36">
        <v>44446</v>
      </c>
      <c r="C1465" s="37">
        <v>0.74219999999999997</v>
      </c>
      <c r="D1465" s="23">
        <f t="shared" si="23"/>
        <v>0.73969999999999991</v>
      </c>
    </row>
    <row r="1466" spans="2:4" x14ac:dyDescent="0.25">
      <c r="B1466" s="36">
        <v>44447</v>
      </c>
      <c r="C1466" s="37">
        <v>0.73839999999999995</v>
      </c>
      <c r="D1466" s="23">
        <f t="shared" si="23"/>
        <v>0.74087999999999998</v>
      </c>
    </row>
    <row r="1467" spans="2:4" x14ac:dyDescent="0.25">
      <c r="B1467" s="36">
        <v>44448</v>
      </c>
      <c r="C1467" s="37">
        <v>0.7349</v>
      </c>
      <c r="D1467" s="23">
        <f t="shared" si="23"/>
        <v>0.74025999999999992</v>
      </c>
    </row>
    <row r="1468" spans="2:4" x14ac:dyDescent="0.25">
      <c r="B1468" s="36">
        <v>44449</v>
      </c>
      <c r="C1468" s="37">
        <v>0.73819999999999997</v>
      </c>
      <c r="D1468" s="23">
        <f t="shared" si="23"/>
        <v>0.73943999999999999</v>
      </c>
    </row>
    <row r="1469" spans="2:4" x14ac:dyDescent="0.25">
      <c r="B1469" s="36">
        <v>44452</v>
      </c>
      <c r="C1469" s="37">
        <v>0.73480000000000001</v>
      </c>
      <c r="D1469" s="23">
        <f t="shared" si="23"/>
        <v>0.73770000000000002</v>
      </c>
    </row>
    <row r="1470" spans="2:4" x14ac:dyDescent="0.25">
      <c r="B1470" s="36">
        <v>44453</v>
      </c>
      <c r="C1470" s="37">
        <v>0.73399999999999999</v>
      </c>
      <c r="D1470" s="23">
        <f t="shared" si="23"/>
        <v>0.73605999999999994</v>
      </c>
    </row>
    <row r="1471" spans="2:4" x14ac:dyDescent="0.25">
      <c r="B1471" s="36">
        <v>44454</v>
      </c>
      <c r="C1471" s="37">
        <v>0.73229999999999995</v>
      </c>
      <c r="D1471" s="23">
        <f t="shared" si="23"/>
        <v>0.73483999999999994</v>
      </c>
    </row>
    <row r="1472" spans="2:4" x14ac:dyDescent="0.25">
      <c r="B1472" s="36">
        <v>44455</v>
      </c>
      <c r="C1472" s="37">
        <v>0.73170000000000002</v>
      </c>
      <c r="D1472" s="23">
        <f t="shared" si="23"/>
        <v>0.73419999999999996</v>
      </c>
    </row>
    <row r="1473" spans="2:4" x14ac:dyDescent="0.25">
      <c r="B1473" s="36">
        <v>44456</v>
      </c>
      <c r="C1473" s="37">
        <v>0.73029999999999995</v>
      </c>
      <c r="D1473" s="23">
        <f t="shared" si="23"/>
        <v>0.73262000000000005</v>
      </c>
    </row>
    <row r="1474" spans="2:4" x14ac:dyDescent="0.25">
      <c r="B1474" s="36">
        <v>44459</v>
      </c>
      <c r="C1474" s="37">
        <v>0.72409999999999997</v>
      </c>
      <c r="D1474" s="23">
        <f t="shared" si="23"/>
        <v>0.73048000000000002</v>
      </c>
    </row>
    <row r="1475" spans="2:4" x14ac:dyDescent="0.25">
      <c r="B1475" s="36">
        <v>44460</v>
      </c>
      <c r="C1475" s="37">
        <v>0.7268</v>
      </c>
      <c r="D1475" s="23">
        <f t="shared" si="23"/>
        <v>0.72904000000000002</v>
      </c>
    </row>
    <row r="1476" spans="2:4" x14ac:dyDescent="0.25">
      <c r="B1476" s="36">
        <v>44461</v>
      </c>
      <c r="C1476" s="37">
        <v>0.72499999999999998</v>
      </c>
      <c r="D1476" s="23">
        <f t="shared" si="23"/>
        <v>0.72757999999999989</v>
      </c>
    </row>
    <row r="1477" spans="2:4" x14ac:dyDescent="0.25">
      <c r="B1477" s="36">
        <v>44462</v>
      </c>
      <c r="C1477" s="37">
        <v>0.72440000000000004</v>
      </c>
      <c r="D1477" s="23">
        <f t="shared" si="23"/>
        <v>0.7261200000000001</v>
      </c>
    </row>
    <row r="1478" spans="2:4" x14ac:dyDescent="0.25">
      <c r="B1478" s="36">
        <v>44463</v>
      </c>
      <c r="C1478" s="37">
        <v>0.72970000000000002</v>
      </c>
      <c r="D1478" s="23">
        <f t="shared" si="23"/>
        <v>0.72599999999999998</v>
      </c>
    </row>
    <row r="1479" spans="2:4" x14ac:dyDescent="0.25">
      <c r="B1479" s="36">
        <v>44466</v>
      </c>
      <c r="C1479" s="37">
        <v>0.72840000000000005</v>
      </c>
      <c r="D1479" s="23">
        <f t="shared" si="23"/>
        <v>0.72686000000000006</v>
      </c>
    </row>
    <row r="1480" spans="2:4" x14ac:dyDescent="0.25">
      <c r="B1480" s="36">
        <v>44467</v>
      </c>
      <c r="C1480" s="37">
        <v>0.73099999999999998</v>
      </c>
      <c r="D1480" s="23">
        <f>AVERAGE(C1476:C1480)</f>
        <v>0.72770000000000001</v>
      </c>
    </row>
    <row r="1481" spans="2:4" x14ac:dyDescent="0.25">
      <c r="B1481" s="36">
        <v>44468</v>
      </c>
      <c r="C1481" s="37">
        <v>0.72540000000000004</v>
      </c>
      <c r="D1481" s="23">
        <f t="shared" si="23"/>
        <v>0.72777999999999998</v>
      </c>
    </row>
    <row r="1482" spans="2:4" x14ac:dyDescent="0.25">
      <c r="B1482" s="36">
        <v>44469</v>
      </c>
      <c r="C1482" s="37">
        <v>0.72060000000000002</v>
      </c>
      <c r="D1482" s="23">
        <f>AVERAGE(C1478:C1482)</f>
        <v>0.72702</v>
      </c>
    </row>
    <row r="1483" spans="2:4" x14ac:dyDescent="0.25">
      <c r="B1483" s="36">
        <v>44470</v>
      </c>
      <c r="C1483" s="37">
        <v>0.72109999999999996</v>
      </c>
      <c r="D1483" s="23">
        <f t="shared" ref="D1483:D1523" si="24">AVERAGE(C1479:C1483)</f>
        <v>0.72530000000000006</v>
      </c>
    </row>
    <row r="1484" spans="2:4" x14ac:dyDescent="0.25">
      <c r="B1484" s="36">
        <v>44474</v>
      </c>
      <c r="C1484" s="37">
        <v>0.72650000000000003</v>
      </c>
      <c r="D1484" s="23">
        <f t="shared" si="24"/>
        <v>0.72492000000000001</v>
      </c>
    </row>
    <row r="1485" spans="2:4" x14ac:dyDescent="0.25">
      <c r="B1485" s="36">
        <v>44475</v>
      </c>
      <c r="C1485" s="37">
        <v>0.72599999999999998</v>
      </c>
      <c r="D1485" s="23">
        <f t="shared" si="24"/>
        <v>0.72392000000000001</v>
      </c>
    </row>
    <row r="1486" spans="2:4" x14ac:dyDescent="0.25">
      <c r="B1486" s="36">
        <v>44476</v>
      </c>
      <c r="C1486" s="37">
        <v>0.72809999999999997</v>
      </c>
      <c r="D1486" s="23">
        <f t="shared" si="24"/>
        <v>0.72445999999999999</v>
      </c>
    </row>
    <row r="1487" spans="2:4" x14ac:dyDescent="0.25">
      <c r="B1487" s="36">
        <v>44477</v>
      </c>
      <c r="C1487" s="37">
        <v>0.7298</v>
      </c>
      <c r="D1487" s="23">
        <f t="shared" si="24"/>
        <v>0.72629999999999995</v>
      </c>
    </row>
    <row r="1488" spans="2:4" x14ac:dyDescent="0.25">
      <c r="B1488" s="36">
        <v>44480</v>
      </c>
      <c r="C1488" s="37">
        <v>0.7319</v>
      </c>
      <c r="D1488" s="23">
        <f t="shared" si="24"/>
        <v>0.72846</v>
      </c>
    </row>
    <row r="1489" spans="2:4" x14ac:dyDescent="0.25">
      <c r="B1489" s="36">
        <v>44481</v>
      </c>
      <c r="C1489" s="37">
        <v>0.7349</v>
      </c>
      <c r="D1489" s="23">
        <f t="shared" si="24"/>
        <v>0.73014000000000001</v>
      </c>
    </row>
    <row r="1490" spans="2:4" x14ac:dyDescent="0.25">
      <c r="B1490" s="36">
        <v>44482</v>
      </c>
      <c r="C1490" s="37">
        <v>0.73399999999999999</v>
      </c>
      <c r="D1490" s="23">
        <f t="shared" si="24"/>
        <v>0.73174000000000006</v>
      </c>
    </row>
    <row r="1491" spans="2:4" x14ac:dyDescent="0.25">
      <c r="B1491" s="36">
        <v>44483</v>
      </c>
      <c r="C1491" s="37">
        <v>0.73880000000000001</v>
      </c>
      <c r="D1491" s="23">
        <f t="shared" si="24"/>
        <v>0.73387999999999998</v>
      </c>
    </row>
    <row r="1492" spans="2:4" x14ac:dyDescent="0.25">
      <c r="B1492" s="36">
        <v>44484</v>
      </c>
      <c r="C1492" s="37">
        <v>0.74219999999999997</v>
      </c>
      <c r="D1492" s="23">
        <f t="shared" si="24"/>
        <v>0.73636000000000001</v>
      </c>
    </row>
    <row r="1493" spans="2:4" x14ac:dyDescent="0.25">
      <c r="B1493" s="36">
        <v>44487</v>
      </c>
      <c r="C1493" s="37">
        <v>0.74029999999999996</v>
      </c>
      <c r="D1493" s="23">
        <f t="shared" si="24"/>
        <v>0.73804000000000003</v>
      </c>
    </row>
    <row r="1494" spans="2:4" x14ac:dyDescent="0.25">
      <c r="B1494" s="36">
        <v>44488</v>
      </c>
      <c r="C1494" s="37">
        <v>0.74550000000000005</v>
      </c>
      <c r="D1494" s="23">
        <f t="shared" si="24"/>
        <v>0.74016000000000004</v>
      </c>
    </row>
    <row r="1495" spans="2:4" x14ac:dyDescent="0.25">
      <c r="B1495" s="36">
        <v>44489</v>
      </c>
      <c r="C1495" s="37">
        <v>0.74990000000000001</v>
      </c>
      <c r="D1495" s="23">
        <f t="shared" si="24"/>
        <v>0.74334000000000011</v>
      </c>
    </row>
    <row r="1496" spans="2:4" x14ac:dyDescent="0.25">
      <c r="B1496" s="36">
        <v>44490</v>
      </c>
      <c r="C1496" s="37">
        <v>0.75080000000000002</v>
      </c>
      <c r="D1496" s="23">
        <f t="shared" si="24"/>
        <v>0.74573999999999996</v>
      </c>
    </row>
    <row r="1497" spans="2:4" x14ac:dyDescent="0.25">
      <c r="B1497" s="36">
        <v>44491</v>
      </c>
      <c r="C1497" s="37">
        <v>0.74770000000000003</v>
      </c>
      <c r="D1497" s="23">
        <f t="shared" si="24"/>
        <v>0.74683999999999995</v>
      </c>
    </row>
    <row r="1498" spans="2:4" x14ac:dyDescent="0.25">
      <c r="B1498" s="36">
        <v>44494</v>
      </c>
      <c r="C1498" s="37">
        <v>0.74870000000000003</v>
      </c>
      <c r="D1498" s="23">
        <f t="shared" si="24"/>
        <v>0.74851999999999996</v>
      </c>
    </row>
    <row r="1499" spans="2:4" x14ac:dyDescent="0.25">
      <c r="B1499" s="36">
        <v>44495</v>
      </c>
      <c r="C1499" s="37">
        <v>0.75149999999999995</v>
      </c>
      <c r="D1499" s="23">
        <f t="shared" si="24"/>
        <v>0.74972000000000005</v>
      </c>
    </row>
    <row r="1500" spans="2:4" x14ac:dyDescent="0.25">
      <c r="B1500" s="36">
        <v>44496</v>
      </c>
      <c r="C1500" s="37">
        <v>0.75260000000000005</v>
      </c>
      <c r="D1500" s="23">
        <f t="shared" si="24"/>
        <v>0.75026000000000004</v>
      </c>
    </row>
    <row r="1501" spans="2:4" x14ac:dyDescent="0.25">
      <c r="B1501" s="36">
        <v>44497</v>
      </c>
      <c r="C1501" s="37">
        <v>0.751</v>
      </c>
      <c r="D1501" s="23">
        <f t="shared" si="24"/>
        <v>0.75029999999999997</v>
      </c>
    </row>
    <row r="1502" spans="2:4" x14ac:dyDescent="0.25">
      <c r="B1502" s="36">
        <v>44498</v>
      </c>
      <c r="C1502" s="37">
        <v>0.75460000000000005</v>
      </c>
      <c r="D1502" s="23">
        <f t="shared" si="24"/>
        <v>0.75168000000000001</v>
      </c>
    </row>
    <row r="1503" spans="2:4" x14ac:dyDescent="0.25">
      <c r="B1503" s="36">
        <v>44501</v>
      </c>
      <c r="C1503" s="37">
        <v>0.75049999999999994</v>
      </c>
      <c r="D1503" s="23">
        <f>AVERAGE(C1499:C1503)</f>
        <v>0.75204000000000004</v>
      </c>
    </row>
    <row r="1504" spans="2:4" x14ac:dyDescent="0.25">
      <c r="B1504" s="36">
        <v>44502</v>
      </c>
      <c r="C1504" s="37">
        <v>0.74970000000000003</v>
      </c>
      <c r="D1504" s="23">
        <f t="shared" si="24"/>
        <v>0.75168000000000001</v>
      </c>
    </row>
    <row r="1505" spans="2:4" x14ac:dyDescent="0.25">
      <c r="B1505" s="36">
        <v>44503</v>
      </c>
      <c r="C1505" s="37">
        <v>0.74350000000000005</v>
      </c>
      <c r="D1505" s="23">
        <f t="shared" si="24"/>
        <v>0.74985999999999997</v>
      </c>
    </row>
    <row r="1506" spans="2:4" x14ac:dyDescent="0.25">
      <c r="B1506" s="36">
        <v>44504</v>
      </c>
      <c r="C1506" s="37">
        <v>0.74480000000000002</v>
      </c>
      <c r="D1506" s="23">
        <f t="shared" si="24"/>
        <v>0.74862000000000006</v>
      </c>
    </row>
    <row r="1507" spans="2:4" x14ac:dyDescent="0.25">
      <c r="B1507" s="36">
        <v>44505</v>
      </c>
      <c r="C1507" s="37">
        <v>0.73970000000000002</v>
      </c>
      <c r="D1507" s="23">
        <f t="shared" si="24"/>
        <v>0.74564000000000008</v>
      </c>
    </row>
    <row r="1508" spans="2:4" x14ac:dyDescent="0.25">
      <c r="B1508" s="36">
        <v>44508</v>
      </c>
      <c r="C1508" s="37">
        <v>0.73980000000000001</v>
      </c>
      <c r="D1508" s="23">
        <f t="shared" si="24"/>
        <v>0.74350000000000005</v>
      </c>
    </row>
    <row r="1509" spans="2:4" x14ac:dyDescent="0.25">
      <c r="B1509" s="36">
        <v>44509</v>
      </c>
      <c r="C1509" s="37">
        <v>0.74099999999999999</v>
      </c>
      <c r="D1509" s="23">
        <f t="shared" si="24"/>
        <v>0.74176000000000009</v>
      </c>
    </row>
    <row r="1510" spans="2:4" x14ac:dyDescent="0.25">
      <c r="B1510" s="36">
        <v>44510</v>
      </c>
      <c r="C1510" s="37">
        <v>0.73680000000000001</v>
      </c>
      <c r="D1510" s="23">
        <f t="shared" si="24"/>
        <v>0.74042000000000008</v>
      </c>
    </row>
    <row r="1511" spans="2:4" x14ac:dyDescent="0.25">
      <c r="B1511" s="36">
        <v>44511</v>
      </c>
      <c r="C1511" s="37">
        <v>0.73040000000000005</v>
      </c>
      <c r="D1511" s="23">
        <f t="shared" si="24"/>
        <v>0.73753999999999997</v>
      </c>
    </row>
    <row r="1512" spans="2:4" x14ac:dyDescent="0.25">
      <c r="B1512" s="36">
        <v>44512</v>
      </c>
      <c r="C1512" s="37">
        <v>0.72870000000000001</v>
      </c>
      <c r="D1512" s="23">
        <f t="shared" si="24"/>
        <v>0.73533999999999999</v>
      </c>
    </row>
    <row r="1513" spans="2:4" x14ac:dyDescent="0.25">
      <c r="B1513" s="36">
        <v>44515</v>
      </c>
      <c r="C1513" s="37">
        <v>0.73429999999999995</v>
      </c>
      <c r="D1513" s="23">
        <f t="shared" si="24"/>
        <v>0.73424</v>
      </c>
    </row>
    <row r="1514" spans="2:4" x14ac:dyDescent="0.25">
      <c r="B1514" s="36">
        <v>44516</v>
      </c>
      <c r="C1514" s="37">
        <v>0.73540000000000005</v>
      </c>
      <c r="D1514" s="23">
        <f t="shared" si="24"/>
        <v>0.7331200000000001</v>
      </c>
    </row>
    <row r="1515" spans="2:4" x14ac:dyDescent="0.25">
      <c r="B1515" s="36">
        <v>44517</v>
      </c>
      <c r="C1515" s="37">
        <v>0.72840000000000005</v>
      </c>
      <c r="D1515" s="23">
        <f t="shared" si="24"/>
        <v>0.73143999999999998</v>
      </c>
    </row>
    <row r="1516" spans="2:4" x14ac:dyDescent="0.25">
      <c r="B1516" s="36">
        <v>44518</v>
      </c>
      <c r="C1516" s="37">
        <v>0.72729999999999995</v>
      </c>
      <c r="D1516" s="23">
        <f t="shared" si="24"/>
        <v>0.73082000000000014</v>
      </c>
    </row>
    <row r="1517" spans="2:4" x14ac:dyDescent="0.25">
      <c r="B1517" s="36">
        <v>44519</v>
      </c>
      <c r="C1517" s="37">
        <v>0.72740000000000005</v>
      </c>
      <c r="D1517" s="23">
        <f t="shared" si="24"/>
        <v>0.73055999999999999</v>
      </c>
    </row>
    <row r="1518" spans="2:4" x14ac:dyDescent="0.25">
      <c r="B1518" s="36">
        <v>44522</v>
      </c>
      <c r="C1518" s="37">
        <v>0.72529999999999994</v>
      </c>
      <c r="D1518" s="23">
        <f t="shared" si="24"/>
        <v>0.72875999999999996</v>
      </c>
    </row>
    <row r="1519" spans="2:4" x14ac:dyDescent="0.25">
      <c r="B1519" s="36">
        <v>44523</v>
      </c>
      <c r="C1519" s="37">
        <v>0.72209999999999996</v>
      </c>
      <c r="D1519" s="23">
        <f t="shared" si="24"/>
        <v>0.72609999999999997</v>
      </c>
    </row>
    <row r="1520" spans="2:4" x14ac:dyDescent="0.25">
      <c r="B1520" s="36">
        <v>44524</v>
      </c>
      <c r="C1520" s="37">
        <v>0.72089999999999999</v>
      </c>
      <c r="D1520" s="23">
        <f t="shared" si="24"/>
        <v>0.72459999999999991</v>
      </c>
    </row>
    <row r="1521" spans="2:4" x14ac:dyDescent="0.25">
      <c r="B1521" s="36">
        <v>44525</v>
      </c>
      <c r="C1521" s="37">
        <v>0.72040000000000004</v>
      </c>
      <c r="D1521" s="23">
        <f t="shared" si="24"/>
        <v>0.72322000000000009</v>
      </c>
    </row>
    <row r="1522" spans="2:4" x14ac:dyDescent="0.25">
      <c r="B1522" s="36">
        <v>44526</v>
      </c>
      <c r="C1522" s="37">
        <v>0.71419999999999995</v>
      </c>
      <c r="D1522" s="23">
        <f t="shared" si="24"/>
        <v>0.72058</v>
      </c>
    </row>
    <row r="1523" spans="2:4" x14ac:dyDescent="0.25">
      <c r="B1523" s="36">
        <v>44529</v>
      </c>
      <c r="C1523" s="37">
        <v>0.71399999999999997</v>
      </c>
      <c r="D1523" s="23">
        <f t="shared" si="24"/>
        <v>0.71832000000000007</v>
      </c>
    </row>
    <row r="1524" spans="2:4" x14ac:dyDescent="0.25">
      <c r="B1524" s="36">
        <v>44530</v>
      </c>
      <c r="C1524" s="37">
        <v>0.71440000000000003</v>
      </c>
      <c r="D1524" s="23">
        <f>AVERAGE(C1520:C1524)</f>
        <v>0.71677999999999997</v>
      </c>
    </row>
    <row r="1525" spans="2:4" x14ac:dyDescent="0.25">
      <c r="B1525" s="36">
        <v>44531</v>
      </c>
      <c r="C1525" s="37">
        <v>0.71689999999999998</v>
      </c>
      <c r="D1525" s="23">
        <f t="shared" ref="D1525:D1563" si="25">AVERAGE(C1521:C1525)</f>
        <v>0.71597999999999995</v>
      </c>
    </row>
    <row r="1526" spans="2:4" x14ac:dyDescent="0.25">
      <c r="B1526" s="36">
        <v>44532</v>
      </c>
      <c r="C1526" s="37">
        <v>0.70979999999999999</v>
      </c>
      <c r="D1526" s="23">
        <f t="shared" si="25"/>
        <v>0.71385999999999994</v>
      </c>
    </row>
    <row r="1527" spans="2:4" x14ac:dyDescent="0.25">
      <c r="B1527" s="36">
        <v>44533</v>
      </c>
      <c r="C1527" s="37">
        <v>0.70760000000000001</v>
      </c>
      <c r="D1527" s="23">
        <f t="shared" si="25"/>
        <v>0.71253999999999995</v>
      </c>
    </row>
    <row r="1528" spans="2:4" x14ac:dyDescent="0.25">
      <c r="B1528" s="36">
        <v>44536</v>
      </c>
      <c r="C1528" s="37">
        <v>0.70250000000000001</v>
      </c>
      <c r="D1528" s="23">
        <f t="shared" si="25"/>
        <v>0.71023999999999998</v>
      </c>
    </row>
    <row r="1529" spans="2:4" x14ac:dyDescent="0.25">
      <c r="B1529" s="36">
        <v>44537</v>
      </c>
      <c r="C1529" s="37">
        <v>0.70709999999999995</v>
      </c>
      <c r="D1529" s="23">
        <f t="shared" si="25"/>
        <v>0.70877999999999997</v>
      </c>
    </row>
    <row r="1530" spans="2:4" x14ac:dyDescent="0.25">
      <c r="B1530" s="36">
        <v>44538</v>
      </c>
      <c r="C1530" s="37">
        <v>0.71330000000000005</v>
      </c>
      <c r="D1530" s="23">
        <f t="shared" si="25"/>
        <v>0.70806000000000002</v>
      </c>
    </row>
    <row r="1531" spans="2:4" x14ac:dyDescent="0.25">
      <c r="B1531" s="36">
        <v>44539</v>
      </c>
      <c r="C1531" s="37">
        <v>0.71740000000000004</v>
      </c>
      <c r="D1531" s="23">
        <f t="shared" si="25"/>
        <v>0.70957999999999999</v>
      </c>
    </row>
    <row r="1532" spans="2:4" x14ac:dyDescent="0.25">
      <c r="B1532" s="36">
        <v>44540</v>
      </c>
      <c r="C1532" s="37">
        <v>0.71509999999999996</v>
      </c>
      <c r="D1532" s="23">
        <f t="shared" si="25"/>
        <v>0.71108000000000005</v>
      </c>
    </row>
    <row r="1533" spans="2:4" x14ac:dyDescent="0.25">
      <c r="B1533" s="36">
        <v>44543</v>
      </c>
      <c r="C1533" s="37">
        <v>0.71760000000000002</v>
      </c>
      <c r="D1533" s="23">
        <f t="shared" si="25"/>
        <v>0.71409999999999996</v>
      </c>
    </row>
    <row r="1534" spans="2:4" x14ac:dyDescent="0.25">
      <c r="B1534" s="36">
        <v>44544</v>
      </c>
      <c r="C1534" s="37">
        <v>0.71040000000000003</v>
      </c>
      <c r="D1534" s="23">
        <f t="shared" si="25"/>
        <v>0.71475999999999995</v>
      </c>
    </row>
    <row r="1535" spans="2:4" x14ac:dyDescent="0.25">
      <c r="B1535" s="36">
        <v>44545</v>
      </c>
      <c r="C1535" s="37">
        <v>0.71140000000000003</v>
      </c>
      <c r="D1535" s="23">
        <f t="shared" si="25"/>
        <v>0.71438000000000001</v>
      </c>
    </row>
    <row r="1536" spans="2:4" x14ac:dyDescent="0.25">
      <c r="B1536" s="36">
        <v>44546</v>
      </c>
      <c r="C1536" s="37">
        <v>0.71599999999999997</v>
      </c>
      <c r="D1536" s="23">
        <f t="shared" si="25"/>
        <v>0.71409999999999996</v>
      </c>
    </row>
    <row r="1537" spans="2:4" x14ac:dyDescent="0.25">
      <c r="B1537" s="36">
        <v>44547</v>
      </c>
      <c r="C1537" s="37">
        <v>0.7167</v>
      </c>
      <c r="D1537" s="23">
        <f t="shared" si="25"/>
        <v>0.71442000000000005</v>
      </c>
    </row>
    <row r="1538" spans="2:4" x14ac:dyDescent="0.25">
      <c r="B1538" s="36">
        <v>44550</v>
      </c>
      <c r="C1538" s="37">
        <v>0.71089999999999998</v>
      </c>
      <c r="D1538" s="23">
        <f t="shared" si="25"/>
        <v>0.71308000000000005</v>
      </c>
    </row>
    <row r="1539" spans="2:4" x14ac:dyDescent="0.25">
      <c r="B1539" s="36">
        <v>44551</v>
      </c>
      <c r="C1539" s="37">
        <v>0.71130000000000004</v>
      </c>
      <c r="D1539" s="23">
        <f t="shared" si="25"/>
        <v>0.71326000000000001</v>
      </c>
    </row>
    <row r="1540" spans="2:4" x14ac:dyDescent="0.25">
      <c r="B1540" s="36">
        <v>44552</v>
      </c>
      <c r="C1540" s="37">
        <v>0.71330000000000005</v>
      </c>
      <c r="D1540" s="23">
        <f t="shared" si="25"/>
        <v>0.71364000000000005</v>
      </c>
    </row>
    <row r="1541" spans="2:4" x14ac:dyDescent="0.25">
      <c r="B1541" s="36">
        <v>44553</v>
      </c>
      <c r="C1541" s="37">
        <v>0.72099999999999997</v>
      </c>
      <c r="D1541" s="23">
        <f t="shared" si="25"/>
        <v>0.71463999999999994</v>
      </c>
    </row>
    <row r="1542" spans="2:4" x14ac:dyDescent="0.25">
      <c r="B1542" s="36">
        <v>44554</v>
      </c>
      <c r="C1542" s="37">
        <v>0.72319999999999995</v>
      </c>
      <c r="D1542" s="23">
        <f t="shared" si="25"/>
        <v>0.71594000000000002</v>
      </c>
    </row>
    <row r="1543" spans="2:4" x14ac:dyDescent="0.25">
      <c r="B1543" s="36">
        <v>44559</v>
      </c>
      <c r="C1543" s="37">
        <v>0.72330000000000005</v>
      </c>
      <c r="D1543" s="23">
        <f t="shared" si="25"/>
        <v>0.71841999999999995</v>
      </c>
    </row>
    <row r="1544" spans="2:4" x14ac:dyDescent="0.25">
      <c r="B1544" s="36">
        <v>44560</v>
      </c>
      <c r="C1544" s="37">
        <v>0.7258</v>
      </c>
      <c r="D1544" s="23">
        <f t="shared" si="25"/>
        <v>0.72131999999999996</v>
      </c>
    </row>
    <row r="1545" spans="2:4" x14ac:dyDescent="0.25">
      <c r="B1545" s="36">
        <v>44561</v>
      </c>
      <c r="C1545" s="37">
        <v>0.72560000000000002</v>
      </c>
      <c r="D1545" s="23">
        <f t="shared" si="25"/>
        <v>0.72377999999999998</v>
      </c>
    </row>
    <row r="1546" spans="2:4" x14ac:dyDescent="0.25">
      <c r="B1546" s="36">
        <v>44565</v>
      </c>
      <c r="C1546" s="37">
        <v>0.72109999999999996</v>
      </c>
      <c r="D1546" s="23">
        <f t="shared" si="25"/>
        <v>0.7238</v>
      </c>
    </row>
    <row r="1547" spans="2:4" x14ac:dyDescent="0.25">
      <c r="B1547" s="36">
        <v>44566</v>
      </c>
      <c r="C1547" s="37">
        <v>0.72319999999999995</v>
      </c>
      <c r="D1547" s="23">
        <f t="shared" si="25"/>
        <v>0.7238</v>
      </c>
    </row>
    <row r="1548" spans="2:4" x14ac:dyDescent="0.25">
      <c r="B1548" s="36">
        <v>44567</v>
      </c>
      <c r="C1548" s="37">
        <v>0.7177</v>
      </c>
      <c r="D1548" s="23">
        <f t="shared" si="25"/>
        <v>0.72267999999999988</v>
      </c>
    </row>
    <row r="1549" spans="2:4" x14ac:dyDescent="0.25">
      <c r="B1549" s="36">
        <v>44568</v>
      </c>
      <c r="C1549" s="37">
        <v>0.71619999999999995</v>
      </c>
      <c r="D1549" s="23">
        <f t="shared" si="25"/>
        <v>0.72075999999999996</v>
      </c>
    </row>
    <row r="1550" spans="2:4" x14ac:dyDescent="0.25">
      <c r="B1550" s="36">
        <v>44571</v>
      </c>
      <c r="C1550" s="37">
        <v>0.71930000000000005</v>
      </c>
      <c r="D1550" s="23">
        <f t="shared" si="25"/>
        <v>0.71949999999999992</v>
      </c>
    </row>
    <row r="1551" spans="2:4" x14ac:dyDescent="0.25">
      <c r="B1551" s="36">
        <v>44572</v>
      </c>
      <c r="C1551" s="37">
        <v>0.71860000000000002</v>
      </c>
      <c r="D1551" s="23">
        <f t="shared" si="25"/>
        <v>0.71899999999999997</v>
      </c>
    </row>
    <row r="1552" spans="2:4" x14ac:dyDescent="0.25">
      <c r="B1552" s="36">
        <v>44573</v>
      </c>
      <c r="C1552" s="37">
        <v>0.7218</v>
      </c>
      <c r="D1552" s="23">
        <f t="shared" si="25"/>
        <v>0.71872000000000003</v>
      </c>
    </row>
    <row r="1553" spans="2:4" x14ac:dyDescent="0.25">
      <c r="B1553" s="36">
        <v>44574</v>
      </c>
      <c r="C1553" s="37">
        <v>0.72909999999999997</v>
      </c>
      <c r="D1553" s="23">
        <f t="shared" si="25"/>
        <v>0.72099999999999997</v>
      </c>
    </row>
    <row r="1554" spans="2:4" x14ac:dyDescent="0.25">
      <c r="B1554" s="36">
        <v>44575</v>
      </c>
      <c r="C1554" s="37">
        <v>0.72829999999999995</v>
      </c>
      <c r="D1554" s="23">
        <f t="shared" si="25"/>
        <v>0.72341999999999995</v>
      </c>
    </row>
    <row r="1555" spans="2:4" x14ac:dyDescent="0.25">
      <c r="B1555" s="36">
        <v>44578</v>
      </c>
      <c r="C1555" s="37">
        <v>0.72070000000000001</v>
      </c>
      <c r="D1555" s="23">
        <f t="shared" si="25"/>
        <v>0.7236999999999999</v>
      </c>
    </row>
    <row r="1556" spans="2:4" x14ac:dyDescent="0.25">
      <c r="B1556" s="36">
        <v>44579</v>
      </c>
      <c r="C1556" s="37">
        <v>0.71950000000000003</v>
      </c>
      <c r="D1556" s="23">
        <f t="shared" si="25"/>
        <v>0.72387999999999997</v>
      </c>
    </row>
    <row r="1557" spans="2:4" x14ac:dyDescent="0.25">
      <c r="B1557" s="36">
        <v>44580</v>
      </c>
      <c r="C1557" s="37">
        <v>0.71879999999999999</v>
      </c>
      <c r="D1557" s="23">
        <f>AVERAGE(C1553:C1557)</f>
        <v>0.72327999999999992</v>
      </c>
    </row>
    <row r="1558" spans="2:4" x14ac:dyDescent="0.25">
      <c r="B1558" s="36">
        <v>44581</v>
      </c>
      <c r="C1558" s="37">
        <v>0.7238</v>
      </c>
      <c r="D1558" s="23">
        <f t="shared" si="25"/>
        <v>0.72221999999999986</v>
      </c>
    </row>
    <row r="1559" spans="2:4" x14ac:dyDescent="0.25">
      <c r="B1559" s="36">
        <v>44582</v>
      </c>
      <c r="C1559" s="37">
        <v>0.71919999999999995</v>
      </c>
      <c r="D1559" s="23">
        <f t="shared" si="25"/>
        <v>0.72039999999999993</v>
      </c>
    </row>
    <row r="1560" spans="2:4" x14ac:dyDescent="0.25">
      <c r="B1560" s="36">
        <v>44585</v>
      </c>
      <c r="C1560" s="37">
        <v>0.71799999999999997</v>
      </c>
      <c r="D1560" s="23">
        <f t="shared" si="25"/>
        <v>0.71985999999999994</v>
      </c>
    </row>
    <row r="1561" spans="2:4" x14ac:dyDescent="0.25">
      <c r="B1561" s="36">
        <v>44586</v>
      </c>
      <c r="C1561" s="37">
        <v>0.71330000000000005</v>
      </c>
      <c r="D1561" s="23">
        <f t="shared" si="25"/>
        <v>0.71861999999999993</v>
      </c>
    </row>
    <row r="1562" spans="2:4" x14ac:dyDescent="0.25">
      <c r="B1562" s="36">
        <v>44588</v>
      </c>
      <c r="C1562" s="37">
        <v>0.70820000000000005</v>
      </c>
      <c r="D1562" s="23">
        <f t="shared" si="25"/>
        <v>0.71650000000000003</v>
      </c>
    </row>
    <row r="1563" spans="2:4" x14ac:dyDescent="0.25">
      <c r="B1563" s="36">
        <v>44589</v>
      </c>
      <c r="C1563" s="37">
        <v>0.70279999999999998</v>
      </c>
      <c r="D1563" s="23">
        <f t="shared" si="25"/>
        <v>0.71230000000000004</v>
      </c>
    </row>
    <row r="1564" spans="2:4" x14ac:dyDescent="0.25">
      <c r="B1564" s="36">
        <v>44592</v>
      </c>
      <c r="C1564" s="37">
        <v>0.70109999999999995</v>
      </c>
      <c r="D1564" s="23">
        <f>AVERAGE(C1560:C1564)</f>
        <v>0.70867999999999998</v>
      </c>
    </row>
    <row r="1565" spans="2:4" x14ac:dyDescent="0.25">
      <c r="B1565" s="36">
        <v>44593</v>
      </c>
      <c r="C1565" s="37">
        <v>0.70660000000000001</v>
      </c>
      <c r="D1565" s="23">
        <f t="shared" ref="D1565:D1628" si="26">AVERAGE(C1561:C1565)</f>
        <v>0.70639999999999992</v>
      </c>
    </row>
    <row r="1566" spans="2:4" x14ac:dyDescent="0.25">
      <c r="B1566" s="36">
        <v>44594</v>
      </c>
      <c r="C1566" s="37">
        <v>0.71340000000000003</v>
      </c>
      <c r="D1566" s="23">
        <f t="shared" si="26"/>
        <v>0.70641999999999994</v>
      </c>
    </row>
    <row r="1567" spans="2:4" x14ac:dyDescent="0.25">
      <c r="B1567" s="36">
        <v>44595</v>
      </c>
      <c r="C1567" s="37">
        <v>0.71199999999999997</v>
      </c>
      <c r="D1567" s="23">
        <f t="shared" si="26"/>
        <v>0.70717999999999992</v>
      </c>
    </row>
    <row r="1568" spans="2:4" x14ac:dyDescent="0.25">
      <c r="B1568" s="36">
        <v>44596</v>
      </c>
      <c r="C1568" s="37">
        <v>0.71499999999999997</v>
      </c>
      <c r="D1568" s="23">
        <f t="shared" si="26"/>
        <v>0.70961999999999992</v>
      </c>
    </row>
    <row r="1569" spans="2:4" x14ac:dyDescent="0.25">
      <c r="B1569" s="36">
        <v>44599</v>
      </c>
      <c r="C1569" s="37">
        <v>0.70920000000000005</v>
      </c>
      <c r="D1569" s="23">
        <f t="shared" si="26"/>
        <v>0.71123999999999987</v>
      </c>
    </row>
    <row r="1570" spans="2:4" x14ac:dyDescent="0.25">
      <c r="B1570" s="36">
        <v>44600</v>
      </c>
      <c r="C1570" s="37">
        <v>0.71209999999999996</v>
      </c>
      <c r="D1570" s="23">
        <f t="shared" si="26"/>
        <v>0.71233999999999997</v>
      </c>
    </row>
    <row r="1571" spans="2:4" x14ac:dyDescent="0.25">
      <c r="B1571" s="36">
        <v>44601</v>
      </c>
      <c r="C1571" s="37">
        <v>0.7167</v>
      </c>
      <c r="D1571" s="23">
        <f t="shared" si="26"/>
        <v>0.71299999999999997</v>
      </c>
    </row>
    <row r="1572" spans="2:4" x14ac:dyDescent="0.25">
      <c r="B1572" s="36">
        <v>44602</v>
      </c>
      <c r="C1572" s="37">
        <v>0.71750000000000003</v>
      </c>
      <c r="D1572" s="23">
        <f t="shared" si="26"/>
        <v>0.71409999999999996</v>
      </c>
    </row>
    <row r="1573" spans="2:4" x14ac:dyDescent="0.25">
      <c r="B1573" s="36">
        <v>44603</v>
      </c>
      <c r="C1573" s="37">
        <v>0.71199999999999997</v>
      </c>
      <c r="D1573" s="23">
        <f t="shared" si="26"/>
        <v>0.71350000000000002</v>
      </c>
    </row>
    <row r="1574" spans="2:4" x14ac:dyDescent="0.25">
      <c r="B1574" s="36">
        <v>44606</v>
      </c>
      <c r="C1574" s="37">
        <v>0.71179999999999999</v>
      </c>
      <c r="D1574" s="23">
        <f t="shared" si="26"/>
        <v>0.71401999999999999</v>
      </c>
    </row>
    <row r="1575" spans="2:4" x14ac:dyDescent="0.25">
      <c r="B1575" s="36">
        <v>44607</v>
      </c>
      <c r="C1575" s="37">
        <v>0.7127</v>
      </c>
      <c r="D1575" s="23">
        <f t="shared" si="26"/>
        <v>0.71414000000000011</v>
      </c>
    </row>
    <row r="1576" spans="2:4" x14ac:dyDescent="0.25">
      <c r="B1576" s="36">
        <v>44608</v>
      </c>
      <c r="C1576" s="37">
        <v>0.71550000000000002</v>
      </c>
      <c r="D1576" s="23">
        <f t="shared" si="26"/>
        <v>0.71389999999999998</v>
      </c>
    </row>
    <row r="1577" spans="2:4" x14ac:dyDescent="0.25">
      <c r="B1577" s="36">
        <v>44609</v>
      </c>
      <c r="C1577" s="37">
        <v>0.71719999999999995</v>
      </c>
      <c r="D1577" s="23">
        <f t="shared" si="26"/>
        <v>0.71384000000000003</v>
      </c>
    </row>
    <row r="1578" spans="2:4" x14ac:dyDescent="0.25">
      <c r="B1578" s="36">
        <v>44610</v>
      </c>
      <c r="C1578" s="37">
        <v>0.72060000000000002</v>
      </c>
      <c r="D1578" s="23">
        <f t="shared" si="26"/>
        <v>0.71556000000000008</v>
      </c>
    </row>
    <row r="1579" spans="2:4" x14ac:dyDescent="0.25">
      <c r="B1579" s="36">
        <v>44613</v>
      </c>
      <c r="C1579" s="37">
        <v>0.72150000000000003</v>
      </c>
      <c r="D1579" s="23">
        <f t="shared" si="26"/>
        <v>0.71750000000000003</v>
      </c>
    </row>
    <row r="1580" spans="2:4" x14ac:dyDescent="0.25">
      <c r="B1580" s="36">
        <v>44614</v>
      </c>
      <c r="C1580" s="37">
        <v>0.72019999999999995</v>
      </c>
      <c r="D1580" s="23">
        <f t="shared" si="26"/>
        <v>0.71900000000000008</v>
      </c>
    </row>
    <row r="1581" spans="2:4" x14ac:dyDescent="0.25">
      <c r="B1581" s="36">
        <v>44615</v>
      </c>
      <c r="C1581" s="37">
        <v>0.72350000000000003</v>
      </c>
      <c r="D1581" s="23">
        <f t="shared" si="26"/>
        <v>0.72060000000000002</v>
      </c>
    </row>
    <row r="1582" spans="2:4" x14ac:dyDescent="0.25">
      <c r="B1582" s="36">
        <v>44616</v>
      </c>
      <c r="C1582" s="37">
        <v>0.7198</v>
      </c>
      <c r="D1582" s="23">
        <f t="shared" si="26"/>
        <v>0.72111999999999998</v>
      </c>
    </row>
    <row r="1583" spans="2:4" x14ac:dyDescent="0.25">
      <c r="B1583" s="36">
        <v>44617</v>
      </c>
      <c r="C1583" s="37">
        <v>0.7198</v>
      </c>
      <c r="D1583" s="23">
        <f t="shared" si="26"/>
        <v>0.72096000000000005</v>
      </c>
    </row>
    <row r="1584" spans="2:4" x14ac:dyDescent="0.25">
      <c r="B1584" s="36">
        <v>44620</v>
      </c>
      <c r="C1584" s="37">
        <v>0.71819999999999995</v>
      </c>
      <c r="D1584" s="23">
        <f t="shared" si="26"/>
        <v>0.72030000000000005</v>
      </c>
    </row>
    <row r="1585" spans="2:4" x14ac:dyDescent="0.25">
      <c r="B1585" s="36">
        <v>44621</v>
      </c>
      <c r="C1585" s="37">
        <v>0.72599999999999998</v>
      </c>
      <c r="D1585" s="23">
        <f t="shared" si="26"/>
        <v>0.72145999999999999</v>
      </c>
    </row>
    <row r="1586" spans="2:4" x14ac:dyDescent="0.25">
      <c r="B1586" s="36">
        <v>44622</v>
      </c>
      <c r="C1586" s="37">
        <v>0.72689999999999999</v>
      </c>
      <c r="D1586" s="23">
        <f t="shared" si="26"/>
        <v>0.72214</v>
      </c>
    </row>
    <row r="1587" spans="2:4" x14ac:dyDescent="0.25">
      <c r="B1587" s="36">
        <v>44623</v>
      </c>
      <c r="C1587" s="37">
        <v>0.73009999999999997</v>
      </c>
      <c r="D1587" s="23">
        <f t="shared" si="26"/>
        <v>0.72419999999999995</v>
      </c>
    </row>
    <row r="1588" spans="2:4" x14ac:dyDescent="0.25">
      <c r="B1588" s="36">
        <v>44624</v>
      </c>
      <c r="C1588" s="37">
        <v>0.7359</v>
      </c>
      <c r="D1588" s="23">
        <f t="shared" si="26"/>
        <v>0.72742000000000007</v>
      </c>
    </row>
    <row r="1589" spans="2:4" x14ac:dyDescent="0.25">
      <c r="B1589" s="36">
        <v>44627</v>
      </c>
      <c r="C1589" s="37">
        <v>0.7419</v>
      </c>
      <c r="D1589" s="23">
        <f t="shared" si="26"/>
        <v>0.73216000000000003</v>
      </c>
    </row>
    <row r="1590" spans="2:4" x14ac:dyDescent="0.25">
      <c r="B1590" s="36">
        <v>44628</v>
      </c>
      <c r="C1590" s="37">
        <v>0.73089999999999999</v>
      </c>
      <c r="D1590" s="23">
        <f t="shared" si="26"/>
        <v>0.73314000000000001</v>
      </c>
    </row>
    <row r="1591" spans="2:4" x14ac:dyDescent="0.25">
      <c r="B1591" s="36">
        <v>44629</v>
      </c>
      <c r="C1591" s="37">
        <v>0.72850000000000004</v>
      </c>
      <c r="D1591" s="23">
        <f t="shared" si="26"/>
        <v>0.73346</v>
      </c>
    </row>
    <row r="1592" spans="2:4" x14ac:dyDescent="0.25">
      <c r="B1592" s="36">
        <v>44630</v>
      </c>
      <c r="C1592" s="37">
        <v>0.73209999999999997</v>
      </c>
      <c r="D1592" s="23">
        <f t="shared" si="26"/>
        <v>0.73385999999999996</v>
      </c>
    </row>
    <row r="1593" spans="2:4" x14ac:dyDescent="0.25">
      <c r="B1593" s="36">
        <v>44631</v>
      </c>
      <c r="C1593" s="37">
        <v>0.73360000000000003</v>
      </c>
      <c r="D1593" s="23">
        <f t="shared" si="26"/>
        <v>0.73339999999999994</v>
      </c>
    </row>
    <row r="1594" spans="2:4" x14ac:dyDescent="0.25">
      <c r="B1594" s="36">
        <v>44634</v>
      </c>
      <c r="C1594" s="37">
        <v>0.7258</v>
      </c>
      <c r="D1594" s="23">
        <f t="shared" si="26"/>
        <v>0.73018000000000005</v>
      </c>
    </row>
    <row r="1595" spans="2:4" x14ac:dyDescent="0.25">
      <c r="B1595" s="36">
        <v>44635</v>
      </c>
      <c r="C1595" s="37">
        <v>0.71860000000000002</v>
      </c>
      <c r="D1595" s="23">
        <f t="shared" si="26"/>
        <v>0.72771999999999992</v>
      </c>
    </row>
    <row r="1596" spans="2:4" x14ac:dyDescent="0.25">
      <c r="B1596" s="36">
        <v>44636</v>
      </c>
      <c r="C1596" s="37">
        <v>0.72070000000000001</v>
      </c>
      <c r="D1596" s="23">
        <f>AVERAGE(C1592:C1596)</f>
        <v>0.72615999999999992</v>
      </c>
    </row>
    <row r="1597" spans="2:4" x14ac:dyDescent="0.25">
      <c r="B1597" s="36">
        <v>44637</v>
      </c>
      <c r="C1597" s="37">
        <v>0.73180000000000001</v>
      </c>
      <c r="D1597" s="23">
        <f t="shared" si="26"/>
        <v>0.72609999999999997</v>
      </c>
    </row>
    <row r="1598" spans="2:4" x14ac:dyDescent="0.25">
      <c r="B1598" s="36">
        <v>44638</v>
      </c>
      <c r="C1598" s="37">
        <v>0.73799999999999999</v>
      </c>
      <c r="D1598" s="23">
        <f t="shared" si="26"/>
        <v>0.72697999999999996</v>
      </c>
    </row>
    <row r="1599" spans="2:4" x14ac:dyDescent="0.25">
      <c r="B1599" s="36">
        <v>44641</v>
      </c>
      <c r="C1599" s="37">
        <v>0.74039999999999995</v>
      </c>
      <c r="D1599" s="23">
        <f t="shared" si="26"/>
        <v>0.72989999999999999</v>
      </c>
    </row>
    <row r="1600" spans="2:4" x14ac:dyDescent="0.25">
      <c r="B1600" s="36">
        <v>44642</v>
      </c>
      <c r="C1600" s="37">
        <v>0.73939999999999995</v>
      </c>
      <c r="D1600" s="23">
        <f t="shared" si="26"/>
        <v>0.73406000000000005</v>
      </c>
    </row>
    <row r="1601" spans="2:4" x14ac:dyDescent="0.25">
      <c r="B1601" s="36">
        <v>44643</v>
      </c>
      <c r="C1601" s="37">
        <v>0.74590000000000001</v>
      </c>
      <c r="D1601" s="23">
        <f t="shared" si="26"/>
        <v>0.73909999999999998</v>
      </c>
    </row>
    <row r="1602" spans="2:4" x14ac:dyDescent="0.25">
      <c r="B1602" s="36">
        <v>44644</v>
      </c>
      <c r="C1602" s="37">
        <v>0.74729999999999996</v>
      </c>
      <c r="D1602" s="23">
        <f t="shared" si="26"/>
        <v>0.74220000000000008</v>
      </c>
    </row>
    <row r="1603" spans="2:4" x14ac:dyDescent="0.25">
      <c r="B1603" s="36">
        <v>44645</v>
      </c>
      <c r="C1603" s="37">
        <v>0.75260000000000005</v>
      </c>
      <c r="D1603" s="23">
        <f t="shared" si="26"/>
        <v>0.74512</v>
      </c>
    </row>
    <row r="1604" spans="2:4" x14ac:dyDescent="0.25">
      <c r="B1604" s="36">
        <v>44648</v>
      </c>
      <c r="C1604" s="37">
        <v>0.75239999999999996</v>
      </c>
      <c r="D1604" s="23">
        <f t="shared" si="26"/>
        <v>0.74752000000000007</v>
      </c>
    </row>
    <row r="1605" spans="2:4" x14ac:dyDescent="0.25">
      <c r="B1605" s="36">
        <v>44649</v>
      </c>
      <c r="C1605" s="37">
        <v>0.74819999999999998</v>
      </c>
      <c r="D1605" s="23">
        <f t="shared" si="26"/>
        <v>0.74927999999999995</v>
      </c>
    </row>
    <row r="1606" spans="2:4" x14ac:dyDescent="0.25">
      <c r="B1606" s="36">
        <v>44650</v>
      </c>
      <c r="C1606" s="37">
        <v>0.75270000000000004</v>
      </c>
      <c r="D1606" s="23">
        <f t="shared" si="26"/>
        <v>0.75063999999999997</v>
      </c>
    </row>
    <row r="1607" spans="2:4" x14ac:dyDescent="0.25">
      <c r="B1607" s="36">
        <v>44651</v>
      </c>
      <c r="C1607" s="37">
        <v>0.74819999999999998</v>
      </c>
      <c r="D1607" s="23">
        <f t="shared" si="26"/>
        <v>0.75081999999999982</v>
      </c>
    </row>
    <row r="1608" spans="2:4" x14ac:dyDescent="0.25">
      <c r="B1608" s="36">
        <v>44652</v>
      </c>
      <c r="C1608" s="37">
        <v>0.74770000000000003</v>
      </c>
      <c r="D1608" s="23">
        <f t="shared" si="26"/>
        <v>0.74984000000000006</v>
      </c>
    </row>
    <row r="1609" spans="2:4" x14ac:dyDescent="0.25">
      <c r="B1609" s="36">
        <v>44655</v>
      </c>
      <c r="C1609" s="37">
        <v>0.75139999999999996</v>
      </c>
      <c r="D1609" s="23">
        <f t="shared" si="26"/>
        <v>0.74964000000000008</v>
      </c>
    </row>
    <row r="1610" spans="2:4" x14ac:dyDescent="0.25">
      <c r="B1610" s="36">
        <v>44656</v>
      </c>
      <c r="C1610" s="37">
        <v>0.76149999999999995</v>
      </c>
      <c r="D1610" s="23">
        <f t="shared" si="26"/>
        <v>0.75229999999999997</v>
      </c>
    </row>
    <row r="1611" spans="2:4" x14ac:dyDescent="0.25">
      <c r="B1611" s="36">
        <v>44657</v>
      </c>
      <c r="C1611" s="37">
        <v>0.75719999999999998</v>
      </c>
      <c r="D1611" s="23">
        <f t="shared" si="26"/>
        <v>0.75319999999999998</v>
      </c>
    </row>
    <row r="1612" spans="2:4" x14ac:dyDescent="0.25">
      <c r="B1612" s="36">
        <v>44658</v>
      </c>
      <c r="C1612" s="37">
        <v>0.74829999999999997</v>
      </c>
      <c r="D1612" s="23">
        <f t="shared" si="26"/>
        <v>0.75322</v>
      </c>
    </row>
    <row r="1613" spans="2:4" x14ac:dyDescent="0.25">
      <c r="B1613" s="36">
        <v>44659</v>
      </c>
      <c r="C1613" s="37">
        <v>0.74829999999999997</v>
      </c>
      <c r="D1613" s="23">
        <f t="shared" si="26"/>
        <v>0.7533399999999999</v>
      </c>
    </row>
    <row r="1614" spans="2:4" x14ac:dyDescent="0.25">
      <c r="B1614" s="36">
        <v>44662</v>
      </c>
      <c r="C1614" s="37">
        <v>0.74480000000000002</v>
      </c>
      <c r="D1614" s="23">
        <f t="shared" si="26"/>
        <v>0.75202000000000002</v>
      </c>
    </row>
    <row r="1615" spans="2:4" x14ac:dyDescent="0.25">
      <c r="B1615" s="36">
        <v>44663</v>
      </c>
      <c r="C1615" s="37">
        <v>0.74329999999999996</v>
      </c>
      <c r="D1615" s="23">
        <f t="shared" si="26"/>
        <v>0.74838000000000005</v>
      </c>
    </row>
    <row r="1616" spans="2:4" x14ac:dyDescent="0.25">
      <c r="B1616" s="36">
        <v>44664</v>
      </c>
      <c r="C1616" s="37">
        <v>0.74509999999999998</v>
      </c>
      <c r="D1616" s="23">
        <f t="shared" si="26"/>
        <v>0.74595999999999996</v>
      </c>
    </row>
    <row r="1617" spans="2:4" x14ac:dyDescent="0.25">
      <c r="B1617" s="36">
        <v>44665</v>
      </c>
      <c r="C1617" s="37">
        <v>0.74580000000000002</v>
      </c>
      <c r="D1617" s="23">
        <f t="shared" si="26"/>
        <v>0.74546000000000001</v>
      </c>
    </row>
    <row r="1618" spans="2:4" x14ac:dyDescent="0.25">
      <c r="B1618" s="36">
        <v>44670</v>
      </c>
      <c r="C1618" s="37">
        <v>0.73729999999999996</v>
      </c>
      <c r="D1618" s="23">
        <f t="shared" si="26"/>
        <v>0.74326000000000003</v>
      </c>
    </row>
    <row r="1619" spans="2:4" x14ac:dyDescent="0.25">
      <c r="B1619" s="36">
        <v>44671</v>
      </c>
      <c r="C1619" s="37">
        <v>0.74260000000000004</v>
      </c>
      <c r="D1619" s="23">
        <f t="shared" si="26"/>
        <v>0.74281999999999992</v>
      </c>
    </row>
    <row r="1620" spans="2:4" x14ac:dyDescent="0.25">
      <c r="B1620" s="36">
        <v>44672</v>
      </c>
      <c r="C1620" s="37">
        <v>0.74439999999999995</v>
      </c>
      <c r="D1620" s="23">
        <f t="shared" si="26"/>
        <v>0.74303999999999992</v>
      </c>
    </row>
    <row r="1621" spans="2:4" x14ac:dyDescent="0.25">
      <c r="B1621" s="36">
        <v>44673</v>
      </c>
      <c r="C1621" s="37">
        <v>0.73350000000000004</v>
      </c>
      <c r="D1621" s="23">
        <f t="shared" si="26"/>
        <v>0.74071999999999993</v>
      </c>
    </row>
    <row r="1622" spans="2:4" x14ac:dyDescent="0.25">
      <c r="B1622" s="36">
        <v>44677</v>
      </c>
      <c r="C1622" s="37">
        <v>0.72199999999999998</v>
      </c>
      <c r="D1622" s="23">
        <f t="shared" si="26"/>
        <v>0.73595999999999995</v>
      </c>
    </row>
    <row r="1623" spans="2:4" x14ac:dyDescent="0.25">
      <c r="B1623" s="36">
        <v>44678</v>
      </c>
      <c r="C1623" s="37">
        <v>0.71789999999999998</v>
      </c>
      <c r="D1623" s="23">
        <f t="shared" si="26"/>
        <v>0.73208000000000006</v>
      </c>
    </row>
    <row r="1624" spans="2:4" x14ac:dyDescent="0.25">
      <c r="B1624" s="36">
        <v>44679</v>
      </c>
      <c r="C1624" s="37">
        <v>0.70960000000000001</v>
      </c>
      <c r="D1624" s="23">
        <f t="shared" si="26"/>
        <v>0.7254799999999999</v>
      </c>
    </row>
    <row r="1625" spans="2:4" x14ac:dyDescent="0.25">
      <c r="B1625" s="36">
        <v>44680</v>
      </c>
      <c r="C1625" s="37">
        <v>0.71479999999999999</v>
      </c>
      <c r="D1625" s="23">
        <f t="shared" si="26"/>
        <v>0.71955999999999998</v>
      </c>
    </row>
    <row r="1626" spans="2:4" x14ac:dyDescent="0.25">
      <c r="B1626" s="36">
        <v>44683</v>
      </c>
      <c r="C1626" s="37">
        <v>0.70430000000000004</v>
      </c>
      <c r="D1626" s="23">
        <f t="shared" si="26"/>
        <v>0.71371999999999991</v>
      </c>
    </row>
    <row r="1627" spans="2:4" x14ac:dyDescent="0.25">
      <c r="B1627" s="36">
        <v>44684</v>
      </c>
      <c r="C1627" s="37">
        <v>0.7107</v>
      </c>
      <c r="D1627" s="23">
        <f t="shared" si="26"/>
        <v>0.71145999999999998</v>
      </c>
    </row>
    <row r="1628" spans="2:4" x14ac:dyDescent="0.25">
      <c r="B1628" s="36">
        <v>44685</v>
      </c>
      <c r="C1628" s="37">
        <v>0.71099999999999997</v>
      </c>
      <c r="D1628" s="23">
        <f t="shared" si="26"/>
        <v>0.71007999999999993</v>
      </c>
    </row>
    <row r="1629" spans="2:4" x14ac:dyDescent="0.25">
      <c r="B1629" s="36">
        <v>44686</v>
      </c>
      <c r="C1629" s="37">
        <v>0.72409999999999997</v>
      </c>
      <c r="D1629" s="23">
        <f t="shared" ref="D1629:D1692" si="27">AVERAGE(C1625:C1629)</f>
        <v>0.71297999999999995</v>
      </c>
    </row>
    <row r="1630" spans="2:4" x14ac:dyDescent="0.25">
      <c r="B1630" s="36">
        <v>44687</v>
      </c>
      <c r="C1630" s="37">
        <v>0.70950000000000002</v>
      </c>
      <c r="D1630" s="23">
        <f t="shared" si="27"/>
        <v>0.71191999999999989</v>
      </c>
    </row>
    <row r="1631" spans="2:4" x14ac:dyDescent="0.25">
      <c r="B1631" s="36">
        <v>44690</v>
      </c>
      <c r="C1631" s="37">
        <v>0.70020000000000004</v>
      </c>
      <c r="D1631" s="23">
        <f t="shared" si="27"/>
        <v>0.71109999999999995</v>
      </c>
    </row>
    <row r="1632" spans="2:4" x14ac:dyDescent="0.25">
      <c r="B1632" s="36">
        <v>44691</v>
      </c>
      <c r="C1632" s="37">
        <v>0.69750000000000001</v>
      </c>
      <c r="D1632" s="23">
        <f t="shared" si="27"/>
        <v>0.70845999999999998</v>
      </c>
    </row>
    <row r="1633" spans="2:4" x14ac:dyDescent="0.25">
      <c r="B1633" s="36">
        <v>44692</v>
      </c>
      <c r="C1633" s="37">
        <v>0.69550000000000001</v>
      </c>
      <c r="D1633" s="23">
        <f t="shared" si="27"/>
        <v>0.70535999999999999</v>
      </c>
    </row>
    <row r="1634" spans="2:4" x14ac:dyDescent="0.25">
      <c r="B1634" s="36">
        <v>44693</v>
      </c>
      <c r="C1634" s="37">
        <v>0.68789999999999996</v>
      </c>
      <c r="D1634" s="23">
        <f t="shared" si="27"/>
        <v>0.69811999999999996</v>
      </c>
    </row>
    <row r="1635" spans="2:4" x14ac:dyDescent="0.25">
      <c r="B1635" s="36">
        <v>44694</v>
      </c>
      <c r="C1635" s="37">
        <v>0.68979999999999997</v>
      </c>
      <c r="D1635" s="23">
        <f t="shared" si="27"/>
        <v>0.69418000000000002</v>
      </c>
    </row>
    <row r="1636" spans="2:4" x14ac:dyDescent="0.25">
      <c r="B1636" s="36">
        <v>44697</v>
      </c>
      <c r="C1636" s="37">
        <v>0.68889999999999996</v>
      </c>
      <c r="D1636" s="23">
        <f t="shared" si="27"/>
        <v>0.69191999999999987</v>
      </c>
    </row>
    <row r="1637" spans="2:4" x14ac:dyDescent="0.25">
      <c r="B1637" s="36">
        <v>44698</v>
      </c>
      <c r="C1637" s="37">
        <v>0.70069999999999999</v>
      </c>
      <c r="D1637" s="23">
        <f t="shared" si="27"/>
        <v>0.69255999999999995</v>
      </c>
    </row>
    <row r="1638" spans="2:4" x14ac:dyDescent="0.25">
      <c r="B1638" s="36">
        <v>44699</v>
      </c>
      <c r="C1638" s="37">
        <v>0.70340000000000003</v>
      </c>
      <c r="D1638" s="23">
        <f t="shared" si="27"/>
        <v>0.69413999999999998</v>
      </c>
    </row>
    <row r="1639" spans="2:4" x14ac:dyDescent="0.25">
      <c r="B1639" s="36">
        <v>44700</v>
      </c>
      <c r="C1639" s="37">
        <v>0.6996</v>
      </c>
      <c r="D1639" s="23">
        <f t="shared" si="27"/>
        <v>0.69647999999999999</v>
      </c>
    </row>
    <row r="1640" spans="2:4" x14ac:dyDescent="0.25">
      <c r="B1640" s="36">
        <v>44701</v>
      </c>
      <c r="C1640" s="37">
        <v>0.70399999999999996</v>
      </c>
      <c r="D1640" s="23">
        <f t="shared" si="27"/>
        <v>0.69931999999999994</v>
      </c>
    </row>
    <row r="1641" spans="2:4" x14ac:dyDescent="0.25">
      <c r="B1641" s="36">
        <v>44704</v>
      </c>
      <c r="C1641" s="37">
        <v>0.71120000000000005</v>
      </c>
      <c r="D1641" s="23">
        <f t="shared" si="27"/>
        <v>0.70377999999999985</v>
      </c>
    </row>
    <row r="1642" spans="2:4" x14ac:dyDescent="0.25">
      <c r="B1642" s="36">
        <v>44705</v>
      </c>
      <c r="C1642" s="37">
        <v>0.70830000000000004</v>
      </c>
      <c r="D1642" s="23">
        <f t="shared" si="27"/>
        <v>0.70530000000000004</v>
      </c>
    </row>
    <row r="1643" spans="2:4" x14ac:dyDescent="0.25">
      <c r="B1643" s="36">
        <v>44706</v>
      </c>
      <c r="C1643" s="37">
        <v>0.7107</v>
      </c>
      <c r="D1643" s="23">
        <f t="shared" si="27"/>
        <v>0.70675999999999994</v>
      </c>
    </row>
    <row r="1644" spans="2:4" x14ac:dyDescent="0.25">
      <c r="B1644" s="36">
        <v>44707</v>
      </c>
      <c r="C1644" s="37">
        <v>0.70660000000000001</v>
      </c>
      <c r="D1644" s="23">
        <f t="shared" si="27"/>
        <v>0.70816000000000001</v>
      </c>
    </row>
    <row r="1645" spans="2:4" x14ac:dyDescent="0.25">
      <c r="B1645" s="36">
        <v>44708</v>
      </c>
      <c r="C1645" s="37">
        <v>0.71340000000000003</v>
      </c>
      <c r="D1645" s="23">
        <f t="shared" si="27"/>
        <v>0.71004</v>
      </c>
    </row>
    <row r="1646" spans="2:4" x14ac:dyDescent="0.25">
      <c r="B1646" s="36">
        <v>44711</v>
      </c>
      <c r="C1646" s="37">
        <v>0.71840000000000004</v>
      </c>
      <c r="D1646" s="23">
        <f t="shared" si="27"/>
        <v>0.71148</v>
      </c>
    </row>
    <row r="1647" spans="2:4" x14ac:dyDescent="0.25">
      <c r="B1647" s="36">
        <v>44712</v>
      </c>
      <c r="C1647" s="37">
        <v>0.71870000000000001</v>
      </c>
      <c r="D1647" s="23">
        <f t="shared" si="27"/>
        <v>0.71355999999999997</v>
      </c>
    </row>
    <row r="1648" spans="2:4" x14ac:dyDescent="0.25">
      <c r="B1648" s="36">
        <v>44713</v>
      </c>
      <c r="C1648" s="37">
        <v>0.71679999999999999</v>
      </c>
      <c r="D1648" s="23">
        <f t="shared" si="27"/>
        <v>0.71477999999999997</v>
      </c>
    </row>
    <row r="1649" spans="2:4" x14ac:dyDescent="0.25">
      <c r="B1649" s="36">
        <v>44714</v>
      </c>
      <c r="C1649" s="37">
        <v>0.7157</v>
      </c>
      <c r="D1649" s="23">
        <f t="shared" si="27"/>
        <v>0.71660000000000001</v>
      </c>
    </row>
    <row r="1650" spans="2:4" x14ac:dyDescent="0.25">
      <c r="B1650" s="36">
        <v>44715</v>
      </c>
      <c r="C1650" s="37">
        <v>0.72570000000000001</v>
      </c>
      <c r="D1650" s="23">
        <f t="shared" si="27"/>
        <v>0.71906000000000003</v>
      </c>
    </row>
    <row r="1651" spans="2:4" x14ac:dyDescent="0.25">
      <c r="B1651" s="36">
        <v>44718</v>
      </c>
      <c r="C1651" s="37">
        <v>0.72009999999999996</v>
      </c>
      <c r="D1651" s="23">
        <f t="shared" si="27"/>
        <v>0.71940000000000004</v>
      </c>
    </row>
    <row r="1652" spans="2:4" x14ac:dyDescent="0.25">
      <c r="B1652" s="36">
        <v>44719</v>
      </c>
      <c r="C1652" s="37">
        <v>0.7177</v>
      </c>
      <c r="D1652" s="23">
        <f t="shared" si="27"/>
        <v>0.71920000000000006</v>
      </c>
    </row>
    <row r="1653" spans="2:4" x14ac:dyDescent="0.25">
      <c r="B1653" s="36">
        <v>44720</v>
      </c>
      <c r="C1653" s="37">
        <v>0.72019999999999995</v>
      </c>
      <c r="D1653" s="23">
        <f t="shared" si="27"/>
        <v>0.71988000000000008</v>
      </c>
    </row>
    <row r="1654" spans="2:4" x14ac:dyDescent="0.25">
      <c r="B1654" s="36">
        <v>44721</v>
      </c>
      <c r="C1654" s="37">
        <v>0.71760000000000002</v>
      </c>
      <c r="D1654" s="23">
        <f t="shared" si="27"/>
        <v>0.72026000000000001</v>
      </c>
    </row>
    <row r="1655" spans="2:4" x14ac:dyDescent="0.25">
      <c r="B1655" s="36">
        <v>44722</v>
      </c>
      <c r="C1655" s="37">
        <v>0.71209999999999996</v>
      </c>
      <c r="D1655" s="23">
        <f t="shared" si="27"/>
        <v>0.71753999999999996</v>
      </c>
    </row>
    <row r="1656" spans="2:4" x14ac:dyDescent="0.25">
      <c r="B1656" s="36">
        <v>44726</v>
      </c>
      <c r="C1656" s="37">
        <v>0.6966</v>
      </c>
      <c r="D1656" s="23">
        <f t="shared" si="27"/>
        <v>0.71284000000000003</v>
      </c>
    </row>
    <row r="1657" spans="2:4" x14ac:dyDescent="0.25">
      <c r="B1657" s="36">
        <v>44727</v>
      </c>
      <c r="C1657" s="37">
        <v>0.69059999999999999</v>
      </c>
      <c r="D1657" s="23">
        <f t="shared" si="27"/>
        <v>0.70741999999999994</v>
      </c>
    </row>
    <row r="1658" spans="2:4" x14ac:dyDescent="0.25">
      <c r="B1658" s="36">
        <v>44728</v>
      </c>
      <c r="C1658" s="37">
        <v>0.69989999999999997</v>
      </c>
      <c r="D1658" s="23">
        <f t="shared" si="27"/>
        <v>0.70335999999999999</v>
      </c>
    </row>
    <row r="1659" spans="2:4" x14ac:dyDescent="0.25">
      <c r="B1659" s="36">
        <v>44729</v>
      </c>
      <c r="C1659" s="37">
        <v>0.70120000000000005</v>
      </c>
      <c r="D1659" s="23">
        <f t="shared" si="27"/>
        <v>0.70008000000000004</v>
      </c>
    </row>
    <row r="1660" spans="2:4" x14ac:dyDescent="0.25">
      <c r="B1660" s="36">
        <v>44732</v>
      </c>
      <c r="C1660" s="37">
        <v>0.69669999999999999</v>
      </c>
      <c r="D1660" s="23">
        <f t="shared" si="27"/>
        <v>0.69699999999999995</v>
      </c>
    </row>
    <row r="1661" spans="2:4" x14ac:dyDescent="0.25">
      <c r="B1661" s="36">
        <v>44733</v>
      </c>
      <c r="C1661" s="37">
        <v>0.69599999999999995</v>
      </c>
      <c r="D1661" s="23">
        <f t="shared" si="27"/>
        <v>0.69687999999999994</v>
      </c>
    </row>
    <row r="1662" spans="2:4" x14ac:dyDescent="0.25">
      <c r="B1662" s="36">
        <v>44734</v>
      </c>
      <c r="C1662" s="37">
        <v>0.69169999999999998</v>
      </c>
      <c r="D1662" s="23">
        <f t="shared" si="27"/>
        <v>0.69710000000000005</v>
      </c>
    </row>
    <row r="1663" spans="2:4" x14ac:dyDescent="0.25">
      <c r="B1663" s="36">
        <v>44735</v>
      </c>
      <c r="C1663" s="37">
        <v>0.68979999999999997</v>
      </c>
      <c r="D1663" s="23">
        <f t="shared" si="27"/>
        <v>0.69507999999999992</v>
      </c>
    </row>
    <row r="1664" spans="2:4" x14ac:dyDescent="0.25">
      <c r="B1664" s="36">
        <v>44736</v>
      </c>
      <c r="C1664" s="37">
        <v>0.69079999999999997</v>
      </c>
      <c r="D1664" s="23">
        <f t="shared" si="27"/>
        <v>0.69299999999999995</v>
      </c>
    </row>
    <row r="1665" spans="2:4" x14ac:dyDescent="0.25">
      <c r="B1665" s="36">
        <v>44739</v>
      </c>
      <c r="C1665" s="37">
        <v>0.69299999999999995</v>
      </c>
      <c r="D1665" s="23">
        <f t="shared" si="27"/>
        <v>0.69225999999999988</v>
      </c>
    </row>
    <row r="1666" spans="2:4" x14ac:dyDescent="0.25">
      <c r="B1666" s="36">
        <v>44740</v>
      </c>
      <c r="C1666" s="37">
        <v>0.69279999999999997</v>
      </c>
      <c r="D1666" s="23">
        <f t="shared" si="27"/>
        <v>0.69162000000000001</v>
      </c>
    </row>
    <row r="1667" spans="2:4" x14ac:dyDescent="0.25">
      <c r="B1667" s="36">
        <v>44741</v>
      </c>
      <c r="C1667" s="37">
        <v>0.68979999999999997</v>
      </c>
      <c r="D1667" s="23">
        <f t="shared" si="27"/>
        <v>0.69123999999999997</v>
      </c>
    </row>
    <row r="1668" spans="2:4" x14ac:dyDescent="0.25">
      <c r="B1668" s="36">
        <v>44742</v>
      </c>
      <c r="C1668" s="37">
        <v>0.68889999999999996</v>
      </c>
      <c r="D1668" s="23">
        <f t="shared" si="27"/>
        <v>0.69106000000000001</v>
      </c>
    </row>
    <row r="1669" spans="2:4" x14ac:dyDescent="0.25">
      <c r="B1669" s="36">
        <v>44743</v>
      </c>
      <c r="C1669" s="37">
        <v>0.68300000000000005</v>
      </c>
      <c r="D1669" s="23">
        <f t="shared" si="27"/>
        <v>0.6895</v>
      </c>
    </row>
    <row r="1670" spans="2:4" x14ac:dyDescent="0.25">
      <c r="B1670" s="36">
        <v>44746</v>
      </c>
      <c r="C1670" s="37">
        <v>0.68340000000000001</v>
      </c>
      <c r="D1670" s="23">
        <f t="shared" si="27"/>
        <v>0.68757999999999997</v>
      </c>
    </row>
    <row r="1671" spans="2:4" x14ac:dyDescent="0.25">
      <c r="B1671" s="36">
        <v>44747</v>
      </c>
      <c r="C1671" s="37">
        <v>0.68730000000000002</v>
      </c>
      <c r="D1671" s="23">
        <f t="shared" si="27"/>
        <v>0.68647999999999998</v>
      </c>
    </row>
    <row r="1672" spans="2:4" x14ac:dyDescent="0.25">
      <c r="B1672" s="36">
        <v>44748</v>
      </c>
      <c r="C1672" s="37">
        <v>0.6784</v>
      </c>
      <c r="D1672" s="23">
        <f t="shared" si="27"/>
        <v>0.68419999999999992</v>
      </c>
    </row>
    <row r="1673" spans="2:4" x14ac:dyDescent="0.25">
      <c r="B1673" s="36">
        <v>44749</v>
      </c>
      <c r="C1673" s="37">
        <v>0.68220000000000003</v>
      </c>
      <c r="D1673" s="23">
        <f t="shared" si="27"/>
        <v>0.68286000000000002</v>
      </c>
    </row>
    <row r="1674" spans="2:4" x14ac:dyDescent="0.25">
      <c r="B1674" s="36">
        <v>44750</v>
      </c>
      <c r="C1674" s="37">
        <v>0.68240000000000001</v>
      </c>
      <c r="D1674" s="23">
        <f t="shared" si="27"/>
        <v>0.68274000000000001</v>
      </c>
    </row>
    <row r="1675" spans="2:4" x14ac:dyDescent="0.25">
      <c r="B1675" s="36">
        <v>44753</v>
      </c>
      <c r="C1675" s="37">
        <v>0.68130000000000002</v>
      </c>
      <c r="D1675" s="23">
        <f t="shared" si="27"/>
        <v>0.68232000000000004</v>
      </c>
    </row>
    <row r="1676" spans="2:4" x14ac:dyDescent="0.25">
      <c r="B1676" s="36">
        <v>44754</v>
      </c>
      <c r="C1676" s="37">
        <v>0.67200000000000004</v>
      </c>
      <c r="D1676" s="23">
        <f>AVERAGE(C1672:C1676)</f>
        <v>0.67926000000000009</v>
      </c>
    </row>
    <row r="1677" spans="2:4" x14ac:dyDescent="0.25">
      <c r="B1677" s="36">
        <v>44755</v>
      </c>
      <c r="C1677" s="37">
        <v>0.67710000000000004</v>
      </c>
      <c r="D1677" s="23">
        <f t="shared" si="27"/>
        <v>0.67900000000000005</v>
      </c>
    </row>
    <row r="1678" spans="2:4" x14ac:dyDescent="0.25">
      <c r="B1678" s="36">
        <v>44756</v>
      </c>
      <c r="C1678" s="37">
        <v>0.67569999999999997</v>
      </c>
      <c r="D1678" s="23">
        <f t="shared" si="27"/>
        <v>0.67770000000000008</v>
      </c>
    </row>
    <row r="1679" spans="2:4" x14ac:dyDescent="0.25">
      <c r="B1679" s="36">
        <v>44757</v>
      </c>
      <c r="C1679" s="37">
        <v>0.67300000000000004</v>
      </c>
      <c r="D1679" s="23">
        <f t="shared" si="27"/>
        <v>0.67582000000000009</v>
      </c>
    </row>
    <row r="1680" spans="2:4" x14ac:dyDescent="0.25">
      <c r="B1680" s="36">
        <v>44760</v>
      </c>
      <c r="C1680" s="37">
        <v>0.68020000000000003</v>
      </c>
      <c r="D1680" s="23">
        <f t="shared" si="27"/>
        <v>0.67559999999999998</v>
      </c>
    </row>
    <row r="1681" spans="2:4" x14ac:dyDescent="0.25">
      <c r="B1681" s="36">
        <v>44761</v>
      </c>
      <c r="C1681" s="37">
        <v>0.68510000000000004</v>
      </c>
      <c r="D1681" s="23">
        <f t="shared" si="27"/>
        <v>0.67822000000000016</v>
      </c>
    </row>
    <row r="1682" spans="2:4" x14ac:dyDescent="0.25">
      <c r="B1682" s="36">
        <v>44762</v>
      </c>
      <c r="C1682" s="37">
        <v>0.69120000000000004</v>
      </c>
      <c r="D1682" s="23">
        <f t="shared" si="27"/>
        <v>0.68104000000000009</v>
      </c>
    </row>
    <row r="1683" spans="2:4" x14ac:dyDescent="0.25">
      <c r="B1683" s="36">
        <v>44763</v>
      </c>
      <c r="C1683" s="37">
        <v>0.69099999999999995</v>
      </c>
      <c r="D1683" s="23">
        <f t="shared" si="27"/>
        <v>0.68410000000000015</v>
      </c>
    </row>
    <row r="1684" spans="2:4" x14ac:dyDescent="0.25">
      <c r="B1684" s="36">
        <v>44764</v>
      </c>
      <c r="C1684" s="37">
        <v>0.69059999999999999</v>
      </c>
      <c r="D1684" s="23">
        <f t="shared" si="27"/>
        <v>0.6876199999999999</v>
      </c>
    </row>
    <row r="1685" spans="2:4" x14ac:dyDescent="0.25">
      <c r="B1685" s="36">
        <v>44767</v>
      </c>
      <c r="C1685" s="37">
        <v>0.69089999999999996</v>
      </c>
      <c r="D1685" s="23">
        <f t="shared" si="27"/>
        <v>0.68975999999999993</v>
      </c>
    </row>
    <row r="1686" spans="2:4" x14ac:dyDescent="0.25">
      <c r="B1686" s="36">
        <v>44768</v>
      </c>
      <c r="C1686" s="37">
        <v>0.69610000000000005</v>
      </c>
      <c r="D1686" s="23">
        <f t="shared" si="27"/>
        <v>0.69196000000000002</v>
      </c>
    </row>
    <row r="1687" spans="2:4" x14ac:dyDescent="0.25">
      <c r="B1687" s="36">
        <v>44769</v>
      </c>
      <c r="C1687" s="37">
        <v>0.69399999999999995</v>
      </c>
      <c r="D1687" s="23">
        <f t="shared" si="27"/>
        <v>0.69251999999999991</v>
      </c>
    </row>
    <row r="1688" spans="2:4" x14ac:dyDescent="0.25">
      <c r="B1688" s="36">
        <v>44770</v>
      </c>
      <c r="C1688" s="37">
        <v>0.6996</v>
      </c>
      <c r="D1688" s="23">
        <f t="shared" si="27"/>
        <v>0.69423999999999997</v>
      </c>
    </row>
    <row r="1689" spans="2:4" x14ac:dyDescent="0.25">
      <c r="B1689" s="36">
        <v>44771</v>
      </c>
      <c r="C1689" s="37">
        <v>0.70069999999999999</v>
      </c>
      <c r="D1689" s="23">
        <f t="shared" si="27"/>
        <v>0.69625999999999988</v>
      </c>
    </row>
    <row r="1690" spans="2:4" x14ac:dyDescent="0.25">
      <c r="B1690" s="36">
        <v>44775</v>
      </c>
      <c r="C1690" s="37">
        <v>0.6956</v>
      </c>
      <c r="D1690" s="23">
        <f t="shared" si="27"/>
        <v>0.69719999999999993</v>
      </c>
    </row>
    <row r="1691" spans="2:4" x14ac:dyDescent="0.25">
      <c r="B1691" s="36">
        <v>44776</v>
      </c>
      <c r="C1691" s="37">
        <v>0.69340000000000002</v>
      </c>
      <c r="D1691" s="23">
        <f t="shared" si="27"/>
        <v>0.69666000000000006</v>
      </c>
    </row>
    <row r="1692" spans="2:4" x14ac:dyDescent="0.25">
      <c r="B1692" s="36">
        <v>44777</v>
      </c>
      <c r="C1692" s="37">
        <v>0.69610000000000005</v>
      </c>
      <c r="D1692" s="23">
        <f t="shared" si="27"/>
        <v>0.69708000000000003</v>
      </c>
    </row>
    <row r="1693" spans="2:4" x14ac:dyDescent="0.25">
      <c r="B1693" s="36">
        <v>44778</v>
      </c>
      <c r="C1693" s="37">
        <v>0.69679999999999997</v>
      </c>
      <c r="D1693" s="23">
        <f t="shared" ref="D1693:D1756" si="28">AVERAGE(C1689:C1693)</f>
        <v>0.69652000000000003</v>
      </c>
    </row>
    <row r="1694" spans="2:4" x14ac:dyDescent="0.25">
      <c r="B1694" s="36">
        <v>44781</v>
      </c>
      <c r="C1694" s="37">
        <v>0.69369999999999998</v>
      </c>
      <c r="D1694" s="23">
        <f t="shared" si="28"/>
        <v>0.69511999999999996</v>
      </c>
    </row>
    <row r="1695" spans="2:4" x14ac:dyDescent="0.25">
      <c r="B1695" s="36">
        <v>44782</v>
      </c>
      <c r="C1695" s="37">
        <v>0.69750000000000001</v>
      </c>
      <c r="D1695" s="23">
        <f t="shared" si="28"/>
        <v>0.69550000000000001</v>
      </c>
    </row>
    <row r="1696" spans="2:4" x14ac:dyDescent="0.25">
      <c r="B1696" s="36">
        <v>44783</v>
      </c>
      <c r="C1696" s="37">
        <v>0.6956</v>
      </c>
      <c r="D1696" s="23">
        <f t="shared" si="28"/>
        <v>0.69593999999999989</v>
      </c>
    </row>
    <row r="1697" spans="2:4" x14ac:dyDescent="0.25">
      <c r="B1697" s="36">
        <v>44784</v>
      </c>
      <c r="C1697" s="37">
        <v>0.70750000000000002</v>
      </c>
      <c r="D1697" s="23">
        <f t="shared" si="28"/>
        <v>0.69821999999999995</v>
      </c>
    </row>
    <row r="1698" spans="2:4" x14ac:dyDescent="0.25">
      <c r="B1698" s="36">
        <v>44785</v>
      </c>
      <c r="C1698" s="37">
        <v>0.71220000000000006</v>
      </c>
      <c r="D1698" s="23">
        <f t="shared" si="28"/>
        <v>0.70130000000000003</v>
      </c>
    </row>
    <row r="1699" spans="2:4" x14ac:dyDescent="0.25">
      <c r="B1699" s="36">
        <v>44788</v>
      </c>
      <c r="C1699" s="37">
        <v>0.70830000000000004</v>
      </c>
      <c r="D1699" s="23">
        <f t="shared" si="28"/>
        <v>0.70422000000000007</v>
      </c>
    </row>
    <row r="1700" spans="2:4" x14ac:dyDescent="0.25">
      <c r="B1700" s="36">
        <v>44789</v>
      </c>
      <c r="C1700" s="37">
        <v>0.70379999999999998</v>
      </c>
      <c r="D1700" s="23">
        <f t="shared" si="28"/>
        <v>0.70548</v>
      </c>
    </row>
    <row r="1701" spans="2:4" x14ac:dyDescent="0.25">
      <c r="B1701" s="36">
        <v>44790</v>
      </c>
      <c r="C1701" s="37">
        <v>0.70240000000000002</v>
      </c>
      <c r="D1701" s="23">
        <f t="shared" si="28"/>
        <v>0.70684000000000002</v>
      </c>
    </row>
    <row r="1702" spans="2:4" x14ac:dyDescent="0.25">
      <c r="B1702" s="36">
        <v>44791</v>
      </c>
      <c r="C1702" s="37">
        <v>0.69269999999999998</v>
      </c>
      <c r="D1702" s="23">
        <f t="shared" si="28"/>
        <v>0.70387999999999995</v>
      </c>
    </row>
    <row r="1703" spans="2:4" x14ac:dyDescent="0.25">
      <c r="B1703" s="36">
        <v>44792</v>
      </c>
      <c r="C1703" s="37">
        <v>0.69140000000000001</v>
      </c>
      <c r="D1703" s="23">
        <f t="shared" si="28"/>
        <v>0.6997199999999999</v>
      </c>
    </row>
    <row r="1704" spans="2:4" x14ac:dyDescent="0.25">
      <c r="B1704" s="36">
        <v>44795</v>
      </c>
      <c r="C1704" s="37">
        <v>0.68920000000000003</v>
      </c>
      <c r="D1704" s="23">
        <f t="shared" si="28"/>
        <v>0.69590000000000007</v>
      </c>
    </row>
    <row r="1705" spans="2:4" x14ac:dyDescent="0.25">
      <c r="B1705" s="36">
        <v>44796</v>
      </c>
      <c r="C1705" s="37">
        <v>0.68769999999999998</v>
      </c>
      <c r="D1705" s="23">
        <f t="shared" si="28"/>
        <v>0.69267999999999996</v>
      </c>
    </row>
    <row r="1706" spans="2:4" x14ac:dyDescent="0.25">
      <c r="B1706" s="36">
        <v>44797</v>
      </c>
      <c r="C1706" s="37">
        <v>0.6905</v>
      </c>
      <c r="D1706" s="23">
        <f t="shared" si="28"/>
        <v>0.69030000000000002</v>
      </c>
    </row>
    <row r="1707" spans="2:4" x14ac:dyDescent="0.25">
      <c r="B1707" s="36">
        <v>44798</v>
      </c>
      <c r="C1707" s="37">
        <v>0.69550000000000001</v>
      </c>
      <c r="D1707" s="23">
        <f t="shared" si="28"/>
        <v>0.69086000000000003</v>
      </c>
    </row>
    <row r="1708" spans="2:4" x14ac:dyDescent="0.25">
      <c r="B1708" s="36">
        <v>44799</v>
      </c>
      <c r="C1708" s="37">
        <v>0.69569999999999999</v>
      </c>
      <c r="D1708" s="23">
        <f t="shared" si="28"/>
        <v>0.69172</v>
      </c>
    </row>
    <row r="1709" spans="2:4" x14ac:dyDescent="0.25">
      <c r="B1709" s="36">
        <v>44802</v>
      </c>
      <c r="C1709" s="37">
        <v>0.68579999999999997</v>
      </c>
      <c r="D1709" s="23">
        <f t="shared" si="28"/>
        <v>0.69103999999999999</v>
      </c>
    </row>
    <row r="1710" spans="2:4" x14ac:dyDescent="0.25">
      <c r="B1710" s="36">
        <v>44803</v>
      </c>
      <c r="C1710" s="37">
        <v>0.6905</v>
      </c>
      <c r="D1710" s="23">
        <f t="shared" si="28"/>
        <v>0.69159999999999999</v>
      </c>
    </row>
    <row r="1711" spans="2:4" x14ac:dyDescent="0.25">
      <c r="B1711" s="36">
        <v>44804</v>
      </c>
      <c r="C1711" s="37">
        <v>0.69020000000000004</v>
      </c>
      <c r="D1711" s="23">
        <f t="shared" si="28"/>
        <v>0.69154000000000004</v>
      </c>
    </row>
    <row r="1712" spans="2:4" x14ac:dyDescent="0.25">
      <c r="B1712" s="36">
        <v>44805</v>
      </c>
      <c r="C1712" s="37">
        <v>0.68340000000000001</v>
      </c>
      <c r="D1712" s="23">
        <f t="shared" si="28"/>
        <v>0.68911999999999995</v>
      </c>
    </row>
    <row r="1713" spans="2:4" x14ac:dyDescent="0.25">
      <c r="B1713" s="36">
        <v>44806</v>
      </c>
      <c r="C1713" s="37">
        <v>0.67900000000000005</v>
      </c>
      <c r="D1713" s="23">
        <f t="shared" si="28"/>
        <v>0.68578000000000006</v>
      </c>
    </row>
    <row r="1714" spans="2:4" x14ac:dyDescent="0.25">
      <c r="B1714" s="36">
        <v>44809</v>
      </c>
      <c r="C1714" s="37">
        <v>0.67849999999999999</v>
      </c>
      <c r="D1714" s="23">
        <f t="shared" si="28"/>
        <v>0.68432000000000004</v>
      </c>
    </row>
    <row r="1715" spans="2:4" x14ac:dyDescent="0.25">
      <c r="B1715" s="36">
        <v>44810</v>
      </c>
      <c r="C1715" s="37">
        <v>0.68</v>
      </c>
      <c r="D1715" s="23">
        <f t="shared" si="28"/>
        <v>0.68222000000000005</v>
      </c>
    </row>
    <row r="1716" spans="2:4" x14ac:dyDescent="0.25">
      <c r="B1716" s="36">
        <v>44811</v>
      </c>
      <c r="C1716" s="37">
        <v>0.67110000000000003</v>
      </c>
      <c r="D1716" s="23">
        <f t="shared" si="28"/>
        <v>0.67840000000000011</v>
      </c>
    </row>
    <row r="1717" spans="2:4" x14ac:dyDescent="0.25">
      <c r="B1717" s="36">
        <v>44812</v>
      </c>
      <c r="C1717" s="37">
        <v>0.67410000000000003</v>
      </c>
      <c r="D1717" s="23">
        <f t="shared" si="28"/>
        <v>0.67654000000000003</v>
      </c>
    </row>
    <row r="1718" spans="2:4" x14ac:dyDescent="0.25">
      <c r="B1718" s="36">
        <v>44813</v>
      </c>
      <c r="C1718" s="37">
        <v>0.68279999999999996</v>
      </c>
      <c r="D1718" s="23">
        <f t="shared" si="28"/>
        <v>0.67730000000000001</v>
      </c>
    </row>
    <row r="1719" spans="2:4" x14ac:dyDescent="0.25">
      <c r="B1719" s="36">
        <v>44816</v>
      </c>
      <c r="C1719" s="37">
        <v>0.68430000000000002</v>
      </c>
      <c r="D1719" s="23">
        <f t="shared" si="28"/>
        <v>0.67846000000000006</v>
      </c>
    </row>
    <row r="1720" spans="2:4" x14ac:dyDescent="0.25">
      <c r="B1720" s="36">
        <v>44817</v>
      </c>
      <c r="C1720" s="37">
        <v>0.68740000000000001</v>
      </c>
      <c r="D1720" s="23">
        <f t="shared" si="28"/>
        <v>0.67993999999999999</v>
      </c>
    </row>
    <row r="1721" spans="2:4" x14ac:dyDescent="0.25">
      <c r="B1721" s="36">
        <v>44818</v>
      </c>
      <c r="C1721" s="37">
        <v>0.6724</v>
      </c>
      <c r="D1721" s="23">
        <f t="shared" si="28"/>
        <v>0.68020000000000003</v>
      </c>
    </row>
    <row r="1722" spans="2:4" x14ac:dyDescent="0.25">
      <c r="B1722" s="36">
        <v>44819</v>
      </c>
      <c r="C1722" s="37">
        <v>0.67479999999999996</v>
      </c>
      <c r="D1722" s="23">
        <f t="shared" si="28"/>
        <v>0.68033999999999994</v>
      </c>
    </row>
    <row r="1723" spans="2:4" x14ac:dyDescent="0.25">
      <c r="B1723" s="36">
        <v>44820</v>
      </c>
      <c r="C1723" s="37">
        <v>0.67020000000000002</v>
      </c>
      <c r="D1723" s="23">
        <f t="shared" si="28"/>
        <v>0.67781999999999998</v>
      </c>
    </row>
    <row r="1724" spans="2:4" x14ac:dyDescent="0.25">
      <c r="B1724" s="36">
        <v>44823</v>
      </c>
      <c r="C1724" s="37">
        <v>0.6694</v>
      </c>
      <c r="D1724" s="23">
        <f t="shared" si="28"/>
        <v>0.67483999999999988</v>
      </c>
    </row>
    <row r="1725" spans="2:4" x14ac:dyDescent="0.25">
      <c r="B1725" s="36">
        <v>44824</v>
      </c>
      <c r="C1725" s="37">
        <v>0.67200000000000004</v>
      </c>
      <c r="D1725" s="23">
        <f t="shared" si="28"/>
        <v>0.67176000000000002</v>
      </c>
    </row>
    <row r="1726" spans="2:4" x14ac:dyDescent="0.25">
      <c r="B1726" s="36">
        <v>44825</v>
      </c>
      <c r="C1726" s="37">
        <v>0.66669999999999996</v>
      </c>
      <c r="D1726" s="23">
        <f t="shared" si="28"/>
        <v>0.6706200000000001</v>
      </c>
    </row>
    <row r="1727" spans="2:4" x14ac:dyDescent="0.25">
      <c r="B1727" s="36">
        <v>44827</v>
      </c>
      <c r="C1727" s="37">
        <v>0.66239999999999999</v>
      </c>
      <c r="D1727" s="23">
        <f t="shared" si="28"/>
        <v>0.66813999999999996</v>
      </c>
    </row>
    <row r="1728" spans="2:4" x14ac:dyDescent="0.25">
      <c r="B1728" s="36">
        <v>44830</v>
      </c>
      <c r="C1728" s="37">
        <v>0.64970000000000006</v>
      </c>
      <c r="D1728" s="23">
        <f t="shared" si="28"/>
        <v>0.66404000000000007</v>
      </c>
    </row>
    <row r="1729" spans="2:4" x14ac:dyDescent="0.25">
      <c r="B1729" s="36">
        <v>44831</v>
      </c>
      <c r="C1729" s="37">
        <v>0.65010000000000001</v>
      </c>
      <c r="D1729" s="23">
        <f t="shared" si="28"/>
        <v>0.6601800000000001</v>
      </c>
    </row>
    <row r="1730" spans="2:4" x14ac:dyDescent="0.25">
      <c r="B1730" s="36">
        <v>44832</v>
      </c>
      <c r="C1730" s="37">
        <v>0.63859999999999995</v>
      </c>
      <c r="D1730" s="23">
        <f t="shared" si="28"/>
        <v>0.65349999999999997</v>
      </c>
    </row>
    <row r="1731" spans="2:4" x14ac:dyDescent="0.25">
      <c r="B1731" s="36">
        <v>44833</v>
      </c>
      <c r="C1731" s="37">
        <v>0.64659999999999995</v>
      </c>
      <c r="D1731" s="23">
        <f t="shared" si="28"/>
        <v>0.64947999999999995</v>
      </c>
    </row>
    <row r="1732" spans="2:4" x14ac:dyDescent="0.25">
      <c r="B1732" s="36">
        <v>44834</v>
      </c>
      <c r="C1732" s="37">
        <v>0.6502</v>
      </c>
      <c r="D1732" s="23">
        <f t="shared" si="28"/>
        <v>0.64703999999999995</v>
      </c>
    </row>
    <row r="1733" spans="2:4" x14ac:dyDescent="0.25">
      <c r="B1733" s="36">
        <v>44838</v>
      </c>
      <c r="C1733" s="37">
        <v>0.64739999999999998</v>
      </c>
      <c r="D1733" s="23">
        <f t="shared" si="28"/>
        <v>0.64657999999999993</v>
      </c>
    </row>
    <row r="1734" spans="2:4" x14ac:dyDescent="0.25">
      <c r="B1734" s="36">
        <v>44839</v>
      </c>
      <c r="C1734" s="37">
        <v>0.64890000000000003</v>
      </c>
      <c r="D1734" s="23">
        <f t="shared" si="28"/>
        <v>0.64634000000000003</v>
      </c>
    </row>
    <row r="1735" spans="2:4" x14ac:dyDescent="0.25">
      <c r="B1735" s="36">
        <v>44840</v>
      </c>
      <c r="C1735" s="37">
        <v>0.65349999999999997</v>
      </c>
      <c r="D1735" s="23">
        <f t="shared" si="28"/>
        <v>0.64932000000000001</v>
      </c>
    </row>
    <row r="1736" spans="2:4" x14ac:dyDescent="0.25">
      <c r="B1736" s="36">
        <v>44841</v>
      </c>
      <c r="C1736" s="37">
        <v>0.64049999999999996</v>
      </c>
      <c r="D1736" s="23">
        <f t="shared" si="28"/>
        <v>0.64810000000000001</v>
      </c>
    </row>
    <row r="1737" spans="2:4" x14ac:dyDescent="0.25">
      <c r="B1737" s="36">
        <v>44844</v>
      </c>
      <c r="C1737" s="37">
        <v>0.63349999999999995</v>
      </c>
      <c r="D1737" s="23">
        <f t="shared" si="28"/>
        <v>0.64476</v>
      </c>
    </row>
    <row r="1738" spans="2:4" x14ac:dyDescent="0.25">
      <c r="B1738" s="36">
        <v>44845</v>
      </c>
      <c r="C1738" s="37">
        <v>0.625</v>
      </c>
      <c r="D1738" s="23">
        <f t="shared" si="28"/>
        <v>0.64027999999999996</v>
      </c>
    </row>
    <row r="1739" spans="2:4" x14ac:dyDescent="0.25">
      <c r="B1739" s="36">
        <v>44846</v>
      </c>
      <c r="C1739" s="37">
        <v>0.62709999999999999</v>
      </c>
      <c r="D1739" s="23">
        <f t="shared" si="28"/>
        <v>0.63592000000000004</v>
      </c>
    </row>
    <row r="1740" spans="2:4" x14ac:dyDescent="0.25">
      <c r="B1740" s="36">
        <v>44847</v>
      </c>
      <c r="C1740" s="37">
        <v>0.62749999999999995</v>
      </c>
      <c r="D1740" s="23">
        <f t="shared" si="28"/>
        <v>0.63071999999999995</v>
      </c>
    </row>
    <row r="1741" spans="2:4" x14ac:dyDescent="0.25">
      <c r="B1741" s="36">
        <v>44848</v>
      </c>
      <c r="C1741" s="37">
        <v>0.63270000000000004</v>
      </c>
      <c r="D1741" s="23">
        <f t="shared" si="28"/>
        <v>0.62915999999999994</v>
      </c>
    </row>
    <row r="1742" spans="2:4" x14ac:dyDescent="0.25">
      <c r="B1742" s="36">
        <v>44848</v>
      </c>
      <c r="C1742" s="37">
        <v>0.63270000000000004</v>
      </c>
      <c r="D1742" s="23">
        <f t="shared" si="28"/>
        <v>0.62899999999999989</v>
      </c>
    </row>
    <row r="1743" spans="2:4" x14ac:dyDescent="0.25">
      <c r="B1743" s="36">
        <v>44851</v>
      </c>
      <c r="C1743" s="37">
        <v>0.623</v>
      </c>
      <c r="D1743" s="23">
        <f t="shared" si="28"/>
        <v>0.62859999999999994</v>
      </c>
    </row>
    <row r="1744" spans="2:4" x14ac:dyDescent="0.25">
      <c r="B1744" s="36">
        <v>44852</v>
      </c>
      <c r="C1744" s="37">
        <v>0.63219999999999998</v>
      </c>
      <c r="D1744" s="23">
        <f t="shared" si="28"/>
        <v>0.62962000000000007</v>
      </c>
    </row>
    <row r="1745" spans="2:4" x14ac:dyDescent="0.25">
      <c r="B1745" s="36">
        <v>44853</v>
      </c>
      <c r="C1745" s="37">
        <v>0.63119999999999998</v>
      </c>
      <c r="D1745" s="23">
        <f t="shared" si="28"/>
        <v>0.63035999999999992</v>
      </c>
    </row>
    <row r="1746" spans="2:4" x14ac:dyDescent="0.25">
      <c r="B1746" s="36">
        <v>44854</v>
      </c>
      <c r="C1746" s="37">
        <v>0.62539999999999996</v>
      </c>
      <c r="D1746" s="23">
        <f t="shared" si="28"/>
        <v>0.62890000000000001</v>
      </c>
    </row>
    <row r="1747" spans="2:4" x14ac:dyDescent="0.25">
      <c r="B1747" s="36">
        <v>44855</v>
      </c>
      <c r="C1747" s="37">
        <v>0.62649999999999995</v>
      </c>
      <c r="D1747" s="23">
        <f t="shared" si="28"/>
        <v>0.62766</v>
      </c>
    </row>
    <row r="1748" spans="2:4" x14ac:dyDescent="0.25">
      <c r="B1748" s="36">
        <v>44858</v>
      </c>
      <c r="C1748" s="37">
        <v>0.63460000000000005</v>
      </c>
      <c r="D1748" s="23">
        <f t="shared" si="28"/>
        <v>0.62997999999999998</v>
      </c>
    </row>
    <row r="1749" spans="2:4" x14ac:dyDescent="0.25">
      <c r="B1749" s="36">
        <v>44859</v>
      </c>
      <c r="C1749" s="37">
        <v>0.63249999999999995</v>
      </c>
      <c r="D1749" s="23">
        <f t="shared" si="28"/>
        <v>0.63003999999999993</v>
      </c>
    </row>
    <row r="1750" spans="2:4" x14ac:dyDescent="0.25">
      <c r="B1750" s="36">
        <v>44860</v>
      </c>
      <c r="C1750" s="37">
        <v>0.64029999999999998</v>
      </c>
      <c r="D1750" s="23">
        <f t="shared" si="28"/>
        <v>0.63185999999999998</v>
      </c>
    </row>
    <row r="1751" spans="2:4" x14ac:dyDescent="0.25">
      <c r="B1751" s="36">
        <v>44861</v>
      </c>
      <c r="C1751" s="37">
        <v>0.65110000000000001</v>
      </c>
      <c r="D1751" s="23">
        <f t="shared" si="28"/>
        <v>0.6369999999999999</v>
      </c>
    </row>
    <row r="1752" spans="2:4" x14ac:dyDescent="0.25">
      <c r="B1752" s="36">
        <v>44862</v>
      </c>
      <c r="C1752" s="37">
        <v>0.64690000000000003</v>
      </c>
      <c r="D1752" s="23">
        <f t="shared" si="28"/>
        <v>0.64107999999999998</v>
      </c>
    </row>
    <row r="1753" spans="2:4" x14ac:dyDescent="0.25">
      <c r="B1753" s="36">
        <v>44865</v>
      </c>
      <c r="C1753" s="37">
        <v>0.64200000000000002</v>
      </c>
      <c r="D1753" s="23">
        <f t="shared" si="28"/>
        <v>0.64256000000000002</v>
      </c>
    </row>
    <row r="1754" spans="2:4" x14ac:dyDescent="0.25">
      <c r="B1754" s="36">
        <v>44866</v>
      </c>
      <c r="C1754" s="37">
        <v>0.64229999999999998</v>
      </c>
      <c r="D1754" s="23">
        <f t="shared" si="28"/>
        <v>0.64451999999999998</v>
      </c>
    </row>
    <row r="1755" spans="2:4" x14ac:dyDescent="0.25">
      <c r="B1755" s="36">
        <v>44867</v>
      </c>
      <c r="C1755" s="37">
        <v>0.64119999999999999</v>
      </c>
      <c r="D1755" s="23">
        <f t="shared" si="28"/>
        <v>0.64470000000000005</v>
      </c>
    </row>
    <row r="1756" spans="2:4" x14ac:dyDescent="0.25">
      <c r="B1756" s="36">
        <v>44868</v>
      </c>
      <c r="C1756" s="37">
        <v>0.63690000000000002</v>
      </c>
      <c r="D1756" s="23">
        <f t="shared" si="28"/>
        <v>0.64185999999999999</v>
      </c>
    </row>
    <row r="1757" spans="2:4" x14ac:dyDescent="0.25">
      <c r="B1757" s="36">
        <v>44869</v>
      </c>
      <c r="C1757" s="37">
        <v>0.63480000000000003</v>
      </c>
      <c r="D1757" s="23">
        <f t="shared" ref="D1757:D1809" si="29">AVERAGE(C1753:C1757)</f>
        <v>0.63944000000000012</v>
      </c>
    </row>
    <row r="1758" spans="2:4" x14ac:dyDescent="0.25">
      <c r="B1758" s="36">
        <v>44872</v>
      </c>
      <c r="C1758" s="37">
        <v>0.64300000000000002</v>
      </c>
      <c r="D1758" s="23">
        <f t="shared" si="29"/>
        <v>0.63963999999999999</v>
      </c>
    </row>
    <row r="1759" spans="2:4" x14ac:dyDescent="0.25">
      <c r="B1759" s="36">
        <v>44873</v>
      </c>
      <c r="C1759" s="37">
        <v>0.64639999999999997</v>
      </c>
      <c r="D1759" s="23">
        <f t="shared" si="29"/>
        <v>0.64046000000000003</v>
      </c>
    </row>
    <row r="1760" spans="2:4" x14ac:dyDescent="0.25">
      <c r="B1760" s="36">
        <v>44874</v>
      </c>
      <c r="C1760" s="37">
        <v>0.65</v>
      </c>
      <c r="D1760" s="23">
        <f t="shared" si="29"/>
        <v>0.64222000000000001</v>
      </c>
    </row>
    <row r="1761" spans="2:4" x14ac:dyDescent="0.25">
      <c r="B1761" s="36">
        <v>44875</v>
      </c>
      <c r="C1761" s="37">
        <v>0.64190000000000003</v>
      </c>
      <c r="D1761" s="23">
        <f t="shared" si="29"/>
        <v>0.64322000000000001</v>
      </c>
    </row>
    <row r="1762" spans="2:4" x14ac:dyDescent="0.25">
      <c r="B1762" s="36">
        <v>44876</v>
      </c>
      <c r="C1762" s="37">
        <v>0.66210000000000002</v>
      </c>
      <c r="D1762" s="23">
        <f t="shared" si="29"/>
        <v>0.64868000000000003</v>
      </c>
    </row>
    <row r="1763" spans="2:4" x14ac:dyDescent="0.25">
      <c r="B1763" s="36">
        <v>44879</v>
      </c>
      <c r="C1763" s="37">
        <v>0.66820000000000002</v>
      </c>
      <c r="D1763" s="23">
        <f t="shared" si="29"/>
        <v>0.65372000000000008</v>
      </c>
    </row>
    <row r="1764" spans="2:4" x14ac:dyDescent="0.25">
      <c r="B1764" s="36">
        <v>44880</v>
      </c>
      <c r="C1764" s="37">
        <v>0.66959999999999997</v>
      </c>
      <c r="D1764" s="23">
        <f t="shared" si="29"/>
        <v>0.65836000000000006</v>
      </c>
    </row>
    <row r="1765" spans="2:4" x14ac:dyDescent="0.25">
      <c r="B1765" s="36">
        <v>44881</v>
      </c>
      <c r="C1765" s="37">
        <v>0.6744</v>
      </c>
      <c r="D1765" s="23">
        <f t="shared" si="29"/>
        <v>0.66323999999999994</v>
      </c>
    </row>
    <row r="1766" spans="2:4" x14ac:dyDescent="0.25">
      <c r="B1766" s="36">
        <v>44882</v>
      </c>
      <c r="C1766" s="37">
        <v>0.67079999999999995</v>
      </c>
      <c r="D1766" s="23">
        <f t="shared" si="29"/>
        <v>0.66901999999999995</v>
      </c>
    </row>
    <row r="1767" spans="2:4" x14ac:dyDescent="0.25">
      <c r="B1767" s="36">
        <v>44883</v>
      </c>
      <c r="C1767" s="37">
        <v>0.6704</v>
      </c>
      <c r="D1767" s="23">
        <f t="shared" si="29"/>
        <v>0.67067999999999994</v>
      </c>
    </row>
    <row r="1768" spans="2:4" x14ac:dyDescent="0.25">
      <c r="B1768" s="36">
        <v>44886</v>
      </c>
      <c r="C1768" s="37">
        <v>0.66449999999999998</v>
      </c>
      <c r="D1768" s="23">
        <f t="shared" si="29"/>
        <v>0.66993999999999987</v>
      </c>
    </row>
    <row r="1769" spans="2:4" x14ac:dyDescent="0.25">
      <c r="B1769" s="36">
        <v>44887</v>
      </c>
      <c r="C1769" s="37">
        <v>0.66239999999999999</v>
      </c>
      <c r="D1769" s="23">
        <f t="shared" si="29"/>
        <v>0.66849999999999998</v>
      </c>
    </row>
    <row r="1770" spans="2:4" x14ac:dyDescent="0.25">
      <c r="B1770" s="36">
        <v>44888</v>
      </c>
      <c r="C1770" s="37">
        <v>0.66390000000000005</v>
      </c>
      <c r="D1770" s="23">
        <f t="shared" si="29"/>
        <v>0.66639999999999999</v>
      </c>
    </row>
    <row r="1771" spans="2:4" x14ac:dyDescent="0.25">
      <c r="B1771" s="36">
        <v>44889</v>
      </c>
      <c r="C1771" s="37">
        <v>0.67669999999999997</v>
      </c>
      <c r="D1771" s="23">
        <f t="shared" si="29"/>
        <v>0.66757999999999995</v>
      </c>
    </row>
    <row r="1772" spans="2:4" x14ac:dyDescent="0.25">
      <c r="B1772" s="36">
        <v>44890</v>
      </c>
      <c r="C1772" s="37">
        <v>0.67749999999999999</v>
      </c>
      <c r="D1772" s="23">
        <f t="shared" si="29"/>
        <v>0.66899999999999993</v>
      </c>
    </row>
    <row r="1773" spans="2:4" x14ac:dyDescent="0.25">
      <c r="B1773" s="36">
        <v>44893</v>
      </c>
      <c r="C1773" s="37">
        <v>0.66930000000000001</v>
      </c>
      <c r="D1773" s="23">
        <f t="shared" si="29"/>
        <v>0.66996</v>
      </c>
    </row>
    <row r="1774" spans="2:4" x14ac:dyDescent="0.25">
      <c r="B1774" s="36">
        <v>44894</v>
      </c>
      <c r="C1774" s="37">
        <v>0.67059999999999997</v>
      </c>
      <c r="D1774" s="23">
        <f t="shared" si="29"/>
        <v>0.67159999999999997</v>
      </c>
    </row>
    <row r="1775" spans="2:4" x14ac:dyDescent="0.25">
      <c r="B1775" s="36">
        <v>44895</v>
      </c>
      <c r="C1775" s="37">
        <v>0.66979999999999995</v>
      </c>
      <c r="D1775" s="23">
        <f t="shared" si="29"/>
        <v>0.67278000000000004</v>
      </c>
    </row>
    <row r="1776" spans="2:4" x14ac:dyDescent="0.25">
      <c r="B1776" s="36">
        <v>44896</v>
      </c>
      <c r="C1776" s="37">
        <v>0.68089999999999995</v>
      </c>
      <c r="D1776" s="23">
        <f t="shared" si="29"/>
        <v>0.67361999999999989</v>
      </c>
    </row>
    <row r="1777" spans="2:4" x14ac:dyDescent="0.25">
      <c r="B1777" s="36">
        <v>44897</v>
      </c>
      <c r="C1777" s="37">
        <v>0.68130000000000002</v>
      </c>
      <c r="D1777" s="23">
        <f t="shared" si="29"/>
        <v>0.67437999999999998</v>
      </c>
    </row>
    <row r="1778" spans="2:4" x14ac:dyDescent="0.25">
      <c r="B1778" s="36">
        <v>44900</v>
      </c>
      <c r="C1778" s="37">
        <v>0.68410000000000004</v>
      </c>
      <c r="D1778" s="23">
        <f t="shared" si="29"/>
        <v>0.67733999999999983</v>
      </c>
    </row>
    <row r="1779" spans="2:4" x14ac:dyDescent="0.25">
      <c r="B1779" s="36">
        <v>44901</v>
      </c>
      <c r="C1779" s="37">
        <v>0.67310000000000003</v>
      </c>
      <c r="D1779" s="23">
        <f t="shared" si="29"/>
        <v>0.67784</v>
      </c>
    </row>
    <row r="1780" spans="2:4" x14ac:dyDescent="0.25">
      <c r="B1780" s="36">
        <v>44902</v>
      </c>
      <c r="C1780" s="37">
        <v>0.66920000000000002</v>
      </c>
      <c r="D1780" s="23">
        <f t="shared" si="29"/>
        <v>0.6777200000000001</v>
      </c>
    </row>
    <row r="1781" spans="2:4" x14ac:dyDescent="0.25">
      <c r="B1781" s="36">
        <v>44903</v>
      </c>
      <c r="C1781" s="37">
        <v>0.67159999999999997</v>
      </c>
      <c r="D1781" s="23">
        <f t="shared" si="29"/>
        <v>0.67585999999999991</v>
      </c>
    </row>
    <row r="1782" spans="2:4" x14ac:dyDescent="0.25">
      <c r="B1782" s="36">
        <v>44904</v>
      </c>
      <c r="C1782" s="37">
        <v>0.67920000000000003</v>
      </c>
      <c r="D1782" s="23">
        <f t="shared" si="29"/>
        <v>0.67544000000000004</v>
      </c>
    </row>
    <row r="1783" spans="2:4" x14ac:dyDescent="0.25">
      <c r="B1783" s="36">
        <v>44907</v>
      </c>
      <c r="C1783" s="37">
        <v>0.67789999999999995</v>
      </c>
      <c r="D1783" s="23">
        <f t="shared" si="29"/>
        <v>0.67420000000000013</v>
      </c>
    </row>
    <row r="1784" spans="2:4" x14ac:dyDescent="0.25">
      <c r="B1784" s="36">
        <v>44908</v>
      </c>
      <c r="C1784" s="37">
        <v>0.67549999999999999</v>
      </c>
      <c r="D1784" s="23">
        <f t="shared" si="29"/>
        <v>0.67467999999999995</v>
      </c>
    </row>
    <row r="1785" spans="2:4" x14ac:dyDescent="0.25">
      <c r="B1785" s="36">
        <v>44909</v>
      </c>
      <c r="C1785" s="37">
        <v>0.68369999999999997</v>
      </c>
      <c r="D1785" s="23">
        <f t="shared" si="29"/>
        <v>0.67757999999999996</v>
      </c>
    </row>
    <row r="1786" spans="2:4" x14ac:dyDescent="0.25">
      <c r="B1786" s="36">
        <v>44910</v>
      </c>
      <c r="C1786" s="37">
        <v>0.68240000000000001</v>
      </c>
      <c r="D1786" s="23">
        <f t="shared" si="29"/>
        <v>0.67974000000000001</v>
      </c>
    </row>
    <row r="1787" spans="2:4" x14ac:dyDescent="0.25">
      <c r="B1787" s="36">
        <v>44911</v>
      </c>
      <c r="C1787" s="37">
        <v>0.67059999999999997</v>
      </c>
      <c r="D1787" s="23">
        <f t="shared" si="29"/>
        <v>0.67801999999999985</v>
      </c>
    </row>
    <row r="1788" spans="2:4" x14ac:dyDescent="0.25">
      <c r="B1788" s="36">
        <v>44914</v>
      </c>
      <c r="C1788" s="37">
        <v>0.67130000000000001</v>
      </c>
      <c r="D1788" s="23">
        <f t="shared" si="29"/>
        <v>0.67669999999999997</v>
      </c>
    </row>
    <row r="1789" spans="2:4" x14ac:dyDescent="0.25">
      <c r="B1789" s="36">
        <v>44915</v>
      </c>
      <c r="C1789" s="37">
        <v>0.66590000000000005</v>
      </c>
      <c r="D1789" s="23">
        <f t="shared" si="29"/>
        <v>0.67477999999999994</v>
      </c>
    </row>
    <row r="1790" spans="2:4" x14ac:dyDescent="0.25">
      <c r="B1790" s="36">
        <v>44916</v>
      </c>
      <c r="C1790" s="37">
        <v>0.66639999999999999</v>
      </c>
      <c r="D1790" s="23">
        <f t="shared" si="29"/>
        <v>0.67132000000000003</v>
      </c>
    </row>
    <row r="1791" spans="2:4" x14ac:dyDescent="0.25">
      <c r="B1791" s="36">
        <v>44917</v>
      </c>
      <c r="C1791" s="37">
        <v>0.67610000000000003</v>
      </c>
      <c r="D1791" s="23">
        <f t="shared" si="29"/>
        <v>0.67005999999999999</v>
      </c>
    </row>
    <row r="1792" spans="2:4" x14ac:dyDescent="0.25">
      <c r="B1792" s="36">
        <v>44918</v>
      </c>
      <c r="C1792" s="37">
        <v>0.66800000000000004</v>
      </c>
      <c r="D1792" s="23">
        <f t="shared" si="29"/>
        <v>0.66954000000000002</v>
      </c>
    </row>
    <row r="1793" spans="2:4" x14ac:dyDescent="0.25">
      <c r="B1793" s="36">
        <v>44923</v>
      </c>
      <c r="C1793" s="37">
        <v>0.67410000000000003</v>
      </c>
      <c r="D1793" s="23">
        <f t="shared" si="29"/>
        <v>0.67010000000000003</v>
      </c>
    </row>
    <row r="1794" spans="2:4" x14ac:dyDescent="0.25">
      <c r="B1794" s="36">
        <v>44924</v>
      </c>
      <c r="C1794" s="37">
        <v>0.67510000000000003</v>
      </c>
      <c r="D1794" s="23">
        <f t="shared" si="29"/>
        <v>0.67193999999999998</v>
      </c>
    </row>
    <row r="1795" spans="2:4" x14ac:dyDescent="0.25">
      <c r="B1795" s="36">
        <v>44925</v>
      </c>
      <c r="C1795" s="37">
        <v>0.67749999999999999</v>
      </c>
      <c r="D1795" s="23">
        <f t="shared" si="29"/>
        <v>0.67415999999999998</v>
      </c>
    </row>
    <row r="1796" spans="2:4" x14ac:dyDescent="0.25">
      <c r="B1796" s="36">
        <v>44929</v>
      </c>
      <c r="C1796" s="37">
        <v>0.68279999999999996</v>
      </c>
      <c r="D1796" s="23">
        <f t="shared" si="29"/>
        <v>0.67549999999999999</v>
      </c>
    </row>
    <row r="1797" spans="2:4" x14ac:dyDescent="0.25">
      <c r="B1797" s="36">
        <v>44930</v>
      </c>
      <c r="C1797" s="37">
        <v>0.68089999999999995</v>
      </c>
      <c r="D1797" s="23">
        <f t="shared" si="29"/>
        <v>0.67807999999999991</v>
      </c>
    </row>
    <row r="1798" spans="2:4" x14ac:dyDescent="0.25">
      <c r="B1798" s="36">
        <v>44931</v>
      </c>
      <c r="C1798" s="37">
        <v>0.68149999999999999</v>
      </c>
      <c r="D1798" s="23">
        <f t="shared" si="29"/>
        <v>0.67956000000000005</v>
      </c>
    </row>
    <row r="1799" spans="2:4" x14ac:dyDescent="0.25">
      <c r="B1799" s="36">
        <v>44932</v>
      </c>
      <c r="C1799" s="37">
        <v>0.67689999999999995</v>
      </c>
      <c r="D1799" s="23">
        <f t="shared" si="29"/>
        <v>0.67991999999999986</v>
      </c>
    </row>
    <row r="1800" spans="2:4" x14ac:dyDescent="0.25">
      <c r="B1800" s="36">
        <v>44935</v>
      </c>
      <c r="C1800" s="37">
        <v>0.69289999999999996</v>
      </c>
      <c r="D1800" s="23">
        <f t="shared" si="29"/>
        <v>0.68299999999999994</v>
      </c>
    </row>
    <row r="1801" spans="2:4" x14ac:dyDescent="0.25">
      <c r="B1801" s="36">
        <v>44936</v>
      </c>
      <c r="C1801" s="37">
        <v>0.69040000000000001</v>
      </c>
      <c r="D1801" s="23">
        <f t="shared" si="29"/>
        <v>0.68451999999999991</v>
      </c>
    </row>
    <row r="1802" spans="2:4" x14ac:dyDescent="0.25">
      <c r="B1802" s="36">
        <v>44937</v>
      </c>
      <c r="C1802" s="37">
        <v>0.69110000000000005</v>
      </c>
      <c r="D1802" s="23">
        <f t="shared" si="29"/>
        <v>0.68655999999999995</v>
      </c>
    </row>
    <row r="1803" spans="2:4" x14ac:dyDescent="0.25">
      <c r="B1803" s="36">
        <v>44938</v>
      </c>
      <c r="C1803" s="37">
        <v>0.69230000000000003</v>
      </c>
      <c r="D1803" s="23">
        <f t="shared" si="29"/>
        <v>0.68872</v>
      </c>
    </row>
    <row r="1804" spans="2:4" x14ac:dyDescent="0.25">
      <c r="B1804" s="36">
        <v>44939</v>
      </c>
      <c r="C1804" s="37">
        <v>0.69550000000000001</v>
      </c>
      <c r="D1804" s="23">
        <f t="shared" si="29"/>
        <v>0.69243999999999994</v>
      </c>
    </row>
    <row r="1805" spans="2:4" x14ac:dyDescent="0.25">
      <c r="B1805" s="36">
        <v>44942</v>
      </c>
      <c r="C1805" s="37">
        <v>0.69879999999999998</v>
      </c>
      <c r="D1805" s="23">
        <f t="shared" si="29"/>
        <v>0.6936199999999999</v>
      </c>
    </row>
    <row r="1806" spans="2:4" x14ac:dyDescent="0.25">
      <c r="B1806" s="36">
        <v>44943</v>
      </c>
      <c r="C1806" s="37">
        <v>0.69730000000000003</v>
      </c>
      <c r="D1806" s="23">
        <f t="shared" si="29"/>
        <v>0.69499999999999995</v>
      </c>
    </row>
    <row r="1807" spans="2:4" x14ac:dyDescent="0.25">
      <c r="B1807" s="36">
        <v>44944</v>
      </c>
      <c r="C1807" s="37">
        <v>0.69940000000000002</v>
      </c>
      <c r="D1807" s="23">
        <f t="shared" si="29"/>
        <v>0.69665999999999995</v>
      </c>
    </row>
    <row r="1808" spans="2:4" x14ac:dyDescent="0.25">
      <c r="B1808" s="36">
        <v>44945</v>
      </c>
      <c r="C1808" s="37">
        <v>0.69040000000000001</v>
      </c>
      <c r="D1808" s="23">
        <f t="shared" si="29"/>
        <v>0.6962799999999999</v>
      </c>
    </row>
    <row r="1809" spans="2:6" x14ac:dyDescent="0.25">
      <c r="B1809" s="36">
        <v>44946</v>
      </c>
      <c r="C1809" s="37">
        <v>0.69179999999999997</v>
      </c>
      <c r="D1809" s="23">
        <f t="shared" si="29"/>
        <v>0.69554000000000005</v>
      </c>
    </row>
    <row r="1810" spans="2:6" x14ac:dyDescent="0.25">
      <c r="B1810" s="36">
        <v>44949</v>
      </c>
      <c r="C1810" s="37">
        <v>0.69830000000000003</v>
      </c>
      <c r="D1810" s="23">
        <f t="shared" ref="D1810:D1873" si="30">AVERAGE(C1806:C1810)</f>
        <v>0.69544000000000006</v>
      </c>
    </row>
    <row r="1811" spans="2:6" x14ac:dyDescent="0.25">
      <c r="B1811" s="36">
        <v>44950</v>
      </c>
      <c r="C1811" s="37">
        <v>0.70330000000000004</v>
      </c>
      <c r="D1811" s="23">
        <f t="shared" si="30"/>
        <v>0.69664000000000004</v>
      </c>
    </row>
    <row r="1812" spans="2:6" x14ac:dyDescent="0.25">
      <c r="B1812" s="36">
        <v>44951</v>
      </c>
      <c r="C1812" s="37">
        <v>0.71020000000000005</v>
      </c>
      <c r="D1812" s="23">
        <f t="shared" si="30"/>
        <v>0.69880000000000009</v>
      </c>
    </row>
    <row r="1813" spans="2:6" x14ac:dyDescent="0.25">
      <c r="B1813" s="36">
        <v>44953</v>
      </c>
      <c r="C1813" s="37">
        <v>0.7107</v>
      </c>
      <c r="D1813" s="23">
        <f t="shared" si="30"/>
        <v>0.70286000000000004</v>
      </c>
    </row>
    <row r="1814" spans="2:6" x14ac:dyDescent="0.25">
      <c r="B1814" s="36">
        <v>44956</v>
      </c>
      <c r="C1814" s="37">
        <v>0.70920000000000005</v>
      </c>
      <c r="D1814" s="23">
        <f t="shared" si="30"/>
        <v>0.70634000000000008</v>
      </c>
    </row>
    <row r="1815" spans="2:6" x14ac:dyDescent="0.25">
      <c r="B1815" s="36">
        <v>44957</v>
      </c>
      <c r="C1815" s="37">
        <v>0.70369999999999999</v>
      </c>
      <c r="D1815" s="23">
        <f t="shared" si="30"/>
        <v>0.70742000000000005</v>
      </c>
    </row>
    <row r="1816" spans="2:6" x14ac:dyDescent="0.25">
      <c r="B1816" s="36">
        <v>44958</v>
      </c>
      <c r="C1816" s="37">
        <v>0.70679999999999998</v>
      </c>
      <c r="D1816" s="23">
        <f t="shared" si="30"/>
        <v>0.70811999999999997</v>
      </c>
    </row>
    <row r="1817" spans="2:6" x14ac:dyDescent="0.25">
      <c r="B1817" s="36">
        <v>44959</v>
      </c>
      <c r="C1817" s="37">
        <v>0.71499999999999997</v>
      </c>
      <c r="D1817" s="23">
        <f t="shared" si="30"/>
        <v>0.70907999999999993</v>
      </c>
    </row>
    <row r="1818" spans="2:6" x14ac:dyDescent="0.25">
      <c r="B1818" s="36">
        <v>44960</v>
      </c>
      <c r="C1818" s="37">
        <v>0.70620000000000005</v>
      </c>
      <c r="D1818" s="23">
        <f t="shared" si="30"/>
        <v>0.70817999999999992</v>
      </c>
    </row>
    <row r="1819" spans="2:6" x14ac:dyDescent="0.25">
      <c r="B1819" s="36">
        <v>44963</v>
      </c>
      <c r="C1819" s="37">
        <v>0.69430000000000003</v>
      </c>
      <c r="D1819" s="23">
        <f t="shared" si="30"/>
        <v>0.70519999999999994</v>
      </c>
    </row>
    <row r="1820" spans="2:6" ht="14.4" x14ac:dyDescent="0.3">
      <c r="B1820" s="36">
        <v>44964</v>
      </c>
      <c r="C1820" s="37">
        <v>0.69310000000000005</v>
      </c>
      <c r="D1820" s="23">
        <f t="shared" si="30"/>
        <v>0.70308000000000015</v>
      </c>
      <c r="E1820"/>
      <c r="F1820"/>
    </row>
    <row r="1821" spans="2:6" ht="14.4" x14ac:dyDescent="0.3">
      <c r="B1821" s="36">
        <v>44965</v>
      </c>
      <c r="C1821" s="37">
        <v>0.69640000000000002</v>
      </c>
      <c r="D1821" s="23">
        <f t="shared" si="30"/>
        <v>0.70100000000000007</v>
      </c>
      <c r="E1821"/>
      <c r="F1821"/>
    </row>
    <row r="1822" spans="2:6" ht="14.4" x14ac:dyDescent="0.3">
      <c r="B1822" s="36">
        <v>44966</v>
      </c>
      <c r="C1822" s="37">
        <v>0.69540000000000002</v>
      </c>
      <c r="D1822" s="23">
        <f t="shared" si="30"/>
        <v>0.69708000000000003</v>
      </c>
      <c r="E1822"/>
      <c r="F1822"/>
    </row>
    <row r="1823" spans="2:6" ht="14.4" x14ac:dyDescent="0.3">
      <c r="B1823" s="36">
        <v>44967</v>
      </c>
      <c r="C1823" s="37">
        <v>0.69230000000000003</v>
      </c>
      <c r="D1823" s="23">
        <f t="shared" si="30"/>
        <v>0.69430000000000003</v>
      </c>
      <c r="E1823"/>
      <c r="F1823"/>
    </row>
    <row r="1824" spans="2:6" ht="14.4" x14ac:dyDescent="0.3">
      <c r="B1824" s="36">
        <v>44970</v>
      </c>
      <c r="C1824" s="37">
        <v>0.69079999999999997</v>
      </c>
      <c r="D1824" s="23">
        <f t="shared" si="30"/>
        <v>0.69359999999999999</v>
      </c>
      <c r="E1824"/>
      <c r="F1824"/>
    </row>
    <row r="1825" spans="2:6" ht="14.4" x14ac:dyDescent="0.3">
      <c r="B1825" s="36">
        <v>44971</v>
      </c>
      <c r="C1825" s="37">
        <v>0.69750000000000001</v>
      </c>
      <c r="D1825" s="23">
        <f t="shared" si="30"/>
        <v>0.69447999999999988</v>
      </c>
      <c r="E1825"/>
      <c r="F1825"/>
    </row>
    <row r="1826" spans="2:6" ht="14.4" x14ac:dyDescent="0.3">
      <c r="B1826" s="36">
        <v>44972</v>
      </c>
      <c r="C1826" s="37">
        <v>0.69369999999999998</v>
      </c>
      <c r="D1826" s="23">
        <f t="shared" si="30"/>
        <v>0.69393999999999989</v>
      </c>
      <c r="E1826"/>
      <c r="F1826"/>
    </row>
    <row r="1827" spans="2:6" ht="14.4" x14ac:dyDescent="0.3">
      <c r="B1827" s="36">
        <v>44973</v>
      </c>
      <c r="C1827" s="37">
        <v>0.69220000000000004</v>
      </c>
      <c r="D1827" s="23">
        <f t="shared" si="30"/>
        <v>0.69330000000000003</v>
      </c>
      <c r="E1827"/>
      <c r="F1827"/>
    </row>
    <row r="1828" spans="2:6" ht="14.4" x14ac:dyDescent="0.3">
      <c r="B1828" s="36">
        <v>44974</v>
      </c>
      <c r="C1828" s="37">
        <v>0.68430000000000002</v>
      </c>
      <c r="D1828" s="23">
        <f t="shared" si="30"/>
        <v>0.69169999999999998</v>
      </c>
      <c r="E1828"/>
      <c r="F1828"/>
    </row>
    <row r="1829" spans="2:6" ht="14.4" x14ac:dyDescent="0.3">
      <c r="B1829" s="36">
        <v>44977</v>
      </c>
      <c r="C1829" s="37">
        <v>0.68920000000000003</v>
      </c>
      <c r="D1829" s="23">
        <f t="shared" si="30"/>
        <v>0.69137999999999999</v>
      </c>
      <c r="E1829"/>
      <c r="F1829"/>
    </row>
    <row r="1830" spans="2:6" ht="14.4" x14ac:dyDescent="0.3">
      <c r="B1830" s="36">
        <v>44978</v>
      </c>
      <c r="C1830" s="37">
        <v>0.68959999999999999</v>
      </c>
      <c r="D1830" s="23">
        <f t="shared" si="30"/>
        <v>0.68979999999999997</v>
      </c>
      <c r="E1830"/>
      <c r="F1830"/>
    </row>
    <row r="1831" spans="2:6" ht="14.4" x14ac:dyDescent="0.3">
      <c r="B1831" s="36">
        <v>44979</v>
      </c>
      <c r="C1831" s="37">
        <v>0.68389999999999995</v>
      </c>
      <c r="D1831" s="23">
        <f t="shared" si="30"/>
        <v>0.68784000000000001</v>
      </c>
      <c r="E1831"/>
      <c r="F1831"/>
    </row>
    <row r="1832" spans="2:6" ht="14.4" x14ac:dyDescent="0.3">
      <c r="B1832" s="36">
        <v>44980</v>
      </c>
      <c r="C1832" s="37">
        <v>0.68300000000000005</v>
      </c>
      <c r="D1832" s="23">
        <f t="shared" si="30"/>
        <v>0.68599999999999994</v>
      </c>
      <c r="E1832"/>
      <c r="F1832"/>
    </row>
    <row r="1833" spans="2:6" ht="14.4" x14ac:dyDescent="0.3">
      <c r="B1833" s="36">
        <v>44981</v>
      </c>
      <c r="C1833" s="37">
        <v>0.68140000000000001</v>
      </c>
      <c r="D1833" s="23">
        <f t="shared" si="30"/>
        <v>0.68542000000000003</v>
      </c>
      <c r="E1833"/>
      <c r="F1833"/>
    </row>
    <row r="1834" spans="2:6" ht="14.4" x14ac:dyDescent="0.3">
      <c r="B1834" s="36">
        <v>44984</v>
      </c>
      <c r="C1834" s="37">
        <v>0.67110000000000003</v>
      </c>
      <c r="D1834" s="23">
        <f t="shared" si="30"/>
        <v>0.68179999999999996</v>
      </c>
      <c r="E1834"/>
      <c r="F1834"/>
    </row>
    <row r="1835" spans="2:6" ht="14.4" x14ac:dyDescent="0.3">
      <c r="B1835" s="36">
        <v>44985</v>
      </c>
      <c r="C1835" s="37">
        <v>0.67300000000000004</v>
      </c>
      <c r="D1835" s="23">
        <f t="shared" si="30"/>
        <v>0.67848000000000008</v>
      </c>
      <c r="E1835"/>
      <c r="F1835"/>
    </row>
    <row r="1836" spans="2:6" ht="14.4" x14ac:dyDescent="0.3">
      <c r="B1836" s="36">
        <v>44986</v>
      </c>
      <c r="C1836" s="37">
        <v>0.67500000000000004</v>
      </c>
      <c r="D1836" s="23">
        <f t="shared" si="30"/>
        <v>0.67669999999999997</v>
      </c>
      <c r="E1836"/>
      <c r="F1836"/>
    </row>
    <row r="1837" spans="2:6" ht="14.4" x14ac:dyDescent="0.3">
      <c r="B1837" s="36">
        <v>44987</v>
      </c>
      <c r="C1837" s="37">
        <v>0.67459999999999998</v>
      </c>
      <c r="D1837" s="23">
        <f t="shared" si="30"/>
        <v>0.67501999999999995</v>
      </c>
      <c r="E1837"/>
      <c r="F1837"/>
    </row>
    <row r="1838" spans="2:6" ht="14.4" x14ac:dyDescent="0.3">
      <c r="B1838" s="36">
        <v>44988</v>
      </c>
      <c r="C1838" s="37">
        <v>0.6744</v>
      </c>
      <c r="D1838" s="23">
        <f t="shared" si="30"/>
        <v>0.67361999999999989</v>
      </c>
      <c r="E1838"/>
      <c r="F1838"/>
    </row>
    <row r="1839" spans="2:6" ht="14.4" x14ac:dyDescent="0.3">
      <c r="B1839" s="36">
        <v>44991</v>
      </c>
      <c r="C1839" s="37">
        <v>0.67559999999999998</v>
      </c>
      <c r="D1839" s="23">
        <f t="shared" si="30"/>
        <v>0.67452000000000001</v>
      </c>
      <c r="E1839"/>
      <c r="F1839"/>
    </row>
    <row r="1840" spans="2:6" ht="14.4" x14ac:dyDescent="0.3">
      <c r="B1840" s="36">
        <v>44992</v>
      </c>
      <c r="C1840" s="37">
        <v>0.67130000000000001</v>
      </c>
      <c r="D1840" s="23">
        <f t="shared" si="30"/>
        <v>0.67418</v>
      </c>
      <c r="E1840"/>
      <c r="F1840"/>
    </row>
    <row r="1841" spans="2:6" ht="14.4" x14ac:dyDescent="0.3">
      <c r="B1841" s="36">
        <v>44993</v>
      </c>
      <c r="C1841" s="37">
        <v>0.65910000000000002</v>
      </c>
      <c r="D1841" s="23">
        <f t="shared" si="30"/>
        <v>0.67100000000000004</v>
      </c>
      <c r="E1841"/>
      <c r="F1841"/>
    </row>
    <row r="1842" spans="2:6" ht="14.4" x14ac:dyDescent="0.3">
      <c r="B1842" s="36">
        <v>44994</v>
      </c>
      <c r="C1842" s="37">
        <v>0.66100000000000003</v>
      </c>
      <c r="D1842" s="23">
        <f t="shared" si="30"/>
        <v>0.66827999999999999</v>
      </c>
      <c r="E1842"/>
      <c r="F1842"/>
    </row>
    <row r="1843" spans="2:6" ht="14.4" x14ac:dyDescent="0.3">
      <c r="B1843" s="36">
        <v>44995</v>
      </c>
      <c r="C1843" s="37">
        <v>0.65990000000000004</v>
      </c>
      <c r="D1843" s="23">
        <f t="shared" si="30"/>
        <v>0.66538000000000008</v>
      </c>
      <c r="E1843"/>
      <c r="F1843"/>
    </row>
    <row r="1844" spans="2:6" ht="14.4" x14ac:dyDescent="0.3">
      <c r="B1844" s="36">
        <v>44998</v>
      </c>
      <c r="C1844" s="37">
        <v>0.66649999999999998</v>
      </c>
      <c r="D1844" s="23">
        <f t="shared" si="30"/>
        <v>0.66356000000000004</v>
      </c>
      <c r="E1844"/>
      <c r="F1844"/>
    </row>
    <row r="1845" spans="2:6" ht="14.4" x14ac:dyDescent="0.3">
      <c r="B1845" s="36">
        <v>44999</v>
      </c>
      <c r="C1845" s="37">
        <v>0.66490000000000005</v>
      </c>
      <c r="D1845" s="23">
        <f t="shared" si="30"/>
        <v>0.66227999999999998</v>
      </c>
      <c r="E1845"/>
      <c r="F1845"/>
    </row>
    <row r="1846" spans="2:6" ht="14.4" x14ac:dyDescent="0.3">
      <c r="B1846" s="36">
        <v>45000</v>
      </c>
      <c r="C1846" s="37">
        <v>0.66920000000000002</v>
      </c>
      <c r="D1846" s="23">
        <f t="shared" si="30"/>
        <v>0.66430000000000011</v>
      </c>
      <c r="E1846"/>
      <c r="F1846"/>
    </row>
    <row r="1847" spans="2:6" x14ac:dyDescent="0.25">
      <c r="B1847" s="36">
        <v>45001</v>
      </c>
      <c r="C1847" s="37">
        <v>0.66369999999999996</v>
      </c>
      <c r="D1847" s="23">
        <f t="shared" si="30"/>
        <v>0.66483999999999999</v>
      </c>
    </row>
    <row r="1848" spans="2:6" x14ac:dyDescent="0.25">
      <c r="B1848" s="36">
        <v>45002</v>
      </c>
      <c r="C1848" s="37">
        <v>0.6714</v>
      </c>
      <c r="D1848" s="23">
        <f t="shared" si="30"/>
        <v>0.66714000000000007</v>
      </c>
    </row>
    <row r="1849" spans="2:6" x14ac:dyDescent="0.25">
      <c r="B1849" s="36">
        <v>45005</v>
      </c>
      <c r="C1849" s="37">
        <v>0.66830000000000001</v>
      </c>
      <c r="D1849" s="23">
        <f t="shared" si="30"/>
        <v>0.66749999999999998</v>
      </c>
    </row>
    <row r="1850" spans="2:6" x14ac:dyDescent="0.25">
      <c r="B1850" s="36">
        <v>45006</v>
      </c>
      <c r="C1850" s="37">
        <v>0.66910000000000003</v>
      </c>
      <c r="D1850" s="23">
        <f t="shared" si="30"/>
        <v>0.66833999999999993</v>
      </c>
    </row>
    <row r="1851" spans="2:6" x14ac:dyDescent="0.25">
      <c r="B1851" s="36">
        <v>45007</v>
      </c>
      <c r="C1851" s="37">
        <v>0.66949999999999998</v>
      </c>
      <c r="D1851" s="23">
        <f t="shared" si="30"/>
        <v>0.66840000000000011</v>
      </c>
    </row>
    <row r="1852" spans="2:6" x14ac:dyDescent="0.25">
      <c r="B1852" s="36">
        <v>45008</v>
      </c>
      <c r="C1852" s="37">
        <v>0.67410000000000003</v>
      </c>
      <c r="D1852" s="23">
        <f t="shared" si="30"/>
        <v>0.67048000000000008</v>
      </c>
    </row>
    <row r="1853" spans="2:6" x14ac:dyDescent="0.25">
      <c r="B1853" s="36">
        <v>45009</v>
      </c>
      <c r="C1853" s="37">
        <v>0.66869999999999996</v>
      </c>
      <c r="D1853" s="23">
        <f t="shared" si="30"/>
        <v>0.66993999999999998</v>
      </c>
    </row>
    <row r="1854" spans="2:6" x14ac:dyDescent="0.25">
      <c r="B1854" s="36">
        <v>45012</v>
      </c>
      <c r="C1854" s="37">
        <v>0.66500000000000004</v>
      </c>
      <c r="D1854" s="23">
        <f t="shared" si="30"/>
        <v>0.66927999999999999</v>
      </c>
    </row>
    <row r="1855" spans="2:6" x14ac:dyDescent="0.25">
      <c r="B1855" s="36">
        <v>45013</v>
      </c>
      <c r="C1855" s="37">
        <v>0.66890000000000005</v>
      </c>
      <c r="D1855" s="23">
        <f t="shared" si="30"/>
        <v>0.66923999999999995</v>
      </c>
    </row>
    <row r="1856" spans="2:6" x14ac:dyDescent="0.25">
      <c r="B1856" s="36">
        <v>45014</v>
      </c>
      <c r="C1856" s="37">
        <v>0.67030000000000001</v>
      </c>
      <c r="D1856" s="23">
        <f t="shared" si="30"/>
        <v>0.66940000000000011</v>
      </c>
    </row>
    <row r="1857" spans="2:4" x14ac:dyDescent="0.25">
      <c r="B1857" s="36">
        <v>45015</v>
      </c>
      <c r="C1857" s="37">
        <v>0.66869999999999996</v>
      </c>
      <c r="D1857" s="23">
        <f t="shared" si="30"/>
        <v>0.66832000000000003</v>
      </c>
    </row>
    <row r="1858" spans="2:4" x14ac:dyDescent="0.25">
      <c r="B1858" s="36">
        <v>45016</v>
      </c>
      <c r="C1858" s="37">
        <v>0.67120000000000002</v>
      </c>
      <c r="D1858" s="23">
        <f t="shared" si="30"/>
        <v>0.66881999999999997</v>
      </c>
    </row>
    <row r="1859" spans="2:4" x14ac:dyDescent="0.25">
      <c r="B1859" s="36">
        <v>45019</v>
      </c>
      <c r="C1859" s="37">
        <v>0.6663</v>
      </c>
      <c r="D1859" s="23">
        <f t="shared" si="30"/>
        <v>0.66908000000000001</v>
      </c>
    </row>
    <row r="1860" spans="2:4" x14ac:dyDescent="0.25">
      <c r="B1860" s="36">
        <v>45020</v>
      </c>
      <c r="C1860" s="37">
        <v>0.67649999999999999</v>
      </c>
      <c r="D1860" s="23">
        <f t="shared" si="30"/>
        <v>0.67060000000000008</v>
      </c>
    </row>
    <row r="1861" spans="2:4" x14ac:dyDescent="0.25">
      <c r="B1861" s="36">
        <v>45021</v>
      </c>
      <c r="C1861" s="37">
        <v>0.67359999999999998</v>
      </c>
      <c r="D1861" s="23">
        <f t="shared" si="30"/>
        <v>0.67125999999999997</v>
      </c>
    </row>
    <row r="1862" spans="2:4" x14ac:dyDescent="0.25">
      <c r="B1862" s="36">
        <v>45022</v>
      </c>
      <c r="C1862" s="37">
        <v>0.6694</v>
      </c>
      <c r="D1862" s="23">
        <f t="shared" si="30"/>
        <v>0.6714</v>
      </c>
    </row>
    <row r="1863" spans="2:4" x14ac:dyDescent="0.25">
      <c r="B1863" s="36">
        <v>45027</v>
      </c>
      <c r="C1863" s="37">
        <v>0.66769999999999996</v>
      </c>
      <c r="D1863" s="23">
        <f t="shared" si="30"/>
        <v>0.67069999999999996</v>
      </c>
    </row>
    <row r="1864" spans="2:4" x14ac:dyDescent="0.25">
      <c r="B1864" s="36">
        <v>45028</v>
      </c>
      <c r="C1864" s="37">
        <v>0.66710000000000003</v>
      </c>
      <c r="D1864" s="23">
        <f t="shared" si="30"/>
        <v>0.67086000000000001</v>
      </c>
    </row>
    <row r="1865" spans="2:4" x14ac:dyDescent="0.25">
      <c r="B1865" s="36">
        <v>45029</v>
      </c>
      <c r="C1865" s="37">
        <v>0.67010000000000003</v>
      </c>
      <c r="D1865" s="23">
        <f t="shared" si="30"/>
        <v>0.66958000000000006</v>
      </c>
    </row>
    <row r="1866" spans="2:4" x14ac:dyDescent="0.25">
      <c r="B1866" s="36">
        <v>45030</v>
      </c>
      <c r="C1866" s="37">
        <v>0.67830000000000001</v>
      </c>
      <c r="D1866" s="23">
        <f t="shared" si="30"/>
        <v>0.67052</v>
      </c>
    </row>
    <row r="1867" spans="2:4" x14ac:dyDescent="0.25">
      <c r="B1867" s="36">
        <v>45033</v>
      </c>
      <c r="C1867" s="37">
        <v>0.67149999999999999</v>
      </c>
      <c r="D1867" s="23">
        <f t="shared" si="30"/>
        <v>0.67094000000000009</v>
      </c>
    </row>
    <row r="1868" spans="2:4" x14ac:dyDescent="0.25">
      <c r="B1868" s="36">
        <v>45034</v>
      </c>
      <c r="C1868" s="37">
        <v>0.67330000000000001</v>
      </c>
      <c r="D1868" s="23">
        <f t="shared" si="30"/>
        <v>0.6720600000000001</v>
      </c>
    </row>
    <row r="1869" spans="2:4" x14ac:dyDescent="0.25">
      <c r="B1869" s="36">
        <v>45035</v>
      </c>
      <c r="C1869" s="37">
        <v>0.67269999999999996</v>
      </c>
      <c r="D1869" s="23">
        <f t="shared" si="30"/>
        <v>0.67318</v>
      </c>
    </row>
    <row r="1870" spans="2:4" x14ac:dyDescent="0.25">
      <c r="B1870" s="36">
        <v>45036</v>
      </c>
      <c r="C1870" s="37">
        <v>0.67149999999999999</v>
      </c>
      <c r="D1870" s="23">
        <f t="shared" si="30"/>
        <v>0.67346000000000006</v>
      </c>
    </row>
    <row r="1871" spans="2:4" x14ac:dyDescent="0.25">
      <c r="B1871" s="36">
        <v>45037</v>
      </c>
      <c r="C1871" s="37">
        <v>0.67079999999999995</v>
      </c>
      <c r="D1871" s="23">
        <f t="shared" si="30"/>
        <v>0.67196</v>
      </c>
    </row>
    <row r="1872" spans="2:4" x14ac:dyDescent="0.25">
      <c r="B1872" s="36">
        <v>45040</v>
      </c>
      <c r="C1872" s="37">
        <v>0.66759999999999997</v>
      </c>
      <c r="D1872" s="23">
        <f t="shared" si="30"/>
        <v>0.67118</v>
      </c>
    </row>
    <row r="1873" spans="2:4" x14ac:dyDescent="0.25">
      <c r="B1873" s="36">
        <v>45042</v>
      </c>
      <c r="C1873" s="37">
        <v>0.66090000000000004</v>
      </c>
      <c r="D1873" s="23">
        <f t="shared" si="30"/>
        <v>0.66869999999999996</v>
      </c>
    </row>
    <row r="1874" spans="2:4" x14ac:dyDescent="0.25">
      <c r="B1874" s="36">
        <v>45043</v>
      </c>
      <c r="C1874" s="37">
        <v>0.66269999999999996</v>
      </c>
      <c r="D1874" s="23">
        <f t="shared" ref="D1874:D1937" si="31">AVERAGE(C1870:C1874)</f>
        <v>0.66669999999999996</v>
      </c>
    </row>
    <row r="1875" spans="2:4" x14ac:dyDescent="0.25">
      <c r="B1875" s="36">
        <v>45044</v>
      </c>
      <c r="C1875" s="37">
        <v>0.66100000000000003</v>
      </c>
      <c r="D1875" s="23">
        <f t="shared" si="31"/>
        <v>0.66459999999999997</v>
      </c>
    </row>
    <row r="1876" spans="2:4" x14ac:dyDescent="0.25">
      <c r="B1876" s="36">
        <v>45047</v>
      </c>
      <c r="C1876" s="37">
        <v>0.66390000000000005</v>
      </c>
      <c r="D1876" s="23">
        <f t="shared" si="31"/>
        <v>0.66322000000000003</v>
      </c>
    </row>
    <row r="1877" spans="2:4" x14ac:dyDescent="0.25">
      <c r="B1877" s="36">
        <v>45048</v>
      </c>
      <c r="C1877" s="37">
        <v>0.67049999999999998</v>
      </c>
      <c r="D1877" s="23">
        <f t="shared" si="31"/>
        <v>0.66379999999999995</v>
      </c>
    </row>
    <row r="1878" spans="2:4" x14ac:dyDescent="0.25">
      <c r="B1878" s="36">
        <v>45049</v>
      </c>
      <c r="C1878" s="37">
        <v>0.66639999999999999</v>
      </c>
      <c r="D1878" s="23">
        <f t="shared" si="31"/>
        <v>0.66490000000000005</v>
      </c>
    </row>
    <row r="1879" spans="2:4" x14ac:dyDescent="0.25">
      <c r="B1879" s="36">
        <v>45050</v>
      </c>
      <c r="C1879" s="37">
        <v>0.66900000000000004</v>
      </c>
      <c r="D1879" s="23">
        <f t="shared" si="31"/>
        <v>0.66615999999999997</v>
      </c>
    </row>
    <row r="1880" spans="2:4" x14ac:dyDescent="0.25">
      <c r="B1880" s="36">
        <v>45051</v>
      </c>
      <c r="C1880" s="37">
        <v>0.67349999999999999</v>
      </c>
      <c r="D1880" s="23">
        <f t="shared" si="31"/>
        <v>0.66866000000000003</v>
      </c>
    </row>
    <row r="1881" spans="2:4" x14ac:dyDescent="0.25">
      <c r="B1881" s="36">
        <v>45054</v>
      </c>
      <c r="C1881" s="37">
        <v>0.67749999999999999</v>
      </c>
      <c r="D1881" s="23">
        <f t="shared" si="31"/>
        <v>0.67138000000000009</v>
      </c>
    </row>
    <row r="1882" spans="2:4" x14ac:dyDescent="0.25">
      <c r="B1882" s="36">
        <v>45055</v>
      </c>
      <c r="C1882" s="37">
        <v>0.67779999999999996</v>
      </c>
      <c r="D1882" s="23">
        <f t="shared" si="31"/>
        <v>0.67283999999999999</v>
      </c>
    </row>
    <row r="1883" spans="2:4" x14ac:dyDescent="0.25">
      <c r="B1883" s="36">
        <v>45056</v>
      </c>
      <c r="C1883" s="37">
        <v>0.6764</v>
      </c>
      <c r="D1883" s="23">
        <f t="shared" si="31"/>
        <v>0.67484</v>
      </c>
    </row>
    <row r="1884" spans="2:4" x14ac:dyDescent="0.25">
      <c r="B1884" s="36">
        <v>45057</v>
      </c>
      <c r="C1884" s="37">
        <v>0.67749999999999999</v>
      </c>
      <c r="D1884" s="23">
        <f t="shared" si="31"/>
        <v>0.67653999999999992</v>
      </c>
    </row>
    <row r="1885" spans="2:4" x14ac:dyDescent="0.25">
      <c r="B1885" s="36">
        <v>45058</v>
      </c>
      <c r="C1885" s="37">
        <v>0.66900000000000004</v>
      </c>
      <c r="D1885" s="23">
        <f t="shared" si="31"/>
        <v>0.67564000000000002</v>
      </c>
    </row>
    <row r="1886" spans="2:4" x14ac:dyDescent="0.25">
      <c r="B1886" s="36">
        <v>45061</v>
      </c>
      <c r="C1886" s="37">
        <v>0.66820000000000002</v>
      </c>
      <c r="D1886" s="23">
        <f t="shared" si="31"/>
        <v>0.67378000000000005</v>
      </c>
    </row>
    <row r="1887" spans="2:4" x14ac:dyDescent="0.25">
      <c r="B1887" s="36">
        <v>45062</v>
      </c>
      <c r="C1887" s="37">
        <v>0.66739999999999999</v>
      </c>
      <c r="D1887" s="23">
        <f t="shared" si="31"/>
        <v>0.67170000000000007</v>
      </c>
    </row>
    <row r="1888" spans="2:4" x14ac:dyDescent="0.25">
      <c r="B1888" s="36">
        <v>45063</v>
      </c>
      <c r="C1888" s="37">
        <v>0.66390000000000005</v>
      </c>
      <c r="D1888" s="23">
        <f t="shared" si="31"/>
        <v>0.66920000000000002</v>
      </c>
    </row>
    <row r="1889" spans="2:4" x14ac:dyDescent="0.25">
      <c r="B1889" s="36">
        <v>45064</v>
      </c>
      <c r="C1889" s="37">
        <v>0.66469999999999996</v>
      </c>
      <c r="D1889" s="23">
        <f t="shared" si="31"/>
        <v>0.6666399999999999</v>
      </c>
    </row>
    <row r="1890" spans="2:4" x14ac:dyDescent="0.25">
      <c r="B1890" s="36">
        <v>45065</v>
      </c>
      <c r="C1890" s="37">
        <v>0.66339999999999999</v>
      </c>
      <c r="D1890" s="23">
        <f t="shared" si="31"/>
        <v>0.66551999999999989</v>
      </c>
    </row>
    <row r="1891" spans="2:4" x14ac:dyDescent="0.25">
      <c r="B1891" s="36">
        <v>45068</v>
      </c>
      <c r="C1891" s="37">
        <v>0.66400000000000003</v>
      </c>
      <c r="D1891" s="23">
        <f t="shared" si="31"/>
        <v>0.66467999999999994</v>
      </c>
    </row>
    <row r="1892" spans="2:4" x14ac:dyDescent="0.25">
      <c r="B1892" s="36">
        <v>45069</v>
      </c>
      <c r="C1892" s="37">
        <v>0.66500000000000004</v>
      </c>
      <c r="D1892" s="23">
        <f t="shared" si="31"/>
        <v>0.66420000000000001</v>
      </c>
    </row>
    <row r="1893" spans="2:4" x14ac:dyDescent="0.25">
      <c r="B1893" s="36">
        <v>45070</v>
      </c>
      <c r="C1893" s="37">
        <v>0.65980000000000005</v>
      </c>
      <c r="D1893" s="23">
        <f t="shared" si="31"/>
        <v>0.66338000000000008</v>
      </c>
    </row>
    <row r="1894" spans="2:4" x14ac:dyDescent="0.25">
      <c r="B1894" s="36">
        <v>45071</v>
      </c>
      <c r="C1894" s="37">
        <v>0.65269999999999995</v>
      </c>
      <c r="D1894" s="23">
        <f t="shared" si="31"/>
        <v>0.66098000000000001</v>
      </c>
    </row>
    <row r="1895" spans="2:4" x14ac:dyDescent="0.25">
      <c r="B1895" s="36">
        <v>45072</v>
      </c>
      <c r="C1895" s="37">
        <v>0.65149999999999997</v>
      </c>
      <c r="D1895" s="23">
        <f t="shared" si="31"/>
        <v>0.65860000000000007</v>
      </c>
    </row>
    <row r="1896" spans="2:4" x14ac:dyDescent="0.25">
      <c r="B1896" s="36">
        <v>45075</v>
      </c>
      <c r="C1896" s="37">
        <v>0.65469999999999995</v>
      </c>
      <c r="D1896" s="23">
        <f t="shared" si="31"/>
        <v>0.65673999999999999</v>
      </c>
    </row>
    <row r="1897" spans="2:4" x14ac:dyDescent="0.25">
      <c r="B1897" s="36">
        <v>45076</v>
      </c>
      <c r="C1897" s="37">
        <v>0.65090000000000003</v>
      </c>
      <c r="D1897" s="23">
        <f t="shared" si="31"/>
        <v>0.65392000000000006</v>
      </c>
    </row>
    <row r="1898" spans="2:4" x14ac:dyDescent="0.25">
      <c r="B1898" s="36">
        <v>45077</v>
      </c>
      <c r="C1898" s="37">
        <v>0.64949999999999997</v>
      </c>
      <c r="D1898" s="23">
        <f t="shared" si="31"/>
        <v>0.65185999999999988</v>
      </c>
    </row>
    <row r="1899" spans="2:4" x14ac:dyDescent="0.25">
      <c r="B1899" s="36">
        <v>45078</v>
      </c>
      <c r="C1899" s="37">
        <v>0.65110000000000001</v>
      </c>
      <c r="D1899" s="23">
        <f t="shared" si="31"/>
        <v>0.65154000000000001</v>
      </c>
    </row>
    <row r="1900" spans="2:4" x14ac:dyDescent="0.25">
      <c r="B1900" s="36">
        <v>45079</v>
      </c>
      <c r="C1900" s="37">
        <v>0.66120000000000001</v>
      </c>
      <c r="D1900" s="23">
        <f t="shared" si="31"/>
        <v>0.65348000000000006</v>
      </c>
    </row>
    <row r="1901" spans="2:4" x14ac:dyDescent="0.25">
      <c r="B1901" s="36">
        <v>45082</v>
      </c>
      <c r="C1901" s="37">
        <v>0.66069999999999995</v>
      </c>
      <c r="D1901" s="23">
        <f t="shared" si="31"/>
        <v>0.65468000000000004</v>
      </c>
    </row>
    <row r="1902" spans="2:4" x14ac:dyDescent="0.25">
      <c r="B1902" s="36">
        <v>45083</v>
      </c>
      <c r="C1902" s="37">
        <v>0.66610000000000003</v>
      </c>
      <c r="D1902" s="23">
        <f t="shared" si="31"/>
        <v>0.65772000000000008</v>
      </c>
    </row>
    <row r="1903" spans="2:4" x14ac:dyDescent="0.25">
      <c r="B1903" s="36">
        <v>45084</v>
      </c>
      <c r="C1903" s="37">
        <v>0.66779999999999995</v>
      </c>
      <c r="D1903" s="23">
        <f t="shared" si="31"/>
        <v>0.66137999999999997</v>
      </c>
    </row>
    <row r="1904" spans="2:4" x14ac:dyDescent="0.25">
      <c r="B1904" s="36">
        <v>45085</v>
      </c>
      <c r="C1904" s="37">
        <v>0.66620000000000001</v>
      </c>
      <c r="D1904" s="23">
        <f t="shared" si="31"/>
        <v>0.66439999999999999</v>
      </c>
    </row>
    <row r="1905" spans="2:4" x14ac:dyDescent="0.25">
      <c r="B1905" s="36">
        <v>45086</v>
      </c>
      <c r="C1905" s="37">
        <v>0.67079999999999995</v>
      </c>
      <c r="D1905" s="23">
        <f t="shared" si="31"/>
        <v>0.66632000000000002</v>
      </c>
    </row>
    <row r="1906" spans="2:4" x14ac:dyDescent="0.25">
      <c r="B1906" s="36">
        <v>45090</v>
      </c>
      <c r="C1906" s="37">
        <v>0.67610000000000003</v>
      </c>
      <c r="D1906" s="23">
        <f t="shared" si="31"/>
        <v>0.66939999999999988</v>
      </c>
    </row>
    <row r="1907" spans="2:4" x14ac:dyDescent="0.25">
      <c r="B1907" s="36">
        <v>45091</v>
      </c>
      <c r="C1907" s="37">
        <v>0.67669999999999997</v>
      </c>
      <c r="D1907" s="23">
        <f t="shared" si="31"/>
        <v>0.67151999999999989</v>
      </c>
    </row>
    <row r="1908" spans="2:4" x14ac:dyDescent="0.25">
      <c r="B1908" s="36">
        <v>45092</v>
      </c>
      <c r="C1908" s="37">
        <v>0.68210000000000004</v>
      </c>
      <c r="D1908" s="23">
        <f t="shared" si="31"/>
        <v>0.67437999999999998</v>
      </c>
    </row>
    <row r="1909" spans="2:4" x14ac:dyDescent="0.25">
      <c r="B1909" s="36">
        <v>45093</v>
      </c>
      <c r="C1909" s="37">
        <v>0.68879999999999997</v>
      </c>
      <c r="D1909" s="23">
        <f t="shared" si="31"/>
        <v>0.67890000000000006</v>
      </c>
    </row>
    <row r="1910" spans="2:4" x14ac:dyDescent="0.25">
      <c r="B1910" s="36">
        <v>45096</v>
      </c>
      <c r="C1910" s="37">
        <v>0.6865</v>
      </c>
      <c r="D1910" s="23">
        <f t="shared" si="31"/>
        <v>0.68203999999999998</v>
      </c>
    </row>
    <row r="1911" spans="2:4" x14ac:dyDescent="0.25">
      <c r="B1911" s="36">
        <v>45097</v>
      </c>
      <c r="C1911" s="37">
        <v>0.68030000000000002</v>
      </c>
      <c r="D1911" s="23">
        <f t="shared" si="31"/>
        <v>0.68288000000000004</v>
      </c>
    </row>
    <row r="1912" spans="2:4" x14ac:dyDescent="0.25">
      <c r="B1912" s="36">
        <v>45098</v>
      </c>
      <c r="C1912" s="37">
        <v>0.67830000000000001</v>
      </c>
      <c r="D1912" s="23">
        <f t="shared" si="31"/>
        <v>0.68320000000000003</v>
      </c>
    </row>
    <row r="1913" spans="2:4" x14ac:dyDescent="0.25">
      <c r="B1913" s="36">
        <v>45099</v>
      </c>
      <c r="C1913" s="37">
        <v>0.67649999999999999</v>
      </c>
      <c r="D1913" s="23">
        <f t="shared" si="31"/>
        <v>0.68208000000000002</v>
      </c>
    </row>
    <row r="1914" spans="2:4" x14ac:dyDescent="0.25">
      <c r="B1914" s="36">
        <v>45100</v>
      </c>
      <c r="C1914" s="37">
        <v>0.66969999999999996</v>
      </c>
      <c r="D1914" s="23">
        <f t="shared" si="31"/>
        <v>0.67826000000000009</v>
      </c>
    </row>
    <row r="1915" spans="2:4" x14ac:dyDescent="0.25">
      <c r="B1915" s="36">
        <v>45103</v>
      </c>
      <c r="C1915" s="37">
        <v>0.66790000000000005</v>
      </c>
      <c r="D1915" s="23">
        <f t="shared" si="31"/>
        <v>0.67453999999999992</v>
      </c>
    </row>
    <row r="1916" spans="2:4" x14ac:dyDescent="0.25">
      <c r="B1916" s="36">
        <v>45104</v>
      </c>
      <c r="C1916" s="37">
        <v>0.67120000000000002</v>
      </c>
      <c r="D1916" s="23">
        <f t="shared" si="31"/>
        <v>0.67271999999999998</v>
      </c>
    </row>
    <row r="1917" spans="2:4" x14ac:dyDescent="0.25">
      <c r="B1917" s="36">
        <v>45105</v>
      </c>
      <c r="C1917" s="37">
        <v>0.66459999999999997</v>
      </c>
      <c r="D1917" s="23">
        <f t="shared" si="31"/>
        <v>0.66998000000000002</v>
      </c>
    </row>
    <row r="1918" spans="2:4" x14ac:dyDescent="0.25">
      <c r="B1918" s="36">
        <v>45106</v>
      </c>
      <c r="C1918" s="37">
        <v>0.66139999999999999</v>
      </c>
      <c r="D1918" s="23">
        <f t="shared" si="31"/>
        <v>0.66696</v>
      </c>
    </row>
    <row r="1919" spans="2:4" x14ac:dyDescent="0.25">
      <c r="B1919" s="36">
        <v>45107</v>
      </c>
      <c r="C1919" s="62">
        <v>0.66300000000000003</v>
      </c>
      <c r="D1919" s="23">
        <f t="shared" si="31"/>
        <v>0.66561999999999999</v>
      </c>
    </row>
    <row r="1920" spans="2:4" x14ac:dyDescent="0.25">
      <c r="B1920" s="36">
        <v>45110</v>
      </c>
      <c r="C1920" s="62">
        <v>0.66639999999999999</v>
      </c>
      <c r="D1920" s="23">
        <f t="shared" si="31"/>
        <v>0.66531999999999991</v>
      </c>
    </row>
    <row r="1921" spans="2:4" x14ac:dyDescent="0.25">
      <c r="B1921" s="36">
        <v>45111</v>
      </c>
      <c r="C1921" s="62">
        <v>0.6653</v>
      </c>
      <c r="D1921" s="23">
        <f t="shared" si="31"/>
        <v>0.66414000000000006</v>
      </c>
    </row>
    <row r="1922" spans="2:4" x14ac:dyDescent="0.25">
      <c r="B1922" s="36">
        <v>45112</v>
      </c>
      <c r="C1922" s="62">
        <v>0.66879999999999995</v>
      </c>
      <c r="D1922" s="23">
        <f t="shared" si="31"/>
        <v>0.66498000000000013</v>
      </c>
    </row>
    <row r="1923" spans="2:4" x14ac:dyDescent="0.25">
      <c r="B1923" s="36">
        <v>45113</v>
      </c>
      <c r="C1923" s="62">
        <v>0.66610000000000003</v>
      </c>
      <c r="D1923" s="23">
        <f t="shared" si="31"/>
        <v>0.66592000000000007</v>
      </c>
    </row>
    <row r="1924" spans="2:4" x14ac:dyDescent="0.25">
      <c r="B1924" s="36">
        <v>45114</v>
      </c>
      <c r="C1924" s="62">
        <v>0.66349999999999998</v>
      </c>
      <c r="D1924" s="23">
        <f t="shared" si="31"/>
        <v>0.66602000000000006</v>
      </c>
    </row>
    <row r="1925" spans="2:4" x14ac:dyDescent="0.25">
      <c r="B1925" s="36">
        <v>45117</v>
      </c>
      <c r="C1925" s="62">
        <v>0.66569999999999996</v>
      </c>
      <c r="D1925" s="23">
        <f t="shared" si="31"/>
        <v>0.66587999999999992</v>
      </c>
    </row>
    <row r="1926" spans="2:4" x14ac:dyDescent="0.25">
      <c r="B1926" s="36">
        <v>45118</v>
      </c>
      <c r="C1926" s="62">
        <v>0.66820000000000002</v>
      </c>
      <c r="D1926" s="23">
        <f t="shared" si="31"/>
        <v>0.66646000000000005</v>
      </c>
    </row>
    <row r="1927" spans="2:4" x14ac:dyDescent="0.25">
      <c r="B1927" s="36">
        <v>45119</v>
      </c>
      <c r="C1927" s="62">
        <v>0.67090000000000005</v>
      </c>
      <c r="D1927" s="23">
        <f t="shared" si="31"/>
        <v>0.66688000000000003</v>
      </c>
    </row>
    <row r="1928" spans="2:4" x14ac:dyDescent="0.25">
      <c r="B1928" s="36">
        <v>45120</v>
      </c>
      <c r="C1928" s="62">
        <v>0.68079999999999996</v>
      </c>
      <c r="D1928" s="23">
        <f t="shared" si="31"/>
        <v>0.66981999999999997</v>
      </c>
    </row>
    <row r="1929" spans="2:4" x14ac:dyDescent="0.25">
      <c r="B1929" s="36">
        <v>45121</v>
      </c>
      <c r="C1929" s="62">
        <v>0.68889999999999996</v>
      </c>
      <c r="D1929" s="23">
        <f t="shared" si="31"/>
        <v>0.67489999999999994</v>
      </c>
    </row>
    <row r="1930" spans="2:4" x14ac:dyDescent="0.25">
      <c r="B1930" s="36">
        <v>45124</v>
      </c>
      <c r="C1930" s="62">
        <v>0.68140000000000001</v>
      </c>
      <c r="D1930" s="23">
        <f t="shared" si="31"/>
        <v>0.67803999999999998</v>
      </c>
    </row>
    <row r="1931" spans="2:4" x14ac:dyDescent="0.25">
      <c r="B1931" s="36">
        <v>45125</v>
      </c>
      <c r="C1931" s="62">
        <v>0.68210000000000004</v>
      </c>
      <c r="D1931" s="23">
        <f t="shared" si="31"/>
        <v>0.68081999999999998</v>
      </c>
    </row>
    <row r="1932" spans="2:4" x14ac:dyDescent="0.25">
      <c r="B1932" s="36">
        <v>45126</v>
      </c>
      <c r="C1932" s="62">
        <v>0.6794</v>
      </c>
      <c r="D1932" s="23">
        <f t="shared" si="31"/>
        <v>0.68252000000000002</v>
      </c>
    </row>
    <row r="1933" spans="2:4" x14ac:dyDescent="0.25">
      <c r="B1933" s="36">
        <v>45127</v>
      </c>
      <c r="C1933" s="62">
        <v>0.68279999999999996</v>
      </c>
      <c r="D1933" s="23">
        <f t="shared" si="31"/>
        <v>0.68291999999999997</v>
      </c>
    </row>
    <row r="1934" spans="2:4" x14ac:dyDescent="0.25">
      <c r="B1934" s="36">
        <v>45128</v>
      </c>
      <c r="C1934" s="62">
        <v>0.67749999999999999</v>
      </c>
      <c r="D1934" s="23">
        <f t="shared" si="31"/>
        <v>0.68064000000000002</v>
      </c>
    </row>
    <row r="1935" spans="2:4" x14ac:dyDescent="0.25">
      <c r="B1935" s="36">
        <v>45131</v>
      </c>
      <c r="C1935" s="62">
        <v>0.67359999999999998</v>
      </c>
      <c r="D1935" s="23">
        <f t="shared" si="31"/>
        <v>0.67908000000000002</v>
      </c>
    </row>
    <row r="1936" spans="2:4" x14ac:dyDescent="0.25">
      <c r="B1936" s="36">
        <v>45132</v>
      </c>
      <c r="C1936" s="62">
        <v>0.67679999999999996</v>
      </c>
      <c r="D1936" s="23">
        <f t="shared" si="31"/>
        <v>0.67801999999999996</v>
      </c>
    </row>
    <row r="1937" spans="2:4" x14ac:dyDescent="0.25">
      <c r="B1937" s="36">
        <v>45133</v>
      </c>
      <c r="C1937" s="62">
        <v>0.67630000000000001</v>
      </c>
      <c r="D1937" s="23">
        <f t="shared" si="31"/>
        <v>0.6774</v>
      </c>
    </row>
    <row r="1938" spans="2:4" x14ac:dyDescent="0.25">
      <c r="B1938" s="36">
        <v>45134</v>
      </c>
      <c r="C1938" s="62">
        <v>0.67930000000000001</v>
      </c>
      <c r="D1938" s="23">
        <f t="shared" ref="D1938:D1961" si="32">AVERAGE(C1934:C1938)</f>
        <v>0.67669999999999997</v>
      </c>
    </row>
    <row r="1939" spans="2:4" x14ac:dyDescent="0.25">
      <c r="B1939" s="36">
        <v>45135</v>
      </c>
      <c r="C1939" s="62">
        <v>0.66690000000000005</v>
      </c>
      <c r="D1939" s="23">
        <f t="shared" si="32"/>
        <v>0.67457999999999996</v>
      </c>
    </row>
    <row r="1940" spans="2:4" x14ac:dyDescent="0.25">
      <c r="B1940" s="36">
        <v>45138</v>
      </c>
      <c r="C1940" s="62">
        <v>0.66820000000000002</v>
      </c>
      <c r="D1940" s="23">
        <f t="shared" si="32"/>
        <v>0.67349999999999999</v>
      </c>
    </row>
    <row r="1941" spans="2:4" x14ac:dyDescent="0.25">
      <c r="B1941" s="36">
        <v>45139</v>
      </c>
      <c r="C1941" s="62">
        <v>0.6673</v>
      </c>
      <c r="D1941" s="23">
        <f t="shared" si="32"/>
        <v>0.67159999999999997</v>
      </c>
    </row>
    <row r="1942" spans="2:4" x14ac:dyDescent="0.25">
      <c r="B1942" s="36">
        <v>45140</v>
      </c>
      <c r="C1942" s="62">
        <v>0.65810000000000002</v>
      </c>
      <c r="D1942" s="23">
        <f t="shared" si="32"/>
        <v>0.66796000000000011</v>
      </c>
    </row>
    <row r="1943" spans="2:4" x14ac:dyDescent="0.25">
      <c r="B1943" s="36">
        <v>45141</v>
      </c>
      <c r="C1943" s="62">
        <v>0.65380000000000005</v>
      </c>
      <c r="D1943" s="23">
        <f t="shared" si="32"/>
        <v>0.66286</v>
      </c>
    </row>
    <row r="1944" spans="2:4" x14ac:dyDescent="0.25">
      <c r="B1944" s="36">
        <v>45142</v>
      </c>
      <c r="C1944" s="62">
        <v>0.6573</v>
      </c>
      <c r="D1944" s="23">
        <f t="shared" si="32"/>
        <v>0.66094000000000008</v>
      </c>
    </row>
    <row r="1945" spans="2:4" x14ac:dyDescent="0.25">
      <c r="B1945" s="36">
        <v>45146</v>
      </c>
      <c r="C1945" s="62">
        <v>0.65310000000000001</v>
      </c>
      <c r="D1945" s="23">
        <f t="shared" si="32"/>
        <v>0.65792000000000006</v>
      </c>
    </row>
    <row r="1946" spans="2:4" x14ac:dyDescent="0.25">
      <c r="B1946" s="36">
        <v>45147</v>
      </c>
      <c r="C1946" s="62">
        <v>0.65559999999999996</v>
      </c>
      <c r="D1946" s="23">
        <f t="shared" si="32"/>
        <v>0.65557999999999994</v>
      </c>
    </row>
    <row r="1947" spans="2:4" x14ac:dyDescent="0.25">
      <c r="B1947" s="36">
        <v>45148</v>
      </c>
      <c r="C1947" s="62">
        <v>0.65449999999999997</v>
      </c>
      <c r="D1947" s="23">
        <f t="shared" si="32"/>
        <v>0.65486</v>
      </c>
    </row>
    <row r="1948" spans="2:4" x14ac:dyDescent="0.25">
      <c r="B1948" s="36">
        <v>45149</v>
      </c>
      <c r="C1948" s="62">
        <v>0.6522</v>
      </c>
      <c r="D1948" s="23">
        <f t="shared" si="32"/>
        <v>0.65454000000000001</v>
      </c>
    </row>
    <row r="1949" spans="2:4" x14ac:dyDescent="0.25">
      <c r="B1949" s="36">
        <v>45152</v>
      </c>
      <c r="C1949" s="62">
        <v>0.64749999999999996</v>
      </c>
      <c r="D1949" s="23">
        <f t="shared" si="32"/>
        <v>0.65258000000000005</v>
      </c>
    </row>
    <row r="1950" spans="2:4" ht="14.4" x14ac:dyDescent="0.3">
      <c r="B1950" s="36">
        <v>45153</v>
      </c>
      <c r="C1950" s="85">
        <v>0.6512</v>
      </c>
      <c r="D1950" s="23">
        <f t="shared" si="32"/>
        <v>0.6522</v>
      </c>
    </row>
    <row r="1951" spans="2:4" ht="14.4" x14ac:dyDescent="0.3">
      <c r="B1951" s="36">
        <v>45154</v>
      </c>
      <c r="C1951" s="85">
        <v>0.64510000000000001</v>
      </c>
      <c r="D1951" s="23">
        <f t="shared" si="32"/>
        <v>0.6500999999999999</v>
      </c>
    </row>
    <row r="1952" spans="2:4" ht="14.4" x14ac:dyDescent="0.3">
      <c r="B1952" s="36">
        <v>45155</v>
      </c>
      <c r="C1952" s="85">
        <v>0.63849999999999996</v>
      </c>
      <c r="D1952" s="23">
        <f t="shared" si="32"/>
        <v>0.64690000000000003</v>
      </c>
    </row>
    <row r="1953" spans="2:4" ht="14.4" x14ac:dyDescent="0.3">
      <c r="B1953" s="36">
        <v>45156</v>
      </c>
      <c r="C1953" s="85">
        <v>0.64070000000000005</v>
      </c>
      <c r="D1953" s="23">
        <f t="shared" si="32"/>
        <v>0.64459999999999995</v>
      </c>
    </row>
    <row r="1954" spans="2:4" ht="14.4" x14ac:dyDescent="0.3">
      <c r="B1954" s="36">
        <v>45159</v>
      </c>
      <c r="C1954" s="86">
        <v>0.64</v>
      </c>
      <c r="D1954" s="23">
        <f t="shared" si="32"/>
        <v>0.6431</v>
      </c>
    </row>
    <row r="1955" spans="2:4" ht="14.4" x14ac:dyDescent="0.3">
      <c r="B1955" s="36">
        <v>45160</v>
      </c>
      <c r="C1955" s="85">
        <v>0.64170000000000005</v>
      </c>
      <c r="D1955" s="23">
        <f t="shared" si="32"/>
        <v>0.64119999999999999</v>
      </c>
    </row>
    <row r="1956" spans="2:4" ht="14.4" x14ac:dyDescent="0.3">
      <c r="B1956" s="36">
        <v>45161</v>
      </c>
      <c r="C1956" s="85">
        <v>0.64410000000000001</v>
      </c>
      <c r="D1956" s="23">
        <f t="shared" si="32"/>
        <v>0.64100000000000001</v>
      </c>
    </row>
    <row r="1957" spans="2:4" ht="14.4" x14ac:dyDescent="0.3">
      <c r="B1957" s="36">
        <v>45162</v>
      </c>
      <c r="C1957" s="85">
        <v>0.64790000000000003</v>
      </c>
      <c r="D1957" s="23">
        <f t="shared" si="32"/>
        <v>0.64288000000000001</v>
      </c>
    </row>
    <row r="1958" spans="2:4" ht="14.4" x14ac:dyDescent="0.3">
      <c r="B1958" s="36">
        <v>45163</v>
      </c>
      <c r="C1958" s="85">
        <v>0.64170000000000005</v>
      </c>
      <c r="D1958" s="23">
        <f t="shared" si="32"/>
        <v>0.6430800000000001</v>
      </c>
    </row>
    <row r="1959" spans="2:4" ht="14.4" x14ac:dyDescent="0.3">
      <c r="B1959" s="36">
        <v>45166</v>
      </c>
      <c r="C1959" s="85">
        <v>0.6431</v>
      </c>
      <c r="D1959" s="23">
        <f t="shared" si="32"/>
        <v>0.64370000000000005</v>
      </c>
    </row>
    <row r="1960" spans="2:4" ht="14.4" x14ac:dyDescent="0.3">
      <c r="B1960" s="36">
        <v>45167</v>
      </c>
      <c r="C1960" s="85">
        <v>0.64459999999999995</v>
      </c>
      <c r="D1960" s="23">
        <f t="shared" si="32"/>
        <v>0.64427999999999996</v>
      </c>
    </row>
    <row r="1961" spans="2:4" ht="14.4" x14ac:dyDescent="0.3">
      <c r="B1961" s="36">
        <v>45168</v>
      </c>
      <c r="C1961" s="85">
        <v>0.64749999999999996</v>
      </c>
      <c r="D1961" s="23">
        <f t="shared" si="32"/>
        <v>0.64495999999999998</v>
      </c>
    </row>
    <row r="1962" spans="2:4" ht="14.4" x14ac:dyDescent="0.3">
      <c r="B1962" s="36">
        <v>45169</v>
      </c>
      <c r="C1962" s="85">
        <v>0.64849999999999997</v>
      </c>
      <c r="D1962" s="23">
        <f>AVERAGE(C1958:C1962)</f>
        <v>0.64507999999999999</v>
      </c>
    </row>
    <row r="1963" spans="2:4" ht="14.4" x14ac:dyDescent="0.3">
      <c r="B1963" s="87">
        <v>45170</v>
      </c>
      <c r="C1963" s="85">
        <v>0.64710000000000001</v>
      </c>
      <c r="D1963" s="23">
        <f t="shared" ref="D1963:D2027" si="33">AVERAGE(C1959:C1963)</f>
        <v>0.64615999999999996</v>
      </c>
    </row>
    <row r="1964" spans="2:4" ht="14.4" x14ac:dyDescent="0.3">
      <c r="B1964" s="87">
        <v>45173</v>
      </c>
      <c r="C1964" s="85">
        <v>0.64739999999999998</v>
      </c>
      <c r="D1964" s="23">
        <f t="shared" si="33"/>
        <v>0.64702000000000004</v>
      </c>
    </row>
    <row r="1965" spans="2:4" ht="14.4" x14ac:dyDescent="0.3">
      <c r="B1965" s="87">
        <v>45174</v>
      </c>
      <c r="C1965" s="85">
        <v>0.6401</v>
      </c>
      <c r="D1965" s="23">
        <f t="shared" si="33"/>
        <v>0.64611999999999992</v>
      </c>
    </row>
    <row r="1966" spans="2:4" ht="14.4" x14ac:dyDescent="0.3">
      <c r="B1966" s="87">
        <v>45175</v>
      </c>
      <c r="C1966" s="85">
        <v>0.64029999999999998</v>
      </c>
      <c r="D1966" s="23">
        <f t="shared" si="33"/>
        <v>0.64467999999999992</v>
      </c>
    </row>
    <row r="1967" spans="2:4" ht="14.4" x14ac:dyDescent="0.3">
      <c r="B1967" s="87">
        <v>45176</v>
      </c>
      <c r="C1967" s="85">
        <v>0.63800000000000001</v>
      </c>
      <c r="D1967" s="23">
        <f t="shared" si="33"/>
        <v>0.64257999999999993</v>
      </c>
    </row>
    <row r="1968" spans="2:4" ht="14.4" x14ac:dyDescent="0.3">
      <c r="B1968" s="87">
        <v>45177</v>
      </c>
      <c r="C1968" s="85">
        <v>0.64070000000000005</v>
      </c>
      <c r="D1968" s="23">
        <f t="shared" si="33"/>
        <v>0.64129999999999998</v>
      </c>
    </row>
    <row r="1969" spans="2:4" ht="14.4" x14ac:dyDescent="0.3">
      <c r="B1969" s="87">
        <v>45180</v>
      </c>
      <c r="C1969" s="85">
        <v>0.64370000000000005</v>
      </c>
      <c r="D1969" s="23">
        <f t="shared" si="33"/>
        <v>0.64056000000000002</v>
      </c>
    </row>
    <row r="1970" spans="2:4" ht="14.4" x14ac:dyDescent="0.3">
      <c r="B1970" s="87">
        <v>45181</v>
      </c>
      <c r="C1970" s="85">
        <v>0.64249999999999996</v>
      </c>
      <c r="D1970" s="23">
        <f t="shared" si="33"/>
        <v>0.64104000000000005</v>
      </c>
    </row>
    <row r="1971" spans="2:4" ht="14.4" x14ac:dyDescent="0.3">
      <c r="B1971" s="87">
        <v>45182</v>
      </c>
      <c r="C1971" s="85">
        <v>0.64090000000000003</v>
      </c>
      <c r="D1971" s="23">
        <f t="shared" si="33"/>
        <v>0.64115999999999995</v>
      </c>
    </row>
    <row r="1972" spans="2:4" ht="14.4" x14ac:dyDescent="0.3">
      <c r="B1972" s="87">
        <v>45183</v>
      </c>
      <c r="C1972" s="85">
        <v>0.64410000000000001</v>
      </c>
      <c r="D1972" s="23">
        <f t="shared" si="33"/>
        <v>0.64237999999999995</v>
      </c>
    </row>
    <row r="1973" spans="2:4" ht="14.4" x14ac:dyDescent="0.3">
      <c r="B1973" s="87">
        <v>45184</v>
      </c>
      <c r="C1973" s="85">
        <v>0.64670000000000005</v>
      </c>
      <c r="D1973" s="23">
        <f t="shared" si="33"/>
        <v>0.64358000000000004</v>
      </c>
    </row>
    <row r="1974" spans="2:4" ht="14.4" x14ac:dyDescent="0.3">
      <c r="B1974" s="87">
        <v>45187</v>
      </c>
      <c r="C1974" s="85">
        <v>0.64449999999999996</v>
      </c>
      <c r="D1974" s="23">
        <f t="shared" si="33"/>
        <v>0.64373999999999998</v>
      </c>
    </row>
    <row r="1975" spans="2:4" ht="14.4" x14ac:dyDescent="0.3">
      <c r="B1975" s="87">
        <v>45188</v>
      </c>
      <c r="C1975" s="85">
        <v>0.6431</v>
      </c>
      <c r="D1975" s="23">
        <f t="shared" si="33"/>
        <v>0.64385999999999999</v>
      </c>
    </row>
    <row r="1976" spans="2:4" ht="14.4" x14ac:dyDescent="0.3">
      <c r="B1976" s="87">
        <v>45189</v>
      </c>
      <c r="C1976" s="85">
        <v>0.6452</v>
      </c>
      <c r="D1976" s="23">
        <f t="shared" si="33"/>
        <v>0.64471999999999996</v>
      </c>
    </row>
    <row r="1977" spans="2:4" ht="14.4" x14ac:dyDescent="0.3">
      <c r="B1977" s="87">
        <v>45190</v>
      </c>
      <c r="C1977" s="85">
        <v>0.64029999999999998</v>
      </c>
      <c r="D1977" s="23">
        <f t="shared" si="33"/>
        <v>0.64395999999999998</v>
      </c>
    </row>
    <row r="1978" spans="2:4" ht="14.4" x14ac:dyDescent="0.3">
      <c r="B1978" s="87">
        <v>45191</v>
      </c>
      <c r="C1978" s="85">
        <v>0.64249999999999996</v>
      </c>
      <c r="D1978" s="23">
        <f t="shared" si="33"/>
        <v>0.64311999999999991</v>
      </c>
    </row>
    <row r="1979" spans="2:4" ht="14.4" x14ac:dyDescent="0.3">
      <c r="B1979" s="87">
        <v>45194</v>
      </c>
      <c r="C1979" s="85">
        <v>0.64180000000000004</v>
      </c>
      <c r="D1979" s="23">
        <f t="shared" si="33"/>
        <v>0.64257999999999993</v>
      </c>
    </row>
    <row r="1980" spans="2:4" ht="14.4" x14ac:dyDescent="0.3">
      <c r="B1980" s="87">
        <v>45195</v>
      </c>
      <c r="C1980" s="85">
        <v>0.64139999999999997</v>
      </c>
      <c r="D1980" s="23">
        <f t="shared" si="33"/>
        <v>0.64223999999999992</v>
      </c>
    </row>
    <row r="1981" spans="2:4" ht="14.4" x14ac:dyDescent="0.3">
      <c r="B1981" s="87">
        <v>45196</v>
      </c>
      <c r="C1981" s="85">
        <v>0.63790000000000002</v>
      </c>
      <c r="D1981" s="23">
        <f t="shared" si="33"/>
        <v>0.64078000000000002</v>
      </c>
    </row>
    <row r="1982" spans="2:4" ht="14.4" x14ac:dyDescent="0.3">
      <c r="B1982" s="87">
        <v>45197</v>
      </c>
      <c r="C1982" s="85">
        <v>0.63770000000000004</v>
      </c>
      <c r="D1982" s="23">
        <f t="shared" si="33"/>
        <v>0.64026000000000005</v>
      </c>
    </row>
    <row r="1983" spans="2:4" ht="14.4" x14ac:dyDescent="0.3">
      <c r="B1983" s="87">
        <v>45198</v>
      </c>
      <c r="C1983" s="85">
        <v>0.64580000000000004</v>
      </c>
      <c r="D1983" s="23">
        <f t="shared" si="33"/>
        <v>0.64092000000000005</v>
      </c>
    </row>
    <row r="1984" spans="2:4" ht="14.4" x14ac:dyDescent="0.3">
      <c r="B1984" s="87">
        <v>45202</v>
      </c>
      <c r="C1984" s="85">
        <v>0.63160000000000005</v>
      </c>
      <c r="D1984" s="23">
        <f t="shared" si="33"/>
        <v>0.63888000000000011</v>
      </c>
    </row>
    <row r="1985" spans="2:4" ht="14.4" x14ac:dyDescent="0.3">
      <c r="B1985" s="87">
        <v>45203</v>
      </c>
      <c r="C1985" s="85">
        <v>0.6321</v>
      </c>
      <c r="D1985" s="23">
        <f t="shared" si="33"/>
        <v>0.63702000000000003</v>
      </c>
    </row>
    <row r="1986" spans="2:4" ht="14.4" x14ac:dyDescent="0.3">
      <c r="B1986" s="87">
        <v>45204</v>
      </c>
      <c r="C1986" s="85">
        <v>0.63719999999999999</v>
      </c>
      <c r="D1986" s="23">
        <f t="shared" si="33"/>
        <v>0.63688</v>
      </c>
    </row>
    <row r="1987" spans="2:4" ht="14.4" x14ac:dyDescent="0.3">
      <c r="B1987" s="87">
        <v>45205</v>
      </c>
      <c r="C1987" s="85">
        <v>0.63680000000000003</v>
      </c>
      <c r="D1987" s="23">
        <f t="shared" si="33"/>
        <v>0.63670000000000004</v>
      </c>
    </row>
    <row r="1988" spans="2:4" ht="14.4" x14ac:dyDescent="0.3">
      <c r="B1988" s="87">
        <v>45208</v>
      </c>
      <c r="C1988" s="85">
        <v>0.63500000000000001</v>
      </c>
      <c r="D1988" s="23">
        <f t="shared" si="33"/>
        <v>0.63453999999999999</v>
      </c>
    </row>
    <row r="1989" spans="2:4" ht="14.4" x14ac:dyDescent="0.3">
      <c r="B1989" s="87">
        <v>45209</v>
      </c>
      <c r="C1989" s="85">
        <v>0.6411</v>
      </c>
      <c r="D1989" s="23">
        <f t="shared" si="33"/>
        <v>0.63644000000000001</v>
      </c>
    </row>
    <row r="1990" spans="2:4" ht="14.4" x14ac:dyDescent="0.3">
      <c r="B1990" s="87">
        <v>45210</v>
      </c>
      <c r="C1990" s="85">
        <v>0.6421</v>
      </c>
      <c r="D1990" s="23">
        <f t="shared" si="33"/>
        <v>0.63844000000000001</v>
      </c>
    </row>
    <row r="1991" spans="2:4" ht="14.4" x14ac:dyDescent="0.3">
      <c r="B1991" s="87">
        <v>45211</v>
      </c>
      <c r="C1991" s="85">
        <v>0.64229999999999998</v>
      </c>
      <c r="D1991" s="23">
        <f t="shared" si="33"/>
        <v>0.63946000000000003</v>
      </c>
    </row>
    <row r="1992" spans="2:4" ht="14.4" x14ac:dyDescent="0.3">
      <c r="B1992" s="87">
        <v>45212</v>
      </c>
      <c r="C1992" s="85">
        <v>0.63170000000000004</v>
      </c>
      <c r="D1992" s="23">
        <f t="shared" si="33"/>
        <v>0.63844000000000001</v>
      </c>
    </row>
    <row r="1993" spans="2:4" ht="14.4" x14ac:dyDescent="0.3">
      <c r="B1993" s="87">
        <v>45215</v>
      </c>
      <c r="C1993" s="85">
        <v>0.63229999999999997</v>
      </c>
      <c r="D1993" s="23">
        <f t="shared" si="33"/>
        <v>0.63789999999999991</v>
      </c>
    </row>
    <row r="1994" spans="2:4" ht="14.4" x14ac:dyDescent="0.3">
      <c r="B1994" s="87">
        <v>45216</v>
      </c>
      <c r="C1994" s="85">
        <v>0.63549999999999995</v>
      </c>
      <c r="D1994" s="23">
        <f t="shared" si="33"/>
        <v>0.63678000000000001</v>
      </c>
    </row>
    <row r="1995" spans="2:4" ht="14.4" x14ac:dyDescent="0.3">
      <c r="B1995" s="87">
        <v>45217</v>
      </c>
      <c r="C1995" s="85">
        <v>0.63790000000000002</v>
      </c>
      <c r="D1995" s="23">
        <f t="shared" si="33"/>
        <v>0.63593999999999995</v>
      </c>
    </row>
    <row r="1996" spans="2:4" ht="14.4" x14ac:dyDescent="0.3">
      <c r="B1996" s="87">
        <v>45218</v>
      </c>
      <c r="C1996" s="85">
        <v>0.63029999999999997</v>
      </c>
      <c r="D1996" s="23">
        <f t="shared" si="33"/>
        <v>0.63353999999999999</v>
      </c>
    </row>
    <row r="1997" spans="2:4" ht="14.4" x14ac:dyDescent="0.3">
      <c r="B1997" s="87">
        <v>45219</v>
      </c>
      <c r="C1997" s="85">
        <v>0.63160000000000005</v>
      </c>
      <c r="D1997" s="23">
        <f t="shared" si="33"/>
        <v>0.63352000000000008</v>
      </c>
    </row>
    <row r="1998" spans="2:4" ht="14.4" x14ac:dyDescent="0.3">
      <c r="B1998" s="87">
        <v>45222</v>
      </c>
      <c r="C1998" s="85">
        <v>0.63109999999999999</v>
      </c>
      <c r="D1998" s="23">
        <f t="shared" si="33"/>
        <v>0.63328000000000007</v>
      </c>
    </row>
    <row r="1999" spans="2:4" ht="14.4" x14ac:dyDescent="0.3">
      <c r="B1999" s="87">
        <v>45223</v>
      </c>
      <c r="C1999" s="85">
        <v>0.63590000000000002</v>
      </c>
      <c r="D1999" s="23">
        <f t="shared" si="33"/>
        <v>0.63335999999999992</v>
      </c>
    </row>
    <row r="2000" spans="2:4" ht="14.4" x14ac:dyDescent="0.3">
      <c r="B2000" s="87">
        <v>45224</v>
      </c>
      <c r="C2000" s="85">
        <v>0.63859999999999995</v>
      </c>
      <c r="D2000" s="23">
        <f t="shared" si="33"/>
        <v>0.63349999999999995</v>
      </c>
    </row>
    <row r="2001" spans="2:4" ht="14.4" x14ac:dyDescent="0.3">
      <c r="B2001" s="87">
        <v>45225</v>
      </c>
      <c r="C2001" s="85">
        <v>0.62780000000000002</v>
      </c>
      <c r="D2001" s="23">
        <f t="shared" si="33"/>
        <v>0.63300000000000001</v>
      </c>
    </row>
    <row r="2002" spans="2:4" ht="14.4" x14ac:dyDescent="0.3">
      <c r="B2002" s="87">
        <v>45226</v>
      </c>
      <c r="C2002" s="85">
        <v>0.63449999999999995</v>
      </c>
      <c r="D2002" s="23">
        <f t="shared" si="33"/>
        <v>0.63358000000000003</v>
      </c>
    </row>
    <row r="2003" spans="2:4" ht="14.4" x14ac:dyDescent="0.3">
      <c r="B2003" s="87">
        <v>45229</v>
      </c>
      <c r="C2003" s="85">
        <v>0.63529999999999998</v>
      </c>
      <c r="D2003" s="23">
        <f t="shared" si="33"/>
        <v>0.63441999999999998</v>
      </c>
    </row>
    <row r="2004" spans="2:4" ht="14.4" x14ac:dyDescent="0.3">
      <c r="B2004" s="87">
        <v>45230</v>
      </c>
      <c r="C2004" s="85">
        <v>0.63460000000000005</v>
      </c>
      <c r="D2004" s="23">
        <f t="shared" si="33"/>
        <v>0.63415999999999995</v>
      </c>
    </row>
    <row r="2005" spans="2:4" ht="14.4" x14ac:dyDescent="0.3">
      <c r="B2005" s="87">
        <v>45231</v>
      </c>
      <c r="C2005" s="85">
        <v>0.63319999999999999</v>
      </c>
      <c r="D2005" s="23">
        <f t="shared" si="33"/>
        <v>0.63307999999999998</v>
      </c>
    </row>
    <row r="2006" spans="2:4" ht="14.4" x14ac:dyDescent="0.3">
      <c r="B2006" s="87">
        <v>45232</v>
      </c>
      <c r="C2006" s="85">
        <v>0.64239999999999997</v>
      </c>
      <c r="D2006" s="23">
        <f t="shared" si="33"/>
        <v>0.63600000000000001</v>
      </c>
    </row>
    <row r="2007" spans="2:4" ht="14.4" x14ac:dyDescent="0.3">
      <c r="B2007" s="87">
        <v>45233</v>
      </c>
      <c r="C2007" s="85">
        <v>0.64329999999999998</v>
      </c>
      <c r="D2007" s="23">
        <f t="shared" si="33"/>
        <v>0.63775999999999999</v>
      </c>
    </row>
    <row r="2008" spans="2:4" ht="14.4" x14ac:dyDescent="0.3">
      <c r="B2008" s="87">
        <v>45236</v>
      </c>
      <c r="C2008" s="85">
        <v>0.65100000000000002</v>
      </c>
      <c r="D2008" s="23">
        <f t="shared" si="33"/>
        <v>0.64090000000000003</v>
      </c>
    </row>
    <row r="2009" spans="2:4" ht="14.4" x14ac:dyDescent="0.3">
      <c r="B2009" s="87">
        <v>45237</v>
      </c>
      <c r="C2009" s="85">
        <v>0.64390000000000003</v>
      </c>
      <c r="D2009" s="23">
        <f t="shared" si="33"/>
        <v>0.64275999999999989</v>
      </c>
    </row>
    <row r="2010" spans="2:4" ht="14.4" x14ac:dyDescent="0.3">
      <c r="B2010" s="87">
        <v>45238</v>
      </c>
      <c r="C2010" s="85">
        <v>0.64400000000000002</v>
      </c>
      <c r="D2010" s="23">
        <f t="shared" si="33"/>
        <v>0.64492000000000005</v>
      </c>
    </row>
    <row r="2011" spans="2:4" ht="14.4" x14ac:dyDescent="0.3">
      <c r="B2011" s="87">
        <v>45239</v>
      </c>
      <c r="C2011" s="85">
        <v>0.64159999999999995</v>
      </c>
      <c r="D2011" s="23">
        <f t="shared" si="33"/>
        <v>0.64476</v>
      </c>
    </row>
    <row r="2012" spans="2:4" ht="14.4" x14ac:dyDescent="0.3">
      <c r="B2012" s="87">
        <v>45240</v>
      </c>
      <c r="C2012" s="85">
        <v>0.6361</v>
      </c>
      <c r="D2012" s="23">
        <f t="shared" si="33"/>
        <v>0.64332</v>
      </c>
    </row>
    <row r="2013" spans="2:4" ht="14.4" x14ac:dyDescent="0.3">
      <c r="B2013" s="87">
        <v>45243</v>
      </c>
      <c r="C2013" s="85">
        <v>0.63600000000000001</v>
      </c>
      <c r="D2013" s="23">
        <f t="shared" si="33"/>
        <v>0.64032</v>
      </c>
    </row>
    <row r="2014" spans="2:4" ht="14.4" x14ac:dyDescent="0.3">
      <c r="B2014" s="87">
        <v>45244</v>
      </c>
      <c r="C2014" s="85">
        <v>0.63719999999999999</v>
      </c>
      <c r="D2014" s="23">
        <f t="shared" si="33"/>
        <v>0.63897999999999999</v>
      </c>
    </row>
    <row r="2015" spans="2:4" ht="14.4" x14ac:dyDescent="0.3">
      <c r="B2015" s="87">
        <v>45245</v>
      </c>
      <c r="C2015" s="85">
        <v>0.65</v>
      </c>
      <c r="D2015" s="23">
        <f t="shared" si="33"/>
        <v>0.64017999999999997</v>
      </c>
    </row>
    <row r="2016" spans="2:4" ht="14.4" x14ac:dyDescent="0.3">
      <c r="B2016" s="87">
        <v>45246</v>
      </c>
      <c r="C2016" s="85">
        <v>0.64710000000000001</v>
      </c>
      <c r="D2016" s="23">
        <f t="shared" si="33"/>
        <v>0.64127999999999996</v>
      </c>
    </row>
    <row r="2017" spans="2:4" ht="14.4" x14ac:dyDescent="0.3">
      <c r="B2017" s="87">
        <v>45247</v>
      </c>
      <c r="C2017" s="85">
        <v>0.64680000000000004</v>
      </c>
      <c r="D2017" s="23">
        <f t="shared" si="33"/>
        <v>0.6434200000000001</v>
      </c>
    </row>
    <row r="2018" spans="2:4" ht="14.4" x14ac:dyDescent="0.3">
      <c r="B2018" s="87">
        <v>45250</v>
      </c>
      <c r="C2018" s="85">
        <v>0.65500000000000003</v>
      </c>
      <c r="D2018" s="23">
        <f t="shared" si="33"/>
        <v>0.64722000000000013</v>
      </c>
    </row>
    <row r="2019" spans="2:4" ht="14.4" x14ac:dyDescent="0.3">
      <c r="B2019" s="87">
        <v>45251</v>
      </c>
      <c r="C2019" s="85">
        <v>0.65769999999999995</v>
      </c>
      <c r="D2019" s="23">
        <f t="shared" si="33"/>
        <v>0.6513199999999999</v>
      </c>
    </row>
    <row r="2020" spans="2:4" ht="14.4" x14ac:dyDescent="0.3">
      <c r="B2020" s="87">
        <v>45252</v>
      </c>
      <c r="C2020" s="85">
        <v>0.65549999999999997</v>
      </c>
      <c r="D2020" s="23">
        <f t="shared" si="33"/>
        <v>0.65242</v>
      </c>
    </row>
    <row r="2021" spans="2:4" ht="14.4" x14ac:dyDescent="0.3">
      <c r="B2021" s="87">
        <v>45253</v>
      </c>
      <c r="C2021" s="85">
        <v>0.65539999999999998</v>
      </c>
      <c r="D2021" s="23">
        <f t="shared" si="33"/>
        <v>0.65408000000000011</v>
      </c>
    </row>
    <row r="2022" spans="2:4" ht="14.4" x14ac:dyDescent="0.3">
      <c r="B2022" s="87">
        <v>45254</v>
      </c>
      <c r="C2022" s="85">
        <v>0.65629999999999999</v>
      </c>
      <c r="D2022" s="23">
        <f t="shared" si="33"/>
        <v>0.6559799999999999</v>
      </c>
    </row>
    <row r="2023" spans="2:4" ht="14.4" x14ac:dyDescent="0.3">
      <c r="B2023" s="87">
        <v>45257</v>
      </c>
      <c r="C2023" s="85">
        <v>0.65749999999999997</v>
      </c>
      <c r="D2023" s="23">
        <f t="shared" si="33"/>
        <v>0.65647999999999995</v>
      </c>
    </row>
    <row r="2024" spans="2:4" ht="14.4" x14ac:dyDescent="0.3">
      <c r="B2024" s="87">
        <v>45258</v>
      </c>
      <c r="C2024" s="85">
        <v>0.6623</v>
      </c>
      <c r="D2024" s="23">
        <f t="shared" si="33"/>
        <v>0.65739999999999998</v>
      </c>
    </row>
    <row r="2025" spans="2:4" ht="14.4" x14ac:dyDescent="0.3">
      <c r="B2025" s="87">
        <v>45259</v>
      </c>
      <c r="C2025" s="85">
        <v>0.66500000000000004</v>
      </c>
      <c r="D2025" s="23">
        <f t="shared" si="33"/>
        <v>0.6593</v>
      </c>
    </row>
    <row r="2026" spans="2:4" ht="14.4" x14ac:dyDescent="0.3">
      <c r="B2026" s="87">
        <v>45260</v>
      </c>
      <c r="C2026" s="85">
        <v>0.66479999999999995</v>
      </c>
      <c r="D2026" s="23">
        <f t="shared" si="33"/>
        <v>0.6611800000000001</v>
      </c>
    </row>
    <row r="2027" spans="2:4" ht="14.4" x14ac:dyDescent="0.3">
      <c r="B2027" s="87">
        <v>45261</v>
      </c>
      <c r="C2027" s="85">
        <v>0.66110000000000002</v>
      </c>
      <c r="D2027" s="23">
        <f t="shared" si="33"/>
        <v>0.66213999999999995</v>
      </c>
    </row>
    <row r="2028" spans="2:4" ht="14.4" x14ac:dyDescent="0.3">
      <c r="B2028" s="87">
        <v>45264</v>
      </c>
      <c r="C2028" s="85">
        <v>0.66559999999999997</v>
      </c>
      <c r="D2028" s="23">
        <f t="shared" ref="D2028:D2077" si="34">AVERAGE(C2024:C2028)</f>
        <v>0.66376000000000002</v>
      </c>
    </row>
    <row r="2029" spans="2:4" ht="14.4" x14ac:dyDescent="0.3">
      <c r="B2029" s="87">
        <v>45265</v>
      </c>
      <c r="C2029" s="85">
        <v>0.65839999999999999</v>
      </c>
      <c r="D2029" s="23">
        <f t="shared" si="34"/>
        <v>0.66298000000000001</v>
      </c>
    </row>
    <row r="2030" spans="2:4" ht="14.4" x14ac:dyDescent="0.3">
      <c r="B2030" s="87">
        <v>45266</v>
      </c>
      <c r="C2030" s="85">
        <v>0.65810000000000002</v>
      </c>
      <c r="D2030" s="23">
        <f t="shared" si="34"/>
        <v>0.66159999999999997</v>
      </c>
    </row>
    <row r="2031" spans="2:4" ht="14.4" x14ac:dyDescent="0.3">
      <c r="B2031" s="87">
        <v>45267</v>
      </c>
      <c r="C2031" s="85">
        <v>0.65290000000000004</v>
      </c>
      <c r="D2031" s="23">
        <f t="shared" si="34"/>
        <v>0.65922000000000003</v>
      </c>
    </row>
    <row r="2032" spans="2:4" ht="14.4" x14ac:dyDescent="0.3">
      <c r="B2032" s="87">
        <v>45268</v>
      </c>
      <c r="C2032" s="85">
        <v>0.66180000000000005</v>
      </c>
      <c r="D2032" s="23">
        <f t="shared" si="34"/>
        <v>0.65935999999999995</v>
      </c>
    </row>
    <row r="2033" spans="2:4" ht="14.4" x14ac:dyDescent="0.3">
      <c r="B2033" s="87">
        <v>45271</v>
      </c>
      <c r="C2033" s="85">
        <v>0.65549999999999997</v>
      </c>
      <c r="D2033" s="23">
        <f t="shared" si="34"/>
        <v>0.65734000000000004</v>
      </c>
    </row>
    <row r="2034" spans="2:4" ht="14.4" x14ac:dyDescent="0.3">
      <c r="B2034" s="87">
        <v>45272</v>
      </c>
      <c r="C2034" s="85">
        <v>0.65910000000000002</v>
      </c>
      <c r="D2034" s="23">
        <f t="shared" si="34"/>
        <v>0.65747999999999995</v>
      </c>
    </row>
    <row r="2035" spans="2:4" ht="14.4" x14ac:dyDescent="0.3">
      <c r="B2035" s="87">
        <v>45273</v>
      </c>
      <c r="C2035" s="85">
        <v>0.65549999999999997</v>
      </c>
      <c r="D2035" s="23">
        <f t="shared" si="34"/>
        <v>0.65695999999999999</v>
      </c>
    </row>
    <row r="2036" spans="2:4" ht="14.4" x14ac:dyDescent="0.3">
      <c r="B2036" s="87">
        <v>45274</v>
      </c>
      <c r="C2036" s="85">
        <v>0.67120000000000002</v>
      </c>
      <c r="D2036" s="23">
        <f t="shared" si="34"/>
        <v>0.66061999999999999</v>
      </c>
    </row>
    <row r="2037" spans="2:4" ht="14.4" x14ac:dyDescent="0.3">
      <c r="B2037" s="87">
        <v>45275</v>
      </c>
      <c r="C2037" s="85">
        <v>0.67169999999999996</v>
      </c>
      <c r="D2037" s="23">
        <f t="shared" si="34"/>
        <v>0.66260000000000008</v>
      </c>
    </row>
    <row r="2038" spans="2:4" ht="14.4" x14ac:dyDescent="0.3">
      <c r="B2038" s="87">
        <v>45278</v>
      </c>
      <c r="C2038" s="85">
        <v>0.6714</v>
      </c>
      <c r="D2038" s="23">
        <f t="shared" si="34"/>
        <v>0.66578000000000004</v>
      </c>
    </row>
    <row r="2039" spans="2:4" ht="14.4" x14ac:dyDescent="0.3">
      <c r="B2039" s="87">
        <v>45279</v>
      </c>
      <c r="C2039" s="85">
        <v>0.6724</v>
      </c>
      <c r="D2039" s="23">
        <f t="shared" si="34"/>
        <v>0.66844000000000003</v>
      </c>
    </row>
    <row r="2040" spans="2:4" ht="14.4" x14ac:dyDescent="0.3">
      <c r="B2040" s="87">
        <v>45280</v>
      </c>
      <c r="C2040" s="85">
        <v>0.67749999999999999</v>
      </c>
      <c r="D2040" s="23">
        <f t="shared" si="34"/>
        <v>0.6728400000000001</v>
      </c>
    </row>
    <row r="2041" spans="2:4" ht="14.4" x14ac:dyDescent="0.3">
      <c r="B2041" s="87">
        <v>45281</v>
      </c>
      <c r="C2041" s="85">
        <v>0.67479999999999996</v>
      </c>
      <c r="D2041" s="23">
        <f t="shared" si="34"/>
        <v>0.67355999999999994</v>
      </c>
    </row>
    <row r="2042" spans="2:4" ht="14.4" x14ac:dyDescent="0.3">
      <c r="B2042" s="87">
        <v>45282</v>
      </c>
      <c r="C2042" s="85">
        <v>0.67820000000000003</v>
      </c>
      <c r="D2042" s="23">
        <f t="shared" si="34"/>
        <v>0.67486000000000002</v>
      </c>
    </row>
    <row r="2043" spans="2:4" ht="14.4" x14ac:dyDescent="0.3">
      <c r="B2043" s="87">
        <v>45287</v>
      </c>
      <c r="C2043" s="85">
        <v>0.68369999999999997</v>
      </c>
      <c r="D2043" s="23">
        <f t="shared" si="34"/>
        <v>0.67731999999999992</v>
      </c>
    </row>
    <row r="2044" spans="2:4" ht="14.4" x14ac:dyDescent="0.3">
      <c r="B2044" s="87">
        <v>45288</v>
      </c>
      <c r="C2044" s="85">
        <v>0.68420000000000003</v>
      </c>
      <c r="D2044" s="23">
        <f t="shared" si="34"/>
        <v>0.67968000000000006</v>
      </c>
    </row>
    <row r="2045" spans="2:4" ht="14.4" x14ac:dyDescent="0.3">
      <c r="B2045" s="87">
        <v>45289</v>
      </c>
      <c r="C2045" s="85">
        <v>0.68400000000000005</v>
      </c>
      <c r="D2045" s="23">
        <f t="shared" si="34"/>
        <v>0.68098000000000003</v>
      </c>
    </row>
    <row r="2046" spans="2:4" ht="14.4" x14ac:dyDescent="0.3">
      <c r="B2046" s="87">
        <v>45293</v>
      </c>
      <c r="C2046" s="85">
        <v>0.68200000000000005</v>
      </c>
      <c r="D2046" s="23">
        <f t="shared" si="34"/>
        <v>0.68242000000000003</v>
      </c>
    </row>
    <row r="2047" spans="2:4" ht="14.4" x14ac:dyDescent="0.3">
      <c r="B2047" s="87">
        <v>45294</v>
      </c>
      <c r="C2047" s="85">
        <v>0.67630000000000001</v>
      </c>
      <c r="D2047" s="23">
        <f t="shared" si="34"/>
        <v>0.68203999999999998</v>
      </c>
    </row>
    <row r="2048" spans="2:4" ht="14.4" x14ac:dyDescent="0.3">
      <c r="B2048" s="87">
        <v>45295</v>
      </c>
      <c r="C2048" s="85">
        <v>0.67379999999999995</v>
      </c>
      <c r="D2048" s="23">
        <f t="shared" si="34"/>
        <v>0.68006</v>
      </c>
    </row>
    <row r="2049" spans="2:4" ht="14.4" x14ac:dyDescent="0.3">
      <c r="B2049" s="87">
        <v>45296</v>
      </c>
      <c r="C2049" s="85">
        <v>0.66979999999999995</v>
      </c>
      <c r="D2049" s="23">
        <f t="shared" si="34"/>
        <v>0.67718</v>
      </c>
    </row>
    <row r="2050" spans="2:4" ht="14.4" x14ac:dyDescent="0.3">
      <c r="B2050" s="87">
        <v>45299</v>
      </c>
      <c r="C2050" s="85">
        <v>0.66990000000000005</v>
      </c>
      <c r="D2050" s="23">
        <f t="shared" si="34"/>
        <v>0.67435999999999996</v>
      </c>
    </row>
    <row r="2051" spans="2:4" ht="14.4" x14ac:dyDescent="0.3">
      <c r="B2051" s="87">
        <v>45300</v>
      </c>
      <c r="C2051" s="85">
        <v>0.67190000000000005</v>
      </c>
      <c r="D2051" s="23">
        <f t="shared" si="34"/>
        <v>0.67233999999999994</v>
      </c>
    </row>
    <row r="2052" spans="2:4" ht="14.4" x14ac:dyDescent="0.3">
      <c r="B2052" s="87">
        <v>45301</v>
      </c>
      <c r="C2052" s="85">
        <v>0.67030000000000001</v>
      </c>
      <c r="D2052" s="23">
        <f t="shared" si="34"/>
        <v>0.67114000000000007</v>
      </c>
    </row>
    <row r="2053" spans="2:4" ht="14.4" x14ac:dyDescent="0.3">
      <c r="B2053" s="87">
        <v>45302</v>
      </c>
      <c r="C2053" s="85">
        <v>0.67200000000000004</v>
      </c>
      <c r="D2053" s="23">
        <f t="shared" si="34"/>
        <v>0.67078000000000004</v>
      </c>
    </row>
    <row r="2054" spans="2:4" ht="14.4" x14ac:dyDescent="0.3">
      <c r="B2054" s="87">
        <v>45303</v>
      </c>
      <c r="C2054" s="85">
        <v>0.6704</v>
      </c>
      <c r="D2054" s="23">
        <f t="shared" si="34"/>
        <v>0.67090000000000005</v>
      </c>
    </row>
    <row r="2055" spans="2:4" ht="14.4" x14ac:dyDescent="0.3">
      <c r="B2055" s="87">
        <v>45306</v>
      </c>
      <c r="C2055" s="85">
        <v>0.66930000000000001</v>
      </c>
      <c r="D2055" s="23">
        <f t="shared" si="34"/>
        <v>0.67078000000000004</v>
      </c>
    </row>
    <row r="2056" spans="2:4" x14ac:dyDescent="0.25">
      <c r="B2056" s="104">
        <v>45307</v>
      </c>
      <c r="C2056" s="37">
        <v>0.66149999999999998</v>
      </c>
      <c r="D2056" s="23">
        <f t="shared" si="34"/>
        <v>0.66870000000000007</v>
      </c>
    </row>
    <row r="2057" spans="2:4" x14ac:dyDescent="0.25">
      <c r="B2057" s="104">
        <v>45308</v>
      </c>
      <c r="C2057" s="37">
        <v>0.65710000000000002</v>
      </c>
      <c r="D2057" s="23">
        <f t="shared" si="34"/>
        <v>0.6660600000000001</v>
      </c>
    </row>
    <row r="2058" spans="2:4" x14ac:dyDescent="0.25">
      <c r="B2058" s="104">
        <v>45309</v>
      </c>
      <c r="C2058" s="37">
        <v>0.65580000000000005</v>
      </c>
      <c r="D2058" s="23">
        <f t="shared" si="34"/>
        <v>0.66281999999999996</v>
      </c>
    </row>
    <row r="2059" spans="2:4" x14ac:dyDescent="0.25">
      <c r="B2059" s="104">
        <v>45310</v>
      </c>
      <c r="C2059" s="37">
        <v>0.65790000000000004</v>
      </c>
      <c r="D2059" s="23">
        <f t="shared" si="34"/>
        <v>0.66032000000000002</v>
      </c>
    </row>
    <row r="2060" spans="2:4" x14ac:dyDescent="0.25">
      <c r="B2060" s="104">
        <v>45313</v>
      </c>
      <c r="C2060" s="37">
        <v>0.65939999999999999</v>
      </c>
      <c r="D2060" s="23">
        <f t="shared" si="34"/>
        <v>0.65834000000000015</v>
      </c>
    </row>
    <row r="2061" spans="2:4" x14ac:dyDescent="0.25">
      <c r="B2061" s="104">
        <v>45314</v>
      </c>
      <c r="C2061" s="37">
        <v>0.66020000000000001</v>
      </c>
      <c r="D2061" s="23">
        <f t="shared" si="34"/>
        <v>0.65808000000000011</v>
      </c>
    </row>
    <row r="2062" spans="2:4" x14ac:dyDescent="0.25">
      <c r="B2062" s="104">
        <v>45315</v>
      </c>
      <c r="C2062" s="37">
        <v>0.65749999999999997</v>
      </c>
      <c r="D2062" s="23">
        <f t="shared" si="34"/>
        <v>0.65815999999999997</v>
      </c>
    </row>
    <row r="2063" spans="2:4" x14ac:dyDescent="0.25">
      <c r="B2063" s="104">
        <v>45316</v>
      </c>
      <c r="C2063" s="37">
        <v>0.65749999999999997</v>
      </c>
      <c r="D2063" s="23">
        <f t="shared" si="34"/>
        <v>0.65849999999999986</v>
      </c>
    </row>
    <row r="2064" spans="2:4" x14ac:dyDescent="0.25">
      <c r="B2064" s="104">
        <v>45320</v>
      </c>
      <c r="C2064" s="37">
        <v>0.65900000000000003</v>
      </c>
      <c r="D2064" s="23">
        <f t="shared" si="34"/>
        <v>0.65871999999999997</v>
      </c>
    </row>
    <row r="2065" spans="2:4" x14ac:dyDescent="0.25">
      <c r="B2065" s="104">
        <v>45321</v>
      </c>
      <c r="C2065" s="37">
        <v>0.66090000000000004</v>
      </c>
      <c r="D2065" s="23">
        <f t="shared" si="34"/>
        <v>0.65901999999999994</v>
      </c>
    </row>
    <row r="2066" spans="2:4" x14ac:dyDescent="0.25">
      <c r="B2066" s="104">
        <v>45322</v>
      </c>
      <c r="C2066" s="37">
        <v>0.65739999999999998</v>
      </c>
      <c r="D2066" s="23">
        <f t="shared" si="34"/>
        <v>0.65846000000000005</v>
      </c>
    </row>
    <row r="2067" spans="2:4" ht="14.4" x14ac:dyDescent="0.3">
      <c r="B2067" s="87">
        <v>45323</v>
      </c>
      <c r="C2067" s="85">
        <v>0.65529999999999999</v>
      </c>
      <c r="D2067" s="23">
        <f t="shared" si="34"/>
        <v>0.65802000000000005</v>
      </c>
    </row>
    <row r="2068" spans="2:4" ht="14.4" x14ac:dyDescent="0.3">
      <c r="B2068" s="87">
        <v>45324</v>
      </c>
      <c r="C2068" s="85">
        <v>0.65969999999999995</v>
      </c>
      <c r="D2068" s="23">
        <f t="shared" si="34"/>
        <v>0.65846000000000005</v>
      </c>
    </row>
    <row r="2069" spans="2:4" ht="14.4" x14ac:dyDescent="0.3">
      <c r="B2069" s="87">
        <v>45327</v>
      </c>
      <c r="C2069" s="85">
        <v>0.65080000000000005</v>
      </c>
      <c r="D2069" s="23">
        <f t="shared" si="34"/>
        <v>0.65682000000000007</v>
      </c>
    </row>
    <row r="2070" spans="2:4" ht="14.4" x14ac:dyDescent="0.3">
      <c r="B2070" s="87">
        <v>45328</v>
      </c>
      <c r="C2070" s="85">
        <v>0.65149999999999997</v>
      </c>
      <c r="D2070" s="23">
        <f t="shared" si="34"/>
        <v>0.65493999999999997</v>
      </c>
    </row>
    <row r="2071" spans="2:4" ht="14.4" x14ac:dyDescent="0.3">
      <c r="B2071" s="87">
        <v>45329</v>
      </c>
      <c r="C2071" s="85">
        <v>0.65290000000000004</v>
      </c>
      <c r="D2071" s="23">
        <f t="shared" si="34"/>
        <v>0.65403999999999995</v>
      </c>
    </row>
    <row r="2072" spans="2:4" ht="14.4" x14ac:dyDescent="0.3">
      <c r="B2072" s="87">
        <v>45330</v>
      </c>
      <c r="C2072" s="85">
        <v>0.65229999999999999</v>
      </c>
      <c r="D2072" s="23">
        <f t="shared" si="34"/>
        <v>0.65344000000000002</v>
      </c>
    </row>
    <row r="2073" spans="2:4" ht="14.4" x14ac:dyDescent="0.3">
      <c r="B2073" s="87">
        <v>45331</v>
      </c>
      <c r="C2073" s="85">
        <v>0.6492</v>
      </c>
      <c r="D2073" s="23">
        <f t="shared" si="34"/>
        <v>0.65134000000000003</v>
      </c>
    </row>
    <row r="2074" spans="2:4" ht="14.4" x14ac:dyDescent="0.3">
      <c r="B2074" s="87">
        <v>45334</v>
      </c>
      <c r="C2074" s="85">
        <v>0.65180000000000005</v>
      </c>
      <c r="D2074" s="23">
        <f t="shared" si="34"/>
        <v>0.65154000000000001</v>
      </c>
    </row>
    <row r="2075" spans="2:4" ht="14.4" x14ac:dyDescent="0.3">
      <c r="B2075" s="87">
        <v>45335</v>
      </c>
      <c r="C2075" s="85">
        <v>0.65159999999999996</v>
      </c>
      <c r="D2075" s="23">
        <f t="shared" si="34"/>
        <v>0.65156000000000014</v>
      </c>
    </row>
    <row r="2076" spans="2:4" ht="14.4" x14ac:dyDescent="0.3">
      <c r="B2076" s="87">
        <v>45336</v>
      </c>
      <c r="C2076" s="85">
        <v>0.64639999999999997</v>
      </c>
      <c r="D2076" s="23">
        <f t="shared" si="34"/>
        <v>0.65025999999999995</v>
      </c>
    </row>
    <row r="2077" spans="2:4" ht="14.4" x14ac:dyDescent="0.3">
      <c r="B2077" s="87">
        <v>45337</v>
      </c>
      <c r="C2077" s="85">
        <v>0.64849999999999997</v>
      </c>
      <c r="D2077" s="23">
        <f t="shared" si="34"/>
        <v>0.64949999999999997</v>
      </c>
    </row>
    <row r="2078" spans="2:4" x14ac:dyDescent="0.25">
      <c r="B2078" s="36">
        <v>45338</v>
      </c>
      <c r="C2078" s="37">
        <v>0.65180000000000005</v>
      </c>
      <c r="D2078" s="4">
        <v>0.65001999999999993</v>
      </c>
    </row>
    <row r="2079" spans="2:4" x14ac:dyDescent="0.25">
      <c r="B2079" s="36">
        <v>45341</v>
      </c>
      <c r="C2079" s="37">
        <v>0.65439999999999998</v>
      </c>
      <c r="D2079" s="4">
        <v>0.65054000000000001</v>
      </c>
    </row>
    <row r="2080" spans="2:4" x14ac:dyDescent="0.25">
      <c r="B2080" s="36">
        <v>45342</v>
      </c>
      <c r="C2080" s="37">
        <v>0.65310000000000001</v>
      </c>
      <c r="D2080" s="4">
        <v>0.65083999999999997</v>
      </c>
    </row>
    <row r="2081" spans="2:4" x14ac:dyDescent="0.25">
      <c r="B2081" s="36">
        <v>45343</v>
      </c>
      <c r="C2081" s="37">
        <v>0.65680000000000005</v>
      </c>
      <c r="D2081" s="4">
        <v>0.65292000000000006</v>
      </c>
    </row>
    <row r="2082" spans="2:4" x14ac:dyDescent="0.25">
      <c r="B2082" s="36">
        <v>45344</v>
      </c>
      <c r="C2082" s="37">
        <v>0.65590000000000004</v>
      </c>
      <c r="D2082" s="4">
        <v>0.65440000000000009</v>
      </c>
    </row>
    <row r="2083" spans="2:4" x14ac:dyDescent="0.25">
      <c r="B2083" s="36">
        <v>45345</v>
      </c>
      <c r="C2083" s="37">
        <v>0.65720000000000001</v>
      </c>
      <c r="D2083" s="4">
        <v>0.65548000000000006</v>
      </c>
    </row>
    <row r="2084" spans="2:4" x14ac:dyDescent="0.25">
      <c r="B2084" s="36">
        <v>45348</v>
      </c>
      <c r="C2084" s="37">
        <v>0.65569999999999995</v>
      </c>
      <c r="D2084" s="4">
        <v>0.65573999999999999</v>
      </c>
    </row>
    <row r="2085" spans="2:4" x14ac:dyDescent="0.25">
      <c r="B2085" s="36">
        <v>45349</v>
      </c>
      <c r="C2085" s="37">
        <v>0.65439999999999998</v>
      </c>
      <c r="D2085" s="4">
        <v>0.65599999999999992</v>
      </c>
    </row>
    <row r="2086" spans="2:4" x14ac:dyDescent="0.25">
      <c r="B2086" s="36">
        <v>45350</v>
      </c>
      <c r="C2086" s="37">
        <v>0.65190000000000003</v>
      </c>
      <c r="D2086" s="4">
        <v>0.65501999999999994</v>
      </c>
    </row>
    <row r="2087" spans="2:4" x14ac:dyDescent="0.25">
      <c r="B2087" s="36">
        <v>45351</v>
      </c>
      <c r="C2087" s="37">
        <v>0.65190000000000003</v>
      </c>
      <c r="D2087" s="4">
        <v>0.65421999999999991</v>
      </c>
    </row>
    <row r="2088" spans="2:4" ht="12.75" customHeight="1" x14ac:dyDescent="0.3">
      <c r="B2088" s="87">
        <v>45352</v>
      </c>
      <c r="C2088" s="85">
        <v>0.65100000000000002</v>
      </c>
      <c r="D2088" s="23">
        <v>0.65298</v>
      </c>
    </row>
    <row r="2089" spans="2:4" ht="12.75" customHeight="1" x14ac:dyDescent="0.3">
      <c r="B2089" s="87">
        <v>45355</v>
      </c>
      <c r="C2089" s="85">
        <v>0.65200000000000002</v>
      </c>
      <c r="D2089" s="23">
        <v>0.65224000000000015</v>
      </c>
    </row>
    <row r="2090" spans="2:4" ht="12.75" customHeight="1" x14ac:dyDescent="0.3">
      <c r="B2090" s="87">
        <v>45356</v>
      </c>
      <c r="C2090" s="85">
        <v>0.6502</v>
      </c>
      <c r="D2090" s="23">
        <v>0.65139999999999998</v>
      </c>
    </row>
    <row r="2091" spans="2:4" ht="12.75" customHeight="1" x14ac:dyDescent="0.3">
      <c r="B2091" s="87">
        <v>45357</v>
      </c>
      <c r="C2091" s="85">
        <v>0.65139999999999998</v>
      </c>
      <c r="D2091" s="23">
        <v>0.65129999999999999</v>
      </c>
    </row>
    <row r="2092" spans="2:4" ht="12.75" customHeight="1" x14ac:dyDescent="0.3">
      <c r="B2092" s="87">
        <v>45358</v>
      </c>
      <c r="C2092" s="85">
        <v>0.65859999999999996</v>
      </c>
      <c r="D2092" s="23">
        <v>0.65263999999999989</v>
      </c>
    </row>
    <row r="2093" spans="2:4" ht="12.75" customHeight="1" x14ac:dyDescent="0.3">
      <c r="B2093" s="87">
        <v>45359</v>
      </c>
      <c r="C2093" s="85">
        <v>0.66259999999999997</v>
      </c>
      <c r="D2093" s="23">
        <v>0.65495999999999999</v>
      </c>
    </row>
    <row r="2094" spans="2:4" ht="12.75" customHeight="1" x14ac:dyDescent="0.3">
      <c r="B2094" s="87">
        <v>45362</v>
      </c>
      <c r="C2094" s="85">
        <v>0.66110000000000002</v>
      </c>
      <c r="D2094" s="23">
        <v>0.65678000000000003</v>
      </c>
    </row>
    <row r="2095" spans="2:4" ht="12.75" customHeight="1" x14ac:dyDescent="0.3">
      <c r="B2095" s="87">
        <v>45363</v>
      </c>
      <c r="C2095" s="85">
        <v>0.66149999999999998</v>
      </c>
      <c r="D2095" s="23">
        <v>0.65904000000000007</v>
      </c>
    </row>
    <row r="2096" spans="2:4" ht="12.75" customHeight="1" x14ac:dyDescent="0.3">
      <c r="B2096" s="87">
        <v>45364</v>
      </c>
      <c r="C2096" s="85">
        <v>0.66139999999999999</v>
      </c>
      <c r="D2096" s="23">
        <v>0.66103999999999996</v>
      </c>
    </row>
    <row r="2097" spans="2:4" ht="12.75" customHeight="1" x14ac:dyDescent="0.3">
      <c r="B2097" s="87">
        <v>45365</v>
      </c>
      <c r="C2097" s="85">
        <v>0.66159999999999997</v>
      </c>
      <c r="D2097" s="23">
        <v>0.66164000000000001</v>
      </c>
    </row>
    <row r="2098" spans="2:4" ht="12.75" customHeight="1" x14ac:dyDescent="0.3">
      <c r="B2098" s="87">
        <v>45365</v>
      </c>
      <c r="C2098" s="85">
        <v>0.66159999999999997</v>
      </c>
      <c r="D2098" s="23">
        <v>0.66144000000000003</v>
      </c>
    </row>
    <row r="2099" spans="2:4" ht="12.75" customHeight="1" x14ac:dyDescent="0.3">
      <c r="B2099" s="87">
        <v>45366</v>
      </c>
      <c r="C2099" s="85">
        <v>0.65669999999999995</v>
      </c>
      <c r="D2099" s="23">
        <v>0.66055999999999993</v>
      </c>
    </row>
    <row r="2100" spans="2:4" ht="12.75" customHeight="1" x14ac:dyDescent="0.3">
      <c r="B2100" s="87">
        <v>45369</v>
      </c>
      <c r="C2100" s="85">
        <v>0.65659999999999996</v>
      </c>
      <c r="D2100" s="23">
        <v>0.65957999999999994</v>
      </c>
    </row>
    <row r="2101" spans="2:4" ht="12.75" customHeight="1" x14ac:dyDescent="0.3">
      <c r="B2101" s="87">
        <v>45370</v>
      </c>
      <c r="C2101" s="85">
        <v>0.65290000000000004</v>
      </c>
      <c r="D2101" s="23">
        <v>0.65787999999999991</v>
      </c>
    </row>
    <row r="2102" spans="2:4" ht="12.75" customHeight="1" x14ac:dyDescent="0.3">
      <c r="B2102" s="87">
        <v>45371</v>
      </c>
      <c r="C2102" s="85">
        <v>0.65259999999999996</v>
      </c>
      <c r="D2102" s="23">
        <v>0.65608</v>
      </c>
    </row>
    <row r="2103" spans="2:4" ht="12.75" customHeight="1" x14ac:dyDescent="0.3">
      <c r="B2103" s="87">
        <v>45372</v>
      </c>
      <c r="C2103" s="85">
        <v>0.66239999999999999</v>
      </c>
      <c r="D2103" s="23">
        <v>0.65623999999999993</v>
      </c>
    </row>
    <row r="2104" spans="2:4" ht="12.75" customHeight="1" x14ac:dyDescent="0.3">
      <c r="B2104" s="87">
        <v>45373</v>
      </c>
      <c r="C2104" s="85">
        <v>0.65249999999999997</v>
      </c>
      <c r="D2104" s="23">
        <v>0.65539999999999998</v>
      </c>
    </row>
    <row r="2105" spans="2:4" ht="12.75" customHeight="1" x14ac:dyDescent="0.3">
      <c r="B2105" s="87">
        <v>45376</v>
      </c>
      <c r="C2105" s="85">
        <v>0.65280000000000005</v>
      </c>
      <c r="D2105" s="23">
        <v>0.65463999999999989</v>
      </c>
    </row>
    <row r="2106" spans="2:4" ht="12.75" customHeight="1" x14ac:dyDescent="0.3">
      <c r="B2106" s="87">
        <v>45377</v>
      </c>
      <c r="C2106" s="85">
        <v>0.65390000000000004</v>
      </c>
      <c r="D2106" s="23">
        <v>0.65483999999999998</v>
      </c>
    </row>
    <row r="2107" spans="2:4" ht="12.75" customHeight="1" x14ac:dyDescent="0.3">
      <c r="B2107" s="87">
        <v>45378</v>
      </c>
      <c r="C2107" s="85">
        <v>0.65290000000000004</v>
      </c>
      <c r="D2107" s="23">
        <v>0.65489999999999993</v>
      </c>
    </row>
    <row r="2108" spans="2:4" ht="12.75" customHeight="1" x14ac:dyDescent="0.3">
      <c r="B2108" s="87">
        <v>45379</v>
      </c>
      <c r="C2108" s="85">
        <v>0.6532</v>
      </c>
      <c r="D2108" s="23">
        <v>0.65305999999999997</v>
      </c>
    </row>
    <row r="2109" spans="2:4" ht="14.4" x14ac:dyDescent="0.3">
      <c r="B2109" s="87">
        <v>45384</v>
      </c>
      <c r="C2109" s="85">
        <v>0.64900000000000002</v>
      </c>
      <c r="D2109" s="23">
        <v>0.65236000000000005</v>
      </c>
    </row>
    <row r="2110" spans="2:4" ht="14.4" x14ac:dyDescent="0.3">
      <c r="B2110" s="87">
        <v>45385</v>
      </c>
      <c r="C2110" s="85">
        <v>0.65190000000000003</v>
      </c>
      <c r="D2110" s="23">
        <v>0.65217999999999998</v>
      </c>
    </row>
    <row r="2111" spans="2:4" ht="14.4" x14ac:dyDescent="0.3">
      <c r="B2111" s="87">
        <v>45386</v>
      </c>
      <c r="C2111" s="85">
        <v>0.65869999999999995</v>
      </c>
      <c r="D2111" s="23">
        <v>0.65314000000000005</v>
      </c>
    </row>
    <row r="2112" spans="2:4" ht="14.4" x14ac:dyDescent="0.3">
      <c r="B2112" s="87">
        <v>45387</v>
      </c>
      <c r="C2112" s="85">
        <v>0.65720000000000001</v>
      </c>
      <c r="D2112" s="23">
        <v>0.65400000000000003</v>
      </c>
    </row>
    <row r="2113" spans="2:4" ht="14.4" x14ac:dyDescent="0.3">
      <c r="B2113" s="87">
        <v>45390</v>
      </c>
      <c r="C2113" s="85">
        <v>0.65790000000000004</v>
      </c>
      <c r="D2113" s="23">
        <v>0.65494000000000008</v>
      </c>
    </row>
    <row r="2114" spans="2:4" ht="14.4" x14ac:dyDescent="0.3">
      <c r="B2114" s="87">
        <v>45391</v>
      </c>
      <c r="C2114" s="85">
        <v>0.66080000000000005</v>
      </c>
      <c r="D2114" s="23">
        <v>0.6573</v>
      </c>
    </row>
    <row r="2115" spans="2:4" ht="14.4" x14ac:dyDescent="0.3">
      <c r="B2115" s="87">
        <v>45392</v>
      </c>
      <c r="C2115" s="85">
        <v>0.66210000000000002</v>
      </c>
      <c r="D2115" s="23">
        <v>0.65934000000000004</v>
      </c>
    </row>
    <row r="2116" spans="2:4" ht="14.4" x14ac:dyDescent="0.3">
      <c r="B2116" s="87">
        <v>45393</v>
      </c>
      <c r="C2116" s="85">
        <v>0.65229999999999999</v>
      </c>
      <c r="D2116" s="23">
        <v>0.65806000000000009</v>
      </c>
    </row>
    <row r="2117" spans="2:4" ht="14.4" x14ac:dyDescent="0.3">
      <c r="B2117" s="87">
        <v>45394</v>
      </c>
      <c r="C2117" s="85">
        <v>0.65259999999999996</v>
      </c>
      <c r="D2117" s="23">
        <v>0.65714000000000006</v>
      </c>
    </row>
    <row r="2118" spans="2:4" ht="14.4" x14ac:dyDescent="0.3">
      <c r="B2118" s="87">
        <v>45397</v>
      </c>
      <c r="C2118" s="85">
        <v>0.64880000000000004</v>
      </c>
      <c r="D2118" s="23">
        <v>0.65532000000000001</v>
      </c>
    </row>
    <row r="2119" spans="2:4" ht="14.4" x14ac:dyDescent="0.3">
      <c r="B2119" s="115">
        <v>45398</v>
      </c>
      <c r="C2119" s="116">
        <v>0.64259999999999995</v>
      </c>
      <c r="D2119" s="23">
        <f t="shared" ref="D2119:D2128" si="35">AVERAGE(C2115:C2119)</f>
        <v>0.65168000000000004</v>
      </c>
    </row>
    <row r="2120" spans="2:4" ht="14.4" x14ac:dyDescent="0.3">
      <c r="B2120" s="115">
        <v>45399</v>
      </c>
      <c r="C2120" s="116">
        <v>0.64080000000000004</v>
      </c>
      <c r="D2120" s="23">
        <f t="shared" si="35"/>
        <v>0.64742</v>
      </c>
    </row>
    <row r="2121" spans="2:4" ht="14.4" x14ac:dyDescent="0.3">
      <c r="B2121" s="115">
        <v>45400</v>
      </c>
      <c r="C2121" s="116">
        <v>0.64480000000000004</v>
      </c>
      <c r="D2121" s="23">
        <f t="shared" si="35"/>
        <v>0.64592000000000005</v>
      </c>
    </row>
    <row r="2122" spans="2:4" ht="14.4" x14ac:dyDescent="0.3">
      <c r="B2122" s="115">
        <v>45401</v>
      </c>
      <c r="C2122" s="116">
        <v>0.63970000000000005</v>
      </c>
      <c r="D2122" s="23">
        <f t="shared" si="35"/>
        <v>0.64334000000000002</v>
      </c>
    </row>
    <row r="2123" spans="2:4" ht="14.4" x14ac:dyDescent="0.3">
      <c r="B2123" s="115">
        <v>45404</v>
      </c>
      <c r="C2123" s="116">
        <v>0.64339999999999997</v>
      </c>
      <c r="D2123" s="23">
        <f t="shared" si="35"/>
        <v>0.64225999999999994</v>
      </c>
    </row>
    <row r="2124" spans="2:4" ht="14.4" x14ac:dyDescent="0.3">
      <c r="B2124" s="115">
        <v>45405</v>
      </c>
      <c r="C2124" s="116">
        <v>0.64549999999999996</v>
      </c>
      <c r="D2124" s="23">
        <f t="shared" si="35"/>
        <v>0.64283999999999997</v>
      </c>
    </row>
    <row r="2125" spans="2:4" ht="14.4" x14ac:dyDescent="0.3">
      <c r="B2125" s="115">
        <v>45406</v>
      </c>
      <c r="C2125" s="116">
        <v>0.65190000000000003</v>
      </c>
      <c r="D2125" s="23">
        <f t="shared" si="35"/>
        <v>0.64505999999999997</v>
      </c>
    </row>
    <row r="2126" spans="2:4" ht="14.4" x14ac:dyDescent="0.3">
      <c r="B2126" s="115">
        <v>45408</v>
      </c>
      <c r="C2126" s="116">
        <v>0.65390000000000004</v>
      </c>
      <c r="D2126" s="23">
        <f t="shared" si="35"/>
        <v>0.64688000000000012</v>
      </c>
    </row>
    <row r="2127" spans="2:4" ht="14.4" x14ac:dyDescent="0.3">
      <c r="B2127" s="115">
        <v>45411</v>
      </c>
      <c r="C2127" s="116">
        <v>0.65690000000000004</v>
      </c>
      <c r="D2127" s="23">
        <f t="shared" si="35"/>
        <v>0.65032000000000001</v>
      </c>
    </row>
    <row r="2128" spans="2:4" ht="14.4" x14ac:dyDescent="0.3">
      <c r="B2128" s="115">
        <v>45412</v>
      </c>
      <c r="C2128" s="116">
        <v>0.65249999999999997</v>
      </c>
      <c r="D2128" s="23">
        <f t="shared" si="35"/>
        <v>0.65213999999999994</v>
      </c>
    </row>
  </sheetData>
  <phoneticPr fontId="8" type="noConversion"/>
  <hyperlinks>
    <hyperlink ref="B4" r:id="rId1" display="RBA data"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2916"/>
  <sheetViews>
    <sheetView showGridLines="0" zoomScale="60" zoomScaleNormal="60" workbookViewId="0">
      <pane ySplit="7" topLeftCell="A2877" activePane="bottomLeft" state="frozen"/>
      <selection pane="bottomLeft" activeCell="T2894" sqref="T2894"/>
    </sheetView>
  </sheetViews>
  <sheetFormatPr defaultColWidth="9.44140625" defaultRowHeight="13.2" x14ac:dyDescent="0.25"/>
  <cols>
    <col min="1" max="1" width="9.44140625" style="1"/>
    <col min="2" max="3" width="15.5546875" style="1" customWidth="1"/>
    <col min="4" max="4" width="18.44140625" style="1" customWidth="1"/>
    <col min="5" max="6" width="15.5546875" style="1" customWidth="1"/>
    <col min="7" max="7" width="21.5546875" style="1" customWidth="1"/>
    <col min="8" max="8" width="15.5546875" style="1" customWidth="1"/>
    <col min="9" max="9" width="16.5546875" style="32" customWidth="1"/>
    <col min="10" max="10" width="15.5546875" style="1" customWidth="1"/>
    <col min="11" max="11" width="9.44140625" style="1" customWidth="1"/>
    <col min="12" max="12" width="38.44140625" style="1" customWidth="1"/>
    <col min="13" max="13" width="20.5546875" style="1" bestFit="1" customWidth="1"/>
    <col min="14" max="17" width="15.5546875" style="1" customWidth="1"/>
    <col min="18" max="19" width="9.44140625" style="1"/>
    <col min="20" max="20" width="11" style="1" bestFit="1" customWidth="1"/>
    <col min="21" max="16384" width="9.44140625" style="1"/>
  </cols>
  <sheetData>
    <row r="2" spans="2:19" x14ac:dyDescent="0.25">
      <c r="B2" s="2" t="s">
        <v>111</v>
      </c>
      <c r="C2" s="2"/>
    </row>
    <row r="3" spans="2:19" x14ac:dyDescent="0.25">
      <c r="B3" s="2"/>
      <c r="C3" s="2"/>
    </row>
    <row r="4" spans="2:19" ht="15.6" x14ac:dyDescent="0.3">
      <c r="B4" s="12" t="s">
        <v>27</v>
      </c>
      <c r="D4" s="119" t="s">
        <v>31</v>
      </c>
      <c r="E4" s="119"/>
      <c r="F4" s="119"/>
      <c r="G4" s="119"/>
    </row>
    <row r="5" spans="2:19" x14ac:dyDescent="0.25">
      <c r="B5" s="12"/>
    </row>
    <row r="6" spans="2:19" ht="12.75" customHeight="1" x14ac:dyDescent="0.25">
      <c r="B6" s="117" t="s">
        <v>8</v>
      </c>
      <c r="C6" s="117"/>
      <c r="D6" s="117"/>
      <c r="E6" s="117"/>
      <c r="F6" s="117"/>
      <c r="H6" s="117" t="s">
        <v>9</v>
      </c>
      <c r="I6" s="117"/>
      <c r="J6" s="117"/>
      <c r="M6" s="118" t="s">
        <v>4</v>
      </c>
      <c r="N6" s="118"/>
      <c r="O6" s="118"/>
      <c r="P6" s="118"/>
      <c r="Q6" s="118"/>
    </row>
    <row r="7" spans="2:19" ht="39.6" x14ac:dyDescent="0.25">
      <c r="B7" s="3" t="s">
        <v>21</v>
      </c>
      <c r="C7" s="3" t="s">
        <v>7</v>
      </c>
      <c r="D7" s="3" t="s">
        <v>13</v>
      </c>
      <c r="E7" s="3" t="s">
        <v>19</v>
      </c>
      <c r="F7" s="3" t="s">
        <v>20</v>
      </c>
      <c r="H7" s="3" t="s">
        <v>10</v>
      </c>
      <c r="I7" s="33" t="s">
        <v>11</v>
      </c>
      <c r="J7" s="3" t="s">
        <v>12</v>
      </c>
      <c r="L7" s="20" t="s">
        <v>26</v>
      </c>
      <c r="M7" s="5" t="s">
        <v>16</v>
      </c>
      <c r="N7" s="8" t="s">
        <v>5</v>
      </c>
      <c r="O7" s="9" t="s">
        <v>15</v>
      </c>
      <c r="P7" s="31" t="s">
        <v>28</v>
      </c>
      <c r="Q7" s="31" t="s">
        <v>14</v>
      </c>
    </row>
    <row r="8" spans="2:19" x14ac:dyDescent="0.25">
      <c r="B8" s="13">
        <v>43371</v>
      </c>
      <c r="C8" s="16">
        <v>43405</v>
      </c>
      <c r="D8" s="14">
        <v>11.3</v>
      </c>
      <c r="E8" s="18">
        <v>3418</v>
      </c>
      <c r="F8" s="10">
        <f t="shared" ref="F8:F72" si="0">E8*10000*mmbtu_gj/1000000</f>
        <v>36.059899999999999</v>
      </c>
      <c r="H8" s="13">
        <v>43371</v>
      </c>
      <c r="I8" s="29">
        <v>43405</v>
      </c>
      <c r="J8" s="17">
        <v>0.80625968797589453</v>
      </c>
      <c r="L8" s="20" t="str">
        <f>B8&amp;M8</f>
        <v>4337143405</v>
      </c>
      <c r="M8" s="53">
        <f>IF(C8="",NA(),C8)</f>
        <v>43405</v>
      </c>
      <c r="N8" s="8">
        <f>VLOOKUP(B8,Assumptions!$B$6:$D$1323,3,FALSE)</f>
        <v>0.72450000000000003</v>
      </c>
      <c r="O8" s="54">
        <f>(D8-J8)/N8/mmbtu_gj</f>
        <v>13.72901764187638</v>
      </c>
      <c r="P8" s="31">
        <f>Assumptions!$H$15</f>
        <v>0.94496666666666673</v>
      </c>
      <c r="Q8" s="10">
        <f t="shared" ref="Q8:Q21" si="1">(O8-opex_2017)*P8-transport_2017</f>
        <v>12.876766037651786</v>
      </c>
      <c r="R8" s="11"/>
      <c r="S8" s="11"/>
    </row>
    <row r="9" spans="2:19" x14ac:dyDescent="0.25">
      <c r="B9" s="13">
        <v>43371</v>
      </c>
      <c r="C9" s="16">
        <v>43435</v>
      </c>
      <c r="D9" s="14">
        <v>12.45</v>
      </c>
      <c r="E9" s="18">
        <v>4320</v>
      </c>
      <c r="F9" s="10">
        <f t="shared" si="0"/>
        <v>45.576000000000001</v>
      </c>
      <c r="H9" s="13">
        <v>43371</v>
      </c>
      <c r="I9" s="29">
        <v>43435</v>
      </c>
      <c r="J9" s="17">
        <v>0.88248050627471297</v>
      </c>
      <c r="L9" s="40" t="str">
        <f t="shared" ref="L9:L34" si="2">B9&amp;M9</f>
        <v>4337143435</v>
      </c>
      <c r="M9" s="53">
        <f t="shared" ref="M9:M21" si="3">IF(C9="",NA(),C9)</f>
        <v>43435</v>
      </c>
      <c r="N9" s="8">
        <f>VLOOKUP(B9,Assumptions!$B$6:$D$1323,3,FALSE)</f>
        <v>0.72450000000000003</v>
      </c>
      <c r="O9" s="54">
        <f t="shared" ref="O9:O21" si="4">(D9-J9)/N9/mmbtu_gj</f>
        <v>15.133848797471419</v>
      </c>
      <c r="P9" s="31">
        <f>Assumptions!$H$15</f>
        <v>0.94496666666666673</v>
      </c>
      <c r="Q9" s="10">
        <f t="shared" si="1"/>
        <v>14.20428465198391</v>
      </c>
    </row>
    <row r="10" spans="2:19" x14ac:dyDescent="0.25">
      <c r="B10" s="13">
        <v>43371</v>
      </c>
      <c r="C10" s="16">
        <v>43466</v>
      </c>
      <c r="D10" s="14">
        <v>13.15</v>
      </c>
      <c r="E10" s="18">
        <v>2215</v>
      </c>
      <c r="F10" s="10">
        <f t="shared" si="0"/>
        <v>23.36825</v>
      </c>
      <c r="H10" s="13">
        <v>43371</v>
      </c>
      <c r="I10" s="29">
        <v>43466</v>
      </c>
      <c r="J10" s="17">
        <v>0.93814463729873498</v>
      </c>
      <c r="L10" s="40" t="str">
        <f t="shared" si="2"/>
        <v>4337143466</v>
      </c>
      <c r="M10" s="53">
        <f t="shared" si="3"/>
        <v>43466</v>
      </c>
      <c r="N10" s="8">
        <f>VLOOKUP(B10,Assumptions!$B$6:$D$1323,3,FALSE)</f>
        <v>0.72450000000000003</v>
      </c>
      <c r="O10" s="54">
        <f t="shared" si="4"/>
        <v>15.97683692653049</v>
      </c>
      <c r="P10" s="31">
        <f>Assumptions!$H$15</f>
        <v>0.94496666666666673</v>
      </c>
      <c r="Q10" s="10">
        <f t="shared" si="1"/>
        <v>15.00088033434043</v>
      </c>
    </row>
    <row r="11" spans="2:19" x14ac:dyDescent="0.25">
      <c r="B11" s="13">
        <v>43371</v>
      </c>
      <c r="C11" s="16">
        <v>43497</v>
      </c>
      <c r="D11" s="14">
        <v>13.15</v>
      </c>
      <c r="E11" s="18">
        <v>1931</v>
      </c>
      <c r="F11" s="10">
        <f t="shared" si="0"/>
        <v>20.372050000000002</v>
      </c>
      <c r="H11" s="13">
        <v>43371</v>
      </c>
      <c r="I11" s="29">
        <v>43497</v>
      </c>
      <c r="J11" s="17">
        <v>0.91472232409626764</v>
      </c>
      <c r="L11" s="40" t="str">
        <f t="shared" si="2"/>
        <v>4337143497</v>
      </c>
      <c r="M11" s="53">
        <f t="shared" si="3"/>
        <v>43497</v>
      </c>
      <c r="N11" s="8">
        <f>VLOOKUP(B11,Assumptions!$B$6:$D$1323,3,FALSE)</f>
        <v>0.72450000000000003</v>
      </c>
      <c r="O11" s="54">
        <f t="shared" si="4"/>
        <v>16.007480466546607</v>
      </c>
      <c r="P11" s="31">
        <f>Assumptions!$H$15</f>
        <v>0.94496666666666673</v>
      </c>
      <c r="Q11" s="10">
        <f t="shared" si="1"/>
        <v>15.029837458204327</v>
      </c>
    </row>
    <row r="12" spans="2:19" x14ac:dyDescent="0.25">
      <c r="B12" s="13">
        <v>43371</v>
      </c>
      <c r="C12" s="16">
        <v>43525</v>
      </c>
      <c r="D12" s="14">
        <v>11.8</v>
      </c>
      <c r="E12" s="18">
        <v>1218</v>
      </c>
      <c r="F12" s="10">
        <f t="shared" si="0"/>
        <v>12.8499</v>
      </c>
      <c r="H12" s="13">
        <v>43371</v>
      </c>
      <c r="I12" s="29">
        <v>43525</v>
      </c>
      <c r="J12" s="17">
        <v>0.79515308511451455</v>
      </c>
      <c r="L12" s="40" t="str">
        <f t="shared" si="2"/>
        <v>4337143525</v>
      </c>
      <c r="M12" s="53">
        <f t="shared" si="3"/>
        <v>43525</v>
      </c>
      <c r="N12" s="8">
        <f>VLOOKUP(B12,Assumptions!$B$6:$D$1323,3,FALSE)</f>
        <v>0.72450000000000003</v>
      </c>
      <c r="O12" s="54">
        <f t="shared" si="4"/>
        <v>14.397701195968439</v>
      </c>
      <c r="P12" s="31">
        <f>Assumptions!$H$15</f>
        <v>0.94496666666666673</v>
      </c>
      <c r="Q12" s="10">
        <f t="shared" si="1"/>
        <v>13.508649706816978</v>
      </c>
    </row>
    <row r="13" spans="2:19" x14ac:dyDescent="0.25">
      <c r="B13" s="13">
        <v>43371</v>
      </c>
      <c r="C13" s="16">
        <v>43556</v>
      </c>
      <c r="D13" s="14">
        <v>10.4</v>
      </c>
      <c r="E13" s="18">
        <v>840</v>
      </c>
      <c r="F13" s="10">
        <f t="shared" si="0"/>
        <v>8.8620000000000001</v>
      </c>
      <c r="H13" s="13">
        <v>43371</v>
      </c>
      <c r="I13" s="29">
        <v>43556</v>
      </c>
      <c r="J13" s="17">
        <v>0.68346309800046778</v>
      </c>
      <c r="L13" s="40" t="str">
        <f t="shared" si="2"/>
        <v>4337143556</v>
      </c>
      <c r="M13" s="53">
        <f t="shared" si="3"/>
        <v>43556</v>
      </c>
      <c r="N13" s="8">
        <f>VLOOKUP(B13,Assumptions!$B$6:$D$1323,3,FALSE)</f>
        <v>0.72450000000000003</v>
      </c>
      <c r="O13" s="54">
        <f>(D13-J13)/N13/mmbtu_gj</f>
        <v>12.712198184725576</v>
      </c>
      <c r="P13" s="31">
        <f>Assumptions!$H$15</f>
        <v>0.94496666666666673</v>
      </c>
      <c r="Q13" s="10">
        <f t="shared" si="1"/>
        <v>11.915905544626179</v>
      </c>
    </row>
    <row r="14" spans="2:19" x14ac:dyDescent="0.25">
      <c r="B14" s="13">
        <v>43371</v>
      </c>
      <c r="C14" s="16">
        <v>43586</v>
      </c>
      <c r="D14" s="14">
        <v>9.5500000000000007</v>
      </c>
      <c r="E14" s="18">
        <v>840</v>
      </c>
      <c r="F14" s="10">
        <f t="shared" si="0"/>
        <v>8.8620000000000001</v>
      </c>
      <c r="H14" s="13">
        <v>43371</v>
      </c>
      <c r="I14" s="29">
        <v>43586</v>
      </c>
      <c r="J14" s="17">
        <v>0.65583813126925938</v>
      </c>
      <c r="L14" s="40" t="str">
        <f t="shared" si="2"/>
        <v>4337143586</v>
      </c>
      <c r="M14" s="53">
        <f t="shared" si="3"/>
        <v>43586</v>
      </c>
      <c r="N14" s="8">
        <f>VLOOKUP(B14,Assumptions!$B$6:$D$1323,3,FALSE)</f>
        <v>0.72450000000000003</v>
      </c>
      <c r="O14" s="54">
        <f t="shared" si="4"/>
        <v>11.6362804466957</v>
      </c>
      <c r="P14" s="31">
        <f>Assumptions!$H$15</f>
        <v>0.94496666666666673</v>
      </c>
      <c r="Q14" s="10">
        <f t="shared" si="1"/>
        <v>10.899199146112547</v>
      </c>
    </row>
    <row r="15" spans="2:19" x14ac:dyDescent="0.25">
      <c r="B15" s="13">
        <v>43371</v>
      </c>
      <c r="C15" s="16">
        <v>43617</v>
      </c>
      <c r="D15" s="14">
        <v>9.4499999999999993</v>
      </c>
      <c r="E15" s="18">
        <v>840</v>
      </c>
      <c r="F15" s="10">
        <f t="shared" si="0"/>
        <v>8.8620000000000001</v>
      </c>
      <c r="H15" s="13">
        <v>43371</v>
      </c>
      <c r="I15" s="29">
        <v>43617</v>
      </c>
      <c r="J15" s="17">
        <v>0.69712765087343598</v>
      </c>
      <c r="L15" s="40" t="str">
        <f t="shared" si="2"/>
        <v>4337143617</v>
      </c>
      <c r="M15" s="53">
        <f t="shared" si="3"/>
        <v>43617</v>
      </c>
      <c r="N15" s="8">
        <f>VLOOKUP(B15,Assumptions!$B$6:$D$1323,3,FALSE)</f>
        <v>0.72450000000000003</v>
      </c>
      <c r="O15" s="54">
        <f t="shared" si="4"/>
        <v>11.451430598159298</v>
      </c>
      <c r="P15" s="31">
        <f>Assumptions!$H$15</f>
        <v>0.94496666666666673</v>
      </c>
      <c r="Q15" s="10">
        <f t="shared" si="1"/>
        <v>10.724522200907266</v>
      </c>
    </row>
    <row r="16" spans="2:19" x14ac:dyDescent="0.25">
      <c r="B16" s="13">
        <v>43371</v>
      </c>
      <c r="C16" s="16">
        <v>43647</v>
      </c>
      <c r="D16" s="14">
        <v>9.4499999999999993</v>
      </c>
      <c r="E16" s="18">
        <v>670</v>
      </c>
      <c r="F16" s="10">
        <f t="shared" si="0"/>
        <v>7.0685000000000002</v>
      </c>
      <c r="H16" s="13">
        <v>43371</v>
      </c>
      <c r="I16" s="29">
        <v>43647</v>
      </c>
      <c r="J16" s="17">
        <v>0.73812591583623033</v>
      </c>
      <c r="L16" s="40" t="str">
        <f t="shared" si="2"/>
        <v>4337143647</v>
      </c>
      <c r="M16" s="53">
        <f t="shared" si="3"/>
        <v>43647</v>
      </c>
      <c r="N16" s="8">
        <f>VLOOKUP(B16,Assumptions!$B$6:$D$1323,3,FALSE)</f>
        <v>0.72450000000000003</v>
      </c>
      <c r="O16" s="54">
        <f t="shared" si="4"/>
        <v>11.39779234466492</v>
      </c>
      <c r="P16" s="31">
        <f>Assumptions!$H$15</f>
        <v>0.94496666666666673</v>
      </c>
      <c r="Q16" s="10">
        <f t="shared" si="1"/>
        <v>10.673835839296862</v>
      </c>
    </row>
    <row r="17" spans="2:20" x14ac:dyDescent="0.25">
      <c r="B17" s="13">
        <v>43371</v>
      </c>
      <c r="C17" s="16">
        <v>43678</v>
      </c>
      <c r="D17" s="14">
        <v>9.5500000000000007</v>
      </c>
      <c r="E17" s="18">
        <v>670</v>
      </c>
      <c r="F17" s="10">
        <f t="shared" si="0"/>
        <v>7.0685000000000002</v>
      </c>
      <c r="H17" s="13">
        <v>43371</v>
      </c>
      <c r="I17" s="29">
        <v>43678</v>
      </c>
      <c r="J17" s="17">
        <v>0.76813560567067241</v>
      </c>
      <c r="L17" s="40" t="str">
        <f t="shared" si="2"/>
        <v>4337143678</v>
      </c>
      <c r="M17" s="53">
        <f t="shared" si="3"/>
        <v>43678</v>
      </c>
      <c r="N17" s="8">
        <f>VLOOKUP(B17,Assumptions!$B$6:$D$1323,3,FALSE)</f>
        <v>0.72450000000000003</v>
      </c>
      <c r="O17" s="54">
        <f t="shared" si="4"/>
        <v>11.489361048906851</v>
      </c>
      <c r="P17" s="31">
        <f>Assumptions!$H$15</f>
        <v>0.94496666666666673</v>
      </c>
      <c r="Q17" s="10">
        <f t="shared" si="1"/>
        <v>10.760365212515344</v>
      </c>
    </row>
    <row r="18" spans="2:20" x14ac:dyDescent="0.25">
      <c r="B18" s="13">
        <v>43371</v>
      </c>
      <c r="C18" s="16">
        <v>43709</v>
      </c>
      <c r="D18" s="14">
        <v>9.65</v>
      </c>
      <c r="E18" s="18">
        <v>670</v>
      </c>
      <c r="F18" s="10">
        <f t="shared" si="0"/>
        <v>7.0685000000000002</v>
      </c>
      <c r="H18" s="13">
        <v>43371</v>
      </c>
      <c r="I18" s="29">
        <v>43709</v>
      </c>
      <c r="J18" s="17">
        <v>0.77286268196319607</v>
      </c>
      <c r="L18" s="40" t="str">
        <f t="shared" si="2"/>
        <v>4337143709</v>
      </c>
      <c r="M18" s="53">
        <f t="shared" si="3"/>
        <v>43709</v>
      </c>
      <c r="N18" s="8">
        <f>VLOOKUP(B18,Assumptions!$B$6:$D$1323,3,FALSE)</f>
        <v>0.72450000000000003</v>
      </c>
      <c r="O18" s="54">
        <f t="shared" si="4"/>
        <v>11.614007134237772</v>
      </c>
      <c r="P18" s="31">
        <f>Assumptions!$H$15</f>
        <v>0.94496666666666673</v>
      </c>
      <c r="Q18" s="10">
        <f t="shared" si="1"/>
        <v>10.878151608283554</v>
      </c>
    </row>
    <row r="19" spans="2:20" x14ac:dyDescent="0.25">
      <c r="B19" s="13">
        <v>43371</v>
      </c>
      <c r="C19" s="16">
        <v>43739</v>
      </c>
      <c r="D19" s="14">
        <v>10.35</v>
      </c>
      <c r="E19" s="18">
        <v>390</v>
      </c>
      <c r="F19" s="10">
        <f t="shared" si="0"/>
        <v>4.1144999999999996</v>
      </c>
      <c r="H19" s="13">
        <v>43371</v>
      </c>
      <c r="I19" s="29">
        <v>43739</v>
      </c>
      <c r="J19" s="17">
        <v>0.82034031183235345</v>
      </c>
      <c r="L19" s="40" t="str">
        <f t="shared" si="2"/>
        <v>4337143739</v>
      </c>
      <c r="M19" s="53">
        <f t="shared" si="3"/>
        <v>43739</v>
      </c>
      <c r="N19" s="8">
        <f>VLOOKUP(B19,Assumptions!$B$6:$D$1323,3,FALSE)</f>
        <v>0.72450000000000003</v>
      </c>
      <c r="O19" s="54">
        <f t="shared" si="4"/>
        <v>12.467705707374781</v>
      </c>
      <c r="P19" s="31">
        <f>Assumptions!$H$15</f>
        <v>0.94496666666666673</v>
      </c>
      <c r="Q19" s="10">
        <f t="shared" si="1"/>
        <v>11.684868303278924</v>
      </c>
    </row>
    <row r="20" spans="2:20" x14ac:dyDescent="0.25">
      <c r="B20" s="13">
        <v>43371</v>
      </c>
      <c r="C20" s="16">
        <v>43770</v>
      </c>
      <c r="D20" s="14">
        <v>10.95</v>
      </c>
      <c r="E20" s="18">
        <v>390</v>
      </c>
      <c r="F20" s="10">
        <f t="shared" si="0"/>
        <v>4.1144999999999996</v>
      </c>
      <c r="H20" s="13">
        <v>43371</v>
      </c>
      <c r="I20" s="29">
        <v>43770</v>
      </c>
      <c r="J20" s="17">
        <v>0.83720015856003094</v>
      </c>
      <c r="L20" s="40" t="str">
        <f t="shared" si="2"/>
        <v>4337143770</v>
      </c>
      <c r="M20" s="53">
        <f t="shared" si="3"/>
        <v>43770</v>
      </c>
      <c r="N20" s="8">
        <f>VLOOKUP(B20,Assumptions!$B$6:$D$1323,3,FALSE)</f>
        <v>0.72450000000000003</v>
      </c>
      <c r="O20" s="54">
        <f t="shared" si="4"/>
        <v>13.230631148057617</v>
      </c>
      <c r="P20" s="31">
        <f>Assumptions!$H$15</f>
        <v>0.94496666666666673</v>
      </c>
      <c r="Q20" s="10">
        <f t="shared" si="1"/>
        <v>12.405807413876181</v>
      </c>
    </row>
    <row r="21" spans="2:20" x14ac:dyDescent="0.25">
      <c r="B21" s="13">
        <v>43371</v>
      </c>
      <c r="C21" s="16">
        <v>43800</v>
      </c>
      <c r="D21" s="14">
        <v>11.4</v>
      </c>
      <c r="E21" s="18">
        <v>390</v>
      </c>
      <c r="F21" s="10">
        <f t="shared" si="0"/>
        <v>4.1144999999999996</v>
      </c>
      <c r="H21" s="13">
        <v>43371</v>
      </c>
      <c r="I21" s="29">
        <v>43800</v>
      </c>
      <c r="J21" s="17">
        <v>0.83450648589622944</v>
      </c>
      <c r="L21" s="40" t="str">
        <f t="shared" si="2"/>
        <v>4337143800</v>
      </c>
      <c r="M21" s="53">
        <f t="shared" si="3"/>
        <v>43800</v>
      </c>
      <c r="N21" s="8">
        <f>VLOOKUP(B21,Assumptions!$B$6:$D$1323,3,FALSE)</f>
        <v>0.72450000000000003</v>
      </c>
      <c r="O21" s="54">
        <f t="shared" si="4"/>
        <v>13.822892747217425</v>
      </c>
      <c r="P21" s="31">
        <f>Assumptions!$H$15</f>
        <v>0.94496666666666673</v>
      </c>
      <c r="Q21" s="10">
        <f t="shared" si="1"/>
        <v>12.965474883028895</v>
      </c>
    </row>
    <row r="22" spans="2:20" x14ac:dyDescent="0.25">
      <c r="B22" s="13">
        <v>43385</v>
      </c>
      <c r="C22" s="16">
        <v>43435</v>
      </c>
      <c r="D22" s="14">
        <v>10.85</v>
      </c>
      <c r="E22" s="18">
        <v>3941</v>
      </c>
      <c r="F22" s="10">
        <f t="shared" si="0"/>
        <v>41.577550000000002</v>
      </c>
      <c r="H22" s="13">
        <v>43385</v>
      </c>
      <c r="I22" s="29">
        <v>43435</v>
      </c>
      <c r="J22" s="17">
        <v>0.97882103686533817</v>
      </c>
      <c r="L22" s="40" t="str">
        <f t="shared" si="2"/>
        <v>4338543435</v>
      </c>
      <c r="M22" s="53">
        <f t="shared" ref="M22:M34" si="5">IF(C22="",NA(),C22)</f>
        <v>43435</v>
      </c>
      <c r="N22" s="8">
        <f>VLOOKUP(B22,Assumptions!$B$6:$D$1323,3,FALSE)</f>
        <v>0.70923999999999998</v>
      </c>
      <c r="O22" s="54">
        <f t="shared" ref="O22:O34" si="6">(D22-J22)/N22/mmbtu_gj</f>
        <v>13.192385846213414</v>
      </c>
      <c r="P22" s="31">
        <f>Assumptions!$H$15</f>
        <v>0.94496666666666673</v>
      </c>
      <c r="Q22" s="10">
        <f t="shared" ref="Q22:Q34" si="7">(O22-opex_2017)*P22-transport_2017</f>
        <v>12.369666878476803</v>
      </c>
    </row>
    <row r="23" spans="2:20" x14ac:dyDescent="0.25">
      <c r="B23" s="13">
        <v>43385</v>
      </c>
      <c r="C23" s="16">
        <v>43466</v>
      </c>
      <c r="D23" s="14">
        <v>11.85</v>
      </c>
      <c r="E23" s="18">
        <v>2338</v>
      </c>
      <c r="F23" s="10">
        <f t="shared" si="0"/>
        <v>24.665900000000001</v>
      </c>
      <c r="H23" s="13">
        <v>43385</v>
      </c>
      <c r="I23" s="29">
        <v>43466</v>
      </c>
      <c r="J23" s="17">
        <v>1.119190481064112</v>
      </c>
      <c r="L23" s="40" t="str">
        <f t="shared" si="2"/>
        <v>4338543466</v>
      </c>
      <c r="M23" s="53">
        <f t="shared" si="5"/>
        <v>43466</v>
      </c>
      <c r="N23" s="8">
        <f>VLOOKUP(B23,Assumptions!$B$6:$D$1323,3,FALSE)</f>
        <v>0.70923999999999998</v>
      </c>
      <c r="O23" s="54">
        <f t="shared" si="6"/>
        <v>14.341243345371078</v>
      </c>
      <c r="P23" s="31">
        <f>Assumptions!$H$15</f>
        <v>0.94496666666666673</v>
      </c>
      <c r="Q23" s="10">
        <f t="shared" si="7"/>
        <v>13.455298919930824</v>
      </c>
      <c r="S23" s="11"/>
    </row>
    <row r="24" spans="2:20" x14ac:dyDescent="0.25">
      <c r="B24" s="13">
        <v>43385</v>
      </c>
      <c r="C24" s="16">
        <v>43497</v>
      </c>
      <c r="D24" s="14">
        <v>11.85</v>
      </c>
      <c r="E24" s="18">
        <v>1891</v>
      </c>
      <c r="F24" s="10">
        <f t="shared" si="0"/>
        <v>19.950050000000001</v>
      </c>
      <c r="H24" s="13">
        <v>43385</v>
      </c>
      <c r="I24" s="29">
        <v>43497</v>
      </c>
      <c r="J24" s="17">
        <v>1.1028501048681794</v>
      </c>
      <c r="L24" s="40" t="str">
        <f t="shared" si="2"/>
        <v>4338543497</v>
      </c>
      <c r="M24" s="53">
        <f t="shared" si="5"/>
        <v>43497</v>
      </c>
      <c r="N24" s="8">
        <f>VLOOKUP(B24,Assumptions!$B$6:$D$1323,3,FALSE)</f>
        <v>0.70923999999999998</v>
      </c>
      <c r="O24" s="54">
        <f t="shared" si="6"/>
        <v>14.363081521788921</v>
      </c>
      <c r="P24" s="31">
        <f>Assumptions!$H$15</f>
        <v>0.94496666666666673</v>
      </c>
      <c r="Q24" s="10">
        <f t="shared" si="7"/>
        <v>13.475935268706472</v>
      </c>
    </row>
    <row r="25" spans="2:20" x14ac:dyDescent="0.25">
      <c r="B25" s="13">
        <v>43385</v>
      </c>
      <c r="C25" s="16">
        <v>43525</v>
      </c>
      <c r="D25" s="14">
        <v>10.65</v>
      </c>
      <c r="E25" s="18">
        <v>1365</v>
      </c>
      <c r="F25" s="10">
        <f t="shared" si="0"/>
        <v>14.40075</v>
      </c>
      <c r="H25" s="13">
        <v>43385</v>
      </c>
      <c r="I25" s="29">
        <v>43525</v>
      </c>
      <c r="J25" s="17">
        <v>0.93887370728759512</v>
      </c>
      <c r="L25" s="40" t="str">
        <f t="shared" si="2"/>
        <v>4338543525</v>
      </c>
      <c r="M25" s="53">
        <f t="shared" si="5"/>
        <v>43525</v>
      </c>
      <c r="N25" s="8">
        <f>VLOOKUP(B25,Assumptions!$B$6:$D$1323,3,FALSE)</f>
        <v>0.70923999999999998</v>
      </c>
      <c r="O25" s="54">
        <f t="shared" si="6"/>
        <v>12.978482664859609</v>
      </c>
      <c r="P25" s="31">
        <f>Assumptions!$H$15</f>
        <v>0.94496666666666673</v>
      </c>
      <c r="Q25" s="10">
        <f t="shared" si="7"/>
        <v>12.167535502203503</v>
      </c>
    </row>
    <row r="26" spans="2:20" x14ac:dyDescent="0.25">
      <c r="B26" s="13">
        <v>43385</v>
      </c>
      <c r="C26" s="16">
        <v>43556</v>
      </c>
      <c r="D26" s="14">
        <v>9.9</v>
      </c>
      <c r="E26" s="18">
        <v>912</v>
      </c>
      <c r="F26" s="10">
        <f t="shared" si="0"/>
        <v>9.6216000000000008</v>
      </c>
      <c r="H26" s="13">
        <v>43385</v>
      </c>
      <c r="I26" s="29">
        <v>43556</v>
      </c>
      <c r="J26" s="17">
        <v>0.77741173977925382</v>
      </c>
      <c r="L26" s="40" t="str">
        <f t="shared" si="2"/>
        <v>4338543556</v>
      </c>
      <c r="M26" s="53">
        <f t="shared" si="5"/>
        <v>43556</v>
      </c>
      <c r="N26" s="8">
        <f>VLOOKUP(B26,Assumptions!$B$6:$D$1323,3,FALSE)</f>
        <v>0.70923999999999998</v>
      </c>
      <c r="O26" s="54">
        <f t="shared" si="6"/>
        <v>12.191928106503626</v>
      </c>
      <c r="P26" s="31">
        <f>Assumptions!$H$15</f>
        <v>0.94496666666666673</v>
      </c>
      <c r="Q26" s="10">
        <f t="shared" si="7"/>
        <v>11.424267663042379</v>
      </c>
    </row>
    <row r="27" spans="2:20" x14ac:dyDescent="0.25">
      <c r="B27" s="13">
        <v>43385</v>
      </c>
      <c r="C27" s="16">
        <v>43586</v>
      </c>
      <c r="D27" s="14">
        <v>9.4250000000000007</v>
      </c>
      <c r="E27" s="18">
        <v>912</v>
      </c>
      <c r="F27" s="10">
        <f t="shared" si="0"/>
        <v>9.6216000000000008</v>
      </c>
      <c r="H27" s="13">
        <v>43385</v>
      </c>
      <c r="I27" s="29">
        <v>43586</v>
      </c>
      <c r="J27" s="17">
        <v>0.76314031147206396</v>
      </c>
      <c r="L27" s="40" t="str">
        <f t="shared" si="2"/>
        <v>4338543586</v>
      </c>
      <c r="M27" s="53">
        <f t="shared" si="5"/>
        <v>43586</v>
      </c>
      <c r="N27" s="8">
        <f>VLOOKUP(B27,Assumptions!$B$6:$D$1323,3,FALSE)</f>
        <v>0.70923999999999998</v>
      </c>
      <c r="O27" s="54">
        <f t="shared" si="6"/>
        <v>11.576185132858239</v>
      </c>
      <c r="P27" s="31">
        <f>Assumptions!$H$15</f>
        <v>0.94496666666666673</v>
      </c>
      <c r="Q27" s="10">
        <f t="shared" si="7"/>
        <v>10.842411077713274</v>
      </c>
    </row>
    <row r="28" spans="2:20" x14ac:dyDescent="0.25">
      <c r="B28" s="13">
        <v>43385</v>
      </c>
      <c r="C28" s="16">
        <v>43617</v>
      </c>
      <c r="D28" s="14">
        <v>9.3249999999999993</v>
      </c>
      <c r="E28" s="18">
        <v>912</v>
      </c>
      <c r="F28" s="10">
        <f t="shared" si="0"/>
        <v>9.6216000000000008</v>
      </c>
      <c r="H28" s="13">
        <v>43385</v>
      </c>
      <c r="I28" s="29">
        <v>43617</v>
      </c>
      <c r="J28" s="17">
        <v>0.89547627626101722</v>
      </c>
      <c r="L28" s="40" t="str">
        <f t="shared" si="2"/>
        <v>4338543617</v>
      </c>
      <c r="M28" s="53">
        <f t="shared" si="5"/>
        <v>43617</v>
      </c>
      <c r="N28" s="8">
        <f>VLOOKUP(B28,Assumptions!$B$6:$D$1323,3,FALSE)</f>
        <v>0.70923999999999998</v>
      </c>
      <c r="O28" s="54">
        <f t="shared" si="6"/>
        <v>11.265678585981206</v>
      </c>
      <c r="P28" s="31">
        <f>Assumptions!$H$15</f>
        <v>0.94496666666666673</v>
      </c>
      <c r="Q28" s="10">
        <f t="shared" si="7"/>
        <v>10.548992741132707</v>
      </c>
    </row>
    <row r="29" spans="2:20" x14ac:dyDescent="0.25">
      <c r="B29" s="13">
        <v>43385</v>
      </c>
      <c r="C29" s="16">
        <v>43647</v>
      </c>
      <c r="D29" s="14">
        <v>9.0250000000000004</v>
      </c>
      <c r="E29" s="18">
        <v>739</v>
      </c>
      <c r="F29" s="10">
        <f t="shared" si="0"/>
        <v>7.7964500000000001</v>
      </c>
      <c r="H29" s="13">
        <v>43385</v>
      </c>
      <c r="I29" s="29">
        <v>43647</v>
      </c>
      <c r="J29" s="17">
        <v>0.92168339514670783</v>
      </c>
      <c r="L29" s="40" t="str">
        <f t="shared" si="2"/>
        <v>4338543647</v>
      </c>
      <c r="M29" s="53">
        <f t="shared" si="5"/>
        <v>43647</v>
      </c>
      <c r="N29" s="8">
        <f>VLOOKUP(B29,Assumptions!$B$6:$D$1323,3,FALSE)</f>
        <v>0.70923999999999998</v>
      </c>
      <c r="O29" s="54">
        <f t="shared" si="6"/>
        <v>10.829717471894076</v>
      </c>
      <c r="P29" s="31">
        <f>Assumptions!$H$15</f>
        <v>0.94496666666666673</v>
      </c>
      <c r="Q29" s="10">
        <f t="shared" si="7"/>
        <v>10.137024020357506</v>
      </c>
      <c r="T29" s="11"/>
    </row>
    <row r="30" spans="2:20" x14ac:dyDescent="0.25">
      <c r="B30" s="13">
        <v>43385</v>
      </c>
      <c r="C30" s="16">
        <v>43678</v>
      </c>
      <c r="D30" s="14">
        <v>9</v>
      </c>
      <c r="E30" s="18">
        <v>739</v>
      </c>
      <c r="F30" s="10">
        <f t="shared" si="0"/>
        <v>7.7964500000000001</v>
      </c>
      <c r="H30" s="13">
        <v>43385</v>
      </c>
      <c r="I30" s="29">
        <v>43678</v>
      </c>
      <c r="J30" s="17">
        <v>0.96186504287225427</v>
      </c>
      <c r="L30" s="40" t="str">
        <f t="shared" si="2"/>
        <v>4338543678</v>
      </c>
      <c r="M30" s="53">
        <f t="shared" si="5"/>
        <v>43678</v>
      </c>
      <c r="N30" s="8">
        <f>VLOOKUP(B30,Assumptions!$B$6:$D$1323,3,FALSE)</f>
        <v>0.70923999999999998</v>
      </c>
      <c r="O30" s="54">
        <f t="shared" si="6"/>
        <v>10.742605137075834</v>
      </c>
      <c r="P30" s="31">
        <f>Assumptions!$H$15</f>
        <v>0.94496666666666673</v>
      </c>
      <c r="Q30" s="10">
        <f t="shared" si="7"/>
        <v>10.054705767698762</v>
      </c>
      <c r="T30" s="11"/>
    </row>
    <row r="31" spans="2:20" x14ac:dyDescent="0.25">
      <c r="B31" s="13">
        <v>43385</v>
      </c>
      <c r="C31" s="16">
        <v>43709</v>
      </c>
      <c r="D31" s="14">
        <v>9.125</v>
      </c>
      <c r="E31" s="18">
        <v>739</v>
      </c>
      <c r="F31" s="10">
        <f t="shared" si="0"/>
        <v>7.7964500000000001</v>
      </c>
      <c r="H31" s="13">
        <v>43385</v>
      </c>
      <c r="I31" s="29">
        <v>43709</v>
      </c>
      <c r="J31" s="17">
        <v>0.99014790449804624</v>
      </c>
      <c r="L31" s="40" t="str">
        <f t="shared" si="2"/>
        <v>4338543709</v>
      </c>
      <c r="M31" s="53">
        <f t="shared" si="5"/>
        <v>43709</v>
      </c>
      <c r="N31" s="8">
        <f>VLOOKUP(B31,Assumptions!$B$6:$D$1323,3,FALSE)</f>
        <v>0.70923999999999998</v>
      </c>
      <c r="O31" s="54">
        <f t="shared" si="6"/>
        <v>10.871863234020415</v>
      </c>
      <c r="P31" s="31">
        <f>Assumptions!$H$15</f>
        <v>0.94496666666666673</v>
      </c>
      <c r="Q31" s="10">
        <f t="shared" si="7"/>
        <v>10.176850360708158</v>
      </c>
    </row>
    <row r="32" spans="2:20" x14ac:dyDescent="0.25">
      <c r="B32" s="13">
        <v>43385</v>
      </c>
      <c r="C32" s="16">
        <v>43739</v>
      </c>
      <c r="D32" s="14">
        <v>9.9</v>
      </c>
      <c r="E32" s="18">
        <v>400</v>
      </c>
      <c r="F32" s="10">
        <f t="shared" si="0"/>
        <v>4.22</v>
      </c>
      <c r="H32" s="13">
        <v>43385</v>
      </c>
      <c r="I32" s="29">
        <v>43739</v>
      </c>
      <c r="J32" s="17">
        <v>1.1450597894372354</v>
      </c>
      <c r="L32" s="40" t="str">
        <f t="shared" si="2"/>
        <v>4338543739</v>
      </c>
      <c r="M32" s="53">
        <f t="shared" si="5"/>
        <v>43739</v>
      </c>
      <c r="N32" s="8">
        <f>VLOOKUP(B32,Assumptions!$B$6:$D$1323,3,FALSE)</f>
        <v>0.70923999999999998</v>
      </c>
      <c r="O32" s="54">
        <f t="shared" si="6"/>
        <v>11.700583055946899</v>
      </c>
      <c r="P32" s="31">
        <f>Assumptions!$H$15</f>
        <v>0.94496666666666673</v>
      </c>
      <c r="Q32" s="10">
        <f t="shared" si="7"/>
        <v>10.959962968434622</v>
      </c>
    </row>
    <row r="33" spans="2:17" x14ac:dyDescent="0.25">
      <c r="B33" s="13">
        <v>43385</v>
      </c>
      <c r="C33" s="16">
        <v>43770</v>
      </c>
      <c r="D33" s="14">
        <v>10.5</v>
      </c>
      <c r="E33" s="18">
        <v>400</v>
      </c>
      <c r="F33" s="10">
        <f t="shared" si="0"/>
        <v>4.22</v>
      </c>
      <c r="H33" s="13">
        <v>43385</v>
      </c>
      <c r="I33" s="29">
        <v>43770</v>
      </c>
      <c r="J33" s="17">
        <v>1.1813423543336479</v>
      </c>
      <c r="L33" s="40" t="str">
        <f t="shared" si="2"/>
        <v>4338543770</v>
      </c>
      <c r="M33" s="53">
        <f t="shared" si="5"/>
        <v>43770</v>
      </c>
      <c r="N33" s="8">
        <f>VLOOKUP(B33,Assumptions!$B$6:$D$1323,3,FALSE)</f>
        <v>0.70923999999999998</v>
      </c>
      <c r="O33" s="54">
        <f t="shared" si="6"/>
        <v>12.453966004417188</v>
      </c>
      <c r="P33" s="31">
        <f>Assumptions!$H$15</f>
        <v>0.94496666666666673</v>
      </c>
      <c r="Q33" s="10">
        <f t="shared" si="7"/>
        <v>11.671884741974097</v>
      </c>
    </row>
    <row r="34" spans="2:17" x14ac:dyDescent="0.25">
      <c r="B34" s="13">
        <v>43385</v>
      </c>
      <c r="C34" s="16">
        <v>43800</v>
      </c>
      <c r="D34" s="14">
        <v>10.95</v>
      </c>
      <c r="E34" s="18">
        <v>400</v>
      </c>
      <c r="F34" s="10">
        <f t="shared" si="0"/>
        <v>4.22</v>
      </c>
      <c r="H34" s="13">
        <v>43385</v>
      </c>
      <c r="I34" s="29">
        <v>43800</v>
      </c>
      <c r="J34" s="17">
        <v>1.1590841756363017</v>
      </c>
      <c r="L34" s="40" t="str">
        <f t="shared" si="2"/>
        <v>4338543800</v>
      </c>
      <c r="M34" s="53">
        <f t="shared" si="5"/>
        <v>43800</v>
      </c>
      <c r="N34" s="8">
        <f>VLOOKUP(B34,Assumptions!$B$6:$D$1323,3,FALSE)</f>
        <v>0.70923999999999998</v>
      </c>
      <c r="O34" s="54">
        <f t="shared" si="6"/>
        <v>13.085117778250183</v>
      </c>
      <c r="P34" s="31">
        <f>Assumptions!$H$15</f>
        <v>0.94496666666666673</v>
      </c>
      <c r="Q34" s="10">
        <f t="shared" si="7"/>
        <v>12.268302129853815</v>
      </c>
    </row>
    <row r="35" spans="2:17" x14ac:dyDescent="0.25">
      <c r="B35" s="13">
        <v>43402</v>
      </c>
      <c r="C35" s="16">
        <v>43435</v>
      </c>
      <c r="D35" s="14">
        <v>10.6</v>
      </c>
      <c r="E35" s="18">
        <v>4252</v>
      </c>
      <c r="F35" s="10">
        <f t="shared" si="0"/>
        <v>44.858600000000003</v>
      </c>
      <c r="H35" s="13">
        <v>43399</v>
      </c>
      <c r="I35" s="29">
        <v>43435</v>
      </c>
      <c r="J35" s="17">
        <v>1.1503604286985465</v>
      </c>
      <c r="L35" s="40" t="str">
        <f t="shared" ref="L35:L47" si="8">B35&amp;M35</f>
        <v>4340243435</v>
      </c>
      <c r="M35" s="53">
        <f t="shared" ref="M35:M47" si="9">IF(C35="",NA(),C35)</f>
        <v>43435</v>
      </c>
      <c r="N35" s="8">
        <f>VLOOKUP(B35,Assumptions!$B$6:$D$1323,3,FALSE)</f>
        <v>0.70754000000000006</v>
      </c>
      <c r="O35" s="54">
        <f t="shared" ref="O35:O47" si="10">(D35-J35)/N35/mmbtu_gj</f>
        <v>12.659361072147384</v>
      </c>
      <c r="P35" s="31">
        <f>Assumptions!$H$15</f>
        <v>0.94496666666666673</v>
      </c>
      <c r="Q35" s="10">
        <f t="shared" ref="Q35:Q47" si="11">(O35-opex_2017)*P35-transport_2017</f>
        <v>11.865976234476873</v>
      </c>
    </row>
    <row r="36" spans="2:17" x14ac:dyDescent="0.25">
      <c r="B36" s="13">
        <v>43402</v>
      </c>
      <c r="C36" s="16">
        <v>43466</v>
      </c>
      <c r="D36" s="14">
        <v>11.5</v>
      </c>
      <c r="E36" s="18">
        <v>2578</v>
      </c>
      <c r="F36" s="10">
        <f t="shared" si="0"/>
        <v>27.197900000000001</v>
      </c>
      <c r="H36" s="13">
        <v>43399</v>
      </c>
      <c r="I36" s="29">
        <v>43466</v>
      </c>
      <c r="J36" s="17">
        <v>1.2352535661638597</v>
      </c>
      <c r="L36" s="40" t="str">
        <f t="shared" si="8"/>
        <v>4340243466</v>
      </c>
      <c r="M36" s="53">
        <f t="shared" si="9"/>
        <v>43466</v>
      </c>
      <c r="N36" s="8">
        <f>VLOOKUP(B36,Assumptions!$B$6:$D$1323,3,FALSE)</f>
        <v>0.70754000000000006</v>
      </c>
      <c r="O36" s="54">
        <f t="shared" si="10"/>
        <v>13.75133204176508</v>
      </c>
      <c r="P36" s="31">
        <f>Assumptions!$H$15</f>
        <v>0.94496666666666673</v>
      </c>
      <c r="Q36" s="10">
        <f t="shared" si="11"/>
        <v>12.897852401733276</v>
      </c>
    </row>
    <row r="37" spans="2:17" x14ac:dyDescent="0.25">
      <c r="B37" s="13">
        <v>43402</v>
      </c>
      <c r="C37" s="16">
        <v>43497</v>
      </c>
      <c r="D37" s="14">
        <v>11.475</v>
      </c>
      <c r="E37" s="18">
        <v>2133</v>
      </c>
      <c r="F37" s="10">
        <f t="shared" si="0"/>
        <v>22.503150000000002</v>
      </c>
      <c r="H37" s="13">
        <v>43399</v>
      </c>
      <c r="I37" s="29">
        <v>43497</v>
      </c>
      <c r="J37" s="17">
        <v>1.2660337131907122</v>
      </c>
      <c r="L37" s="40" t="str">
        <f t="shared" si="8"/>
        <v>4340243497</v>
      </c>
      <c r="M37" s="53">
        <f t="shared" si="9"/>
        <v>43497</v>
      </c>
      <c r="N37" s="8">
        <f>VLOOKUP(B37,Assumptions!$B$6:$D$1323,3,FALSE)</f>
        <v>0.70754000000000006</v>
      </c>
      <c r="O37" s="54">
        <f t="shared" si="10"/>
        <v>13.676605273982851</v>
      </c>
      <c r="P37" s="31">
        <f>Assumptions!$H$15</f>
        <v>0.94496666666666673</v>
      </c>
      <c r="Q37" s="10">
        <f t="shared" si="11"/>
        <v>12.82723809707133</v>
      </c>
    </row>
    <row r="38" spans="2:17" x14ac:dyDescent="0.25">
      <c r="B38" s="13">
        <v>43402</v>
      </c>
      <c r="C38" s="16">
        <v>43525</v>
      </c>
      <c r="D38" s="14">
        <v>10.475</v>
      </c>
      <c r="E38" s="18">
        <v>1411</v>
      </c>
      <c r="F38" s="10">
        <f t="shared" si="0"/>
        <v>14.886049999999999</v>
      </c>
      <c r="H38" s="13">
        <v>43399</v>
      </c>
      <c r="I38" s="29">
        <v>43525</v>
      </c>
      <c r="J38" s="17">
        <v>1.0760215131660618</v>
      </c>
      <c r="L38" s="40" t="str">
        <f t="shared" si="8"/>
        <v>4340243525</v>
      </c>
      <c r="M38" s="53">
        <f t="shared" si="9"/>
        <v>43525</v>
      </c>
      <c r="N38" s="8">
        <f>VLOOKUP(B38,Assumptions!$B$6:$D$1323,3,FALSE)</f>
        <v>0.70754000000000006</v>
      </c>
      <c r="O38" s="54">
        <f t="shared" si="10"/>
        <v>12.59149213855032</v>
      </c>
      <c r="P38" s="31">
        <f>Assumptions!$H$15</f>
        <v>0.94496666666666673</v>
      </c>
      <c r="Q38" s="10">
        <f t="shared" si="11"/>
        <v>11.801842354525435</v>
      </c>
    </row>
    <row r="39" spans="2:17" x14ac:dyDescent="0.25">
      <c r="B39" s="13">
        <v>43402</v>
      </c>
      <c r="C39" s="16">
        <v>43556</v>
      </c>
      <c r="D39" s="14">
        <v>9.5250000000000004</v>
      </c>
      <c r="E39" s="18">
        <v>1146</v>
      </c>
      <c r="F39" s="10">
        <f t="shared" si="0"/>
        <v>12.090299999999999</v>
      </c>
      <c r="H39" s="13">
        <v>43399</v>
      </c>
      <c r="I39" s="29">
        <v>43556</v>
      </c>
      <c r="J39" s="17">
        <v>0.88863803658745888</v>
      </c>
      <c r="L39" s="40" t="str">
        <f t="shared" si="8"/>
        <v>4340243556</v>
      </c>
      <c r="M39" s="53">
        <f t="shared" si="9"/>
        <v>43556</v>
      </c>
      <c r="N39" s="8">
        <f>VLOOKUP(B39,Assumptions!$B$6:$D$1323,3,FALSE)</f>
        <v>0.70754000000000006</v>
      </c>
      <c r="O39" s="54">
        <f t="shared" si="10"/>
        <v>11.569840692827766</v>
      </c>
      <c r="P39" s="31">
        <f>Assumptions!$H$15</f>
        <v>0.94496666666666673</v>
      </c>
      <c r="Q39" s="10">
        <f t="shared" si="11"/>
        <v>10.836415793365813</v>
      </c>
    </row>
    <row r="40" spans="2:17" x14ac:dyDescent="0.25">
      <c r="B40" s="13">
        <v>43402</v>
      </c>
      <c r="C40" s="16">
        <v>43586</v>
      </c>
      <c r="D40" s="14">
        <v>9.0500000000000007</v>
      </c>
      <c r="E40" s="18">
        <v>1146</v>
      </c>
      <c r="F40" s="10">
        <f t="shared" si="0"/>
        <v>12.090299999999999</v>
      </c>
      <c r="H40" s="13">
        <v>43399</v>
      </c>
      <c r="I40" s="29">
        <v>43586</v>
      </c>
      <c r="J40" s="17">
        <v>0.86690941227668872</v>
      </c>
      <c r="L40" s="40" t="str">
        <f t="shared" si="8"/>
        <v>4340243586</v>
      </c>
      <c r="M40" s="53">
        <f t="shared" si="9"/>
        <v>43586</v>
      </c>
      <c r="N40" s="8">
        <f>VLOOKUP(B40,Assumptions!$B$6:$D$1323,3,FALSE)</f>
        <v>0.70754000000000006</v>
      </c>
      <c r="O40" s="54">
        <f t="shared" si="10"/>
        <v>10.962608431192558</v>
      </c>
      <c r="P40" s="31">
        <f>Assumptions!$H$15</f>
        <v>0.94496666666666673</v>
      </c>
      <c r="Q40" s="10">
        <f t="shared" si="11"/>
        <v>10.26260154719593</v>
      </c>
    </row>
    <row r="41" spans="2:17" x14ac:dyDescent="0.25">
      <c r="B41" s="13">
        <v>43402</v>
      </c>
      <c r="C41" s="16">
        <v>43617</v>
      </c>
      <c r="D41" s="14">
        <v>8.9499999999999993</v>
      </c>
      <c r="E41" s="18">
        <v>1136</v>
      </c>
      <c r="F41" s="10">
        <f t="shared" si="0"/>
        <v>11.9848</v>
      </c>
      <c r="H41" s="13">
        <v>43399</v>
      </c>
      <c r="I41" s="29">
        <v>43617</v>
      </c>
      <c r="J41" s="17">
        <v>1.007782826837766</v>
      </c>
      <c r="L41" s="40" t="str">
        <f t="shared" si="8"/>
        <v>4340243617</v>
      </c>
      <c r="M41" s="53">
        <f t="shared" si="9"/>
        <v>43617</v>
      </c>
      <c r="N41" s="8">
        <f>VLOOKUP(B41,Assumptions!$B$6:$D$1323,3,FALSE)</f>
        <v>0.70754000000000006</v>
      </c>
      <c r="O41" s="54">
        <f t="shared" si="10"/>
        <v>10.639918501634773</v>
      </c>
      <c r="P41" s="31">
        <f>Assumptions!$H$15</f>
        <v>0.94496666666666673</v>
      </c>
      <c r="Q41" s="10">
        <f t="shared" si="11"/>
        <v>9.957670320094806</v>
      </c>
    </row>
    <row r="42" spans="2:17" x14ac:dyDescent="0.25">
      <c r="B42" s="13">
        <v>43402</v>
      </c>
      <c r="C42" s="16">
        <v>43647</v>
      </c>
      <c r="D42" s="14">
        <v>8.8000000000000007</v>
      </c>
      <c r="E42" s="18">
        <v>971</v>
      </c>
      <c r="F42" s="10">
        <f t="shared" si="0"/>
        <v>10.24405</v>
      </c>
      <c r="H42" s="13">
        <v>43399</v>
      </c>
      <c r="I42" s="29">
        <v>43647</v>
      </c>
      <c r="J42" s="17">
        <v>1.116395634404372</v>
      </c>
      <c r="L42" s="40" t="str">
        <f t="shared" si="8"/>
        <v>4340243647</v>
      </c>
      <c r="M42" s="53">
        <f t="shared" si="9"/>
        <v>43647</v>
      </c>
      <c r="N42" s="8">
        <f>VLOOKUP(B42,Assumptions!$B$6:$D$1323,3,FALSE)</f>
        <v>0.70754000000000006</v>
      </c>
      <c r="O42" s="54">
        <f t="shared" si="10"/>
        <v>10.293463709982172</v>
      </c>
      <c r="P42" s="31">
        <f>Assumptions!$H$15</f>
        <v>0.94496666666666673</v>
      </c>
      <c r="Q42" s="10">
        <f t="shared" si="11"/>
        <v>9.6302820904761539</v>
      </c>
    </row>
    <row r="43" spans="2:17" x14ac:dyDescent="0.25">
      <c r="B43" s="13">
        <v>43402</v>
      </c>
      <c r="C43" s="16">
        <v>43678</v>
      </c>
      <c r="D43" s="14">
        <v>8.8249999999999993</v>
      </c>
      <c r="E43" s="18">
        <v>971</v>
      </c>
      <c r="F43" s="10">
        <f t="shared" si="0"/>
        <v>10.24405</v>
      </c>
      <c r="H43" s="13">
        <v>43399</v>
      </c>
      <c r="I43" s="29">
        <v>43678</v>
      </c>
      <c r="J43" s="17">
        <v>1.1417000976113401</v>
      </c>
      <c r="L43" s="40" t="str">
        <f t="shared" si="8"/>
        <v>4340243678</v>
      </c>
      <c r="M43" s="53">
        <f t="shared" si="9"/>
        <v>43678</v>
      </c>
      <c r="N43" s="8">
        <f>VLOOKUP(B43,Assumptions!$B$6:$D$1323,3,FALSE)</f>
        <v>0.70754000000000006</v>
      </c>
      <c r="O43" s="54">
        <f t="shared" si="10"/>
        <v>10.293055830968255</v>
      </c>
      <c r="P43" s="31">
        <f>Assumptions!$H$15</f>
        <v>0.94496666666666673</v>
      </c>
      <c r="Q43" s="10">
        <f t="shared" si="11"/>
        <v>9.62989665840397</v>
      </c>
    </row>
    <row r="44" spans="2:17" x14ac:dyDescent="0.25">
      <c r="B44" s="13">
        <v>43402</v>
      </c>
      <c r="C44" s="16">
        <v>43709</v>
      </c>
      <c r="D44" s="14">
        <v>8.85</v>
      </c>
      <c r="E44" s="18">
        <v>971</v>
      </c>
      <c r="F44" s="10">
        <f t="shared" si="0"/>
        <v>10.24405</v>
      </c>
      <c r="H44" s="13">
        <v>43399</v>
      </c>
      <c r="I44" s="29">
        <v>43709</v>
      </c>
      <c r="J44" s="17">
        <v>1.1440415109685491</v>
      </c>
      <c r="L44" s="40" t="str">
        <f t="shared" si="8"/>
        <v>4340243709</v>
      </c>
      <c r="M44" s="53">
        <f t="shared" si="9"/>
        <v>43709</v>
      </c>
      <c r="N44" s="8">
        <f>VLOOKUP(B44,Assumptions!$B$6:$D$1323,3,FALSE)</f>
        <v>0.70754000000000006</v>
      </c>
      <c r="O44" s="54">
        <f t="shared" si="10"/>
        <v>10.323410769644093</v>
      </c>
      <c r="P44" s="31">
        <f>Assumptions!$H$15</f>
        <v>0.94496666666666673</v>
      </c>
      <c r="Q44" s="10">
        <f t="shared" si="11"/>
        <v>9.6585810636213481</v>
      </c>
    </row>
    <row r="45" spans="2:17" x14ac:dyDescent="0.25">
      <c r="B45" s="13">
        <v>43402</v>
      </c>
      <c r="C45" s="16">
        <v>43739</v>
      </c>
      <c r="D45" s="14">
        <v>9.5</v>
      </c>
      <c r="E45" s="18">
        <v>440</v>
      </c>
      <c r="F45" s="10">
        <f t="shared" si="0"/>
        <v>4.6420000000000003</v>
      </c>
      <c r="H45" s="13">
        <v>43399</v>
      </c>
      <c r="I45" s="29">
        <v>43739</v>
      </c>
      <c r="J45" s="17">
        <v>1.2291913664947201</v>
      </c>
      <c r="L45" s="40" t="str">
        <f t="shared" si="8"/>
        <v>4340243739</v>
      </c>
      <c r="M45" s="53">
        <f t="shared" si="9"/>
        <v>43739</v>
      </c>
      <c r="N45" s="8">
        <f>VLOOKUP(B45,Assumptions!$B$6:$D$1323,3,FALSE)</f>
        <v>0.70754000000000006</v>
      </c>
      <c r="O45" s="54">
        <f t="shared" si="10"/>
        <v>11.080121316813035</v>
      </c>
      <c r="P45" s="31">
        <f>Assumptions!$H$15</f>
        <v>0.94496666666666673</v>
      </c>
      <c r="Q45" s="10">
        <f t="shared" si="11"/>
        <v>10.373647307011092</v>
      </c>
    </row>
    <row r="46" spans="2:17" x14ac:dyDescent="0.25">
      <c r="B46" s="13">
        <v>43402</v>
      </c>
      <c r="C46" s="16">
        <v>43770</v>
      </c>
      <c r="D46" s="14">
        <v>10.1</v>
      </c>
      <c r="E46" s="18">
        <v>440</v>
      </c>
      <c r="F46" s="10">
        <f t="shared" si="0"/>
        <v>4.6420000000000003</v>
      </c>
      <c r="H46" s="13">
        <v>43399</v>
      </c>
      <c r="I46" s="29">
        <v>43770</v>
      </c>
      <c r="J46" s="17">
        <v>1.2760301008355361</v>
      </c>
      <c r="L46" s="40" t="str">
        <f t="shared" si="8"/>
        <v>4340243770</v>
      </c>
      <c r="M46" s="53">
        <f t="shared" si="9"/>
        <v>43770</v>
      </c>
      <c r="N46" s="8">
        <f>VLOOKUP(B46,Assumptions!$B$6:$D$1323,3,FALSE)</f>
        <v>0.70754000000000006</v>
      </c>
      <c r="O46" s="54">
        <f t="shared" si="10"/>
        <v>11.82117267017605</v>
      </c>
      <c r="P46" s="31">
        <f>Assumptions!$H$15</f>
        <v>0.94496666666666673</v>
      </c>
      <c r="Q46" s="10">
        <f t="shared" si="11"/>
        <v>11.073916134227362</v>
      </c>
    </row>
    <row r="47" spans="2:17" x14ac:dyDescent="0.25">
      <c r="B47" s="13">
        <v>43402</v>
      </c>
      <c r="C47" s="16">
        <v>43800</v>
      </c>
      <c r="D47" s="14">
        <v>10.55</v>
      </c>
      <c r="E47" s="18">
        <v>440</v>
      </c>
      <c r="F47" s="10">
        <f t="shared" si="0"/>
        <v>4.6420000000000003</v>
      </c>
      <c r="H47" s="13">
        <v>43399</v>
      </c>
      <c r="I47" s="29">
        <v>43800</v>
      </c>
      <c r="J47" s="17">
        <v>1.2813940385705875</v>
      </c>
      <c r="L47" s="40" t="str">
        <f t="shared" si="8"/>
        <v>4340243800</v>
      </c>
      <c r="M47" s="53">
        <f t="shared" si="9"/>
        <v>43800</v>
      </c>
      <c r="N47" s="8">
        <f>VLOOKUP(B47,Assumptions!$B$6:$D$1323,3,FALSE)</f>
        <v>0.70754000000000006</v>
      </c>
      <c r="O47" s="54">
        <f t="shared" si="10"/>
        <v>12.416836495810681</v>
      </c>
      <c r="P47" s="31">
        <f>Assumptions!$H$15</f>
        <v>0.94496666666666673</v>
      </c>
      <c r="Q47" s="10">
        <f t="shared" si="11"/>
        <v>11.636798593991236</v>
      </c>
    </row>
    <row r="48" spans="2:17" x14ac:dyDescent="0.25">
      <c r="B48" s="13">
        <v>43418</v>
      </c>
      <c r="C48" s="16">
        <v>43466</v>
      </c>
      <c r="D48" s="14">
        <v>11.25</v>
      </c>
      <c r="E48" s="18">
        <v>2692</v>
      </c>
      <c r="F48" s="10">
        <f t="shared" si="0"/>
        <v>28.400600000000001</v>
      </c>
      <c r="H48" s="13">
        <v>43413</v>
      </c>
      <c r="I48" s="29">
        <v>43466</v>
      </c>
      <c r="J48" s="17">
        <v>1.2642921639807714</v>
      </c>
      <c r="L48" s="40" t="str">
        <f t="shared" ref="L48:L59" si="12">B48&amp;M48</f>
        <v>4341843466</v>
      </c>
      <c r="M48" s="53">
        <f t="shared" ref="M48:M59" si="13">IF(C48="",NA(),C48)</f>
        <v>43466</v>
      </c>
      <c r="N48" s="8">
        <f>VLOOKUP(B48,Assumptions!$B$6:$D$1323,3,FALSE)</f>
        <v>0.72345999999999999</v>
      </c>
      <c r="O48" s="54">
        <f t="shared" ref="O48:O59" si="14">(D48-J48)/N48/mmbtu_gj</f>
        <v>13.083136470459598</v>
      </c>
      <c r="P48" s="31">
        <f>Assumptions!$H$15</f>
        <v>0.94496666666666673</v>
      </c>
      <c r="Q48" s="10">
        <f t="shared" ref="Q48:Q59" si="15">(O48-opex_2017)*P48-transport_2017</f>
        <v>12.266429860035306</v>
      </c>
    </row>
    <row r="49" spans="2:17" x14ac:dyDescent="0.25">
      <c r="B49" s="13">
        <v>43418</v>
      </c>
      <c r="C49" s="16">
        <v>43497</v>
      </c>
      <c r="D49" s="14">
        <v>11.225</v>
      </c>
      <c r="E49" s="18">
        <v>3141</v>
      </c>
      <c r="F49" s="10">
        <f t="shared" si="0"/>
        <v>33.137549999999997</v>
      </c>
      <c r="H49" s="13">
        <v>43413</v>
      </c>
      <c r="I49" s="29">
        <v>43497</v>
      </c>
      <c r="J49" s="17">
        <v>1.2702400082621612</v>
      </c>
      <c r="L49" s="40" t="str">
        <f t="shared" si="12"/>
        <v>4341843497</v>
      </c>
      <c r="M49" s="53">
        <f t="shared" si="13"/>
        <v>43497</v>
      </c>
      <c r="N49" s="8">
        <f>VLOOKUP(B49,Assumptions!$B$6:$D$1323,3,FALSE)</f>
        <v>0.72345999999999999</v>
      </c>
      <c r="O49" s="54">
        <f t="shared" si="14"/>
        <v>13.042589032376192</v>
      </c>
      <c r="P49" s="31">
        <f>Assumptions!$H$15</f>
        <v>0.94496666666666673</v>
      </c>
      <c r="Q49" s="10">
        <f t="shared" si="15"/>
        <v>12.228113882627756</v>
      </c>
    </row>
    <row r="50" spans="2:17" x14ac:dyDescent="0.25">
      <c r="B50" s="13">
        <v>43418</v>
      </c>
      <c r="C50" s="16">
        <v>43525</v>
      </c>
      <c r="D50" s="14">
        <v>10.475</v>
      </c>
      <c r="E50" s="18">
        <v>1457</v>
      </c>
      <c r="F50" s="10">
        <f t="shared" si="0"/>
        <v>15.37135</v>
      </c>
      <c r="H50" s="13">
        <v>43413</v>
      </c>
      <c r="I50" s="29">
        <v>43525</v>
      </c>
      <c r="J50" s="17">
        <v>1.1365220058527039</v>
      </c>
      <c r="L50" s="40" t="str">
        <f t="shared" si="12"/>
        <v>4341843525</v>
      </c>
      <c r="M50" s="53">
        <f t="shared" si="13"/>
        <v>43525</v>
      </c>
      <c r="N50" s="8">
        <f>VLOOKUP(B50,Assumptions!$B$6:$D$1323,3,FALSE)</f>
        <v>0.72345999999999999</v>
      </c>
      <c r="O50" s="54">
        <f t="shared" si="14"/>
        <v>12.235144872065293</v>
      </c>
      <c r="P50" s="31">
        <f>Assumptions!$H$15</f>
        <v>0.94496666666666673</v>
      </c>
      <c r="Q50" s="10">
        <f t="shared" si="15"/>
        <v>11.465106065939301</v>
      </c>
    </row>
    <row r="51" spans="2:17" x14ac:dyDescent="0.25">
      <c r="B51" s="13">
        <v>43418</v>
      </c>
      <c r="C51" s="16">
        <v>43556</v>
      </c>
      <c r="D51" s="14">
        <v>9.125</v>
      </c>
      <c r="E51" s="18">
        <v>1884</v>
      </c>
      <c r="F51" s="10">
        <f t="shared" si="0"/>
        <v>19.876200000000001</v>
      </c>
      <c r="H51" s="13">
        <v>43413</v>
      </c>
      <c r="I51" s="29">
        <v>43556</v>
      </c>
      <c r="J51" s="17">
        <v>0.87610748362312185</v>
      </c>
      <c r="L51" s="40" t="str">
        <f t="shared" si="12"/>
        <v>4341843556</v>
      </c>
      <c r="M51" s="53">
        <f t="shared" si="13"/>
        <v>43556</v>
      </c>
      <c r="N51" s="8">
        <f>VLOOKUP(B51,Assumptions!$B$6:$D$1323,3,FALSE)</f>
        <v>0.72345999999999999</v>
      </c>
      <c r="O51" s="54">
        <f t="shared" si="14"/>
        <v>10.807585029939561</v>
      </c>
      <c r="P51" s="31">
        <f>Assumptions!$H$15</f>
        <v>0.94496666666666673</v>
      </c>
      <c r="Q51" s="10">
        <f t="shared" si="15"/>
        <v>10.116109600458556</v>
      </c>
    </row>
    <row r="52" spans="2:17" x14ac:dyDescent="0.25">
      <c r="B52" s="13">
        <v>43418</v>
      </c>
      <c r="C52" s="16">
        <v>43586</v>
      </c>
      <c r="D52" s="14">
        <v>8.5500000000000007</v>
      </c>
      <c r="E52" s="18">
        <v>1319</v>
      </c>
      <c r="F52" s="10">
        <f t="shared" si="0"/>
        <v>13.91545</v>
      </c>
      <c r="H52" s="13">
        <v>43413</v>
      </c>
      <c r="I52" s="29">
        <v>43586</v>
      </c>
      <c r="J52" s="17">
        <v>0.79489964981485872</v>
      </c>
      <c r="L52" s="40" t="str">
        <f t="shared" si="12"/>
        <v>4341843586</v>
      </c>
      <c r="M52" s="53">
        <f t="shared" si="13"/>
        <v>43586</v>
      </c>
      <c r="N52" s="8">
        <f>VLOOKUP(B52,Assumptions!$B$6:$D$1323,3,FALSE)</f>
        <v>0.72345999999999999</v>
      </c>
      <c r="O52" s="54">
        <f t="shared" si="14"/>
        <v>10.160625354729822</v>
      </c>
      <c r="P52" s="31">
        <f>Assumptions!$H$15</f>
        <v>0.94496666666666673</v>
      </c>
      <c r="Q52" s="10">
        <f t="shared" si="15"/>
        <v>9.5047542727078582</v>
      </c>
    </row>
    <row r="53" spans="2:17" x14ac:dyDescent="0.25">
      <c r="B53" s="13">
        <v>43418</v>
      </c>
      <c r="C53" s="16">
        <v>43617</v>
      </c>
      <c r="D53" s="14">
        <v>8.4499999999999993</v>
      </c>
      <c r="E53" s="18">
        <v>1309</v>
      </c>
      <c r="F53" s="10">
        <f t="shared" si="0"/>
        <v>13.809950000000001</v>
      </c>
      <c r="H53" s="13">
        <v>43413</v>
      </c>
      <c r="I53" s="29">
        <v>43617</v>
      </c>
      <c r="J53" s="17">
        <v>1.0155872370993837</v>
      </c>
      <c r="L53" s="40" t="str">
        <f t="shared" si="12"/>
        <v>4341843617</v>
      </c>
      <c r="M53" s="53">
        <f t="shared" si="13"/>
        <v>43617</v>
      </c>
      <c r="N53" s="8">
        <f>VLOOKUP(B53,Assumptions!$B$6:$D$1323,3,FALSE)</f>
        <v>0.72345999999999999</v>
      </c>
      <c r="O53" s="54">
        <f t="shared" si="14"/>
        <v>9.7404649076464391</v>
      </c>
      <c r="P53" s="31">
        <f>Assumptions!$H$15</f>
        <v>0.94496666666666673</v>
      </c>
      <c r="Q53" s="10">
        <f t="shared" si="15"/>
        <v>9.1077166555622977</v>
      </c>
    </row>
    <row r="54" spans="2:17" x14ac:dyDescent="0.25">
      <c r="B54" s="13">
        <v>43418</v>
      </c>
      <c r="C54" s="16">
        <v>43647</v>
      </c>
      <c r="D54" s="14">
        <v>8.4749999999999996</v>
      </c>
      <c r="E54" s="18">
        <v>1044</v>
      </c>
      <c r="F54" s="10">
        <f t="shared" si="0"/>
        <v>11.014200000000001</v>
      </c>
      <c r="H54" s="13">
        <v>43413</v>
      </c>
      <c r="I54" s="29">
        <v>43647</v>
      </c>
      <c r="J54" s="17">
        <v>1.1255233589452667</v>
      </c>
      <c r="L54" s="40" t="str">
        <f t="shared" si="12"/>
        <v>4341843647</v>
      </c>
      <c r="M54" s="53">
        <f t="shared" si="13"/>
        <v>43647</v>
      </c>
      <c r="N54" s="8">
        <f>VLOOKUP(B54,Assumptions!$B$6:$D$1323,3,FALSE)</f>
        <v>0.72345999999999999</v>
      </c>
      <c r="O54" s="54">
        <f t="shared" si="14"/>
        <v>9.6291827740581741</v>
      </c>
      <c r="P54" s="31">
        <f>Assumptions!$H$15</f>
        <v>0.94496666666666673</v>
      </c>
      <c r="Q54" s="10">
        <f t="shared" si="15"/>
        <v>9.0025587487258409</v>
      </c>
    </row>
    <row r="55" spans="2:17" x14ac:dyDescent="0.25">
      <c r="B55" s="13">
        <v>43418</v>
      </c>
      <c r="C55" s="16">
        <v>43678</v>
      </c>
      <c r="D55" s="14">
        <v>8.5</v>
      </c>
      <c r="E55" s="18">
        <v>1044</v>
      </c>
      <c r="F55" s="10">
        <f t="shared" si="0"/>
        <v>11.014200000000001</v>
      </c>
      <c r="H55" s="13">
        <v>43413</v>
      </c>
      <c r="I55" s="29">
        <v>43678</v>
      </c>
      <c r="J55" s="17">
        <v>1.1839724192715972</v>
      </c>
      <c r="L55" s="40" t="str">
        <f t="shared" si="12"/>
        <v>4341843678</v>
      </c>
      <c r="M55" s="53">
        <f t="shared" si="13"/>
        <v>43678</v>
      </c>
      <c r="N55" s="8">
        <f>VLOOKUP(B55,Assumptions!$B$6:$D$1323,3,FALSE)</f>
        <v>0.72345999999999999</v>
      </c>
      <c r="O55" s="54">
        <f t="shared" si="14"/>
        <v>9.5853582772629142</v>
      </c>
      <c r="P55" s="31">
        <f>Assumptions!$H$15</f>
        <v>0.94496666666666673</v>
      </c>
      <c r="Q55" s="10">
        <f t="shared" si="15"/>
        <v>8.9611460600708792</v>
      </c>
    </row>
    <row r="56" spans="2:17" x14ac:dyDescent="0.25">
      <c r="B56" s="13">
        <v>43418</v>
      </c>
      <c r="C56" s="16">
        <v>43709</v>
      </c>
      <c r="D56" s="14">
        <v>8.5500000000000007</v>
      </c>
      <c r="E56" s="18">
        <v>1044</v>
      </c>
      <c r="F56" s="10">
        <f t="shared" si="0"/>
        <v>11.014200000000001</v>
      </c>
      <c r="H56" s="13">
        <v>43413</v>
      </c>
      <c r="I56" s="29">
        <v>43709</v>
      </c>
      <c r="J56" s="17">
        <v>1.2086764680832929</v>
      </c>
      <c r="L56" s="40" t="str">
        <f t="shared" si="12"/>
        <v>4341843709</v>
      </c>
      <c r="M56" s="53">
        <f t="shared" si="13"/>
        <v>43709</v>
      </c>
      <c r="N56" s="8">
        <f>VLOOKUP(B56,Assumptions!$B$6:$D$1323,3,FALSE)</f>
        <v>0.72345999999999999</v>
      </c>
      <c r="O56" s="54">
        <f t="shared" si="14"/>
        <v>9.6185006830874595</v>
      </c>
      <c r="P56" s="31">
        <f>Assumptions!$H$15</f>
        <v>0.94496666666666673</v>
      </c>
      <c r="Q56" s="10">
        <f t="shared" si="15"/>
        <v>8.9924645288282132</v>
      </c>
    </row>
    <row r="57" spans="2:17" x14ac:dyDescent="0.25">
      <c r="B57" s="13">
        <v>43418</v>
      </c>
      <c r="C57" s="16">
        <v>43739</v>
      </c>
      <c r="D57" s="14">
        <v>8.85</v>
      </c>
      <c r="E57" s="18">
        <v>485</v>
      </c>
      <c r="F57" s="10">
        <f t="shared" si="0"/>
        <v>5.1167499999999997</v>
      </c>
      <c r="H57" s="13">
        <v>43413</v>
      </c>
      <c r="I57" s="29">
        <v>43739</v>
      </c>
      <c r="J57" s="17">
        <v>1.2975834949547065</v>
      </c>
      <c r="L57" s="40" t="str">
        <f t="shared" si="12"/>
        <v>4341843739</v>
      </c>
      <c r="M57" s="53">
        <f t="shared" si="13"/>
        <v>43739</v>
      </c>
      <c r="N57" s="8">
        <f>VLOOKUP(B57,Assumptions!$B$6:$D$1323,3,FALSE)</f>
        <v>0.72345999999999999</v>
      </c>
      <c r="O57" s="54">
        <f t="shared" si="14"/>
        <v>9.8950717805748578</v>
      </c>
      <c r="P57" s="31">
        <f>Assumptions!$H$15</f>
        <v>0.94496666666666673</v>
      </c>
      <c r="Q57" s="10">
        <f t="shared" si="15"/>
        <v>9.2538149969172228</v>
      </c>
    </row>
    <row r="58" spans="2:17" x14ac:dyDescent="0.25">
      <c r="B58" s="13">
        <v>43418</v>
      </c>
      <c r="C58" s="16">
        <v>43770</v>
      </c>
      <c r="D58" s="14">
        <v>9.4499999999999993</v>
      </c>
      <c r="E58" s="18">
        <v>485</v>
      </c>
      <c r="F58" s="10">
        <f t="shared" si="0"/>
        <v>5.1167499999999997</v>
      </c>
      <c r="H58" s="13">
        <v>43413</v>
      </c>
      <c r="I58" s="29">
        <v>43770</v>
      </c>
      <c r="J58" s="17">
        <v>1.3917011718511343</v>
      </c>
      <c r="L58" s="40" t="str">
        <f t="shared" si="12"/>
        <v>4341843770</v>
      </c>
      <c r="M58" s="53">
        <f t="shared" si="13"/>
        <v>43770</v>
      </c>
      <c r="N58" s="8">
        <f>VLOOKUP(B58,Assumptions!$B$6:$D$1323,3,FALSE)</f>
        <v>0.72345999999999999</v>
      </c>
      <c r="O58" s="54">
        <f t="shared" si="14"/>
        <v>10.557871812364654</v>
      </c>
      <c r="P58" s="31">
        <f>Assumptions!$H$15</f>
        <v>0.94496666666666673</v>
      </c>
      <c r="Q58" s="10">
        <f t="shared" si="15"/>
        <v>9.8801389336241865</v>
      </c>
    </row>
    <row r="59" spans="2:17" x14ac:dyDescent="0.25">
      <c r="B59" s="13">
        <v>43418</v>
      </c>
      <c r="C59" s="16">
        <v>43800</v>
      </c>
      <c r="D59" s="14">
        <v>9.8000000000000007</v>
      </c>
      <c r="E59" s="18">
        <v>485</v>
      </c>
      <c r="F59" s="10">
        <f t="shared" si="0"/>
        <v>5.1167499999999997</v>
      </c>
      <c r="H59" s="13">
        <v>43413</v>
      </c>
      <c r="I59" s="29">
        <v>43800</v>
      </c>
      <c r="J59" s="17">
        <v>1.370851709052298</v>
      </c>
      <c r="L59" s="40" t="str">
        <f t="shared" si="12"/>
        <v>4341843800</v>
      </c>
      <c r="M59" s="53">
        <f t="shared" si="13"/>
        <v>43800</v>
      </c>
      <c r="N59" s="8">
        <f>VLOOKUP(B59,Assumptions!$B$6:$D$1323,3,FALSE)</f>
        <v>0.72345999999999999</v>
      </c>
      <c r="O59" s="54">
        <f t="shared" si="14"/>
        <v>11.043753655842263</v>
      </c>
      <c r="P59" s="31">
        <f>Assumptions!$H$15</f>
        <v>0.94496666666666673</v>
      </c>
      <c r="Q59" s="10">
        <f t="shared" si="15"/>
        <v>10.339281079649078</v>
      </c>
    </row>
    <row r="60" spans="2:17" x14ac:dyDescent="0.25">
      <c r="B60" s="13">
        <v>43432</v>
      </c>
      <c r="C60" s="16">
        <v>43466</v>
      </c>
      <c r="D60" s="14">
        <v>9.8879999999999999</v>
      </c>
      <c r="E60" s="18">
        <v>3053</v>
      </c>
      <c r="F60" s="10">
        <f t="shared" si="0"/>
        <v>32.209149999999994</v>
      </c>
      <c r="H60" s="13">
        <v>43427</v>
      </c>
      <c r="I60" s="29">
        <v>43466</v>
      </c>
      <c r="J60" s="17">
        <v>1.2271293370764156</v>
      </c>
      <c r="L60" s="40" t="str">
        <f t="shared" ref="L60:L123" si="16">B60&amp;M60</f>
        <v>4343243466</v>
      </c>
      <c r="M60" s="53">
        <f t="shared" ref="M60:M71" si="17">IF(C60="",NA(),C60)</f>
        <v>43466</v>
      </c>
      <c r="N60" s="8">
        <f>VLOOKUP(B60,Assumptions!$B$6:$D$1323,3,FALSE)</f>
        <v>0.72421999999999997</v>
      </c>
      <c r="O60" s="54">
        <f t="shared" ref="O60:O71" si="18">(D60-J60)/N60/mmbtu_gj</f>
        <v>11.335445139046911</v>
      </c>
      <c r="P60" s="31">
        <f>Assumptions!$H$15</f>
        <v>0.94496666666666673</v>
      </c>
      <c r="Q60" s="10">
        <f t="shared" ref="Q60:Q71" si="19">(O60-opex_2017)*P60-transport_2017</f>
        <v>10.614919808228031</v>
      </c>
    </row>
    <row r="61" spans="2:17" x14ac:dyDescent="0.25">
      <c r="B61" s="13">
        <v>43432</v>
      </c>
      <c r="C61" s="16">
        <v>43497</v>
      </c>
      <c r="D61" s="14">
        <v>9.8000000000000007</v>
      </c>
      <c r="E61" s="18">
        <v>3375</v>
      </c>
      <c r="F61" s="10">
        <f t="shared" si="0"/>
        <v>35.606250000000003</v>
      </c>
      <c r="H61" s="13">
        <v>43427</v>
      </c>
      <c r="I61" s="29">
        <v>43497</v>
      </c>
      <c r="J61" s="17">
        <v>1.2065174135814463</v>
      </c>
      <c r="L61" s="40" t="str">
        <f t="shared" si="16"/>
        <v>4343243497</v>
      </c>
      <c r="M61" s="53">
        <f t="shared" si="17"/>
        <v>43497</v>
      </c>
      <c r="N61" s="8">
        <f>VLOOKUP(B61,Assumptions!$B$6:$D$1323,3,FALSE)</f>
        <v>0.72421999999999997</v>
      </c>
      <c r="O61" s="54">
        <f t="shared" si="18"/>
        <v>11.247246864995928</v>
      </c>
      <c r="P61" s="31">
        <f>Assumptions!$H$15</f>
        <v>0.94496666666666673</v>
      </c>
      <c r="Q61" s="10">
        <f t="shared" si="19"/>
        <v>10.53157537919232</v>
      </c>
    </row>
    <row r="62" spans="2:17" x14ac:dyDescent="0.25">
      <c r="B62" s="13">
        <v>43432</v>
      </c>
      <c r="C62" s="16">
        <v>43525</v>
      </c>
      <c r="D62" s="14">
        <v>9.3000000000000007</v>
      </c>
      <c r="E62" s="18">
        <v>3127</v>
      </c>
      <c r="F62" s="10">
        <f t="shared" si="0"/>
        <v>32.989849999999997</v>
      </c>
      <c r="H62" s="13">
        <v>43427</v>
      </c>
      <c r="I62" s="29">
        <v>43525</v>
      </c>
      <c r="J62" s="17">
        <v>1.1159445261217458</v>
      </c>
      <c r="L62" s="40" t="str">
        <f t="shared" si="16"/>
        <v>4343243525</v>
      </c>
      <c r="M62" s="53">
        <f t="shared" si="17"/>
        <v>43525</v>
      </c>
      <c r="N62" s="8">
        <f>VLOOKUP(B62,Assumptions!$B$6:$D$1323,3,FALSE)</f>
        <v>0.72421999999999997</v>
      </c>
      <c r="O62" s="54">
        <f t="shared" si="18"/>
        <v>10.711384045509798</v>
      </c>
      <c r="P62" s="31">
        <f>Assumptions!$H$15</f>
        <v>0.94496666666666673</v>
      </c>
      <c r="Q62" s="10">
        <f t="shared" si="19"/>
        <v>10.025202876871909</v>
      </c>
    </row>
    <row r="63" spans="2:17" x14ac:dyDescent="0.25">
      <c r="B63" s="13">
        <v>43432</v>
      </c>
      <c r="C63" s="16">
        <v>43556</v>
      </c>
      <c r="D63" s="14">
        <v>8.5500000000000007</v>
      </c>
      <c r="E63" s="18">
        <v>2119</v>
      </c>
      <c r="F63" s="10">
        <f t="shared" si="0"/>
        <v>22.355450000000001</v>
      </c>
      <c r="H63" s="13">
        <v>43427</v>
      </c>
      <c r="I63" s="29">
        <v>43556</v>
      </c>
      <c r="J63" s="17">
        <v>1.0735091109373596</v>
      </c>
      <c r="L63" s="40" t="str">
        <f t="shared" si="16"/>
        <v>4343243556</v>
      </c>
      <c r="M63" s="53">
        <f t="shared" si="17"/>
        <v>43556</v>
      </c>
      <c r="N63" s="8">
        <f>VLOOKUP(B63,Assumptions!$B$6:$D$1323,3,FALSE)</f>
        <v>0.72421999999999997</v>
      </c>
      <c r="O63" s="54">
        <f t="shared" si="18"/>
        <v>9.7853155420456819</v>
      </c>
      <c r="P63" s="31">
        <f>Assumptions!$H$15</f>
        <v>0.94496666666666673</v>
      </c>
      <c r="Q63" s="10">
        <f t="shared" si="19"/>
        <v>9.1500990100484358</v>
      </c>
    </row>
    <row r="64" spans="2:17" x14ac:dyDescent="0.25">
      <c r="B64" s="13">
        <v>43432</v>
      </c>
      <c r="C64" s="16">
        <v>43586</v>
      </c>
      <c r="D64" s="14">
        <v>8</v>
      </c>
      <c r="E64" s="18">
        <v>1446</v>
      </c>
      <c r="F64" s="10">
        <f t="shared" si="0"/>
        <v>15.2553</v>
      </c>
      <c r="H64" s="13">
        <v>43427</v>
      </c>
      <c r="I64" s="29">
        <v>43586</v>
      </c>
      <c r="J64" s="17">
        <v>0.84089226914418058</v>
      </c>
      <c r="L64" s="40" t="str">
        <f t="shared" si="16"/>
        <v>4343243586</v>
      </c>
      <c r="M64" s="53">
        <f t="shared" si="17"/>
        <v>43586</v>
      </c>
      <c r="N64" s="8">
        <f>VLOOKUP(B64,Assumptions!$B$6:$D$1323,3,FALSE)</f>
        <v>0.72421999999999997</v>
      </c>
      <c r="O64" s="54">
        <f t="shared" si="18"/>
        <v>9.3699208874052164</v>
      </c>
      <c r="P64" s="31">
        <f>Assumptions!$H$15</f>
        <v>0.94496666666666673</v>
      </c>
      <c r="Q64" s="10">
        <f t="shared" si="19"/>
        <v>8.7575649079016831</v>
      </c>
    </row>
    <row r="65" spans="2:17" x14ac:dyDescent="0.25">
      <c r="B65" s="13">
        <v>43432</v>
      </c>
      <c r="C65" s="16">
        <v>43617</v>
      </c>
      <c r="D65" s="14">
        <v>7.6749999999999998</v>
      </c>
      <c r="E65" s="18">
        <v>1436</v>
      </c>
      <c r="F65" s="10">
        <f t="shared" si="0"/>
        <v>15.149800000000001</v>
      </c>
      <c r="H65" s="13">
        <v>43427</v>
      </c>
      <c r="I65" s="29">
        <v>43617</v>
      </c>
      <c r="J65" s="17">
        <v>1.0318832709006971</v>
      </c>
      <c r="L65" s="40" t="str">
        <f t="shared" si="16"/>
        <v>4343243617</v>
      </c>
      <c r="M65" s="53">
        <f t="shared" si="17"/>
        <v>43617</v>
      </c>
      <c r="N65" s="8">
        <f>VLOOKUP(B65,Assumptions!$B$6:$D$1323,3,FALSE)</f>
        <v>0.72421999999999997</v>
      </c>
      <c r="O65" s="54">
        <f t="shared" si="18"/>
        <v>8.6945860486468174</v>
      </c>
      <c r="P65" s="31">
        <f>Assumptions!$H$15</f>
        <v>0.94496666666666673</v>
      </c>
      <c r="Q65" s="10">
        <f t="shared" si="19"/>
        <v>8.119395996436289</v>
      </c>
    </row>
    <row r="66" spans="2:17" x14ac:dyDescent="0.25">
      <c r="B66" s="13">
        <v>43432</v>
      </c>
      <c r="C66" s="16">
        <v>43647</v>
      </c>
      <c r="D66" s="14">
        <v>7.6749999999999998</v>
      </c>
      <c r="E66" s="18">
        <v>1211</v>
      </c>
      <c r="F66" s="10">
        <f t="shared" si="0"/>
        <v>12.77605</v>
      </c>
      <c r="H66" s="13">
        <v>43427</v>
      </c>
      <c r="I66" s="29">
        <v>43647</v>
      </c>
      <c r="J66" s="17">
        <v>1.0750420434005781</v>
      </c>
      <c r="L66" s="40" t="str">
        <f t="shared" si="16"/>
        <v>4343243647</v>
      </c>
      <c r="M66" s="53">
        <f t="shared" si="17"/>
        <v>43647</v>
      </c>
      <c r="N66" s="8">
        <f>VLOOKUP(B66,Assumptions!$B$6:$D$1323,3,FALSE)</f>
        <v>0.72421999999999997</v>
      </c>
      <c r="O66" s="54">
        <f t="shared" si="18"/>
        <v>8.6380993607627321</v>
      </c>
      <c r="P66" s="31">
        <f>Assumptions!$H$15</f>
        <v>0.94496666666666673</v>
      </c>
      <c r="Q66" s="10">
        <f t="shared" si="19"/>
        <v>8.066017959275424</v>
      </c>
    </row>
    <row r="67" spans="2:17" x14ac:dyDescent="0.25">
      <c r="B67" s="13">
        <v>43432</v>
      </c>
      <c r="C67" s="16">
        <v>43678</v>
      </c>
      <c r="D67" s="14">
        <v>7.7249999999999996</v>
      </c>
      <c r="E67" s="18">
        <v>1211</v>
      </c>
      <c r="F67" s="10">
        <f t="shared" si="0"/>
        <v>12.77605</v>
      </c>
      <c r="H67" s="13">
        <v>43427</v>
      </c>
      <c r="I67" s="29">
        <v>43678</v>
      </c>
      <c r="J67" s="17">
        <v>1.1834187089268895</v>
      </c>
      <c r="L67" s="40" t="str">
        <f t="shared" si="16"/>
        <v>4343243678</v>
      </c>
      <c r="M67" s="53">
        <f t="shared" si="17"/>
        <v>43678</v>
      </c>
      <c r="N67" s="8">
        <f>VLOOKUP(B67,Assumptions!$B$6:$D$1323,3,FALSE)</f>
        <v>0.72421999999999997</v>
      </c>
      <c r="O67" s="54">
        <f t="shared" si="18"/>
        <v>8.5616953229669956</v>
      </c>
      <c r="P67" s="31">
        <f>Assumptions!$H$15</f>
        <v>0.94496666666666673</v>
      </c>
      <c r="Q67" s="10">
        <f t="shared" si="19"/>
        <v>7.9938186903597126</v>
      </c>
    </row>
    <row r="68" spans="2:17" x14ac:dyDescent="0.25">
      <c r="B68" s="13">
        <v>43432</v>
      </c>
      <c r="C68" s="16">
        <v>43709</v>
      </c>
      <c r="D68" s="14">
        <v>7.7750000000000004</v>
      </c>
      <c r="E68" s="18">
        <v>1211</v>
      </c>
      <c r="F68" s="10">
        <f t="shared" si="0"/>
        <v>12.77605</v>
      </c>
      <c r="H68" s="13">
        <v>43427</v>
      </c>
      <c r="I68" s="29">
        <v>43709</v>
      </c>
      <c r="J68" s="17">
        <v>1.2097662184138194</v>
      </c>
      <c r="L68" s="40" t="str">
        <f t="shared" si="16"/>
        <v>4343243709</v>
      </c>
      <c r="M68" s="53">
        <f t="shared" si="17"/>
        <v>43709</v>
      </c>
      <c r="N68" s="8">
        <f>VLOOKUP(B68,Assumptions!$B$6:$D$1323,3,FALSE)</f>
        <v>0.72421999999999997</v>
      </c>
      <c r="O68" s="54">
        <f t="shared" si="18"/>
        <v>8.5926519691342786</v>
      </c>
      <c r="P68" s="31">
        <f>Assumptions!$H$15</f>
        <v>0.94496666666666673</v>
      </c>
      <c r="Q68" s="10">
        <f t="shared" si="19"/>
        <v>8.0230716890995897</v>
      </c>
    </row>
    <row r="69" spans="2:17" x14ac:dyDescent="0.25">
      <c r="B69" s="13">
        <v>43432</v>
      </c>
      <c r="C69" s="16">
        <v>43739</v>
      </c>
      <c r="D69" s="14">
        <v>8.15</v>
      </c>
      <c r="E69" s="18">
        <v>485</v>
      </c>
      <c r="F69" s="10">
        <f t="shared" si="0"/>
        <v>5.1167499999999997</v>
      </c>
      <c r="H69" s="13">
        <v>43427</v>
      </c>
      <c r="I69" s="29">
        <v>43739</v>
      </c>
      <c r="J69" s="17">
        <v>1.3093884708847057</v>
      </c>
      <c r="L69" s="40" t="str">
        <f t="shared" si="16"/>
        <v>4343243739</v>
      </c>
      <c r="M69" s="53">
        <f t="shared" si="17"/>
        <v>43739</v>
      </c>
      <c r="N69" s="8">
        <f>VLOOKUP(B69,Assumptions!$B$6:$D$1323,3,FALSE)</f>
        <v>0.72421999999999997</v>
      </c>
      <c r="O69" s="54">
        <f t="shared" si="18"/>
        <v>8.9530694688428909</v>
      </c>
      <c r="P69" s="31">
        <f>Assumptions!$H$15</f>
        <v>0.94496666666666673</v>
      </c>
      <c r="Q69" s="10">
        <f t="shared" si="19"/>
        <v>8.363654212407571</v>
      </c>
    </row>
    <row r="70" spans="2:17" x14ac:dyDescent="0.25">
      <c r="B70" s="13">
        <v>43432</v>
      </c>
      <c r="C70" s="16">
        <v>43770</v>
      </c>
      <c r="D70" s="14">
        <v>8.75</v>
      </c>
      <c r="E70" s="18">
        <v>485</v>
      </c>
      <c r="F70" s="10">
        <f t="shared" si="0"/>
        <v>5.1167499999999997</v>
      </c>
      <c r="H70" s="13">
        <v>43427</v>
      </c>
      <c r="I70" s="29">
        <v>43770</v>
      </c>
      <c r="J70" s="17">
        <v>1.3935503927320045</v>
      </c>
      <c r="L70" s="40" t="str">
        <f t="shared" si="16"/>
        <v>4343243770</v>
      </c>
      <c r="M70" s="53">
        <f t="shared" si="17"/>
        <v>43770</v>
      </c>
      <c r="N70" s="8">
        <f>VLOOKUP(B70,Assumptions!$B$6:$D$1323,3,FALSE)</f>
        <v>0.72421999999999997</v>
      </c>
      <c r="O70" s="54">
        <f t="shared" si="18"/>
        <v>9.6282041594650352</v>
      </c>
      <c r="P70" s="31">
        <f>Assumptions!$H$15</f>
        <v>0.94496666666666673</v>
      </c>
      <c r="Q70" s="10">
        <f t="shared" si="19"/>
        <v>9.0016339905558098</v>
      </c>
    </row>
    <row r="71" spans="2:17" x14ac:dyDescent="0.25">
      <c r="B71" s="13">
        <v>43432</v>
      </c>
      <c r="C71" s="16">
        <v>43800</v>
      </c>
      <c r="D71" s="14">
        <v>9.1</v>
      </c>
      <c r="E71" s="18">
        <v>485</v>
      </c>
      <c r="F71" s="10">
        <f t="shared" si="0"/>
        <v>5.1167499999999997</v>
      </c>
      <c r="H71" s="13">
        <v>43427</v>
      </c>
      <c r="I71" s="29">
        <v>43800</v>
      </c>
      <c r="J71" s="17">
        <v>1.3656940447260426</v>
      </c>
      <c r="L71" s="40" t="str">
        <f t="shared" si="16"/>
        <v>4343243800</v>
      </c>
      <c r="M71" s="53">
        <f t="shared" si="17"/>
        <v>43800</v>
      </c>
      <c r="N71" s="8">
        <f>VLOOKUP(B71,Assumptions!$B$6:$D$1323,3,FALSE)</f>
        <v>0.72421999999999997</v>
      </c>
      <c r="O71" s="54">
        <f t="shared" si="18"/>
        <v>10.122746806499135</v>
      </c>
      <c r="P71" s="31">
        <f>Assumptions!$H$15</f>
        <v>0.94496666666666673</v>
      </c>
      <c r="Q71" s="10">
        <f t="shared" si="19"/>
        <v>9.4689603072481336</v>
      </c>
    </row>
    <row r="72" spans="2:17" x14ac:dyDescent="0.25">
      <c r="B72" s="13">
        <v>43448</v>
      </c>
      <c r="C72" s="16">
        <v>43466</v>
      </c>
      <c r="D72" s="14">
        <v>9.5020000000000007</v>
      </c>
      <c r="E72" s="18">
        <v>2986</v>
      </c>
      <c r="F72" s="10">
        <f t="shared" si="0"/>
        <v>31.502300000000002</v>
      </c>
      <c r="H72" s="13">
        <v>43448</v>
      </c>
      <c r="I72" s="29">
        <v>43466</v>
      </c>
      <c r="J72" s="17">
        <v>0.95981557593586009</v>
      </c>
      <c r="L72" s="40" t="str">
        <f t="shared" si="16"/>
        <v>4344843466</v>
      </c>
      <c r="M72" s="53">
        <f t="shared" ref="M72:M83" si="20">IF(C72="",NA(),C72)</f>
        <v>43466</v>
      </c>
      <c r="N72" s="8">
        <f>VLOOKUP(B72,Assumptions!$B$6:$D$1323,3,FALSE)</f>
        <v>0.72112000000000009</v>
      </c>
      <c r="O72" s="54">
        <f t="shared" ref="O72:O83" si="21">(D72-J72)/N72/mmbtu_gj</f>
        <v>11.228169062006941</v>
      </c>
      <c r="P72" s="31">
        <f>Assumptions!$H$15</f>
        <v>0.94496666666666673</v>
      </c>
      <c r="Q72" s="10">
        <f t="shared" ref="Q72:Q83" si="22">(O72-opex_2017)*P72-transport_2017</f>
        <v>10.513547491294494</v>
      </c>
    </row>
    <row r="73" spans="2:17" x14ac:dyDescent="0.25">
      <c r="B73" s="13">
        <v>43448</v>
      </c>
      <c r="C73" s="16">
        <v>43497</v>
      </c>
      <c r="D73" s="14">
        <v>9.5</v>
      </c>
      <c r="E73" s="18">
        <v>2876</v>
      </c>
      <c r="F73" s="10">
        <f t="shared" ref="F73:F136" si="23">E73*10000*mmbtu_gj/1000000</f>
        <v>30.341799999999999</v>
      </c>
      <c r="H73" s="13">
        <v>43448</v>
      </c>
      <c r="I73" s="29">
        <v>43497</v>
      </c>
      <c r="J73" s="17">
        <v>0.95859683660501604</v>
      </c>
      <c r="L73" s="40" t="str">
        <f t="shared" si="16"/>
        <v>4344843497</v>
      </c>
      <c r="M73" s="53">
        <f t="shared" si="20"/>
        <v>43497</v>
      </c>
      <c r="N73" s="8">
        <f>VLOOKUP(B73,Assumptions!$B$6:$D$1323,3,FALSE)</f>
        <v>0.72112000000000009</v>
      </c>
      <c r="O73" s="54">
        <f t="shared" si="21"/>
        <v>11.227142143546825</v>
      </c>
      <c r="P73" s="31">
        <f>Assumptions!$H$15</f>
        <v>0.94496666666666673</v>
      </c>
      <c r="Q73" s="10">
        <f t="shared" si="22"/>
        <v>10.512577087580299</v>
      </c>
    </row>
    <row r="74" spans="2:17" x14ac:dyDescent="0.25">
      <c r="B74" s="13">
        <v>43448</v>
      </c>
      <c r="C74" s="16">
        <v>43525</v>
      </c>
      <c r="D74" s="14">
        <v>9.1</v>
      </c>
      <c r="E74" s="18">
        <v>4204</v>
      </c>
      <c r="F74" s="10">
        <f t="shared" si="23"/>
        <v>44.352200000000003</v>
      </c>
      <c r="H74" s="13">
        <v>43448</v>
      </c>
      <c r="I74" s="29">
        <v>43525</v>
      </c>
      <c r="J74" s="17">
        <v>0.95127450999580521</v>
      </c>
      <c r="L74" s="40" t="str">
        <f t="shared" si="16"/>
        <v>4344843525</v>
      </c>
      <c r="M74" s="53">
        <f t="shared" si="20"/>
        <v>43525</v>
      </c>
      <c r="N74" s="8">
        <f>VLOOKUP(B74,Assumptions!$B$6:$D$1323,3,FALSE)</f>
        <v>0.72112000000000009</v>
      </c>
      <c r="O74" s="54">
        <f t="shared" si="21"/>
        <v>10.710991814213427</v>
      </c>
      <c r="P74" s="31">
        <f>Assumptions!$H$15</f>
        <v>0.94496666666666673</v>
      </c>
      <c r="Q74" s="10">
        <f t="shared" si="22"/>
        <v>10.024832231371215</v>
      </c>
    </row>
    <row r="75" spans="2:17" x14ac:dyDescent="0.25">
      <c r="B75" s="13">
        <v>43448</v>
      </c>
      <c r="C75" s="16">
        <v>43556</v>
      </c>
      <c r="D75" s="14">
        <v>8.5250000000000004</v>
      </c>
      <c r="E75" s="18">
        <v>2181</v>
      </c>
      <c r="F75" s="10">
        <f t="shared" si="23"/>
        <v>23.009550000000001</v>
      </c>
      <c r="H75" s="13">
        <v>43448</v>
      </c>
      <c r="I75" s="29">
        <v>43556</v>
      </c>
      <c r="J75" s="17">
        <v>0.78312580367629403</v>
      </c>
      <c r="L75" s="40" t="str">
        <f t="shared" si="16"/>
        <v>4344843556</v>
      </c>
      <c r="M75" s="53">
        <f t="shared" si="20"/>
        <v>43556</v>
      </c>
      <c r="N75" s="8">
        <f>VLOOKUP(B75,Assumptions!$B$6:$D$1323,3,FALSE)</f>
        <v>0.72112000000000009</v>
      </c>
      <c r="O75" s="54">
        <f t="shared" si="21"/>
        <v>10.176211144333283</v>
      </c>
      <c r="P75" s="31">
        <f>Assumptions!$H$15</f>
        <v>0.94496666666666673</v>
      </c>
      <c r="Q75" s="10">
        <f t="shared" si="22"/>
        <v>9.5194823243568099</v>
      </c>
    </row>
    <row r="76" spans="2:17" x14ac:dyDescent="0.25">
      <c r="B76" s="13">
        <v>43448</v>
      </c>
      <c r="C76" s="16">
        <v>43586</v>
      </c>
      <c r="D76" s="14">
        <v>8.4499999999999993</v>
      </c>
      <c r="E76" s="18">
        <v>1576</v>
      </c>
      <c r="F76" s="10">
        <f t="shared" si="23"/>
        <v>16.626799999999999</v>
      </c>
      <c r="H76" s="13">
        <v>43448</v>
      </c>
      <c r="I76" s="29">
        <v>43586</v>
      </c>
      <c r="J76" s="17">
        <v>0.61857178119756773</v>
      </c>
      <c r="L76" s="40" t="str">
        <f t="shared" si="16"/>
        <v>4344843586</v>
      </c>
      <c r="M76" s="53">
        <f t="shared" si="20"/>
        <v>43586</v>
      </c>
      <c r="N76" s="8">
        <f>VLOOKUP(B76,Assumptions!$B$6:$D$1323,3,FALSE)</f>
        <v>0.72112000000000009</v>
      </c>
      <c r="O76" s="54">
        <f t="shared" si="21"/>
        <v>10.293924325722955</v>
      </c>
      <c r="P76" s="31">
        <f>Assumptions!$H$15</f>
        <v>0.94496666666666673</v>
      </c>
      <c r="Q76" s="10">
        <f t="shared" si="22"/>
        <v>9.6307173569973354</v>
      </c>
    </row>
    <row r="77" spans="2:17" x14ac:dyDescent="0.25">
      <c r="B77" s="13">
        <v>43448</v>
      </c>
      <c r="C77" s="16">
        <v>43617</v>
      </c>
      <c r="D77" s="14">
        <v>8.15</v>
      </c>
      <c r="E77" s="18">
        <v>1566</v>
      </c>
      <c r="F77" s="10">
        <f t="shared" si="23"/>
        <v>16.521299999999997</v>
      </c>
      <c r="H77" s="13">
        <v>43448</v>
      </c>
      <c r="I77" s="29">
        <v>43617</v>
      </c>
      <c r="J77" s="17">
        <v>0.63236243029940642</v>
      </c>
      <c r="L77" s="40" t="str">
        <f t="shared" si="16"/>
        <v>4344843617</v>
      </c>
      <c r="M77" s="53">
        <f t="shared" si="20"/>
        <v>43617</v>
      </c>
      <c r="N77" s="8">
        <f>VLOOKUP(B77,Assumptions!$B$6:$D$1323,3,FALSE)</f>
        <v>0.72112000000000009</v>
      </c>
      <c r="O77" s="54">
        <f t="shared" si="21"/>
        <v>9.8814660734441979</v>
      </c>
      <c r="P77" s="31">
        <f>Assumptions!$H$15</f>
        <v>0.94496666666666673</v>
      </c>
      <c r="Q77" s="10">
        <f t="shared" si="22"/>
        <v>9.2409580572023202</v>
      </c>
    </row>
    <row r="78" spans="2:17" x14ac:dyDescent="0.25">
      <c r="B78" s="13">
        <v>43448</v>
      </c>
      <c r="C78" s="16">
        <v>43647</v>
      </c>
      <c r="D78" s="14">
        <v>8.1</v>
      </c>
      <c r="E78" s="18">
        <v>1341</v>
      </c>
      <c r="F78" s="10">
        <f t="shared" si="23"/>
        <v>14.147550000000001</v>
      </c>
      <c r="H78" s="13">
        <v>43448</v>
      </c>
      <c r="I78" s="29">
        <v>43647</v>
      </c>
      <c r="J78" s="17">
        <v>0.75635784578213305</v>
      </c>
      <c r="L78" s="40" t="str">
        <f t="shared" si="16"/>
        <v>4344843647</v>
      </c>
      <c r="M78" s="53">
        <f t="shared" si="20"/>
        <v>43647</v>
      </c>
      <c r="N78" s="8">
        <f>VLOOKUP(B78,Assumptions!$B$6:$D$1323,3,FALSE)</f>
        <v>0.72112000000000009</v>
      </c>
      <c r="O78" s="54">
        <f t="shared" si="21"/>
        <v>9.652759943481632</v>
      </c>
      <c r="P78" s="31">
        <f>Assumptions!$H$15</f>
        <v>0.94496666666666673</v>
      </c>
      <c r="Q78" s="10">
        <f t="shared" si="22"/>
        <v>9.0248383879253602</v>
      </c>
    </row>
    <row r="79" spans="2:17" x14ac:dyDescent="0.25">
      <c r="B79" s="13">
        <v>43448</v>
      </c>
      <c r="C79" s="16">
        <v>43678</v>
      </c>
      <c r="D79" s="14">
        <v>8.125</v>
      </c>
      <c r="E79" s="18">
        <v>1341</v>
      </c>
      <c r="F79" s="10">
        <f t="shared" si="23"/>
        <v>14.147550000000001</v>
      </c>
      <c r="H79" s="13">
        <v>43448</v>
      </c>
      <c r="I79" s="29">
        <v>43678</v>
      </c>
      <c r="J79" s="17">
        <v>0.90037703065111174</v>
      </c>
      <c r="L79" s="40" t="str">
        <f t="shared" si="16"/>
        <v>4344843678</v>
      </c>
      <c r="M79" s="53">
        <f t="shared" si="20"/>
        <v>43678</v>
      </c>
      <c r="N79" s="8">
        <f>VLOOKUP(B79,Assumptions!$B$6:$D$1323,3,FALSE)</f>
        <v>0.72112000000000009</v>
      </c>
      <c r="O79" s="54">
        <f t="shared" si="21"/>
        <v>9.4963166424488819</v>
      </c>
      <c r="P79" s="31">
        <f>Assumptions!$H$15</f>
        <v>0.94496666666666673</v>
      </c>
      <c r="Q79" s="10">
        <f t="shared" si="22"/>
        <v>8.8770046832261134</v>
      </c>
    </row>
    <row r="80" spans="2:17" x14ac:dyDescent="0.25">
      <c r="B80" s="13">
        <v>43448</v>
      </c>
      <c r="C80" s="16">
        <v>43709</v>
      </c>
      <c r="D80" s="14">
        <v>8.15</v>
      </c>
      <c r="E80" s="18">
        <v>1341</v>
      </c>
      <c r="F80" s="10">
        <f t="shared" si="23"/>
        <v>14.147550000000001</v>
      </c>
      <c r="H80" s="13">
        <v>43448</v>
      </c>
      <c r="I80" s="29">
        <v>43709</v>
      </c>
      <c r="J80" s="17">
        <v>1.0388743716553706</v>
      </c>
      <c r="L80" s="40" t="str">
        <f t="shared" si="16"/>
        <v>4344843709</v>
      </c>
      <c r="M80" s="53">
        <f t="shared" si="20"/>
        <v>43709</v>
      </c>
      <c r="N80" s="8">
        <f>VLOOKUP(B80,Assumptions!$B$6:$D$1323,3,FALSE)</f>
        <v>0.72112000000000009</v>
      </c>
      <c r="O80" s="54">
        <f t="shared" si="21"/>
        <v>9.3471314610456275</v>
      </c>
      <c r="P80" s="31">
        <f>Assumptions!$H$15</f>
        <v>0.94496666666666673</v>
      </c>
      <c r="Q80" s="10">
        <f t="shared" si="22"/>
        <v>8.7360296596394171</v>
      </c>
    </row>
    <row r="81" spans="2:17" x14ac:dyDescent="0.25">
      <c r="B81" s="13">
        <v>43448</v>
      </c>
      <c r="C81" s="16">
        <v>43739</v>
      </c>
      <c r="D81" s="14">
        <v>8.4</v>
      </c>
      <c r="E81" s="18">
        <v>635</v>
      </c>
      <c r="F81" s="10">
        <f t="shared" si="23"/>
        <v>6.6992500000000001</v>
      </c>
      <c r="H81" s="13">
        <v>43448</v>
      </c>
      <c r="I81" s="29">
        <v>43739</v>
      </c>
      <c r="J81" s="17">
        <v>0.99547432549240322</v>
      </c>
      <c r="L81" s="40" t="str">
        <f t="shared" si="16"/>
        <v>4344843739</v>
      </c>
      <c r="M81" s="53">
        <f t="shared" si="20"/>
        <v>43739</v>
      </c>
      <c r="N81" s="8">
        <f>VLOOKUP(B81,Assumptions!$B$6:$D$1323,3,FALSE)</f>
        <v>0.72112000000000009</v>
      </c>
      <c r="O81" s="54">
        <f t="shared" si="21"/>
        <v>9.7327875365382077</v>
      </c>
      <c r="P81" s="31">
        <f>Assumptions!$H$15</f>
        <v>0.94496666666666673</v>
      </c>
      <c r="Q81" s="10">
        <f t="shared" si="22"/>
        <v>9.1004617957773899</v>
      </c>
    </row>
    <row r="82" spans="2:17" x14ac:dyDescent="0.25">
      <c r="B82" s="13">
        <v>43448</v>
      </c>
      <c r="C82" s="16">
        <v>43770</v>
      </c>
      <c r="D82" s="14">
        <v>9</v>
      </c>
      <c r="E82" s="18">
        <v>635</v>
      </c>
      <c r="F82" s="10">
        <f t="shared" si="23"/>
        <v>6.6992500000000001</v>
      </c>
      <c r="H82" s="13">
        <v>43448</v>
      </c>
      <c r="I82" s="29">
        <v>43770</v>
      </c>
      <c r="J82" s="17">
        <v>1.0489145206442378</v>
      </c>
      <c r="L82" s="40" t="str">
        <f t="shared" si="16"/>
        <v>4344843770</v>
      </c>
      <c r="M82" s="53">
        <f t="shared" si="20"/>
        <v>43770</v>
      </c>
      <c r="N82" s="8">
        <f>VLOOKUP(B82,Assumptions!$B$6:$D$1323,3,FALSE)</f>
        <v>0.72112000000000009</v>
      </c>
      <c r="O82" s="54">
        <f t="shared" si="21"/>
        <v>10.45120633747683</v>
      </c>
      <c r="P82" s="31">
        <f>Assumptions!$H$15</f>
        <v>0.94496666666666673</v>
      </c>
      <c r="Q82" s="10">
        <f t="shared" si="22"/>
        <v>9.7793436153710225</v>
      </c>
    </row>
    <row r="83" spans="2:17" x14ac:dyDescent="0.25">
      <c r="B83" s="13">
        <v>43448</v>
      </c>
      <c r="C83" s="16">
        <v>43800</v>
      </c>
      <c r="D83" s="14">
        <v>9.3000000000000007</v>
      </c>
      <c r="E83" s="18">
        <v>635</v>
      </c>
      <c r="F83" s="10">
        <f t="shared" si="23"/>
        <v>6.6992500000000001</v>
      </c>
      <c r="H83" s="13">
        <v>43448</v>
      </c>
      <c r="I83" s="29">
        <v>43800</v>
      </c>
      <c r="J83" s="17">
        <v>1.0216874787881218</v>
      </c>
      <c r="L83" s="40" t="str">
        <f t="shared" si="16"/>
        <v>4344843800</v>
      </c>
      <c r="M83" s="53">
        <f t="shared" si="20"/>
        <v>43800</v>
      </c>
      <c r="N83" s="8">
        <f>VLOOKUP(B83,Assumptions!$B$6:$D$1323,3,FALSE)</f>
        <v>0.72112000000000009</v>
      </c>
      <c r="O83" s="54">
        <f t="shared" si="21"/>
        <v>10.881325890652295</v>
      </c>
      <c r="P83" s="31">
        <f>Assumptions!$H$15</f>
        <v>0.94496666666666673</v>
      </c>
      <c r="Q83" s="10">
        <f t="shared" si="22"/>
        <v>10.185792255803399</v>
      </c>
    </row>
    <row r="84" spans="2:17" x14ac:dyDescent="0.25">
      <c r="B84" s="13">
        <v>43479</v>
      </c>
      <c r="C84" s="16">
        <v>43497</v>
      </c>
      <c r="D84" s="14">
        <v>8.7899999999999991</v>
      </c>
      <c r="E84" s="18">
        <v>2748</v>
      </c>
      <c r="F84" s="10">
        <f t="shared" si="23"/>
        <v>28.991399999999999</v>
      </c>
      <c r="H84" s="13">
        <v>43476</v>
      </c>
      <c r="I84" s="29">
        <v>43497</v>
      </c>
      <c r="J84" s="17">
        <v>0.68072842595300376</v>
      </c>
      <c r="L84" s="40" t="str">
        <f t="shared" si="16"/>
        <v>4347943497</v>
      </c>
      <c r="M84" s="53">
        <f t="shared" ref="M84:M128" si="24">IF(C84="",NA(),C84)</f>
        <v>43497</v>
      </c>
      <c r="N84" s="8">
        <f>VLOOKUP(B84,Assumptions!$B$6:$D$1323,3,FALSE)</f>
        <v>0.71745999999999999</v>
      </c>
      <c r="O84" s="54">
        <f t="shared" ref="O84:O147" si="25">(D84-J84)/N84/mmbtu_gj</f>
        <v>10.713507847585799</v>
      </c>
      <c r="P84" s="31">
        <f>Assumptions!$H$15</f>
        <v>0.94496666666666673</v>
      </c>
      <c r="Q84" s="10">
        <f t="shared" ref="Q84:Q147" si="26">(O84-opex_2017)*P84-transport_2017</f>
        <v>10.027209799040328</v>
      </c>
    </row>
    <row r="85" spans="2:17" x14ac:dyDescent="0.25">
      <c r="B85" s="13">
        <v>43479</v>
      </c>
      <c r="C85" s="16">
        <v>43525</v>
      </c>
      <c r="D85" s="14">
        <v>8.1</v>
      </c>
      <c r="E85" s="18">
        <v>3827</v>
      </c>
      <c r="F85" s="10">
        <f t="shared" si="23"/>
        <v>40.374850000000002</v>
      </c>
      <c r="H85" s="13">
        <v>43476</v>
      </c>
      <c r="I85" s="29">
        <v>43525</v>
      </c>
      <c r="J85" s="17">
        <v>0.640755847927584</v>
      </c>
      <c r="L85" s="40" t="str">
        <f t="shared" si="16"/>
        <v>4347943525</v>
      </c>
      <c r="M85" s="53">
        <f t="shared" si="24"/>
        <v>43525</v>
      </c>
      <c r="N85" s="8">
        <f>VLOOKUP(B85,Assumptions!$B$6:$D$1323,3,FALSE)</f>
        <v>0.71745999999999999</v>
      </c>
      <c r="O85" s="54">
        <f t="shared" si="25"/>
        <v>9.8547286313663616</v>
      </c>
      <c r="P85" s="31">
        <f>Assumptions!$H$15</f>
        <v>0.94496666666666673</v>
      </c>
      <c r="Q85" s="10">
        <f t="shared" si="26"/>
        <v>9.2156920656868344</v>
      </c>
    </row>
    <row r="86" spans="2:17" x14ac:dyDescent="0.25">
      <c r="B86" s="13">
        <v>43479</v>
      </c>
      <c r="C86" s="16">
        <v>43556</v>
      </c>
      <c r="D86" s="14">
        <v>7.6749999999999998</v>
      </c>
      <c r="E86" s="18">
        <v>1970</v>
      </c>
      <c r="F86" s="10">
        <f t="shared" si="23"/>
        <v>20.7835</v>
      </c>
      <c r="H86" s="13">
        <v>43476</v>
      </c>
      <c r="I86" s="29">
        <v>43556</v>
      </c>
      <c r="J86" s="17">
        <v>0.60915547292334682</v>
      </c>
      <c r="L86" s="40" t="str">
        <f t="shared" si="16"/>
        <v>4347943556</v>
      </c>
      <c r="M86" s="53">
        <f t="shared" si="24"/>
        <v>43556</v>
      </c>
      <c r="N86" s="8">
        <f>VLOOKUP(B86,Assumptions!$B$6:$D$1323,3,FALSE)</f>
        <v>0.71745999999999999</v>
      </c>
      <c r="O86" s="54">
        <f t="shared" si="25"/>
        <v>9.3349914476816824</v>
      </c>
      <c r="P86" s="31">
        <f>Assumptions!$H$15</f>
        <v>0.94496666666666673</v>
      </c>
      <c r="Q86" s="10">
        <f t="shared" si="26"/>
        <v>8.7245577516776009</v>
      </c>
    </row>
    <row r="87" spans="2:17" x14ac:dyDescent="0.25">
      <c r="B87" s="13">
        <v>43479</v>
      </c>
      <c r="C87" s="16">
        <v>43586</v>
      </c>
      <c r="D87" s="14">
        <v>7.5750000000000002</v>
      </c>
      <c r="E87" s="18">
        <v>1723</v>
      </c>
      <c r="F87" s="10">
        <f t="shared" si="23"/>
        <v>18.17765</v>
      </c>
      <c r="H87" s="13">
        <v>43476</v>
      </c>
      <c r="I87" s="29">
        <v>43586</v>
      </c>
      <c r="J87" s="17">
        <v>0.62836465915816553</v>
      </c>
      <c r="L87" s="40" t="str">
        <f t="shared" si="16"/>
        <v>4347943586</v>
      </c>
      <c r="M87" s="53">
        <f t="shared" si="24"/>
        <v>43586</v>
      </c>
      <c r="N87" s="8">
        <f>VLOOKUP(B87,Assumptions!$B$6:$D$1323,3,FALSE)</f>
        <v>0.71745999999999999</v>
      </c>
      <c r="O87" s="54">
        <f t="shared" si="25"/>
        <v>9.1774990588068981</v>
      </c>
      <c r="P87" s="31">
        <f>Assumptions!$H$15</f>
        <v>0.94496666666666673</v>
      </c>
      <c r="Q87" s="10">
        <f t="shared" si="26"/>
        <v>8.5757326939372263</v>
      </c>
    </row>
    <row r="88" spans="2:17" x14ac:dyDescent="0.25">
      <c r="B88" s="13">
        <v>43479</v>
      </c>
      <c r="C88" s="16">
        <v>43617</v>
      </c>
      <c r="D88" s="14">
        <v>7.4</v>
      </c>
      <c r="E88" s="18">
        <v>1619</v>
      </c>
      <c r="F88" s="10">
        <f t="shared" si="23"/>
        <v>17.080449999999999</v>
      </c>
      <c r="H88" s="13">
        <v>43476</v>
      </c>
      <c r="I88" s="29">
        <v>43617</v>
      </c>
      <c r="J88" s="17">
        <v>0.62766297211696853</v>
      </c>
      <c r="L88" s="40" t="str">
        <f t="shared" si="16"/>
        <v>4347943617</v>
      </c>
      <c r="M88" s="53">
        <f t="shared" si="24"/>
        <v>43617</v>
      </c>
      <c r="N88" s="8">
        <f>VLOOKUP(B88,Assumptions!$B$6:$D$1323,3,FALSE)</f>
        <v>0.71745999999999999</v>
      </c>
      <c r="O88" s="54">
        <f t="shared" si="25"/>
        <v>8.9472260525751963</v>
      </c>
      <c r="P88" s="31">
        <f>Assumptions!$H$15</f>
        <v>0.94496666666666673</v>
      </c>
      <c r="Q88" s="10">
        <f t="shared" si="26"/>
        <v>8.3581323788151423</v>
      </c>
    </row>
    <row r="89" spans="2:17" x14ac:dyDescent="0.25">
      <c r="B89" s="13">
        <v>43479</v>
      </c>
      <c r="C89" s="16">
        <v>43647</v>
      </c>
      <c r="D89" s="14">
        <v>7.4</v>
      </c>
      <c r="E89" s="18">
        <v>2067</v>
      </c>
      <c r="F89" s="10">
        <f t="shared" si="23"/>
        <v>21.806850000000001</v>
      </c>
      <c r="H89" s="13">
        <v>43476</v>
      </c>
      <c r="I89" s="29">
        <v>43647</v>
      </c>
      <c r="J89" s="17">
        <v>0.65848032663240463</v>
      </c>
      <c r="L89" s="40" t="str">
        <f t="shared" si="16"/>
        <v>4347943647</v>
      </c>
      <c r="M89" s="53">
        <f t="shared" si="24"/>
        <v>43647</v>
      </c>
      <c r="N89" s="8">
        <f>VLOOKUP(B89,Assumptions!$B$6:$D$1323,3,FALSE)</f>
        <v>0.71745999999999999</v>
      </c>
      <c r="O89" s="54">
        <f t="shared" si="25"/>
        <v>8.9065119185832327</v>
      </c>
      <c r="P89" s="31">
        <f>Assumptions!$H$15</f>
        <v>0.94496666666666673</v>
      </c>
      <c r="Q89" s="10">
        <f t="shared" si="26"/>
        <v>8.3196588793305359</v>
      </c>
    </row>
    <row r="90" spans="2:17" x14ac:dyDescent="0.25">
      <c r="B90" s="13">
        <v>43479</v>
      </c>
      <c r="C90" s="16">
        <v>43678</v>
      </c>
      <c r="D90" s="14">
        <v>7.4249999999999998</v>
      </c>
      <c r="E90" s="18">
        <v>2067</v>
      </c>
      <c r="F90" s="10">
        <f t="shared" si="23"/>
        <v>21.806850000000001</v>
      </c>
      <c r="H90" s="13">
        <v>43476</v>
      </c>
      <c r="I90" s="29">
        <v>43678</v>
      </c>
      <c r="J90" s="17">
        <v>0.652020653686193</v>
      </c>
      <c r="L90" s="40" t="str">
        <f t="shared" si="16"/>
        <v>4347943678</v>
      </c>
      <c r="M90" s="53">
        <f t="shared" si="24"/>
        <v>43678</v>
      </c>
      <c r="N90" s="8">
        <f>VLOOKUP(B90,Assumptions!$B$6:$D$1323,3,FALSE)</f>
        <v>0.71745999999999999</v>
      </c>
      <c r="O90" s="54">
        <f t="shared" si="25"/>
        <v>8.9480746471112056</v>
      </c>
      <c r="P90" s="31">
        <f>Assumptions!$H$15</f>
        <v>0.94496666666666673</v>
      </c>
      <c r="Q90" s="10">
        <f t="shared" si="26"/>
        <v>8.358934272365186</v>
      </c>
    </row>
    <row r="91" spans="2:17" x14ac:dyDescent="0.25">
      <c r="B91" s="13">
        <v>43479</v>
      </c>
      <c r="C91" s="16">
        <v>43709</v>
      </c>
      <c r="D91" s="14">
        <v>7.6</v>
      </c>
      <c r="E91" s="18">
        <v>2067</v>
      </c>
      <c r="F91" s="10">
        <f t="shared" si="23"/>
        <v>21.806850000000001</v>
      </c>
      <c r="H91" s="13">
        <v>43476</v>
      </c>
      <c r="I91" s="29">
        <v>43709</v>
      </c>
      <c r="J91" s="17">
        <v>0.6405734520273777</v>
      </c>
      <c r="L91" s="40" t="str">
        <f t="shared" si="16"/>
        <v>4347943709</v>
      </c>
      <c r="M91" s="53">
        <f t="shared" si="24"/>
        <v>43709</v>
      </c>
      <c r="N91" s="8">
        <f>VLOOKUP(B91,Assumptions!$B$6:$D$1323,3,FALSE)</f>
        <v>0.71745999999999999</v>
      </c>
      <c r="O91" s="54">
        <f t="shared" si="25"/>
        <v>9.1943980733144848</v>
      </c>
      <c r="P91" s="31">
        <f>Assumptions!$H$15</f>
        <v>0.94496666666666673</v>
      </c>
      <c r="Q91" s="10">
        <f t="shared" si="26"/>
        <v>8.5917016993464124</v>
      </c>
    </row>
    <row r="92" spans="2:17" x14ac:dyDescent="0.25">
      <c r="B92" s="13">
        <v>43479</v>
      </c>
      <c r="C92" s="16">
        <v>43739</v>
      </c>
      <c r="D92" s="14">
        <v>7.9</v>
      </c>
      <c r="E92" s="18">
        <v>798</v>
      </c>
      <c r="F92" s="10">
        <f t="shared" si="23"/>
        <v>8.4189000000000007</v>
      </c>
      <c r="H92" s="13">
        <v>43476</v>
      </c>
      <c r="I92" s="29">
        <v>43739</v>
      </c>
      <c r="J92" s="17">
        <v>0.70663736724878845</v>
      </c>
      <c r="L92" s="40" t="str">
        <f t="shared" si="16"/>
        <v>4347943739</v>
      </c>
      <c r="M92" s="53">
        <f t="shared" si="24"/>
        <v>43739</v>
      </c>
      <c r="N92" s="8">
        <f>VLOOKUP(B92,Assumptions!$B$6:$D$1323,3,FALSE)</f>
        <v>0.71745999999999999</v>
      </c>
      <c r="O92" s="54">
        <f t="shared" si="25"/>
        <v>9.5034611077959106</v>
      </c>
      <c r="P92" s="31">
        <f>Assumptions!$H$15</f>
        <v>0.94496666666666673</v>
      </c>
      <c r="Q92" s="10">
        <f t="shared" si="26"/>
        <v>8.8837559648302094</v>
      </c>
    </row>
    <row r="93" spans="2:17" x14ac:dyDescent="0.25">
      <c r="B93" s="13">
        <v>43479</v>
      </c>
      <c r="C93" s="16">
        <v>43770</v>
      </c>
      <c r="D93" s="14">
        <v>8.5500000000000007</v>
      </c>
      <c r="E93" s="18">
        <v>798</v>
      </c>
      <c r="F93" s="10">
        <f t="shared" si="23"/>
        <v>8.4189000000000007</v>
      </c>
      <c r="H93" s="13">
        <v>43476</v>
      </c>
      <c r="I93" s="29">
        <v>43770</v>
      </c>
      <c r="J93" s="17">
        <v>0.82951189012500459</v>
      </c>
      <c r="L93" s="40" t="str">
        <f t="shared" si="16"/>
        <v>4347943770</v>
      </c>
      <c r="M93" s="53">
        <f t="shared" si="24"/>
        <v>43770</v>
      </c>
      <c r="N93" s="8">
        <f>VLOOKUP(B93,Assumptions!$B$6:$D$1323,3,FALSE)</f>
        <v>0.71745999999999999</v>
      </c>
      <c r="O93" s="54">
        <f t="shared" si="25"/>
        <v>10.199869272729238</v>
      </c>
      <c r="P93" s="31">
        <f>Assumptions!$H$15</f>
        <v>0.94496666666666673</v>
      </c>
      <c r="Q93" s="10">
        <f t="shared" si="26"/>
        <v>9.5418384670867074</v>
      </c>
    </row>
    <row r="94" spans="2:17" x14ac:dyDescent="0.25">
      <c r="B94" s="13">
        <v>43479</v>
      </c>
      <c r="C94" s="16">
        <v>43800</v>
      </c>
      <c r="D94" s="14">
        <v>8.75</v>
      </c>
      <c r="E94" s="18">
        <v>798</v>
      </c>
      <c r="F94" s="10">
        <f t="shared" si="23"/>
        <v>8.4189000000000007</v>
      </c>
      <c r="H94" s="13">
        <v>43476</v>
      </c>
      <c r="I94" s="29">
        <v>43800</v>
      </c>
      <c r="J94" s="17">
        <v>0.81347032386313611</v>
      </c>
      <c r="L94" s="40" t="str">
        <f t="shared" si="16"/>
        <v>4347943800</v>
      </c>
      <c r="M94" s="53">
        <f t="shared" si="24"/>
        <v>43800</v>
      </c>
      <c r="N94" s="8">
        <f>VLOOKUP(B94,Assumptions!$B$6:$D$1323,3,FALSE)</f>
        <v>0.71745999999999999</v>
      </c>
      <c r="O94" s="54">
        <f t="shared" si="25"/>
        <v>10.485291088291415</v>
      </c>
      <c r="P94" s="31">
        <f>Assumptions!$H$15</f>
        <v>0.94496666666666673</v>
      </c>
      <c r="Q94" s="10">
        <f t="shared" si="26"/>
        <v>9.811552568732445</v>
      </c>
    </row>
    <row r="95" spans="2:17" x14ac:dyDescent="0.25">
      <c r="B95" s="13">
        <v>43479</v>
      </c>
      <c r="C95" s="16">
        <v>43831</v>
      </c>
      <c r="D95" s="14">
        <v>8.85</v>
      </c>
      <c r="E95" s="18">
        <v>598</v>
      </c>
      <c r="F95" s="10">
        <f t="shared" si="23"/>
        <v>6.3089000000000004</v>
      </c>
      <c r="H95" s="13">
        <v>43476</v>
      </c>
      <c r="I95" s="29">
        <v>43831</v>
      </c>
      <c r="J95" s="17">
        <v>0.80316807795245138</v>
      </c>
      <c r="L95" s="40" t="str">
        <f t="shared" si="16"/>
        <v>4347943831</v>
      </c>
      <c r="M95" s="53">
        <f t="shared" si="24"/>
        <v>43831</v>
      </c>
      <c r="N95" s="8">
        <f>VLOOKUP(B95,Assumptions!$B$6:$D$1323,3,FALSE)</f>
        <v>0.71745999999999999</v>
      </c>
      <c r="O95" s="54">
        <f t="shared" si="25"/>
        <v>10.631016134786648</v>
      </c>
      <c r="P95" s="31">
        <f>Assumptions!$H$15</f>
        <v>0.94496666666666673</v>
      </c>
      <c r="Q95" s="10">
        <f t="shared" si="26"/>
        <v>9.94925788016889</v>
      </c>
    </row>
    <row r="96" spans="2:17" x14ac:dyDescent="0.25">
      <c r="B96" s="13">
        <v>43479</v>
      </c>
      <c r="C96" s="16">
        <v>43862</v>
      </c>
      <c r="D96" s="14">
        <v>8.6999999999999993</v>
      </c>
      <c r="E96" s="18">
        <v>598</v>
      </c>
      <c r="F96" s="10">
        <f t="shared" si="23"/>
        <v>6.3089000000000004</v>
      </c>
      <c r="H96" s="13">
        <v>43476</v>
      </c>
      <c r="I96" s="29">
        <v>43862</v>
      </c>
      <c r="J96" s="17">
        <v>0.64684926396239728</v>
      </c>
      <c r="L96" s="40" t="str">
        <f t="shared" si="16"/>
        <v>4347943862</v>
      </c>
      <c r="M96" s="53">
        <f t="shared" si="24"/>
        <v>43862</v>
      </c>
      <c r="N96" s="8">
        <f>VLOOKUP(B96,Assumptions!$B$6:$D$1323,3,FALSE)</f>
        <v>0.71745999999999999</v>
      </c>
      <c r="O96" s="54">
        <f t="shared" si="25"/>
        <v>10.639364192026033</v>
      </c>
      <c r="P96" s="31">
        <f>Assumptions!$H$15</f>
        <v>0.94496666666666673</v>
      </c>
      <c r="Q96" s="10">
        <f t="shared" si="26"/>
        <v>9.9571465159915338</v>
      </c>
    </row>
    <row r="97" spans="2:17" x14ac:dyDescent="0.25">
      <c r="B97" s="13">
        <v>43479</v>
      </c>
      <c r="C97" s="16">
        <v>43891</v>
      </c>
      <c r="D97" s="14">
        <v>8.5500000000000007</v>
      </c>
      <c r="E97" s="18">
        <v>598</v>
      </c>
      <c r="F97" s="10">
        <f t="shared" si="23"/>
        <v>6.3089000000000004</v>
      </c>
      <c r="H97" s="13">
        <v>43476</v>
      </c>
      <c r="I97" s="29">
        <v>43891</v>
      </c>
      <c r="J97" s="17">
        <v>0.63869869665162959</v>
      </c>
      <c r="L97" s="40" t="str">
        <f t="shared" si="16"/>
        <v>4347943891</v>
      </c>
      <c r="M97" s="53">
        <f t="shared" si="24"/>
        <v>43891</v>
      </c>
      <c r="N97" s="8">
        <f>VLOOKUP(B97,Assumptions!$B$6:$D$1323,3,FALSE)</f>
        <v>0.71745999999999999</v>
      </c>
      <c r="O97" s="54">
        <f t="shared" si="25"/>
        <v>10.451960798710738</v>
      </c>
      <c r="P97" s="31">
        <f>Assumptions!$H$15</f>
        <v>0.94496666666666673</v>
      </c>
      <c r="Q97" s="10">
        <f t="shared" si="26"/>
        <v>9.7800565560883577</v>
      </c>
    </row>
    <row r="98" spans="2:17" x14ac:dyDescent="0.25">
      <c r="B98" s="13">
        <v>43479</v>
      </c>
      <c r="C98" s="16">
        <v>43922</v>
      </c>
      <c r="D98" s="14">
        <v>7.55</v>
      </c>
      <c r="E98" s="18">
        <v>270</v>
      </c>
      <c r="F98" s="10">
        <f t="shared" si="23"/>
        <v>2.8485</v>
      </c>
      <c r="H98" s="13">
        <v>43476</v>
      </c>
      <c r="I98" s="29">
        <v>43922</v>
      </c>
      <c r="J98" s="17">
        <v>0.54361272226481239</v>
      </c>
      <c r="L98" s="40" t="str">
        <f t="shared" si="16"/>
        <v>4347943922</v>
      </c>
      <c r="M98" s="53">
        <f t="shared" si="24"/>
        <v>43922</v>
      </c>
      <c r="N98" s="8">
        <f>VLOOKUP(B98,Assumptions!$B$6:$D$1323,3,FALSE)</f>
        <v>0.71745999999999999</v>
      </c>
      <c r="O98" s="54">
        <f t="shared" si="25"/>
        <v>9.2564399154510557</v>
      </c>
      <c r="P98" s="31">
        <f>Assumptions!$H$15</f>
        <v>0.94496666666666673</v>
      </c>
      <c r="Q98" s="10">
        <f t="shared" si="26"/>
        <v>8.6503291721040672</v>
      </c>
    </row>
    <row r="99" spans="2:17" x14ac:dyDescent="0.25">
      <c r="B99" s="13">
        <v>43479</v>
      </c>
      <c r="C99" s="16">
        <v>43952</v>
      </c>
      <c r="D99" s="14">
        <v>7.15</v>
      </c>
      <c r="E99" s="18">
        <v>270</v>
      </c>
      <c r="F99" s="10">
        <f t="shared" si="23"/>
        <v>2.8485</v>
      </c>
      <c r="H99" s="13">
        <v>43476</v>
      </c>
      <c r="I99" s="29">
        <v>43952</v>
      </c>
      <c r="J99" s="17">
        <v>0.53439225100532506</v>
      </c>
      <c r="L99" s="40" t="str">
        <f t="shared" si="16"/>
        <v>4347943952</v>
      </c>
      <c r="M99" s="53">
        <f t="shared" si="24"/>
        <v>43952</v>
      </c>
      <c r="N99" s="8">
        <f>VLOOKUP(B99,Assumptions!$B$6:$D$1323,3,FALSE)</f>
        <v>0.71745999999999999</v>
      </c>
      <c r="O99" s="54">
        <f t="shared" si="25"/>
        <v>8.7401642537459701</v>
      </c>
      <c r="P99" s="31">
        <f>Assumptions!$H$15</f>
        <v>0.94496666666666673</v>
      </c>
      <c r="Q99" s="10">
        <f t="shared" si="26"/>
        <v>8.1624658809814843</v>
      </c>
    </row>
    <row r="100" spans="2:17" x14ac:dyDescent="0.25">
      <c r="B100" s="13">
        <v>43479</v>
      </c>
      <c r="C100" s="16">
        <v>43983</v>
      </c>
      <c r="D100" s="14">
        <v>7.05</v>
      </c>
      <c r="E100" s="18">
        <v>270</v>
      </c>
      <c r="F100" s="10">
        <f t="shared" si="23"/>
        <v>2.8485</v>
      </c>
      <c r="H100" s="13">
        <v>43476</v>
      </c>
      <c r="I100" s="29">
        <v>43983</v>
      </c>
      <c r="J100" s="17">
        <v>0.55127025008367547</v>
      </c>
      <c r="L100" s="40" t="str">
        <f t="shared" si="16"/>
        <v>4347943983</v>
      </c>
      <c r="M100" s="53">
        <f t="shared" si="24"/>
        <v>43983</v>
      </c>
      <c r="N100" s="8">
        <f>VLOOKUP(B100,Assumptions!$B$6:$D$1323,3,FALSE)</f>
        <v>0.71745999999999999</v>
      </c>
      <c r="O100" s="54">
        <f t="shared" si="25"/>
        <v>8.5857516966004557</v>
      </c>
      <c r="P100" s="31">
        <f>Assumptions!$H$15</f>
        <v>0.94496666666666673</v>
      </c>
      <c r="Q100" s="10">
        <f t="shared" si="26"/>
        <v>8.0165511615642107</v>
      </c>
    </row>
    <row r="101" spans="2:17" x14ac:dyDescent="0.25">
      <c r="B101" s="13">
        <v>43479</v>
      </c>
      <c r="C101" s="16">
        <v>44013</v>
      </c>
      <c r="D101" s="14">
        <v>7</v>
      </c>
      <c r="E101" s="18">
        <v>270</v>
      </c>
      <c r="F101" s="10">
        <f t="shared" si="23"/>
        <v>2.8485</v>
      </c>
      <c r="H101" s="13">
        <v>43476</v>
      </c>
      <c r="I101" s="29">
        <v>44013</v>
      </c>
      <c r="J101" s="17">
        <v>0.57568049696501422</v>
      </c>
      <c r="L101" s="40" t="str">
        <f t="shared" si="16"/>
        <v>4347944013</v>
      </c>
      <c r="M101" s="53">
        <f t="shared" si="24"/>
        <v>44013</v>
      </c>
      <c r="N101" s="8">
        <f>VLOOKUP(B101,Assumptions!$B$6:$D$1323,3,FALSE)</f>
        <v>0.71745999999999999</v>
      </c>
      <c r="O101" s="54">
        <f t="shared" si="25"/>
        <v>8.4874451154698676</v>
      </c>
      <c r="P101" s="31">
        <f>Assumptions!$H$15</f>
        <v>0.94496666666666673</v>
      </c>
      <c r="Q101" s="10">
        <f t="shared" si="26"/>
        <v>7.923654719281843</v>
      </c>
    </row>
    <row r="102" spans="2:17" x14ac:dyDescent="0.25">
      <c r="B102" s="13">
        <v>43479</v>
      </c>
      <c r="C102" s="16">
        <v>44044</v>
      </c>
      <c r="D102" s="14">
        <v>7.1</v>
      </c>
      <c r="E102" s="18">
        <v>270</v>
      </c>
      <c r="F102" s="10">
        <f t="shared" si="23"/>
        <v>2.8485</v>
      </c>
      <c r="H102" s="13">
        <v>43476</v>
      </c>
      <c r="I102" s="29">
        <v>44044</v>
      </c>
      <c r="J102" s="17">
        <v>0.60201510934314739</v>
      </c>
      <c r="L102" s="40" t="str">
        <f t="shared" si="16"/>
        <v>4347944044</v>
      </c>
      <c r="M102" s="53">
        <f t="shared" si="24"/>
        <v>44044</v>
      </c>
      <c r="N102" s="8">
        <f>VLOOKUP(B102,Assumptions!$B$6:$D$1323,3,FALSE)</f>
        <v>0.71745999999999999</v>
      </c>
      <c r="O102" s="54">
        <f t="shared" si="25"/>
        <v>8.5847676309604228</v>
      </c>
      <c r="P102" s="31">
        <f>Assumptions!$H$15</f>
        <v>0.94496666666666673</v>
      </c>
      <c r="Q102" s="10">
        <f t="shared" si="26"/>
        <v>8.0156212523365689</v>
      </c>
    </row>
    <row r="103" spans="2:17" x14ac:dyDescent="0.25">
      <c r="B103" s="13">
        <v>43479</v>
      </c>
      <c r="C103" s="16">
        <v>44075</v>
      </c>
      <c r="D103" s="14">
        <v>7.3</v>
      </c>
      <c r="E103" s="18">
        <v>270</v>
      </c>
      <c r="F103" s="10">
        <f t="shared" si="23"/>
        <v>2.8485</v>
      </c>
      <c r="H103" s="13">
        <v>43476</v>
      </c>
      <c r="I103" s="29">
        <v>44075</v>
      </c>
      <c r="J103" s="17">
        <v>0.62899693298363135</v>
      </c>
      <c r="L103" s="40" t="str">
        <f t="shared" si="16"/>
        <v>4347944075</v>
      </c>
      <c r="M103" s="53">
        <f t="shared" si="24"/>
        <v>44075</v>
      </c>
      <c r="N103" s="8">
        <f>VLOOKUP(B103,Assumptions!$B$6:$D$1323,3,FALSE)</f>
        <v>0.71745999999999999</v>
      </c>
      <c r="O103" s="54">
        <f t="shared" si="25"/>
        <v>8.8133493936103555</v>
      </c>
      <c r="P103" s="31">
        <f>Assumptions!$H$15</f>
        <v>0.94496666666666673</v>
      </c>
      <c r="Q103" s="10">
        <f t="shared" si="26"/>
        <v>8.2316233986486669</v>
      </c>
    </row>
    <row r="104" spans="2:17" x14ac:dyDescent="0.25">
      <c r="B104" s="13">
        <v>43479</v>
      </c>
      <c r="C104" s="16">
        <v>44105</v>
      </c>
      <c r="D104" s="14">
        <v>7.65</v>
      </c>
      <c r="E104" s="18">
        <v>270</v>
      </c>
      <c r="F104" s="10">
        <f t="shared" si="23"/>
        <v>2.8485</v>
      </c>
      <c r="H104" s="13">
        <v>43476</v>
      </c>
      <c r="I104" s="29">
        <v>44105</v>
      </c>
      <c r="J104" s="17">
        <v>0.65745217450221038</v>
      </c>
      <c r="L104" s="40" t="str">
        <f t="shared" si="16"/>
        <v>4347944105</v>
      </c>
      <c r="M104" s="53">
        <f t="shared" si="24"/>
        <v>44105</v>
      </c>
      <c r="N104" s="8">
        <f>VLOOKUP(B104,Assumptions!$B$6:$D$1323,3,FALSE)</f>
        <v>0.71745999999999999</v>
      </c>
      <c r="O104" s="54">
        <f t="shared" si="25"/>
        <v>9.2381560191975165</v>
      </c>
      <c r="P104" s="31">
        <f>Assumptions!$H$15</f>
        <v>0.94496666666666673</v>
      </c>
      <c r="Q104" s="10">
        <f t="shared" si="26"/>
        <v>8.6330514996076815</v>
      </c>
    </row>
    <row r="105" spans="2:17" x14ac:dyDescent="0.25">
      <c r="B105" s="13">
        <v>43479</v>
      </c>
      <c r="C105" s="16">
        <v>44136</v>
      </c>
      <c r="D105" s="14">
        <v>7.95</v>
      </c>
      <c r="E105" s="18">
        <v>270</v>
      </c>
      <c r="F105" s="10">
        <f t="shared" si="23"/>
        <v>2.8485</v>
      </c>
      <c r="H105" s="13">
        <v>43476</v>
      </c>
      <c r="I105" s="29">
        <v>44136</v>
      </c>
      <c r="J105" s="17">
        <v>0.66424018595930467</v>
      </c>
      <c r="L105" s="40" t="str">
        <f t="shared" si="16"/>
        <v>4347944136</v>
      </c>
      <c r="M105" s="53">
        <f t="shared" si="24"/>
        <v>44136</v>
      </c>
      <c r="N105" s="8">
        <f>VLOOKUP(B105,Assumptions!$B$6:$D$1323,3,FALSE)</f>
        <v>0.71745999999999999</v>
      </c>
      <c r="O105" s="54">
        <f t="shared" si="25"/>
        <v>9.6255310024591711</v>
      </c>
      <c r="P105" s="31">
        <f>Assumptions!$H$15</f>
        <v>0.94496666666666673</v>
      </c>
      <c r="Q105" s="10">
        <f t="shared" si="26"/>
        <v>8.9991079462905024</v>
      </c>
    </row>
    <row r="106" spans="2:17" x14ac:dyDescent="0.25">
      <c r="B106" s="13">
        <v>43479</v>
      </c>
      <c r="C106" s="16">
        <v>44166</v>
      </c>
      <c r="D106" s="14">
        <v>8.75</v>
      </c>
      <c r="E106" s="18">
        <v>270</v>
      </c>
      <c r="F106" s="10">
        <f t="shared" si="23"/>
        <v>2.8485</v>
      </c>
      <c r="H106" s="13">
        <v>43476</v>
      </c>
      <c r="I106" s="29">
        <v>44166</v>
      </c>
      <c r="J106" s="17">
        <v>0.70397246272047764</v>
      </c>
      <c r="L106" s="40" t="str">
        <f t="shared" si="16"/>
        <v>4347944166</v>
      </c>
      <c r="M106" s="53">
        <f t="shared" si="24"/>
        <v>44166</v>
      </c>
      <c r="N106" s="8">
        <f>VLOOKUP(B106,Assumptions!$B$6:$D$1323,3,FALSE)</f>
        <v>0.71745999999999999</v>
      </c>
      <c r="O106" s="54">
        <f t="shared" si="25"/>
        <v>10.6299534274342</v>
      </c>
      <c r="P106" s="31">
        <f>Assumptions!$H$15</f>
        <v>0.94496666666666673</v>
      </c>
      <c r="Q106" s="10">
        <f t="shared" si="26"/>
        <v>9.9482536571444058</v>
      </c>
    </row>
    <row r="107" spans="2:17" x14ac:dyDescent="0.25">
      <c r="B107" s="13">
        <v>43493</v>
      </c>
      <c r="C107" s="16">
        <v>43525</v>
      </c>
      <c r="D107" s="14">
        <v>7.7</v>
      </c>
      <c r="E107" s="18">
        <v>3565</v>
      </c>
      <c r="F107" s="10">
        <f t="shared" si="23"/>
        <v>37.610750000000003</v>
      </c>
      <c r="H107" s="13">
        <v>43490</v>
      </c>
      <c r="I107" s="29">
        <v>43525</v>
      </c>
      <c r="J107" s="17">
        <v>0.54156854842962054</v>
      </c>
      <c r="L107" s="40" t="str">
        <f t="shared" si="16"/>
        <v>4349343525</v>
      </c>
      <c r="M107" s="53">
        <f t="shared" si="24"/>
        <v>43525</v>
      </c>
      <c r="N107" s="8">
        <v>0.71296000000000004</v>
      </c>
      <c r="O107" s="54">
        <v>9.517003874070399</v>
      </c>
      <c r="P107" s="31">
        <v>0.94496666666666673</v>
      </c>
      <c r="Q107" s="10">
        <v>8.8965534275340588</v>
      </c>
    </row>
    <row r="108" spans="2:17" x14ac:dyDescent="0.25">
      <c r="B108" s="13">
        <v>43493</v>
      </c>
      <c r="C108" s="16">
        <v>43556</v>
      </c>
      <c r="D108" s="14">
        <v>7.2249999999999996</v>
      </c>
      <c r="E108" s="18">
        <v>2568</v>
      </c>
      <c r="F108" s="10">
        <f t="shared" si="23"/>
        <v>27.092400000000001</v>
      </c>
      <c r="H108" s="13">
        <v>43490</v>
      </c>
      <c r="I108" s="29">
        <v>43556</v>
      </c>
      <c r="J108" s="17">
        <v>0.52171749274856416</v>
      </c>
      <c r="L108" s="40" t="str">
        <f t="shared" si="16"/>
        <v>4349343556</v>
      </c>
      <c r="M108" s="53">
        <f t="shared" si="24"/>
        <v>43556</v>
      </c>
      <c r="N108" s="8">
        <v>0.71296000000000004</v>
      </c>
      <c r="O108" s="54">
        <v>8.9118916653878415</v>
      </c>
      <c r="P108" s="31">
        <v>0.94496666666666673</v>
      </c>
      <c r="Q108" s="10">
        <v>8.3247425607359986</v>
      </c>
    </row>
    <row r="109" spans="2:17" x14ac:dyDescent="0.25">
      <c r="B109" s="13">
        <v>43493</v>
      </c>
      <c r="C109" s="16">
        <v>43586</v>
      </c>
      <c r="D109" s="14">
        <v>7.2249999999999996</v>
      </c>
      <c r="E109" s="18">
        <v>1754</v>
      </c>
      <c r="F109" s="10">
        <f t="shared" si="23"/>
        <v>18.5047</v>
      </c>
      <c r="H109" s="13">
        <v>43490</v>
      </c>
      <c r="I109" s="29">
        <v>43586</v>
      </c>
      <c r="J109" s="17">
        <v>0.52621813999837375</v>
      </c>
      <c r="L109" s="40" t="str">
        <f t="shared" si="16"/>
        <v>4349343586</v>
      </c>
      <c r="M109" s="53">
        <f t="shared" si="24"/>
        <v>43586</v>
      </c>
      <c r="N109" s="8">
        <v>0.71296000000000004</v>
      </c>
      <c r="O109" s="54">
        <v>8.9059081370685362</v>
      </c>
      <c r="P109" s="31">
        <v>0.94496666666666673</v>
      </c>
      <c r="Q109" s="10">
        <v>8.3190883259251986</v>
      </c>
    </row>
    <row r="110" spans="2:17" x14ac:dyDescent="0.25">
      <c r="B110" s="13">
        <v>43493</v>
      </c>
      <c r="C110" s="16">
        <v>43617</v>
      </c>
      <c r="D110" s="14">
        <v>7.21</v>
      </c>
      <c r="E110" s="18">
        <v>1685</v>
      </c>
      <c r="F110" s="10">
        <f t="shared" si="23"/>
        <v>17.77675</v>
      </c>
      <c r="H110" s="13">
        <v>43490</v>
      </c>
      <c r="I110" s="29">
        <v>43617</v>
      </c>
      <c r="J110" s="17">
        <v>0.55387042182983115</v>
      </c>
      <c r="L110" s="40" t="str">
        <f t="shared" si="16"/>
        <v>4349343617</v>
      </c>
      <c r="M110" s="53">
        <f t="shared" si="24"/>
        <v>43617</v>
      </c>
      <c r="N110" s="8">
        <v>0.71296000000000004</v>
      </c>
      <c r="O110" s="54">
        <v>8.8492027073701252</v>
      </c>
      <c r="P110" s="31">
        <v>0.94496666666666673</v>
      </c>
      <c r="Q110" s="10">
        <v>8.2655035850411895</v>
      </c>
    </row>
    <row r="111" spans="2:17" x14ac:dyDescent="0.25">
      <c r="B111" s="13">
        <v>43493</v>
      </c>
      <c r="C111" s="16">
        <v>43647</v>
      </c>
      <c r="D111" s="14">
        <v>7.25</v>
      </c>
      <c r="E111" s="18">
        <v>2538</v>
      </c>
      <c r="F111" s="10">
        <f t="shared" si="23"/>
        <v>26.7759</v>
      </c>
      <c r="H111" s="13">
        <v>43490</v>
      </c>
      <c r="I111" s="29">
        <v>43647</v>
      </c>
      <c r="J111" s="17">
        <v>0.57891188532774684</v>
      </c>
      <c r="L111" s="40" t="str">
        <f t="shared" si="16"/>
        <v>4349343647</v>
      </c>
      <c r="M111" s="53">
        <f t="shared" si="24"/>
        <v>43647</v>
      </c>
      <c r="N111" s="8">
        <v>0.71296000000000004</v>
      </c>
      <c r="O111" s="54">
        <v>8.8690898084486083</v>
      </c>
      <c r="P111" s="31">
        <v>0.94496666666666673</v>
      </c>
      <c r="Q111" s="10">
        <v>8.2842962326569882</v>
      </c>
    </row>
    <row r="112" spans="2:17" x14ac:dyDescent="0.25">
      <c r="B112" s="13">
        <v>43493</v>
      </c>
      <c r="C112" s="16">
        <v>43678</v>
      </c>
      <c r="D112" s="14">
        <v>7.2750000000000004</v>
      </c>
      <c r="E112" s="18">
        <v>2680</v>
      </c>
      <c r="F112" s="10">
        <f t="shared" si="23"/>
        <v>28.274000000000001</v>
      </c>
      <c r="H112" s="13">
        <v>43490</v>
      </c>
      <c r="I112" s="29">
        <v>43678</v>
      </c>
      <c r="J112" s="17">
        <v>0.58076450675543168</v>
      </c>
      <c r="L112" s="40" t="str">
        <f t="shared" si="16"/>
        <v>4349343678</v>
      </c>
      <c r="M112" s="53">
        <f t="shared" si="24"/>
        <v>43678</v>
      </c>
      <c r="N112" s="8">
        <v>0.71296000000000004</v>
      </c>
      <c r="O112" s="54">
        <v>8.8998638254993647</v>
      </c>
      <c r="P112" s="31">
        <v>0.94496666666666673</v>
      </c>
      <c r="Q112" s="10">
        <v>8.3133766529693833</v>
      </c>
    </row>
    <row r="113" spans="2:17" x14ac:dyDescent="0.25">
      <c r="B113" s="13">
        <v>43493</v>
      </c>
      <c r="C113" s="16">
        <v>43709</v>
      </c>
      <c r="D113" s="14">
        <v>7.375</v>
      </c>
      <c r="E113" s="18">
        <v>2398</v>
      </c>
      <c r="F113" s="10">
        <f t="shared" si="23"/>
        <v>25.2989</v>
      </c>
      <c r="H113" s="13">
        <v>43490</v>
      </c>
      <c r="I113" s="29">
        <v>43709</v>
      </c>
      <c r="J113" s="17">
        <v>0.54064382665024879</v>
      </c>
      <c r="L113" s="40" t="str">
        <f t="shared" si="16"/>
        <v>4349343709</v>
      </c>
      <c r="M113" s="53">
        <f t="shared" si="24"/>
        <v>43709</v>
      </c>
      <c r="N113" s="8">
        <v>0.71296000000000004</v>
      </c>
      <c r="O113" s="54">
        <v>9.0861517105507552</v>
      </c>
      <c r="P113" s="31">
        <v>0.94496666666666673</v>
      </c>
      <c r="Q113" s="10">
        <v>8.4894124947467802</v>
      </c>
    </row>
    <row r="114" spans="2:17" x14ac:dyDescent="0.25">
      <c r="B114" s="13">
        <v>43493</v>
      </c>
      <c r="C114" s="16">
        <v>43739</v>
      </c>
      <c r="D114" s="14">
        <v>7.875</v>
      </c>
      <c r="E114" s="18">
        <v>927</v>
      </c>
      <c r="F114" s="10">
        <f t="shared" si="23"/>
        <v>9.7798499999999997</v>
      </c>
      <c r="H114" s="13">
        <v>43490</v>
      </c>
      <c r="I114" s="29">
        <v>43739</v>
      </c>
      <c r="J114" s="17">
        <v>0.61767765144617703</v>
      </c>
      <c r="L114" s="40" t="str">
        <f t="shared" si="16"/>
        <v>4349343739</v>
      </c>
      <c r="M114" s="53">
        <f t="shared" si="24"/>
        <v>43739</v>
      </c>
      <c r="N114" s="8">
        <v>0.71296000000000004</v>
      </c>
      <c r="O114" s="54">
        <v>9.648477515477591</v>
      </c>
      <c r="P114" s="31">
        <v>0.94496666666666673</v>
      </c>
      <c r="Q114" s="10">
        <v>9.0207916362091414</v>
      </c>
    </row>
    <row r="115" spans="2:17" x14ac:dyDescent="0.25">
      <c r="B115" s="13">
        <v>43493</v>
      </c>
      <c r="C115" s="16">
        <v>43770</v>
      </c>
      <c r="D115" s="14">
        <v>8.375</v>
      </c>
      <c r="E115" s="18">
        <v>927</v>
      </c>
      <c r="F115" s="10">
        <f t="shared" si="23"/>
        <v>9.7798499999999997</v>
      </c>
      <c r="H115" s="13">
        <v>43490</v>
      </c>
      <c r="I115" s="29">
        <v>43770</v>
      </c>
      <c r="J115" s="17">
        <v>0.71935583107792511</v>
      </c>
      <c r="L115" s="40" t="str">
        <f t="shared" si="16"/>
        <v>4349343770</v>
      </c>
      <c r="M115" s="53">
        <f t="shared" si="24"/>
        <v>43770</v>
      </c>
      <c r="N115" s="8">
        <v>0.71296000000000004</v>
      </c>
      <c r="O115" s="54">
        <v>10.178039100751947</v>
      </c>
      <c r="P115" s="31">
        <v>0.94496666666666673</v>
      </c>
      <c r="Q115" s="10">
        <v>9.521209682240567</v>
      </c>
    </row>
    <row r="116" spans="2:17" x14ac:dyDescent="0.25">
      <c r="B116" s="13">
        <v>43493</v>
      </c>
      <c r="C116" s="16">
        <v>43800</v>
      </c>
      <c r="D116" s="14">
        <v>8.8000000000000007</v>
      </c>
      <c r="E116" s="18">
        <v>927</v>
      </c>
      <c r="F116" s="10">
        <f t="shared" si="23"/>
        <v>9.7798499999999997</v>
      </c>
      <c r="H116" s="13">
        <v>43490</v>
      </c>
      <c r="I116" s="29">
        <v>43800</v>
      </c>
      <c r="J116" s="17">
        <v>0.7230935764280062</v>
      </c>
      <c r="L116" s="40" t="str">
        <f t="shared" si="16"/>
        <v>4349343800</v>
      </c>
      <c r="M116" s="53">
        <f t="shared" si="24"/>
        <v>43800</v>
      </c>
      <c r="N116" s="8">
        <v>0.71296000000000004</v>
      </c>
      <c r="O116" s="54">
        <v>10.738099574422252</v>
      </c>
      <c r="P116" s="31">
        <v>0.94496666666666673</v>
      </c>
      <c r="Q116" s="10">
        <v>10.050448161176549</v>
      </c>
    </row>
    <row r="117" spans="2:17" x14ac:dyDescent="0.25">
      <c r="B117" s="13">
        <v>43493</v>
      </c>
      <c r="C117" s="16">
        <v>43831</v>
      </c>
      <c r="D117" s="14">
        <v>9.25</v>
      </c>
      <c r="E117" s="18">
        <v>680</v>
      </c>
      <c r="F117" s="10">
        <f t="shared" si="23"/>
        <v>7.1740000000000004</v>
      </c>
      <c r="H117" s="13">
        <v>43490</v>
      </c>
      <c r="I117" s="29">
        <v>43831</v>
      </c>
      <c r="J117" s="17">
        <v>0.70109979470328465</v>
      </c>
      <c r="L117" s="40" t="str">
        <f t="shared" si="16"/>
        <v>4349343831</v>
      </c>
      <c r="M117" s="53">
        <f t="shared" si="24"/>
        <v>43831</v>
      </c>
      <c r="N117" s="8">
        <v>0.71296000000000004</v>
      </c>
      <c r="O117" s="54">
        <v>11.365606686783561</v>
      </c>
      <c r="P117" s="31">
        <v>0.94496666666666673</v>
      </c>
      <c r="Q117" s="10">
        <v>10.643421465454241</v>
      </c>
    </row>
    <row r="118" spans="2:17" x14ac:dyDescent="0.25">
      <c r="B118" s="13">
        <v>43493</v>
      </c>
      <c r="C118" s="16">
        <v>43862</v>
      </c>
      <c r="D118" s="14">
        <v>9.1</v>
      </c>
      <c r="E118" s="18">
        <v>680</v>
      </c>
      <c r="F118" s="10">
        <f t="shared" si="23"/>
        <v>7.1740000000000004</v>
      </c>
      <c r="H118" s="13">
        <v>43490</v>
      </c>
      <c r="I118" s="29">
        <v>43862</v>
      </c>
      <c r="J118" s="17">
        <v>0.55223817671681241</v>
      </c>
      <c r="L118" s="40" t="str">
        <f t="shared" si="16"/>
        <v>4349343862</v>
      </c>
      <c r="M118" s="53">
        <f t="shared" si="24"/>
        <v>43862</v>
      </c>
      <c r="N118" s="8">
        <v>0.71296000000000004</v>
      </c>
      <c r="O118" s="54">
        <v>11.364093228687858</v>
      </c>
      <c r="P118" s="31">
        <v>0.94496666666666673</v>
      </c>
      <c r="Q118" s="10">
        <v>10.641991298002404</v>
      </c>
    </row>
    <row r="119" spans="2:17" x14ac:dyDescent="0.25">
      <c r="B119" s="13">
        <v>43493</v>
      </c>
      <c r="C119" s="16">
        <v>43891</v>
      </c>
      <c r="D119" s="14">
        <v>8.9499999999999993</v>
      </c>
      <c r="E119" s="18">
        <v>680</v>
      </c>
      <c r="F119" s="10">
        <f t="shared" si="23"/>
        <v>7.1740000000000004</v>
      </c>
      <c r="H119" s="13">
        <v>43490</v>
      </c>
      <c r="I119" s="29">
        <v>43891</v>
      </c>
      <c r="J119" s="17">
        <v>0.54378740220840849</v>
      </c>
      <c r="L119" s="40" t="str">
        <f t="shared" si="16"/>
        <v>4349343891</v>
      </c>
      <c r="M119" s="53">
        <f t="shared" si="24"/>
        <v>43891</v>
      </c>
      <c r="N119" s="8">
        <v>0.71296000000000004</v>
      </c>
      <c r="O119" s="54">
        <v>11.175906118636025</v>
      </c>
      <c r="P119" s="31">
        <v>0.94496666666666673</v>
      </c>
      <c r="Q119" s="10">
        <v>10.464160751907091</v>
      </c>
    </row>
    <row r="120" spans="2:17" x14ac:dyDescent="0.25">
      <c r="B120" s="13">
        <v>43493</v>
      </c>
      <c r="C120" s="16">
        <v>43922</v>
      </c>
      <c r="D120" s="14">
        <v>7.55</v>
      </c>
      <c r="E120" s="18">
        <v>280</v>
      </c>
      <c r="F120" s="10">
        <f t="shared" si="23"/>
        <v>2.9540000000000002</v>
      </c>
      <c r="H120" s="13">
        <v>43490</v>
      </c>
      <c r="I120" s="29">
        <v>43922</v>
      </c>
      <c r="J120" s="17">
        <v>0.46446196564281417</v>
      </c>
      <c r="L120" s="40" t="str">
        <f t="shared" si="16"/>
        <v>4349343922</v>
      </c>
      <c r="M120" s="53">
        <f t="shared" si="24"/>
        <v>43922</v>
      </c>
      <c r="N120" s="8">
        <v>0.71296000000000004</v>
      </c>
      <c r="O120" s="54">
        <v>9.4200934072026872</v>
      </c>
      <c r="P120" s="31">
        <v>0.94496666666666673</v>
      </c>
      <c r="Q120" s="10">
        <v>8.8049762666929663</v>
      </c>
    </row>
    <row r="121" spans="2:17" x14ac:dyDescent="0.25">
      <c r="B121" s="13">
        <v>43493</v>
      </c>
      <c r="C121" s="16">
        <v>43952</v>
      </c>
      <c r="D121" s="14">
        <v>7.2</v>
      </c>
      <c r="E121" s="18">
        <v>280</v>
      </c>
      <c r="F121" s="10">
        <f t="shared" si="23"/>
        <v>2.9540000000000002</v>
      </c>
      <c r="H121" s="13">
        <v>43490</v>
      </c>
      <c r="I121" s="29">
        <v>43952</v>
      </c>
      <c r="J121" s="17">
        <v>0.45960866950233753</v>
      </c>
      <c r="L121" s="40" t="str">
        <f t="shared" si="16"/>
        <v>4349343952</v>
      </c>
      <c r="M121" s="53">
        <f t="shared" si="24"/>
        <v>43952</v>
      </c>
      <c r="N121" s="8">
        <v>0.71296000000000004</v>
      </c>
      <c r="O121" s="54">
        <v>8.9612271681422975</v>
      </c>
      <c r="P121" s="31">
        <v>0.94496666666666673</v>
      </c>
      <c r="Q121" s="10">
        <v>8.3713629663222004</v>
      </c>
    </row>
    <row r="122" spans="2:17" x14ac:dyDescent="0.25">
      <c r="B122" s="13">
        <v>43493</v>
      </c>
      <c r="C122" s="16">
        <v>43983</v>
      </c>
      <c r="D122" s="14">
        <v>7.1</v>
      </c>
      <c r="E122" s="18">
        <v>280</v>
      </c>
      <c r="F122" s="10">
        <f t="shared" si="23"/>
        <v>2.9540000000000002</v>
      </c>
      <c r="H122" s="13">
        <v>43490</v>
      </c>
      <c r="I122" s="29">
        <v>43983</v>
      </c>
      <c r="J122" s="17">
        <v>0.47141513551242237</v>
      </c>
      <c r="L122" s="40" t="str">
        <f t="shared" si="16"/>
        <v>4349343983</v>
      </c>
      <c r="M122" s="53">
        <f t="shared" si="24"/>
        <v>43983</v>
      </c>
      <c r="N122" s="8">
        <v>0.71296000000000004</v>
      </c>
      <c r="O122" s="54">
        <v>8.8125825136026954</v>
      </c>
      <c r="P122" s="31">
        <v>0.94496666666666673</v>
      </c>
      <c r="Q122" s="10">
        <v>8.2308987226040955</v>
      </c>
    </row>
    <row r="123" spans="2:17" x14ac:dyDescent="0.25">
      <c r="B123" s="13">
        <v>43493</v>
      </c>
      <c r="C123" s="16">
        <v>44013</v>
      </c>
      <c r="D123" s="14">
        <v>7.2</v>
      </c>
      <c r="E123" s="18">
        <v>280</v>
      </c>
      <c r="F123" s="10">
        <f t="shared" si="23"/>
        <v>2.9540000000000002</v>
      </c>
      <c r="H123" s="13">
        <v>43490</v>
      </c>
      <c r="I123" s="29">
        <v>44013</v>
      </c>
      <c r="J123" s="17">
        <v>0.501995074343077</v>
      </c>
      <c r="L123" s="40" t="str">
        <f t="shared" si="16"/>
        <v>4349344013</v>
      </c>
      <c r="M123" s="53">
        <f t="shared" si="24"/>
        <v>44013</v>
      </c>
      <c r="N123" s="8">
        <v>0.71296000000000004</v>
      </c>
      <c r="O123" s="54">
        <v>8.9048752170470973</v>
      </c>
      <c r="P123" s="31">
        <v>0.94496666666666673</v>
      </c>
      <c r="Q123" s="10">
        <v>8.3181122509356058</v>
      </c>
    </row>
    <row r="124" spans="2:17" x14ac:dyDescent="0.25">
      <c r="B124" s="13">
        <v>43493</v>
      </c>
      <c r="C124" s="16">
        <v>44044</v>
      </c>
      <c r="D124" s="14">
        <v>7.25</v>
      </c>
      <c r="E124" s="18">
        <v>280</v>
      </c>
      <c r="F124" s="10">
        <f t="shared" si="23"/>
        <v>2.9540000000000002</v>
      </c>
      <c r="H124" s="13">
        <v>43490</v>
      </c>
      <c r="I124" s="29">
        <v>44044</v>
      </c>
      <c r="J124" s="17">
        <v>0.51404460086389492</v>
      </c>
      <c r="L124" s="40" t="str">
        <f t="shared" ref="L124:L128" si="27">B124&amp;M124</f>
        <v>4349344044</v>
      </c>
      <c r="M124" s="53">
        <f t="shared" si="24"/>
        <v>44044</v>
      </c>
      <c r="N124" s="8">
        <v>0.71296000000000004</v>
      </c>
      <c r="O124" s="54">
        <v>8.9553296784144614</v>
      </c>
      <c r="P124" s="31">
        <v>0.94496666666666673</v>
      </c>
      <c r="Q124" s="10">
        <v>8.3657900351123864</v>
      </c>
    </row>
    <row r="125" spans="2:17" x14ac:dyDescent="0.25">
      <c r="B125" s="13">
        <v>43493</v>
      </c>
      <c r="C125" s="16">
        <v>44075</v>
      </c>
      <c r="D125" s="14">
        <v>7.35</v>
      </c>
      <c r="E125" s="18">
        <v>280</v>
      </c>
      <c r="F125" s="10">
        <f t="shared" si="23"/>
        <v>2.9540000000000002</v>
      </c>
      <c r="H125" s="13">
        <v>43490</v>
      </c>
      <c r="I125" s="29">
        <v>44075</v>
      </c>
      <c r="J125" s="17">
        <v>0.52445961926573226</v>
      </c>
      <c r="L125" s="40" t="str">
        <f t="shared" si="27"/>
        <v>4349344075</v>
      </c>
      <c r="M125" s="53">
        <f t="shared" si="24"/>
        <v>44075</v>
      </c>
      <c r="N125" s="8">
        <v>0.71296000000000004</v>
      </c>
      <c r="O125" s="54">
        <v>9.074431275279121</v>
      </c>
      <c r="P125" s="31">
        <v>0.94496666666666673</v>
      </c>
      <c r="Q125" s="10">
        <v>8.4783370740962614</v>
      </c>
    </row>
    <row r="126" spans="2:17" x14ac:dyDescent="0.25">
      <c r="B126" s="13">
        <v>43493</v>
      </c>
      <c r="C126" s="16">
        <v>44105</v>
      </c>
      <c r="D126" s="14">
        <v>7.7</v>
      </c>
      <c r="E126" s="18">
        <v>280</v>
      </c>
      <c r="F126" s="10">
        <f t="shared" si="23"/>
        <v>2.9540000000000002</v>
      </c>
      <c r="H126" s="13">
        <v>43490</v>
      </c>
      <c r="I126" s="29">
        <v>44105</v>
      </c>
      <c r="J126" s="17">
        <v>0.54776827591663668</v>
      </c>
      <c r="L126" s="40" t="str">
        <f t="shared" si="27"/>
        <v>4349344105</v>
      </c>
      <c r="M126" s="53">
        <f t="shared" si="24"/>
        <v>44105</v>
      </c>
      <c r="N126" s="8">
        <v>0.71296000000000004</v>
      </c>
      <c r="O126" s="54">
        <v>9.5087614496075421</v>
      </c>
      <c r="P126" s="31">
        <v>0.94496666666666673</v>
      </c>
      <c r="Q126" s="10">
        <v>8.8887646111641416</v>
      </c>
    </row>
    <row r="127" spans="2:17" x14ac:dyDescent="0.25">
      <c r="B127" s="13">
        <v>43493</v>
      </c>
      <c r="C127" s="16">
        <v>44136</v>
      </c>
      <c r="D127" s="14">
        <v>7.95</v>
      </c>
      <c r="E127" s="18">
        <v>280</v>
      </c>
      <c r="F127" s="10">
        <f t="shared" si="23"/>
        <v>2.9540000000000002</v>
      </c>
      <c r="H127" s="13">
        <v>43490</v>
      </c>
      <c r="I127" s="29">
        <v>44136</v>
      </c>
      <c r="J127" s="17">
        <v>0.55357997715916962</v>
      </c>
      <c r="L127" s="40" t="str">
        <f t="shared" si="27"/>
        <v>4349344136</v>
      </c>
      <c r="M127" s="53">
        <f t="shared" si="24"/>
        <v>44136</v>
      </c>
      <c r="N127" s="8">
        <v>0.71296000000000004</v>
      </c>
      <c r="O127" s="54">
        <v>9.8334053329777831</v>
      </c>
      <c r="P127" s="31">
        <v>0.94496666666666673</v>
      </c>
      <c r="Q127" s="10">
        <v>9.1955422594862402</v>
      </c>
    </row>
    <row r="128" spans="2:17" x14ac:dyDescent="0.25">
      <c r="B128" s="13">
        <v>43493</v>
      </c>
      <c r="C128" s="16">
        <v>44166</v>
      </c>
      <c r="D128" s="14">
        <v>8.8000000000000007</v>
      </c>
      <c r="E128" s="18">
        <v>280</v>
      </c>
      <c r="F128" s="10">
        <f t="shared" si="23"/>
        <v>2.9540000000000002</v>
      </c>
      <c r="H128" s="13">
        <v>43490</v>
      </c>
      <c r="I128" s="29">
        <v>44166</v>
      </c>
      <c r="J128" s="17">
        <v>0.59566902510108388</v>
      </c>
      <c r="L128" s="40" t="str">
        <f t="shared" si="27"/>
        <v>4349344166</v>
      </c>
      <c r="M128" s="53">
        <f t="shared" si="24"/>
        <v>44166</v>
      </c>
      <c r="N128" s="8">
        <v>0.71296000000000004</v>
      </c>
      <c r="O128" s="54">
        <v>10.907508188143623</v>
      </c>
      <c r="P128" s="31">
        <v>0.94496666666666673</v>
      </c>
      <c r="Q128" s="10">
        <v>10.210533654189454</v>
      </c>
    </row>
    <row r="129" spans="2:17" x14ac:dyDescent="0.25">
      <c r="B129" s="13">
        <v>43511</v>
      </c>
      <c r="C129" s="16">
        <v>43525</v>
      </c>
      <c r="D129" s="14">
        <v>7.2779999999999996</v>
      </c>
      <c r="E129" s="18">
        <v>3637</v>
      </c>
      <c r="F129" s="10">
        <f t="shared" si="23"/>
        <v>38.370350000000002</v>
      </c>
      <c r="H129" s="13">
        <v>43511</v>
      </c>
      <c r="I129" s="29">
        <v>43525</v>
      </c>
      <c r="J129" s="17">
        <v>0.49752219311228096</v>
      </c>
      <c r="L129" s="40" t="str">
        <f t="shared" ref="L129:L171" si="28">B129&amp;M129</f>
        <v>4351143525</v>
      </c>
      <c r="M129" s="53">
        <f t="shared" ref="M129:M150" si="29">IF(C129="",NA(),C129)</f>
        <v>43525</v>
      </c>
      <c r="N129" s="8">
        <f>VLOOKUP(B129,Assumptions!$B$6:$D$1323,3,FALSE)</f>
        <v>0.71021999999999996</v>
      </c>
      <c r="O129" s="54">
        <f t="shared" si="25"/>
        <v>9.0492990649152301</v>
      </c>
      <c r="P129" s="31">
        <f>Assumptions!$H$15</f>
        <v>0.94496666666666673</v>
      </c>
      <c r="Q129" s="10">
        <f t="shared" si="26"/>
        <v>8.4545879730427291</v>
      </c>
    </row>
    <row r="130" spans="2:17" x14ac:dyDescent="0.25">
      <c r="B130" s="13">
        <v>43511</v>
      </c>
      <c r="C130" s="16">
        <v>43556</v>
      </c>
      <c r="D130" s="14">
        <v>6.75</v>
      </c>
      <c r="E130" s="18">
        <v>2839</v>
      </c>
      <c r="F130" s="10">
        <f t="shared" si="23"/>
        <v>29.951450000000001</v>
      </c>
      <c r="H130" s="13">
        <v>43511</v>
      </c>
      <c r="I130" s="29">
        <v>43556</v>
      </c>
      <c r="J130" s="17">
        <v>0.49093173794060402</v>
      </c>
      <c r="L130" s="40" t="str">
        <f t="shared" si="28"/>
        <v>4351143556</v>
      </c>
      <c r="M130" s="53">
        <f t="shared" si="29"/>
        <v>43556</v>
      </c>
      <c r="N130" s="8">
        <f>VLOOKUP(B130,Assumptions!$B$6:$D$1323,3,FALSE)</f>
        <v>0.71021999999999996</v>
      </c>
      <c r="O130" s="54">
        <f t="shared" si="25"/>
        <v>8.3534202432693849</v>
      </c>
      <c r="P130" s="31">
        <f>Assumptions!$H$15</f>
        <v>0.94496666666666673</v>
      </c>
      <c r="Q130" s="10">
        <f t="shared" si="26"/>
        <v>7.7970056825481269</v>
      </c>
    </row>
    <row r="131" spans="2:17" x14ac:dyDescent="0.25">
      <c r="B131" s="13">
        <v>43511</v>
      </c>
      <c r="C131" s="16">
        <v>43586</v>
      </c>
      <c r="D131" s="14">
        <v>6.9249999999999998</v>
      </c>
      <c r="E131" s="18">
        <v>2976</v>
      </c>
      <c r="F131" s="10">
        <f t="shared" si="23"/>
        <v>31.396799999999999</v>
      </c>
      <c r="H131" s="13">
        <v>43511</v>
      </c>
      <c r="I131" s="29">
        <v>43586</v>
      </c>
      <c r="J131" s="17">
        <v>0.50585635614850399</v>
      </c>
      <c r="L131" s="40" t="str">
        <f t="shared" si="28"/>
        <v>4351143586</v>
      </c>
      <c r="M131" s="53">
        <f t="shared" si="29"/>
        <v>43586</v>
      </c>
      <c r="N131" s="8">
        <f>VLOOKUP(B131,Assumptions!$B$6:$D$1323,3,FALSE)</f>
        <v>0.71021999999999996</v>
      </c>
      <c r="O131" s="54">
        <f t="shared" si="25"/>
        <v>8.5670585802750345</v>
      </c>
      <c r="P131" s="31">
        <f>Assumptions!$H$15</f>
        <v>0.94496666666666673</v>
      </c>
      <c r="Q131" s="10">
        <f t="shared" si="26"/>
        <v>7.998886789740566</v>
      </c>
    </row>
    <row r="132" spans="2:17" x14ac:dyDescent="0.25">
      <c r="B132" s="13">
        <v>43511</v>
      </c>
      <c r="C132" s="16">
        <v>43617</v>
      </c>
      <c r="D132" s="14">
        <v>7</v>
      </c>
      <c r="E132" s="18">
        <v>2415</v>
      </c>
      <c r="F132" s="10">
        <f t="shared" si="23"/>
        <v>25.478249999999999</v>
      </c>
      <c r="H132" s="13">
        <v>43511</v>
      </c>
      <c r="I132" s="29">
        <v>43617</v>
      </c>
      <c r="J132" s="17">
        <v>0.48759021719220746</v>
      </c>
      <c r="L132" s="40" t="str">
        <f t="shared" si="28"/>
        <v>4351143617</v>
      </c>
      <c r="M132" s="53">
        <f t="shared" si="29"/>
        <v>43617</v>
      </c>
      <c r="N132" s="8">
        <f>VLOOKUP(B132,Assumptions!$B$6:$D$1323,3,FALSE)</f>
        <v>0.71021999999999996</v>
      </c>
      <c r="O132" s="54">
        <f t="shared" si="25"/>
        <v>8.6915325787280828</v>
      </c>
      <c r="P132" s="31">
        <f>Assumptions!$H$15</f>
        <v>0.94496666666666673</v>
      </c>
      <c r="Q132" s="10">
        <f t="shared" si="26"/>
        <v>8.1165105691454151</v>
      </c>
    </row>
    <row r="133" spans="2:17" x14ac:dyDescent="0.25">
      <c r="B133" s="13">
        <v>43511</v>
      </c>
      <c r="C133" s="16">
        <v>43647</v>
      </c>
      <c r="D133" s="14">
        <v>7</v>
      </c>
      <c r="E133" s="18">
        <v>2591</v>
      </c>
      <c r="F133" s="10">
        <f t="shared" si="23"/>
        <v>27.335049999999999</v>
      </c>
      <c r="H133" s="13">
        <v>43511</v>
      </c>
      <c r="I133" s="29">
        <v>43647</v>
      </c>
      <c r="J133" s="17">
        <v>0.52217433243138145</v>
      </c>
      <c r="L133" s="40" t="str">
        <f t="shared" si="28"/>
        <v>4351143647</v>
      </c>
      <c r="M133" s="53">
        <f t="shared" si="29"/>
        <v>43647</v>
      </c>
      <c r="N133" s="8">
        <f>VLOOKUP(B133,Assumptions!$B$6:$D$1323,3,FALSE)</f>
        <v>0.71021999999999996</v>
      </c>
      <c r="O133" s="54">
        <f t="shared" si="25"/>
        <v>8.6453762442324713</v>
      </c>
      <c r="P133" s="31">
        <f>Assumptions!$H$15</f>
        <v>0.94496666666666673</v>
      </c>
      <c r="Q133" s="10">
        <f t="shared" si="26"/>
        <v>8.0728943715915449</v>
      </c>
    </row>
    <row r="134" spans="2:17" x14ac:dyDescent="0.25">
      <c r="B134" s="13">
        <v>43511</v>
      </c>
      <c r="C134" s="16">
        <v>43678</v>
      </c>
      <c r="D134" s="14">
        <v>7.0250000000000004</v>
      </c>
      <c r="E134" s="18">
        <v>2725</v>
      </c>
      <c r="F134" s="10">
        <f t="shared" si="23"/>
        <v>28.748750000000001</v>
      </c>
      <c r="H134" s="13">
        <v>43511</v>
      </c>
      <c r="I134" s="29">
        <v>43678</v>
      </c>
      <c r="J134" s="17">
        <v>0.53957128883831595</v>
      </c>
      <c r="L134" s="40" t="str">
        <f t="shared" si="28"/>
        <v>4351143678</v>
      </c>
      <c r="M134" s="53">
        <f t="shared" si="29"/>
        <v>43678</v>
      </c>
      <c r="N134" s="8">
        <f>VLOOKUP(B134,Assumptions!$B$6:$D$1323,3,FALSE)</f>
        <v>0.71021999999999996</v>
      </c>
      <c r="O134" s="54">
        <f t="shared" si="25"/>
        <v>8.6555233484980967</v>
      </c>
      <c r="P134" s="31">
        <f>Assumptions!$H$15</f>
        <v>0.94496666666666673</v>
      </c>
      <c r="Q134" s="10">
        <f t="shared" si="26"/>
        <v>8.082483046885752</v>
      </c>
    </row>
    <row r="135" spans="2:17" x14ac:dyDescent="0.25">
      <c r="B135" s="13">
        <v>43511</v>
      </c>
      <c r="C135" s="16">
        <v>43709</v>
      </c>
      <c r="D135" s="14">
        <v>7.125</v>
      </c>
      <c r="E135" s="18">
        <v>2397</v>
      </c>
      <c r="F135" s="10">
        <f t="shared" si="23"/>
        <v>25.288350000000001</v>
      </c>
      <c r="H135" s="13">
        <v>43511</v>
      </c>
      <c r="I135" s="29">
        <v>43709</v>
      </c>
      <c r="J135" s="17">
        <v>0.52185172532069013</v>
      </c>
      <c r="L135" s="40" t="str">
        <f t="shared" si="28"/>
        <v>4351143709</v>
      </c>
      <c r="M135" s="53">
        <f t="shared" si="29"/>
        <v>43709</v>
      </c>
      <c r="N135" s="8">
        <f>VLOOKUP(B135,Assumptions!$B$6:$D$1323,3,FALSE)</f>
        <v>0.71021999999999996</v>
      </c>
      <c r="O135" s="54">
        <f t="shared" si="25"/>
        <v>8.8126331520255334</v>
      </c>
      <c r="P135" s="31">
        <f>Assumptions!$H$15</f>
        <v>0.94496666666666673</v>
      </c>
      <c r="Q135" s="10">
        <f t="shared" si="26"/>
        <v>8.2309465742257295</v>
      </c>
    </row>
    <row r="136" spans="2:17" x14ac:dyDescent="0.25">
      <c r="B136" s="13">
        <v>43511</v>
      </c>
      <c r="C136" s="16">
        <v>43739</v>
      </c>
      <c r="D136" s="14">
        <v>7.6749999999999998</v>
      </c>
      <c r="E136" s="18">
        <v>1197</v>
      </c>
      <c r="F136" s="10">
        <f t="shared" si="23"/>
        <v>12.628349999999999</v>
      </c>
      <c r="H136" s="13">
        <v>43511</v>
      </c>
      <c r="I136" s="29">
        <v>43739</v>
      </c>
      <c r="J136" s="17">
        <v>0.572447631006747</v>
      </c>
      <c r="L136" s="40" t="str">
        <f t="shared" si="28"/>
        <v>4351143739</v>
      </c>
      <c r="M136" s="53">
        <f t="shared" si="29"/>
        <v>43739</v>
      </c>
      <c r="N136" s="8">
        <f>VLOOKUP(B136,Assumptions!$B$6:$D$1323,3,FALSE)</f>
        <v>0.71021999999999996</v>
      </c>
      <c r="O136" s="54">
        <f t="shared" si="25"/>
        <v>9.4791432612540092</v>
      </c>
      <c r="P136" s="31">
        <f>Assumptions!$H$15</f>
        <v>0.94496666666666673</v>
      </c>
      <c r="Q136" s="10">
        <f t="shared" si="26"/>
        <v>8.8607764104429982</v>
      </c>
    </row>
    <row r="137" spans="2:17" x14ac:dyDescent="0.25">
      <c r="B137" s="13">
        <v>43511</v>
      </c>
      <c r="C137" s="16">
        <v>43770</v>
      </c>
      <c r="D137" s="14">
        <v>8.3249999999999993</v>
      </c>
      <c r="E137" s="18">
        <v>1087</v>
      </c>
      <c r="F137" s="10">
        <f t="shared" ref="F137:F200" si="30">E137*10000*mmbtu_gj/1000000</f>
        <v>11.46785</v>
      </c>
      <c r="H137" s="13">
        <v>43511</v>
      </c>
      <c r="I137" s="29">
        <v>43770</v>
      </c>
      <c r="J137" s="17">
        <v>0.69117309207265709</v>
      </c>
      <c r="L137" s="40" t="str">
        <f t="shared" si="28"/>
        <v>4351143770</v>
      </c>
      <c r="M137" s="53">
        <f t="shared" si="29"/>
        <v>43770</v>
      </c>
      <c r="N137" s="8">
        <f>VLOOKUP(B137,Assumptions!$B$6:$D$1323,3,FALSE)</f>
        <v>0.71021999999999996</v>
      </c>
      <c r="O137" s="54">
        <f t="shared" si="25"/>
        <v>10.188188010800395</v>
      </c>
      <c r="P137" s="31">
        <f>Assumptions!$H$15</f>
        <v>0.94496666666666673</v>
      </c>
      <c r="Q137" s="10">
        <f t="shared" si="26"/>
        <v>9.5308000639393473</v>
      </c>
    </row>
    <row r="138" spans="2:17" x14ac:dyDescent="0.25">
      <c r="B138" s="13">
        <v>43511</v>
      </c>
      <c r="C138" s="16">
        <v>43800</v>
      </c>
      <c r="D138" s="14">
        <v>8.75</v>
      </c>
      <c r="E138" s="18">
        <v>1002</v>
      </c>
      <c r="F138" s="10">
        <f t="shared" si="30"/>
        <v>10.571099999999999</v>
      </c>
      <c r="H138" s="13">
        <v>43511</v>
      </c>
      <c r="I138" s="29">
        <v>43800</v>
      </c>
      <c r="J138" s="17">
        <v>0.69174640156100298</v>
      </c>
      <c r="L138" s="40" t="str">
        <f t="shared" si="28"/>
        <v>4351143800</v>
      </c>
      <c r="M138" s="53">
        <f t="shared" si="29"/>
        <v>43800</v>
      </c>
      <c r="N138" s="8">
        <f>VLOOKUP(B138,Assumptions!$B$6:$D$1323,3,FALSE)</f>
        <v>0.71021999999999996</v>
      </c>
      <c r="O138" s="54">
        <f t="shared" si="25"/>
        <v>10.754632465447923</v>
      </c>
      <c r="P138" s="31">
        <f>Assumptions!$H$15</f>
        <v>0.94496666666666673</v>
      </c>
      <c r="Q138" s="10">
        <f t="shared" si="26"/>
        <v>10.066071192099439</v>
      </c>
    </row>
    <row r="139" spans="2:17" x14ac:dyDescent="0.25">
      <c r="B139" s="13">
        <v>43511</v>
      </c>
      <c r="C139" s="16">
        <v>43831</v>
      </c>
      <c r="D139" s="14">
        <v>9.0500000000000007</v>
      </c>
      <c r="E139" s="18">
        <v>1099</v>
      </c>
      <c r="F139" s="10">
        <f t="shared" si="30"/>
        <v>11.59445</v>
      </c>
      <c r="H139" s="13">
        <v>43511</v>
      </c>
      <c r="I139" s="29">
        <v>43831</v>
      </c>
      <c r="J139" s="17">
        <v>0.68571901067965546</v>
      </c>
      <c r="L139" s="40" t="str">
        <f t="shared" si="28"/>
        <v>4351143831</v>
      </c>
      <c r="M139" s="53">
        <f t="shared" si="29"/>
        <v>43831</v>
      </c>
      <c r="N139" s="8">
        <f>VLOOKUP(B139,Assumptions!$B$6:$D$1323,3,FALSE)</f>
        <v>0.71021999999999996</v>
      </c>
      <c r="O139" s="54">
        <f t="shared" si="25"/>
        <v>11.163059933395374</v>
      </c>
      <c r="P139" s="31">
        <f>Assumptions!$H$15</f>
        <v>0.94496666666666673</v>
      </c>
      <c r="Q139" s="10">
        <f t="shared" si="26"/>
        <v>10.452021535060849</v>
      </c>
    </row>
    <row r="140" spans="2:17" x14ac:dyDescent="0.25">
      <c r="B140" s="13">
        <v>43511</v>
      </c>
      <c r="C140" s="16">
        <v>43862</v>
      </c>
      <c r="D140" s="14">
        <v>8.9</v>
      </c>
      <c r="E140" s="18">
        <v>1099</v>
      </c>
      <c r="F140" s="10">
        <f t="shared" si="30"/>
        <v>11.59445</v>
      </c>
      <c r="H140" s="13">
        <v>43511</v>
      </c>
      <c r="I140" s="29">
        <v>43862</v>
      </c>
      <c r="J140" s="17">
        <v>0.59147295623037544</v>
      </c>
      <c r="L140" s="40" t="str">
        <f t="shared" si="28"/>
        <v>4351143862</v>
      </c>
      <c r="M140" s="53">
        <f t="shared" si="29"/>
        <v>43862</v>
      </c>
      <c r="N140" s="8">
        <f>VLOOKUP(B140,Assumptions!$B$6:$D$1323,3,FALSE)</f>
        <v>0.71021999999999996</v>
      </c>
      <c r="O140" s="54">
        <f t="shared" si="25"/>
        <v>11.088650114248859</v>
      </c>
      <c r="P140" s="31">
        <f>Assumptions!$H$15</f>
        <v>0.94496666666666673</v>
      </c>
      <c r="Q140" s="10">
        <f t="shared" si="26"/>
        <v>10.381706736294698</v>
      </c>
    </row>
    <row r="141" spans="2:17" x14ac:dyDescent="0.25">
      <c r="B141" s="13">
        <v>43511</v>
      </c>
      <c r="C141" s="16">
        <v>43891</v>
      </c>
      <c r="D141" s="14">
        <v>8.75</v>
      </c>
      <c r="E141" s="18">
        <v>1099</v>
      </c>
      <c r="F141" s="10">
        <f t="shared" si="30"/>
        <v>11.59445</v>
      </c>
      <c r="H141" s="13">
        <v>43511</v>
      </c>
      <c r="I141" s="29">
        <v>43891</v>
      </c>
      <c r="J141" s="17">
        <v>0.49752710897873176</v>
      </c>
      <c r="L141" s="40" t="str">
        <f t="shared" si="28"/>
        <v>4351143891</v>
      </c>
      <c r="M141" s="53">
        <f t="shared" si="29"/>
        <v>43891</v>
      </c>
      <c r="N141" s="8">
        <f>VLOOKUP(B141,Assumptions!$B$6:$D$1323,3,FALSE)</f>
        <v>0.71021999999999996</v>
      </c>
      <c r="O141" s="54">
        <f t="shared" si="25"/>
        <v>11.013839635327294</v>
      </c>
      <c r="P141" s="31">
        <f>Assumptions!$H$15</f>
        <v>0.94496666666666673</v>
      </c>
      <c r="Q141" s="10">
        <f t="shared" si="26"/>
        <v>10.31101332739645</v>
      </c>
    </row>
    <row r="142" spans="2:17" x14ac:dyDescent="0.25">
      <c r="B142" s="13">
        <v>43511</v>
      </c>
      <c r="C142" s="16">
        <v>43922</v>
      </c>
      <c r="D142" s="14">
        <v>7.45</v>
      </c>
      <c r="E142" s="18">
        <v>310</v>
      </c>
      <c r="F142" s="10">
        <f t="shared" si="30"/>
        <v>3.2705000000000002</v>
      </c>
      <c r="H142" s="13">
        <v>43511</v>
      </c>
      <c r="I142" s="29">
        <v>43922</v>
      </c>
      <c r="J142" s="17">
        <v>0.40310828505258567</v>
      </c>
      <c r="L142" s="40" t="str">
        <f t="shared" si="28"/>
        <v>4351143922</v>
      </c>
      <c r="M142" s="53">
        <f t="shared" si="29"/>
        <v>43922</v>
      </c>
      <c r="N142" s="8">
        <f>VLOOKUP(B142,Assumptions!$B$6:$D$1323,3,FALSE)</f>
        <v>0.71021999999999996</v>
      </c>
      <c r="O142" s="54">
        <f t="shared" si="25"/>
        <v>9.4048579499595881</v>
      </c>
      <c r="P142" s="31">
        <f>Assumptions!$H$15</f>
        <v>0.94496666666666673</v>
      </c>
      <c r="Q142" s="10">
        <f t="shared" si="26"/>
        <v>8.7905792674468124</v>
      </c>
    </row>
    <row r="143" spans="2:17" x14ac:dyDescent="0.25">
      <c r="B143" s="13">
        <v>43511</v>
      </c>
      <c r="C143" s="16">
        <v>43952</v>
      </c>
      <c r="D143" s="14">
        <v>7.1</v>
      </c>
      <c r="E143" s="18">
        <v>310</v>
      </c>
      <c r="F143" s="10">
        <f t="shared" si="30"/>
        <v>3.2705000000000002</v>
      </c>
      <c r="H143" s="13">
        <v>43511</v>
      </c>
      <c r="I143" s="29">
        <v>43952</v>
      </c>
      <c r="J143" s="17">
        <v>0.39709968334415535</v>
      </c>
      <c r="L143" s="40" t="str">
        <f t="shared" si="28"/>
        <v>4351143952</v>
      </c>
      <c r="M143" s="53">
        <f t="shared" si="29"/>
        <v>43952</v>
      </c>
      <c r="N143" s="8">
        <f>VLOOKUP(B143,Assumptions!$B$6:$D$1323,3,FALSE)</f>
        <v>0.71021999999999996</v>
      </c>
      <c r="O143" s="54">
        <f t="shared" si="25"/>
        <v>8.9457633068451052</v>
      </c>
      <c r="P143" s="31">
        <f>Assumptions!$H$15</f>
        <v>0.94496666666666673</v>
      </c>
      <c r="Q143" s="10">
        <f t="shared" si="26"/>
        <v>8.356750132858398</v>
      </c>
    </row>
    <row r="144" spans="2:17" x14ac:dyDescent="0.25">
      <c r="B144" s="13">
        <v>43511</v>
      </c>
      <c r="C144" s="16">
        <v>43983</v>
      </c>
      <c r="D144" s="14">
        <v>7</v>
      </c>
      <c r="E144" s="18">
        <v>310</v>
      </c>
      <c r="F144" s="10">
        <f t="shared" si="30"/>
        <v>3.2705000000000002</v>
      </c>
      <c r="H144" s="13">
        <v>43511</v>
      </c>
      <c r="I144" s="29">
        <v>43983</v>
      </c>
      <c r="J144" s="17">
        <v>0.41628829355841129</v>
      </c>
      <c r="L144" s="40" t="str">
        <f t="shared" si="28"/>
        <v>4351143983</v>
      </c>
      <c r="M144" s="53">
        <f t="shared" si="29"/>
        <v>43983</v>
      </c>
      <c r="N144" s="8">
        <f>VLOOKUP(B144,Assumptions!$B$6:$D$1323,3,FALSE)</f>
        <v>0.71021999999999996</v>
      </c>
      <c r="O144" s="54">
        <f t="shared" si="25"/>
        <v>8.7866928976971295</v>
      </c>
      <c r="P144" s="31">
        <f>Assumptions!$H$15</f>
        <v>0.94496666666666673</v>
      </c>
      <c r="Q144" s="10">
        <f t="shared" si="26"/>
        <v>8.2064338985605314</v>
      </c>
    </row>
    <row r="145" spans="2:17" x14ac:dyDescent="0.25">
      <c r="B145" s="13">
        <v>43511</v>
      </c>
      <c r="C145" s="16">
        <v>44013</v>
      </c>
      <c r="D145" s="14">
        <v>7</v>
      </c>
      <c r="E145" s="18">
        <v>310</v>
      </c>
      <c r="F145" s="10">
        <f t="shared" si="30"/>
        <v>3.2705000000000002</v>
      </c>
      <c r="H145" s="13">
        <v>43511</v>
      </c>
      <c r="I145" s="29">
        <v>44013</v>
      </c>
      <c r="J145" s="17">
        <v>0.45096345524277009</v>
      </c>
      <c r="L145" s="40" t="str">
        <f t="shared" si="28"/>
        <v>4351144013</v>
      </c>
      <c r="M145" s="53">
        <f t="shared" si="29"/>
        <v>44013</v>
      </c>
      <c r="N145" s="8">
        <f>VLOOKUP(B145,Assumptions!$B$6:$D$1323,3,FALSE)</f>
        <v>0.71021999999999996</v>
      </c>
      <c r="O145" s="54">
        <f t="shared" si="25"/>
        <v>8.7404150516303947</v>
      </c>
      <c r="P145" s="31">
        <f>Assumptions!$H$15</f>
        <v>0.94496666666666673</v>
      </c>
      <c r="Q145" s="10">
        <f t="shared" si="26"/>
        <v>8.1627028766223368</v>
      </c>
    </row>
    <row r="146" spans="2:17" x14ac:dyDescent="0.25">
      <c r="B146" s="13">
        <v>43511</v>
      </c>
      <c r="C146" s="16">
        <v>44044</v>
      </c>
      <c r="D146" s="14">
        <v>7.05</v>
      </c>
      <c r="E146" s="18">
        <v>310</v>
      </c>
      <c r="F146" s="10">
        <f t="shared" si="30"/>
        <v>3.2705000000000002</v>
      </c>
      <c r="H146" s="13">
        <v>43511</v>
      </c>
      <c r="I146" s="29">
        <v>44044</v>
      </c>
      <c r="J146" s="17">
        <v>0.46938992399862445</v>
      </c>
      <c r="L146" s="40" t="str">
        <f t="shared" si="28"/>
        <v>4351144044</v>
      </c>
      <c r="M146" s="53">
        <f t="shared" si="29"/>
        <v>44044</v>
      </c>
      <c r="N146" s="8">
        <f>VLOOKUP(B146,Assumptions!$B$6:$D$1323,3,FALSE)</f>
        <v>0.71021999999999996</v>
      </c>
      <c r="O146" s="54">
        <f t="shared" si="25"/>
        <v>8.7825534281432542</v>
      </c>
      <c r="P146" s="31">
        <f>Assumptions!$H$15</f>
        <v>0.94496666666666673</v>
      </c>
      <c r="Q146" s="10">
        <f t="shared" si="26"/>
        <v>8.2025222378144385</v>
      </c>
    </row>
    <row r="147" spans="2:17" x14ac:dyDescent="0.25">
      <c r="B147" s="13">
        <v>43511</v>
      </c>
      <c r="C147" s="16">
        <v>44075</v>
      </c>
      <c r="D147" s="14">
        <v>7.15</v>
      </c>
      <c r="E147" s="18">
        <v>310</v>
      </c>
      <c r="F147" s="10">
        <f t="shared" si="30"/>
        <v>3.2705000000000002</v>
      </c>
      <c r="H147" s="13">
        <v>43511</v>
      </c>
      <c r="I147" s="29">
        <v>44075</v>
      </c>
      <c r="J147" s="17">
        <v>0.48502657906754643</v>
      </c>
      <c r="L147" s="40" t="str">
        <f t="shared" si="28"/>
        <v>4351144075</v>
      </c>
      <c r="M147" s="53">
        <f t="shared" si="29"/>
        <v>44075</v>
      </c>
      <c r="N147" s="8">
        <f>VLOOKUP(B147,Assumptions!$B$6:$D$1323,3,FALSE)</f>
        <v>0.71021999999999996</v>
      </c>
      <c r="O147" s="54">
        <f t="shared" si="25"/>
        <v>8.8951456613369704</v>
      </c>
      <c r="P147" s="31">
        <f>Assumptions!$H$15</f>
        <v>0.94496666666666673</v>
      </c>
      <c r="Q147" s="10">
        <f t="shared" si="26"/>
        <v>8.3089181451080609</v>
      </c>
    </row>
    <row r="148" spans="2:17" x14ac:dyDescent="0.25">
      <c r="B148" s="13">
        <v>43511</v>
      </c>
      <c r="C148" s="16">
        <v>44105</v>
      </c>
      <c r="D148" s="14">
        <v>7.6</v>
      </c>
      <c r="E148" s="18">
        <v>310</v>
      </c>
      <c r="F148" s="10">
        <f t="shared" si="30"/>
        <v>3.2705000000000002</v>
      </c>
      <c r="H148" s="13">
        <v>43511</v>
      </c>
      <c r="I148" s="29">
        <v>44105</v>
      </c>
      <c r="J148" s="17">
        <v>0.53180498261024067</v>
      </c>
      <c r="L148" s="40" t="str">
        <f t="shared" si="28"/>
        <v>4351144105</v>
      </c>
      <c r="M148" s="53">
        <f t="shared" si="29"/>
        <v>44105</v>
      </c>
      <c r="N148" s="8">
        <f>VLOOKUP(B148,Assumptions!$B$6:$D$1323,3,FALSE)</f>
        <v>0.71021999999999996</v>
      </c>
      <c r="O148" s="54">
        <f t="shared" ref="O148:O168" si="31">(D148-J148)/N148/mmbtu_gj</f>
        <v>9.4332895679607986</v>
      </c>
      <c r="P148" s="31">
        <f>Assumptions!$H$15</f>
        <v>0.94496666666666673</v>
      </c>
      <c r="Q148" s="10">
        <f t="shared" ref="Q148:Q171" si="32">(O148-opex_2017)*P148-transport_2017</f>
        <v>8.8174461987373576</v>
      </c>
    </row>
    <row r="149" spans="2:17" x14ac:dyDescent="0.25">
      <c r="B149" s="13">
        <v>43511</v>
      </c>
      <c r="C149" s="16">
        <v>44136</v>
      </c>
      <c r="D149" s="14">
        <v>7.85</v>
      </c>
      <c r="E149" s="18">
        <v>310</v>
      </c>
      <c r="F149" s="10">
        <f t="shared" si="30"/>
        <v>3.2705000000000002</v>
      </c>
      <c r="H149" s="13">
        <v>43511</v>
      </c>
      <c r="I149" s="29">
        <v>44136</v>
      </c>
      <c r="J149" s="17">
        <v>0.53415076714891541</v>
      </c>
      <c r="L149" s="40" t="str">
        <f t="shared" si="28"/>
        <v>4351144136</v>
      </c>
      <c r="M149" s="53">
        <f t="shared" si="29"/>
        <v>44136</v>
      </c>
      <c r="N149" s="8">
        <f>VLOOKUP(B149,Assumptions!$B$6:$D$1323,3,FALSE)</f>
        <v>0.71021999999999996</v>
      </c>
      <c r="O149" s="54">
        <f t="shared" si="31"/>
        <v>9.7638115642307284</v>
      </c>
      <c r="P149" s="31">
        <f>Assumptions!$H$15</f>
        <v>0.94496666666666673</v>
      </c>
      <c r="Q149" s="10">
        <f t="shared" si="32"/>
        <v>9.1297784678125655</v>
      </c>
    </row>
    <row r="150" spans="2:17" x14ac:dyDescent="0.25">
      <c r="B150" s="13">
        <v>43511</v>
      </c>
      <c r="C150" s="16">
        <v>44166</v>
      </c>
      <c r="D150" s="14">
        <v>8.6999999999999993</v>
      </c>
      <c r="E150" s="18">
        <v>310</v>
      </c>
      <c r="F150" s="10">
        <f t="shared" si="30"/>
        <v>3.2705000000000002</v>
      </c>
      <c r="H150" s="13">
        <v>43511</v>
      </c>
      <c r="I150" s="29">
        <v>44166</v>
      </c>
      <c r="J150" s="17">
        <v>0.57993088719291519</v>
      </c>
      <c r="L150" s="40" t="str">
        <f t="shared" si="28"/>
        <v>4351144166</v>
      </c>
      <c r="M150" s="53">
        <f t="shared" si="29"/>
        <v>44166</v>
      </c>
      <c r="N150" s="8">
        <f>VLOOKUP(B150,Assumptions!$B$6:$D$1323,3,FALSE)</f>
        <v>0.71021999999999996</v>
      </c>
      <c r="O150" s="54">
        <f t="shared" si="31"/>
        <v>10.837132119941321</v>
      </c>
      <c r="P150" s="31">
        <f>Assumptions!$H$15</f>
        <v>0.94496666666666673</v>
      </c>
      <c r="Q150" s="10">
        <f t="shared" si="32"/>
        <v>10.144030615607218</v>
      </c>
    </row>
    <row r="151" spans="2:17" x14ac:dyDescent="0.25">
      <c r="B151" s="13">
        <v>43523</v>
      </c>
      <c r="C151" s="16">
        <v>43556</v>
      </c>
      <c r="D151" s="14">
        <v>6.15</v>
      </c>
      <c r="E151" s="18">
        <v>2828</v>
      </c>
      <c r="F151" s="10">
        <f t="shared" si="30"/>
        <v>29.8354</v>
      </c>
      <c r="H151" s="13">
        <v>43518</v>
      </c>
      <c r="I151" s="29">
        <v>43556</v>
      </c>
      <c r="J151" s="17">
        <v>0.4551481911744551</v>
      </c>
      <c r="L151" s="40" t="str">
        <f t="shared" si="28"/>
        <v>4352343556</v>
      </c>
      <c r="M151" s="53">
        <f t="shared" ref="M151:M171" si="33">IF(C151="",NA(),C151)</f>
        <v>43556</v>
      </c>
      <c r="N151" s="8">
        <f>VLOOKUP(B151,Assumptions!$B$6:$D$1323,3,FALSE)</f>
        <v>0.71482000000000001</v>
      </c>
      <c r="O151" s="54">
        <f t="shared" si="31"/>
        <v>7.5515007971722117</v>
      </c>
      <c r="P151" s="31">
        <f>Assumptions!$H$15</f>
        <v>0.94496666666666673</v>
      </c>
      <c r="Q151" s="10">
        <f t="shared" si="32"/>
        <v>7.0392185366345021</v>
      </c>
    </row>
    <row r="152" spans="2:17" x14ac:dyDescent="0.25">
      <c r="B152" s="13">
        <v>43523</v>
      </c>
      <c r="C152" s="16">
        <v>43586</v>
      </c>
      <c r="D152" s="14">
        <v>6.35</v>
      </c>
      <c r="E152" s="18">
        <v>2795</v>
      </c>
      <c r="F152" s="10">
        <f t="shared" si="30"/>
        <v>29.48725</v>
      </c>
      <c r="H152" s="13">
        <v>43518</v>
      </c>
      <c r="I152" s="29">
        <v>43586</v>
      </c>
      <c r="J152" s="17">
        <v>0.50631434585672463</v>
      </c>
      <c r="L152" s="40" t="str">
        <f t="shared" si="28"/>
        <v>4352343586</v>
      </c>
      <c r="M152" s="53">
        <f t="shared" si="33"/>
        <v>43586</v>
      </c>
      <c r="N152" s="8">
        <f>VLOOKUP(B152,Assumptions!$B$6:$D$1323,3,FALSE)</f>
        <v>0.71482000000000001</v>
      </c>
      <c r="O152" s="54">
        <f t="shared" si="31"/>
        <v>7.7488578029895123</v>
      </c>
      <c r="P152" s="31">
        <f>Assumptions!$H$15</f>
        <v>0.94496666666666673</v>
      </c>
      <c r="Q152" s="10">
        <f t="shared" si="32"/>
        <v>7.2257143285649903</v>
      </c>
    </row>
    <row r="153" spans="2:17" x14ac:dyDescent="0.25">
      <c r="B153" s="13">
        <v>43523</v>
      </c>
      <c r="C153" s="16">
        <v>43617</v>
      </c>
      <c r="D153" s="14">
        <v>6.6</v>
      </c>
      <c r="E153" s="18">
        <v>2432</v>
      </c>
      <c r="F153" s="10">
        <f t="shared" si="30"/>
        <v>25.657599999999999</v>
      </c>
      <c r="H153" s="13">
        <v>43518</v>
      </c>
      <c r="I153" s="29">
        <v>43617</v>
      </c>
      <c r="J153" s="17">
        <v>0.51844019782143835</v>
      </c>
      <c r="L153" s="40" t="str">
        <f t="shared" si="28"/>
        <v>4352343617</v>
      </c>
      <c r="M153" s="53">
        <f t="shared" si="33"/>
        <v>43617</v>
      </c>
      <c r="N153" s="8">
        <f>VLOOKUP(B153,Assumptions!$B$6:$D$1323,3,FALSE)</f>
        <v>0.71482000000000001</v>
      </c>
      <c r="O153" s="54">
        <f t="shared" si="31"/>
        <v>8.0642842405539295</v>
      </c>
      <c r="P153" s="31">
        <f>Assumptions!$H$15</f>
        <v>0.94496666666666673</v>
      </c>
      <c r="Q153" s="10">
        <f t="shared" si="32"/>
        <v>7.5237817978487787</v>
      </c>
    </row>
    <row r="154" spans="2:17" x14ac:dyDescent="0.25">
      <c r="B154" s="13">
        <v>43523</v>
      </c>
      <c r="C154" s="16">
        <v>43647</v>
      </c>
      <c r="D154" s="14">
        <v>6.8</v>
      </c>
      <c r="E154" s="18">
        <v>3141</v>
      </c>
      <c r="F154" s="10">
        <f t="shared" si="30"/>
        <v>33.137549999999997</v>
      </c>
      <c r="H154" s="13">
        <v>43518</v>
      </c>
      <c r="I154" s="29">
        <v>43647</v>
      </c>
      <c r="J154" s="17">
        <v>0.55586923934863441</v>
      </c>
      <c r="L154" s="40" t="str">
        <f t="shared" si="28"/>
        <v>4352343647</v>
      </c>
      <c r="M154" s="53">
        <f t="shared" si="33"/>
        <v>43647</v>
      </c>
      <c r="N154" s="8">
        <f>VLOOKUP(B154,Assumptions!$B$6:$D$1323,3,FALSE)</f>
        <v>0.71482000000000001</v>
      </c>
      <c r="O154" s="54">
        <f t="shared" si="31"/>
        <v>8.2798569654845195</v>
      </c>
      <c r="P154" s="31">
        <f>Assumptions!$H$15</f>
        <v>0.94496666666666673</v>
      </c>
      <c r="Q154" s="10">
        <f t="shared" si="32"/>
        <v>7.7274908371506879</v>
      </c>
    </row>
    <row r="155" spans="2:17" x14ac:dyDescent="0.25">
      <c r="B155" s="13">
        <v>43523</v>
      </c>
      <c r="C155" s="16">
        <v>43678</v>
      </c>
      <c r="D155" s="14">
        <v>6.9</v>
      </c>
      <c r="E155" s="18">
        <v>2908</v>
      </c>
      <c r="F155" s="10">
        <f t="shared" si="30"/>
        <v>30.679400000000001</v>
      </c>
      <c r="H155" s="13">
        <v>43518</v>
      </c>
      <c r="I155" s="29">
        <v>43678</v>
      </c>
      <c r="J155" s="17">
        <v>0.58773859270028428</v>
      </c>
      <c r="L155" s="40" t="str">
        <f t="shared" si="28"/>
        <v>4352343678</v>
      </c>
      <c r="M155" s="53">
        <f t="shared" si="33"/>
        <v>43678</v>
      </c>
      <c r="N155" s="8">
        <f>VLOOKUP(B155,Assumptions!$B$6:$D$1323,3,FALSE)</f>
        <v>0.71482000000000001</v>
      </c>
      <c r="O155" s="54">
        <f t="shared" si="31"/>
        <v>8.370199725884282</v>
      </c>
      <c r="P155" s="31">
        <f>Assumptions!$H$15</f>
        <v>0.94496666666666673</v>
      </c>
      <c r="Q155" s="10">
        <f t="shared" si="32"/>
        <v>7.8128617343031168</v>
      </c>
    </row>
    <row r="156" spans="2:17" x14ac:dyDescent="0.25">
      <c r="B156" s="13">
        <v>43523</v>
      </c>
      <c r="C156" s="16">
        <v>43709</v>
      </c>
      <c r="D156" s="14">
        <v>7</v>
      </c>
      <c r="E156" s="18">
        <v>2778</v>
      </c>
      <c r="F156" s="10">
        <f t="shared" si="30"/>
        <v>29.3079</v>
      </c>
      <c r="H156" s="13">
        <v>43518</v>
      </c>
      <c r="I156" s="29">
        <v>43709</v>
      </c>
      <c r="J156" s="17">
        <v>0.52775383618616456</v>
      </c>
      <c r="L156" s="40" t="str">
        <f t="shared" si="28"/>
        <v>4352343709</v>
      </c>
      <c r="M156" s="53">
        <f t="shared" si="33"/>
        <v>43709</v>
      </c>
      <c r="N156" s="8">
        <f>VLOOKUP(B156,Assumptions!$B$6:$D$1323,3,FALSE)</f>
        <v>0.71482000000000001</v>
      </c>
      <c r="O156" s="54">
        <f t="shared" si="31"/>
        <v>8.582343089207539</v>
      </c>
      <c r="P156" s="31">
        <f>Assumptions!$H$15</f>
        <v>0.94496666666666673</v>
      </c>
      <c r="Q156" s="10">
        <f t="shared" si="32"/>
        <v>8.0133301411981517</v>
      </c>
    </row>
    <row r="157" spans="2:17" x14ac:dyDescent="0.25">
      <c r="B157" s="13">
        <v>43523</v>
      </c>
      <c r="C157" s="16">
        <v>43739</v>
      </c>
      <c r="D157" s="14">
        <v>7.6</v>
      </c>
      <c r="E157" s="18">
        <v>1537</v>
      </c>
      <c r="F157" s="10">
        <f t="shared" si="30"/>
        <v>16.215349999999997</v>
      </c>
      <c r="H157" s="13">
        <v>43518</v>
      </c>
      <c r="I157" s="29">
        <v>43739</v>
      </c>
      <c r="J157" s="17">
        <v>0.56828172753509953</v>
      </c>
      <c r="L157" s="40" t="str">
        <f t="shared" si="28"/>
        <v>4352343739</v>
      </c>
      <c r="M157" s="53">
        <f t="shared" si="33"/>
        <v>43739</v>
      </c>
      <c r="N157" s="8">
        <f>VLOOKUP(B157,Assumptions!$B$6:$D$1323,3,FALSE)</f>
        <v>0.71482000000000001</v>
      </c>
      <c r="O157" s="54">
        <f t="shared" si="31"/>
        <v>9.3242156113207049</v>
      </c>
      <c r="P157" s="31">
        <f>Assumptions!$H$15</f>
        <v>0.94496666666666673</v>
      </c>
      <c r="Q157" s="10">
        <f t="shared" si="32"/>
        <v>8.7143749455110235</v>
      </c>
    </row>
    <row r="158" spans="2:17" x14ac:dyDescent="0.25">
      <c r="B158" s="13">
        <v>43523</v>
      </c>
      <c r="C158" s="16">
        <v>43770</v>
      </c>
      <c r="D158" s="14">
        <v>8.3000000000000007</v>
      </c>
      <c r="E158" s="18">
        <v>1602</v>
      </c>
      <c r="F158" s="10">
        <f t="shared" si="30"/>
        <v>16.9011</v>
      </c>
      <c r="H158" s="13">
        <v>43518</v>
      </c>
      <c r="I158" s="29">
        <v>43770</v>
      </c>
      <c r="J158" s="17">
        <v>0.67238405123523093</v>
      </c>
      <c r="L158" s="40" t="str">
        <f t="shared" si="28"/>
        <v>4352343770</v>
      </c>
      <c r="M158" s="53">
        <f t="shared" si="33"/>
        <v>43770</v>
      </c>
      <c r="N158" s="8">
        <f>VLOOKUP(B158,Assumptions!$B$6:$D$1323,3,FALSE)</f>
        <v>0.71482000000000001</v>
      </c>
      <c r="O158" s="54">
        <f t="shared" si="31"/>
        <v>10.114389250367433</v>
      </c>
      <c r="P158" s="31">
        <f>Assumptions!$H$15</f>
        <v>0.94496666666666673</v>
      </c>
      <c r="Q158" s="10">
        <f t="shared" si="32"/>
        <v>9.461062695288879</v>
      </c>
    </row>
    <row r="159" spans="2:17" x14ac:dyDescent="0.25">
      <c r="B159" s="13">
        <v>43523</v>
      </c>
      <c r="C159" s="16">
        <v>43800</v>
      </c>
      <c r="D159" s="14">
        <v>9.15</v>
      </c>
      <c r="E159" s="18">
        <v>1181</v>
      </c>
      <c r="F159" s="10">
        <f t="shared" si="30"/>
        <v>12.45955</v>
      </c>
      <c r="H159" s="13">
        <v>43518</v>
      </c>
      <c r="I159" s="29">
        <v>43800</v>
      </c>
      <c r="J159" s="17">
        <v>0.82158968729277959</v>
      </c>
      <c r="L159" s="40" t="str">
        <f t="shared" si="28"/>
        <v>4352343800</v>
      </c>
      <c r="M159" s="53">
        <f t="shared" si="33"/>
        <v>43800</v>
      </c>
      <c r="N159" s="8">
        <f>VLOOKUP(B159,Assumptions!$B$6:$D$1323,3,FALSE)</f>
        <v>0.71482000000000001</v>
      </c>
      <c r="O159" s="54">
        <f t="shared" si="31"/>
        <v>11.043658242014224</v>
      </c>
      <c r="P159" s="31">
        <f>Assumptions!$H$15</f>
        <v>0.94496666666666673</v>
      </c>
      <c r="Q159" s="10">
        <f t="shared" si="32"/>
        <v>10.339190916762043</v>
      </c>
    </row>
    <row r="160" spans="2:17" x14ac:dyDescent="0.25">
      <c r="B160" s="13">
        <v>43523</v>
      </c>
      <c r="C160" s="16">
        <v>43831</v>
      </c>
      <c r="D160" s="14">
        <v>9.1999999999999993</v>
      </c>
      <c r="E160" s="18">
        <v>1460</v>
      </c>
      <c r="F160" s="10">
        <f t="shared" si="30"/>
        <v>15.403</v>
      </c>
      <c r="H160" s="13">
        <v>43518</v>
      </c>
      <c r="I160" s="29">
        <v>43831</v>
      </c>
      <c r="J160" s="17">
        <v>0.66316936714760444</v>
      </c>
      <c r="L160" s="40" t="str">
        <f t="shared" si="28"/>
        <v>4352343831</v>
      </c>
      <c r="M160" s="53">
        <f t="shared" si="33"/>
        <v>43831</v>
      </c>
      <c r="N160" s="8">
        <f>VLOOKUP(B160,Assumptions!$B$6:$D$1323,3,FALSE)</f>
        <v>0.71482000000000001</v>
      </c>
      <c r="O160" s="54">
        <f t="shared" si="31"/>
        <v>11.320028245406419</v>
      </c>
      <c r="P160" s="31">
        <f>Assumptions!$H$15</f>
        <v>0.94496666666666673</v>
      </c>
      <c r="Q160" s="10">
        <f t="shared" si="32"/>
        <v>10.600351357634221</v>
      </c>
    </row>
    <row r="161" spans="2:17" x14ac:dyDescent="0.25">
      <c r="B161" s="13">
        <v>43523</v>
      </c>
      <c r="C161" s="16">
        <v>43862</v>
      </c>
      <c r="D161" s="14">
        <v>9.3000000000000007</v>
      </c>
      <c r="E161" s="18">
        <v>1460</v>
      </c>
      <c r="F161" s="10">
        <f t="shared" si="30"/>
        <v>15.403</v>
      </c>
      <c r="H161" s="13">
        <v>43518</v>
      </c>
      <c r="I161" s="29">
        <v>43862</v>
      </c>
      <c r="J161" s="17">
        <v>0.56727985202309017</v>
      </c>
      <c r="L161" s="40" t="str">
        <f t="shared" si="28"/>
        <v>4352343862</v>
      </c>
      <c r="M161" s="53">
        <f t="shared" si="33"/>
        <v>43862</v>
      </c>
      <c r="N161" s="8">
        <f>VLOOKUP(B161,Assumptions!$B$6:$D$1323,3,FALSE)</f>
        <v>0.71482000000000001</v>
      </c>
      <c r="O161" s="54">
        <f t="shared" si="31"/>
        <v>11.579782121236514</v>
      </c>
      <c r="P161" s="31">
        <f>Assumptions!$H$15</f>
        <v>0.94496666666666673</v>
      </c>
      <c r="Q161" s="10">
        <f t="shared" si="32"/>
        <v>10.845810111831133</v>
      </c>
    </row>
    <row r="162" spans="2:17" x14ac:dyDescent="0.25">
      <c r="B162" s="13">
        <v>43523</v>
      </c>
      <c r="C162" s="16">
        <v>43891</v>
      </c>
      <c r="D162" s="14">
        <v>8.65</v>
      </c>
      <c r="E162" s="18">
        <v>1445</v>
      </c>
      <c r="F162" s="10">
        <f t="shared" si="30"/>
        <v>15.24475</v>
      </c>
      <c r="H162" s="13">
        <v>43518</v>
      </c>
      <c r="I162" s="29">
        <v>43891</v>
      </c>
      <c r="J162" s="17">
        <v>0.46688201073700092</v>
      </c>
      <c r="L162" s="40" t="str">
        <f t="shared" si="28"/>
        <v>4352343891</v>
      </c>
      <c r="M162" s="53">
        <f t="shared" si="33"/>
        <v>43891</v>
      </c>
      <c r="N162" s="8">
        <f>VLOOKUP(B162,Assumptions!$B$6:$D$1323,3,FALSE)</f>
        <v>0.71482000000000001</v>
      </c>
      <c r="O162" s="54">
        <f t="shared" si="31"/>
        <v>10.850997373365859</v>
      </c>
      <c r="P162" s="31">
        <f>Assumptions!$H$15</f>
        <v>0.94496666666666673</v>
      </c>
      <c r="Q162" s="10">
        <f t="shared" si="32"/>
        <v>10.157132817918292</v>
      </c>
    </row>
    <row r="163" spans="2:17" x14ac:dyDescent="0.25">
      <c r="B163" s="13">
        <v>43523</v>
      </c>
      <c r="C163" s="16">
        <v>43922</v>
      </c>
      <c r="D163" s="14">
        <v>7.4249999999999998</v>
      </c>
      <c r="E163" s="18">
        <v>413</v>
      </c>
      <c r="F163" s="10">
        <f t="shared" si="30"/>
        <v>4.3571499999999999</v>
      </c>
      <c r="H163" s="13">
        <v>43518</v>
      </c>
      <c r="I163" s="29">
        <v>43922</v>
      </c>
      <c r="J163" s="17">
        <v>0.41290592377872465</v>
      </c>
      <c r="L163" s="40" t="str">
        <f t="shared" si="28"/>
        <v>4352343922</v>
      </c>
      <c r="M163" s="53">
        <f t="shared" si="33"/>
        <v>43922</v>
      </c>
      <c r="N163" s="8">
        <f>VLOOKUP(B163,Assumptions!$B$6:$D$1323,3,FALSE)</f>
        <v>0.71482000000000001</v>
      </c>
      <c r="O163" s="54">
        <f t="shared" si="31"/>
        <v>9.2981934884363238</v>
      </c>
      <c r="P163" s="31">
        <f>Assumptions!$H$15</f>
        <v>0.94496666666666673</v>
      </c>
      <c r="Q163" s="10">
        <f t="shared" si="32"/>
        <v>8.6897849067893791</v>
      </c>
    </row>
    <row r="164" spans="2:17" x14ac:dyDescent="0.25">
      <c r="B164" s="13">
        <v>43523</v>
      </c>
      <c r="C164" s="16">
        <v>43952</v>
      </c>
      <c r="D164" s="14">
        <v>7.125</v>
      </c>
      <c r="E164" s="18">
        <v>413</v>
      </c>
      <c r="F164" s="10">
        <f t="shared" si="30"/>
        <v>4.3571499999999999</v>
      </c>
      <c r="H164" s="13">
        <v>43518</v>
      </c>
      <c r="I164" s="29">
        <v>43952</v>
      </c>
      <c r="J164" s="17">
        <v>0.41107654927966142</v>
      </c>
      <c r="L164" s="40" t="str">
        <f t="shared" si="28"/>
        <v>4352343952</v>
      </c>
      <c r="M164" s="53">
        <f t="shared" si="33"/>
        <v>43952</v>
      </c>
      <c r="N164" s="8">
        <f>VLOOKUP(B164,Assumptions!$B$6:$D$1323,3,FALSE)</f>
        <v>0.71482000000000001</v>
      </c>
      <c r="O164" s="54">
        <f t="shared" si="31"/>
        <v>8.9028125739278536</v>
      </c>
      <c r="P164" s="31">
        <f>Assumptions!$H$15</f>
        <v>0.94496666666666673</v>
      </c>
      <c r="Q164" s="10">
        <f t="shared" si="32"/>
        <v>8.3161631219426919</v>
      </c>
    </row>
    <row r="165" spans="2:17" x14ac:dyDescent="0.25">
      <c r="B165" s="13">
        <v>43523</v>
      </c>
      <c r="C165" s="16">
        <v>43983</v>
      </c>
      <c r="D165" s="14">
        <v>7.05</v>
      </c>
      <c r="E165" s="18">
        <v>413</v>
      </c>
      <c r="F165" s="10">
        <f t="shared" si="30"/>
        <v>4.3571499999999999</v>
      </c>
      <c r="H165" s="13">
        <v>43518</v>
      </c>
      <c r="I165" s="29">
        <v>43983</v>
      </c>
      <c r="J165" s="17">
        <v>0.42814249626765616</v>
      </c>
      <c r="L165" s="40" t="str">
        <f t="shared" si="28"/>
        <v>4352343983</v>
      </c>
      <c r="M165" s="53">
        <f t="shared" si="33"/>
        <v>43983</v>
      </c>
      <c r="N165" s="8">
        <f>VLOOKUP(B165,Assumptions!$B$6:$D$1323,3,FALSE)</f>
        <v>0.71482000000000001</v>
      </c>
      <c r="O165" s="54">
        <f t="shared" si="31"/>
        <v>8.7807310702450305</v>
      </c>
      <c r="P165" s="31">
        <f>Assumptions!$H$15</f>
        <v>0.94496666666666673</v>
      </c>
      <c r="Q165" s="10">
        <f t="shared" si="32"/>
        <v>8.2008001703458806</v>
      </c>
    </row>
    <row r="166" spans="2:17" x14ac:dyDescent="0.25">
      <c r="B166" s="13">
        <v>43523</v>
      </c>
      <c r="C166" s="16">
        <v>44013</v>
      </c>
      <c r="D166" s="14">
        <v>7.2</v>
      </c>
      <c r="E166" s="18">
        <v>413</v>
      </c>
      <c r="F166" s="10">
        <f t="shared" si="30"/>
        <v>4.3571499999999999</v>
      </c>
      <c r="H166" s="13">
        <v>43518</v>
      </c>
      <c r="I166" s="29">
        <v>44013</v>
      </c>
      <c r="J166" s="17">
        <v>0.46577548035027228</v>
      </c>
      <c r="L166" s="40" t="str">
        <f t="shared" si="28"/>
        <v>4352344013</v>
      </c>
      <c r="M166" s="53">
        <f t="shared" si="33"/>
        <v>44013</v>
      </c>
      <c r="N166" s="8">
        <f>VLOOKUP(B166,Assumptions!$B$6:$D$1323,3,FALSE)</f>
        <v>0.71482000000000001</v>
      </c>
      <c r="O166" s="54">
        <f t="shared" si="31"/>
        <v>8.9297322451238887</v>
      </c>
      <c r="P166" s="31">
        <f>Assumptions!$H$15</f>
        <v>0.94496666666666673</v>
      </c>
      <c r="Q166" s="10">
        <f t="shared" si="32"/>
        <v>8.341601313900572</v>
      </c>
    </row>
    <row r="167" spans="2:17" x14ac:dyDescent="0.25">
      <c r="B167" s="13">
        <v>43523</v>
      </c>
      <c r="C167" s="16">
        <v>44044</v>
      </c>
      <c r="D167" s="14">
        <v>7.2249999999999996</v>
      </c>
      <c r="E167" s="18">
        <v>413</v>
      </c>
      <c r="F167" s="10">
        <f t="shared" si="30"/>
        <v>4.3571499999999999</v>
      </c>
      <c r="H167" s="13">
        <v>43518</v>
      </c>
      <c r="I167" s="29">
        <v>44044</v>
      </c>
      <c r="J167" s="17">
        <v>0.4752513960261312</v>
      </c>
      <c r="L167" s="40" t="str">
        <f t="shared" si="28"/>
        <v>4352344044</v>
      </c>
      <c r="M167" s="53">
        <f t="shared" si="33"/>
        <v>44044</v>
      </c>
      <c r="N167" s="8">
        <f>VLOOKUP(B167,Assumptions!$B$6:$D$1323,3,FALSE)</f>
        <v>0.71482000000000001</v>
      </c>
      <c r="O167" s="54">
        <f t="shared" si="31"/>
        <v>8.9503175279520466</v>
      </c>
      <c r="P167" s="31">
        <f>Assumptions!$H$15</f>
        <v>0.94496666666666673</v>
      </c>
      <c r="Q167" s="10">
        <f t="shared" si="32"/>
        <v>8.361053719997086</v>
      </c>
    </row>
    <row r="168" spans="2:17" x14ac:dyDescent="0.25">
      <c r="B168" s="13">
        <v>43523</v>
      </c>
      <c r="C168" s="16">
        <v>44075</v>
      </c>
      <c r="D168" s="14">
        <v>7.3250000000000002</v>
      </c>
      <c r="E168" s="18">
        <v>413</v>
      </c>
      <c r="F168" s="10">
        <f t="shared" si="30"/>
        <v>4.3571499999999999</v>
      </c>
      <c r="H168" s="13">
        <v>43518</v>
      </c>
      <c r="I168" s="29">
        <v>44075</v>
      </c>
      <c r="J168" s="17">
        <v>0.48596662162560494</v>
      </c>
      <c r="L168" s="40" t="str">
        <f t="shared" si="28"/>
        <v>4352344075</v>
      </c>
      <c r="M168" s="53">
        <f t="shared" si="33"/>
        <v>44075</v>
      </c>
      <c r="N168" s="8">
        <f>VLOOKUP(B168,Assumptions!$B$6:$D$1323,3,FALSE)</f>
        <v>0.71482000000000001</v>
      </c>
      <c r="O168" s="54">
        <f t="shared" si="31"/>
        <v>9.0687111346155298</v>
      </c>
      <c r="P168" s="31">
        <f>Assumptions!$H$15</f>
        <v>0.94496666666666673</v>
      </c>
      <c r="Q168" s="10">
        <f t="shared" si="32"/>
        <v>8.4729317318405233</v>
      </c>
    </row>
    <row r="169" spans="2:17" x14ac:dyDescent="0.25">
      <c r="B169" s="13">
        <v>43523</v>
      </c>
      <c r="C169" s="16">
        <v>44105</v>
      </c>
      <c r="D169" s="14">
        <v>7.65</v>
      </c>
      <c r="E169" s="18">
        <v>413</v>
      </c>
      <c r="F169" s="10">
        <f t="shared" si="30"/>
        <v>4.3571499999999999</v>
      </c>
      <c r="H169" s="13">
        <v>43518</v>
      </c>
      <c r="I169" s="29">
        <v>44105</v>
      </c>
      <c r="J169" s="17">
        <v>0.51838488751157663</v>
      </c>
      <c r="L169" s="40" t="str">
        <f t="shared" si="28"/>
        <v>4352344105</v>
      </c>
      <c r="M169" s="53">
        <f t="shared" si="33"/>
        <v>44105</v>
      </c>
      <c r="N169" s="8">
        <f>VLOOKUP(B169,Assumptions!$B$6:$D$1323,3,FALSE)</f>
        <v>0.71482000000000001</v>
      </c>
      <c r="O169" s="54">
        <f t="shared" ref="O169:O171" si="34">(D169-J169)/N169/mmbtu_gj</f>
        <v>9.4566810542148527</v>
      </c>
      <c r="P169" s="31">
        <f>Assumptions!$H$15</f>
        <v>0.94496666666666673</v>
      </c>
      <c r="Q169" s="10">
        <f t="shared" si="32"/>
        <v>8.83955037353123</v>
      </c>
    </row>
    <row r="170" spans="2:17" x14ac:dyDescent="0.25">
      <c r="B170" s="13">
        <v>43523</v>
      </c>
      <c r="C170" s="16">
        <v>44136</v>
      </c>
      <c r="D170" s="14">
        <v>7.9</v>
      </c>
      <c r="E170" s="18">
        <v>413</v>
      </c>
      <c r="F170" s="10">
        <f t="shared" si="30"/>
        <v>4.3571499999999999</v>
      </c>
      <c r="H170" s="13">
        <v>43518</v>
      </c>
      <c r="I170" s="29">
        <v>44136</v>
      </c>
      <c r="J170" s="17">
        <v>0.52475979566079944</v>
      </c>
      <c r="L170" s="40" t="str">
        <f t="shared" si="28"/>
        <v>4352344136</v>
      </c>
      <c r="M170" s="53">
        <f t="shared" si="33"/>
        <v>44136</v>
      </c>
      <c r="N170" s="8">
        <f>VLOOKUP(B170,Assumptions!$B$6:$D$1323,3,FALSE)</f>
        <v>0.71482000000000001</v>
      </c>
      <c r="O170" s="54">
        <f t="shared" si="34"/>
        <v>9.7797333718311226</v>
      </c>
      <c r="P170" s="31">
        <f>Assumptions!$H$15</f>
        <v>0.94496666666666673</v>
      </c>
      <c r="Q170" s="10">
        <f t="shared" si="32"/>
        <v>9.1448240452680167</v>
      </c>
    </row>
    <row r="171" spans="2:17" x14ac:dyDescent="0.25">
      <c r="B171" s="13">
        <v>43523</v>
      </c>
      <c r="C171" s="16">
        <v>44166</v>
      </c>
      <c r="D171" s="14">
        <v>8.75</v>
      </c>
      <c r="E171" s="18">
        <v>413</v>
      </c>
      <c r="F171" s="10">
        <f t="shared" si="30"/>
        <v>4.3571499999999999</v>
      </c>
      <c r="H171" s="13">
        <v>43518</v>
      </c>
      <c r="I171" s="29">
        <v>44166</v>
      </c>
      <c r="J171" s="17">
        <v>0.57293453119636584</v>
      </c>
      <c r="L171" s="40" t="str">
        <f t="shared" si="28"/>
        <v>4352344166</v>
      </c>
      <c r="M171" s="53">
        <f t="shared" si="33"/>
        <v>44166</v>
      </c>
      <c r="N171" s="8">
        <f>VLOOKUP(B171,Assumptions!$B$6:$D$1323,3,FALSE)</f>
        <v>0.71482000000000001</v>
      </c>
      <c r="O171" s="54">
        <f t="shared" si="34"/>
        <v>10.842971595943002</v>
      </c>
      <c r="P171" s="31">
        <f>Assumptions!$H$15</f>
        <v>0.94496666666666673</v>
      </c>
      <c r="Q171" s="10">
        <f t="shared" si="32"/>
        <v>10.149548725779606</v>
      </c>
    </row>
    <row r="172" spans="2:17" x14ac:dyDescent="0.25">
      <c r="B172" s="13">
        <v>43539</v>
      </c>
      <c r="C172" s="16">
        <v>43556</v>
      </c>
      <c r="D172" s="14">
        <v>5.9470000000000001</v>
      </c>
      <c r="E172" s="18">
        <v>2828</v>
      </c>
      <c r="F172" s="10">
        <f t="shared" si="30"/>
        <v>29.8354</v>
      </c>
      <c r="H172" s="13">
        <v>43539</v>
      </c>
      <c r="I172" s="29">
        <v>43556</v>
      </c>
      <c r="J172" s="17">
        <v>0.41906900000000002</v>
      </c>
      <c r="L172" s="40" t="str">
        <f t="shared" ref="L172:L212" si="35">B172&amp;M172</f>
        <v>4353943556</v>
      </c>
      <c r="M172" s="53">
        <f t="shared" ref="M172:M192" si="36">IF(C172="",NA(),C172)</f>
        <v>43556</v>
      </c>
      <c r="N172" s="8">
        <f>VLOOKUP(B172,Assumptions!$B$6:$D$1323,3,FALSE)</f>
        <v>0.70616000000000001</v>
      </c>
      <c r="O172" s="54">
        <f t="shared" ref="O172:O192" si="37">(D172-J172)/N172/mmbtu_gj</f>
        <v>7.4200535625023818</v>
      </c>
      <c r="P172" s="31">
        <f>Assumptions!$H$15</f>
        <v>0.94496666666666673</v>
      </c>
      <c r="Q172" s="10">
        <f t="shared" ref="Q172:Q192" si="38">(O172-opex_2017)*P172-transport_2017</f>
        <v>6.9150052814460015</v>
      </c>
    </row>
    <row r="173" spans="2:17" x14ac:dyDescent="0.25">
      <c r="B173" s="13">
        <v>43539</v>
      </c>
      <c r="C173" s="16">
        <v>43586</v>
      </c>
      <c r="D173" s="14">
        <v>5.35</v>
      </c>
      <c r="E173" s="18">
        <v>3027</v>
      </c>
      <c r="F173" s="10">
        <f t="shared" si="30"/>
        <v>31.934849999999997</v>
      </c>
      <c r="H173" s="13">
        <v>43539</v>
      </c>
      <c r="I173" s="29">
        <v>43586</v>
      </c>
      <c r="J173" s="17">
        <v>0.38195800000000002</v>
      </c>
      <c r="L173" s="40" t="str">
        <f t="shared" si="35"/>
        <v>4353943586</v>
      </c>
      <c r="M173" s="53">
        <f t="shared" si="36"/>
        <v>43586</v>
      </c>
      <c r="N173" s="8">
        <f>VLOOKUP(B173,Assumptions!$B$6:$D$1323,3,FALSE)</f>
        <v>0.70616000000000001</v>
      </c>
      <c r="O173" s="54">
        <f t="shared" si="37"/>
        <v>6.6685234929237467</v>
      </c>
      <c r="P173" s="31">
        <f>Assumptions!$H$15</f>
        <v>0.94496666666666673</v>
      </c>
      <c r="Q173" s="10">
        <f t="shared" si="38"/>
        <v>6.204834416696511</v>
      </c>
    </row>
    <row r="174" spans="2:17" x14ac:dyDescent="0.25">
      <c r="B174" s="13">
        <v>43539</v>
      </c>
      <c r="C174" s="16">
        <v>43617</v>
      </c>
      <c r="D174" s="14">
        <v>5.5250000000000004</v>
      </c>
      <c r="E174" s="18">
        <v>3068</v>
      </c>
      <c r="F174" s="10">
        <f t="shared" si="30"/>
        <v>32.367399999999996</v>
      </c>
      <c r="H174" s="13">
        <v>43539</v>
      </c>
      <c r="I174" s="29">
        <v>43617</v>
      </c>
      <c r="J174" s="17">
        <v>0.45705699999999999</v>
      </c>
      <c r="L174" s="40" t="str">
        <f t="shared" si="35"/>
        <v>4353943617</v>
      </c>
      <c r="M174" s="53">
        <f t="shared" si="36"/>
        <v>43617</v>
      </c>
      <c r="N174" s="8">
        <f>VLOOKUP(B174,Assumptions!$B$6:$D$1323,3,FALSE)</f>
        <v>0.70616000000000001</v>
      </c>
      <c r="O174" s="54">
        <f t="shared" si="37"/>
        <v>6.8026190109299511</v>
      </c>
      <c r="P174" s="31">
        <f>Assumptions!$H$15</f>
        <v>0.94496666666666673</v>
      </c>
      <c r="Q174" s="10">
        <f t="shared" si="38"/>
        <v>6.3315502113617734</v>
      </c>
    </row>
    <row r="175" spans="2:17" x14ac:dyDescent="0.25">
      <c r="B175" s="13">
        <v>43539</v>
      </c>
      <c r="C175" s="16">
        <v>43647</v>
      </c>
      <c r="D175" s="14">
        <v>5.7</v>
      </c>
      <c r="E175" s="18">
        <v>3076</v>
      </c>
      <c r="F175" s="10">
        <f t="shared" si="30"/>
        <v>32.451799999999999</v>
      </c>
      <c r="H175" s="13">
        <v>43539</v>
      </c>
      <c r="I175" s="29">
        <v>43647</v>
      </c>
      <c r="J175" s="17">
        <v>0.48194599999999999</v>
      </c>
      <c r="L175" s="40" t="str">
        <f t="shared" si="35"/>
        <v>4353943647</v>
      </c>
      <c r="M175" s="53">
        <f t="shared" si="36"/>
        <v>43647</v>
      </c>
      <c r="N175" s="8">
        <f>VLOOKUP(B175,Assumptions!$B$6:$D$1323,3,FALSE)</f>
        <v>0.70616000000000001</v>
      </c>
      <c r="O175" s="54">
        <f t="shared" si="37"/>
        <v>7.0041106106479649</v>
      </c>
      <c r="P175" s="31">
        <f>Assumptions!$H$15</f>
        <v>0.94496666666666673</v>
      </c>
      <c r="Q175" s="10">
        <f t="shared" si="38"/>
        <v>6.5219530567086395</v>
      </c>
    </row>
    <row r="176" spans="2:17" x14ac:dyDescent="0.25">
      <c r="B176" s="13">
        <v>43539</v>
      </c>
      <c r="C176" s="16">
        <v>43678</v>
      </c>
      <c r="D176" s="14">
        <v>5.9</v>
      </c>
      <c r="E176" s="18">
        <v>3068</v>
      </c>
      <c r="F176" s="10">
        <f t="shared" si="30"/>
        <v>32.367399999999996</v>
      </c>
      <c r="H176" s="13">
        <v>43539</v>
      </c>
      <c r="I176" s="29">
        <v>43678</v>
      </c>
      <c r="J176" s="17">
        <v>0.52780899999999997</v>
      </c>
      <c r="L176" s="40" t="str">
        <f t="shared" si="35"/>
        <v>4353943678</v>
      </c>
      <c r="M176" s="53">
        <f t="shared" si="36"/>
        <v>43678</v>
      </c>
      <c r="N176" s="8">
        <f>VLOOKUP(B176,Assumptions!$B$6:$D$1323,3,FALSE)</f>
        <v>0.70616000000000001</v>
      </c>
      <c r="O176" s="54">
        <f t="shared" si="37"/>
        <v>7.211006245916102</v>
      </c>
      <c r="P176" s="31">
        <f>Assumptions!$H$15</f>
        <v>0.94496666666666673</v>
      </c>
      <c r="Q176" s="10">
        <f t="shared" si="38"/>
        <v>6.7174625355158533</v>
      </c>
    </row>
    <row r="177" spans="2:17" x14ac:dyDescent="0.25">
      <c r="B177" s="13">
        <v>43539</v>
      </c>
      <c r="C177" s="16">
        <v>43709</v>
      </c>
      <c r="D177" s="14">
        <v>6.1</v>
      </c>
      <c r="E177" s="18">
        <v>3056</v>
      </c>
      <c r="F177" s="10">
        <f t="shared" si="30"/>
        <v>32.240799999999993</v>
      </c>
      <c r="H177" s="13">
        <v>43539</v>
      </c>
      <c r="I177" s="29">
        <v>43709</v>
      </c>
      <c r="J177" s="17">
        <v>0.54149599999999998</v>
      </c>
      <c r="L177" s="40" t="str">
        <f t="shared" si="35"/>
        <v>4353943709</v>
      </c>
      <c r="M177" s="53">
        <f t="shared" si="36"/>
        <v>43709</v>
      </c>
      <c r="N177" s="8">
        <f>VLOOKUP(B177,Assumptions!$B$6:$D$1323,3,FALSE)</f>
        <v>0.70616000000000001</v>
      </c>
      <c r="O177" s="54">
        <f t="shared" si="37"/>
        <v>7.4610912124959121</v>
      </c>
      <c r="P177" s="31">
        <f>Assumptions!$H$15</f>
        <v>0.94496666666666673</v>
      </c>
      <c r="Q177" s="10">
        <f t="shared" si="38"/>
        <v>6.9537844927682215</v>
      </c>
    </row>
    <row r="178" spans="2:17" x14ac:dyDescent="0.25">
      <c r="B178" s="13">
        <v>43539</v>
      </c>
      <c r="C178" s="16">
        <v>43739</v>
      </c>
      <c r="D178" s="14">
        <v>6.6</v>
      </c>
      <c r="E178" s="18">
        <v>1532</v>
      </c>
      <c r="F178" s="10">
        <f t="shared" si="30"/>
        <v>16.162599999999998</v>
      </c>
      <c r="H178" s="13">
        <v>43539</v>
      </c>
      <c r="I178" s="29">
        <v>43739</v>
      </c>
      <c r="J178" s="17">
        <v>0.57535800000000004</v>
      </c>
      <c r="L178" s="40" t="str">
        <f t="shared" si="35"/>
        <v>4353943739</v>
      </c>
      <c r="M178" s="53">
        <f t="shared" si="36"/>
        <v>43739</v>
      </c>
      <c r="N178" s="8">
        <f>VLOOKUP(B178,Assumptions!$B$6:$D$1323,3,FALSE)</f>
        <v>0.70616000000000001</v>
      </c>
      <c r="O178" s="54">
        <f t="shared" si="37"/>
        <v>8.0867808109221109</v>
      </c>
      <c r="P178" s="31">
        <f>Assumptions!$H$15</f>
        <v>0.94496666666666673</v>
      </c>
      <c r="Q178" s="10">
        <f t="shared" si="38"/>
        <v>7.545040306961031</v>
      </c>
    </row>
    <row r="179" spans="2:17" x14ac:dyDescent="0.25">
      <c r="B179" s="13">
        <v>43539</v>
      </c>
      <c r="C179" s="16">
        <v>43770</v>
      </c>
      <c r="D179" s="14">
        <v>7.2</v>
      </c>
      <c r="E179" s="18">
        <v>2181</v>
      </c>
      <c r="F179" s="10">
        <f t="shared" si="30"/>
        <v>23.009550000000001</v>
      </c>
      <c r="H179" s="13">
        <v>43539</v>
      </c>
      <c r="I179" s="29">
        <v>43770</v>
      </c>
      <c r="J179" s="17">
        <v>0.62420500000000001</v>
      </c>
      <c r="L179" s="40" t="str">
        <f t="shared" si="35"/>
        <v>4353943770</v>
      </c>
      <c r="M179" s="53">
        <f t="shared" si="36"/>
        <v>43770</v>
      </c>
      <c r="N179" s="8">
        <f>VLOOKUP(B179,Assumptions!$B$6:$D$1323,3,FALSE)</f>
        <v>0.70616000000000001</v>
      </c>
      <c r="O179" s="54">
        <f t="shared" si="37"/>
        <v>8.8265846871162754</v>
      </c>
      <c r="P179" s="31">
        <f>Assumptions!$H$15</f>
        <v>0.94496666666666673</v>
      </c>
      <c r="Q179" s="10">
        <f t="shared" si="38"/>
        <v>8.2441303098353114</v>
      </c>
    </row>
    <row r="180" spans="2:17" x14ac:dyDescent="0.25">
      <c r="B180" s="13">
        <v>43539</v>
      </c>
      <c r="C180" s="16">
        <v>43800</v>
      </c>
      <c r="D180" s="14">
        <v>7.8</v>
      </c>
      <c r="E180" s="18">
        <v>1642</v>
      </c>
      <c r="F180" s="10">
        <f t="shared" si="30"/>
        <v>17.3231</v>
      </c>
      <c r="H180" s="13">
        <v>43539</v>
      </c>
      <c r="I180" s="29">
        <v>43800</v>
      </c>
      <c r="J180" s="17">
        <v>0.63508299999999995</v>
      </c>
      <c r="L180" s="40" t="str">
        <f t="shared" si="35"/>
        <v>4353943800</v>
      </c>
      <c r="M180" s="53">
        <f t="shared" si="36"/>
        <v>43800</v>
      </c>
      <c r="N180" s="8">
        <f>VLOOKUP(B180,Assumptions!$B$6:$D$1323,3,FALSE)</f>
        <v>0.70616000000000001</v>
      </c>
      <c r="O180" s="54">
        <f t="shared" si="37"/>
        <v>9.6173537460731495</v>
      </c>
      <c r="P180" s="31">
        <f>Assumptions!$H$15</f>
        <v>0.94496666666666673</v>
      </c>
      <c r="Q180" s="10">
        <f t="shared" si="38"/>
        <v>8.9913807115809252</v>
      </c>
    </row>
    <row r="181" spans="2:17" x14ac:dyDescent="0.25">
      <c r="B181" s="13">
        <v>43539</v>
      </c>
      <c r="C181" s="16">
        <v>43831</v>
      </c>
      <c r="D181" s="14">
        <v>8.0250000000000004</v>
      </c>
      <c r="E181" s="18">
        <v>2456</v>
      </c>
      <c r="F181" s="10">
        <f t="shared" si="30"/>
        <v>25.910799999999998</v>
      </c>
      <c r="H181" s="13">
        <v>43539</v>
      </c>
      <c r="I181" s="29">
        <v>43831</v>
      </c>
      <c r="J181" s="17">
        <v>0.59710399999999997</v>
      </c>
      <c r="L181" s="40" t="str">
        <f t="shared" si="35"/>
        <v>4353943831</v>
      </c>
      <c r="M181" s="53">
        <f t="shared" si="36"/>
        <v>43831</v>
      </c>
      <c r="N181" s="8">
        <f>VLOOKUP(B181,Assumptions!$B$6:$D$1323,3,FALSE)</f>
        <v>0.70616000000000001</v>
      </c>
      <c r="O181" s="54">
        <f t="shared" si="37"/>
        <v>9.9703462609604205</v>
      </c>
      <c r="P181" s="31">
        <f>Assumptions!$H$15</f>
        <v>0.94496666666666673</v>
      </c>
      <c r="Q181" s="10">
        <f t="shared" si="38"/>
        <v>9.3249468717322337</v>
      </c>
    </row>
    <row r="182" spans="2:17" x14ac:dyDescent="0.25">
      <c r="B182" s="13">
        <v>43539</v>
      </c>
      <c r="C182" s="16">
        <v>43862</v>
      </c>
      <c r="D182" s="14">
        <v>8.0250000000000004</v>
      </c>
      <c r="E182" s="18">
        <v>1941</v>
      </c>
      <c r="F182" s="10">
        <f t="shared" si="30"/>
        <v>20.477550000000001</v>
      </c>
      <c r="H182" s="13">
        <v>43539</v>
      </c>
      <c r="I182" s="29">
        <v>43862</v>
      </c>
      <c r="J182" s="17">
        <v>0.52811300000000005</v>
      </c>
      <c r="L182" s="40" t="str">
        <f t="shared" si="35"/>
        <v>4353943862</v>
      </c>
      <c r="M182" s="53">
        <f t="shared" si="36"/>
        <v>43862</v>
      </c>
      <c r="N182" s="8">
        <f>VLOOKUP(B182,Assumptions!$B$6:$D$1323,3,FALSE)</f>
        <v>0.70616000000000001</v>
      </c>
      <c r="O182" s="54">
        <f t="shared" si="37"/>
        <v>10.062951779251188</v>
      </c>
      <c r="P182" s="31">
        <f>Assumptions!$H$15</f>
        <v>0.94496666666666673</v>
      </c>
      <c r="Q182" s="10">
        <f t="shared" si="38"/>
        <v>9.412455999666399</v>
      </c>
    </row>
    <row r="183" spans="2:17" x14ac:dyDescent="0.25">
      <c r="B183" s="13">
        <v>43539</v>
      </c>
      <c r="C183" s="16">
        <v>43891</v>
      </c>
      <c r="D183" s="14">
        <v>7.7249999999999996</v>
      </c>
      <c r="E183" s="18">
        <v>2126</v>
      </c>
      <c r="F183" s="10">
        <f t="shared" si="30"/>
        <v>22.429300000000001</v>
      </c>
      <c r="H183" s="13">
        <v>43539</v>
      </c>
      <c r="I183" s="29">
        <v>43891</v>
      </c>
      <c r="J183" s="17">
        <v>0.44406699999999999</v>
      </c>
      <c r="L183" s="40" t="str">
        <f t="shared" si="35"/>
        <v>4353943891</v>
      </c>
      <c r="M183" s="53">
        <f t="shared" si="36"/>
        <v>43891</v>
      </c>
      <c r="N183" s="8">
        <f>VLOOKUP(B183,Assumptions!$B$6:$D$1323,3,FALSE)</f>
        <v>0.70616000000000001</v>
      </c>
      <c r="O183" s="54">
        <f t="shared" si="37"/>
        <v>9.7730801714043025</v>
      </c>
      <c r="P183" s="31">
        <f>Assumptions!$H$15</f>
        <v>0.94496666666666673</v>
      </c>
      <c r="Q183" s="10">
        <f t="shared" si="38"/>
        <v>9.13853699263802</v>
      </c>
    </row>
    <row r="184" spans="2:17" x14ac:dyDescent="0.25">
      <c r="B184" s="13">
        <v>43539</v>
      </c>
      <c r="C184" s="16">
        <v>43922</v>
      </c>
      <c r="D184" s="14">
        <v>6.95</v>
      </c>
      <c r="E184" s="18">
        <v>557</v>
      </c>
      <c r="F184" s="10">
        <f t="shared" si="30"/>
        <v>5.8763500000000004</v>
      </c>
      <c r="H184" s="13">
        <v>43539</v>
      </c>
      <c r="I184" s="29">
        <v>43922</v>
      </c>
      <c r="J184" s="17">
        <v>0.36137599999999998</v>
      </c>
      <c r="L184" s="40" t="str">
        <f t="shared" si="35"/>
        <v>4353943922</v>
      </c>
      <c r="M184" s="53">
        <f t="shared" si="36"/>
        <v>43922</v>
      </c>
      <c r="N184" s="8">
        <f>VLOOKUP(B184,Assumptions!$B$6:$D$1323,3,FALSE)</f>
        <v>0.70616000000000001</v>
      </c>
      <c r="O184" s="54">
        <f t="shared" si="37"/>
        <v>8.8438048490816374</v>
      </c>
      <c r="P184" s="31">
        <f>Assumptions!$H$15</f>
        <v>0.94496666666666673</v>
      </c>
      <c r="Q184" s="10">
        <f t="shared" si="38"/>
        <v>8.2604027888871787</v>
      </c>
    </row>
    <row r="185" spans="2:17" x14ac:dyDescent="0.25">
      <c r="B185" s="13">
        <v>43539</v>
      </c>
      <c r="C185" s="16">
        <v>43952</v>
      </c>
      <c r="D185" s="14">
        <v>6.7</v>
      </c>
      <c r="E185" s="18">
        <v>557</v>
      </c>
      <c r="F185" s="10">
        <f t="shared" si="30"/>
        <v>5.8763500000000004</v>
      </c>
      <c r="H185" s="13">
        <v>43539</v>
      </c>
      <c r="I185" s="29">
        <v>43952</v>
      </c>
      <c r="J185" s="17">
        <v>0.35556500000000002</v>
      </c>
      <c r="L185" s="40" t="str">
        <f t="shared" si="35"/>
        <v>4353943952</v>
      </c>
      <c r="M185" s="53">
        <f t="shared" si="36"/>
        <v>43952</v>
      </c>
      <c r="N185" s="8">
        <f>VLOOKUP(B185,Assumptions!$B$6:$D$1323,3,FALSE)</f>
        <v>0.70616000000000001</v>
      </c>
      <c r="O185" s="54">
        <f t="shared" si="37"/>
        <v>8.5160338513296931</v>
      </c>
      <c r="P185" s="31">
        <f>Assumptions!$H$15</f>
        <v>0.94496666666666673</v>
      </c>
      <c r="Q185" s="10">
        <f t="shared" si="38"/>
        <v>7.9506701217115161</v>
      </c>
    </row>
    <row r="186" spans="2:17" x14ac:dyDescent="0.25">
      <c r="B186" s="13">
        <v>43539</v>
      </c>
      <c r="C186" s="16">
        <v>43983</v>
      </c>
      <c r="D186" s="14">
        <v>6.6</v>
      </c>
      <c r="E186" s="18">
        <v>557</v>
      </c>
      <c r="F186" s="10">
        <f t="shared" si="30"/>
        <v>5.8763500000000004</v>
      </c>
      <c r="H186" s="13">
        <v>43539</v>
      </c>
      <c r="I186" s="29">
        <v>43983</v>
      </c>
      <c r="J186" s="17">
        <v>0.36483500000000002</v>
      </c>
      <c r="L186" s="40" t="str">
        <f t="shared" si="35"/>
        <v>4353943983</v>
      </c>
      <c r="M186" s="53">
        <f t="shared" si="36"/>
        <v>43983</v>
      </c>
      <c r="N186" s="8">
        <f>VLOOKUP(B186,Assumptions!$B$6:$D$1323,3,FALSE)</f>
        <v>0.70616000000000001</v>
      </c>
      <c r="O186" s="54">
        <f t="shared" si="37"/>
        <v>8.3693624741408978</v>
      </c>
      <c r="P186" s="31">
        <f>Assumptions!$H$15</f>
        <v>0.94496666666666673</v>
      </c>
      <c r="Q186" s="10">
        <f t="shared" si="38"/>
        <v>7.8120705593140105</v>
      </c>
    </row>
    <row r="187" spans="2:17" x14ac:dyDescent="0.25">
      <c r="B187" s="13">
        <v>43539</v>
      </c>
      <c r="C187" s="16">
        <v>44013</v>
      </c>
      <c r="D187" s="14">
        <v>6.55</v>
      </c>
      <c r="E187" s="18">
        <v>557</v>
      </c>
      <c r="F187" s="10">
        <f t="shared" si="30"/>
        <v>5.8763500000000004</v>
      </c>
      <c r="H187" s="13">
        <v>43539</v>
      </c>
      <c r="I187" s="29">
        <v>44013</v>
      </c>
      <c r="J187" s="17">
        <v>0.38422099999999998</v>
      </c>
      <c r="L187" s="40" t="str">
        <f t="shared" si="35"/>
        <v>4353944013</v>
      </c>
      <c r="M187" s="53">
        <f t="shared" si="36"/>
        <v>44013</v>
      </c>
      <c r="N187" s="8">
        <f>VLOOKUP(B187,Assumptions!$B$6:$D$1323,3,FALSE)</f>
        <v>0.70616000000000001</v>
      </c>
      <c r="O187" s="54">
        <f t="shared" si="37"/>
        <v>8.2762267536538321</v>
      </c>
      <c r="P187" s="31">
        <f>Assumptions!$H$15</f>
        <v>0.94496666666666673</v>
      </c>
      <c r="Q187" s="10">
        <f t="shared" si="38"/>
        <v>7.72406040797775</v>
      </c>
    </row>
    <row r="188" spans="2:17" x14ac:dyDescent="0.25">
      <c r="B188" s="13">
        <v>43539</v>
      </c>
      <c r="C188" s="16">
        <v>44044</v>
      </c>
      <c r="D188" s="14">
        <v>6.5750000000000002</v>
      </c>
      <c r="E188" s="18">
        <v>557</v>
      </c>
      <c r="F188" s="10">
        <f t="shared" si="30"/>
        <v>5.8763500000000004</v>
      </c>
      <c r="H188" s="13">
        <v>43539</v>
      </c>
      <c r="I188" s="29">
        <v>44044</v>
      </c>
      <c r="J188" s="17">
        <v>0.39716299999999999</v>
      </c>
      <c r="L188" s="40" t="str">
        <f t="shared" si="35"/>
        <v>4353944044</v>
      </c>
      <c r="M188" s="53">
        <f t="shared" si="36"/>
        <v>44044</v>
      </c>
      <c r="N188" s="8">
        <f>VLOOKUP(B188,Assumptions!$B$6:$D$1323,3,FALSE)</f>
        <v>0.70616000000000001</v>
      </c>
      <c r="O188" s="54">
        <f t="shared" si="37"/>
        <v>8.2924120146233804</v>
      </c>
      <c r="P188" s="31">
        <f>Assumptions!$H$15</f>
        <v>0.94496666666666673</v>
      </c>
      <c r="Q188" s="10">
        <f t="shared" si="38"/>
        <v>7.7393549400852741</v>
      </c>
    </row>
    <row r="189" spans="2:17" x14ac:dyDescent="0.25">
      <c r="B189" s="13">
        <v>43539</v>
      </c>
      <c r="C189" s="16">
        <v>44075</v>
      </c>
      <c r="D189" s="14">
        <v>6.6749999999999998</v>
      </c>
      <c r="E189" s="18">
        <v>557</v>
      </c>
      <c r="F189" s="10">
        <f t="shared" si="30"/>
        <v>5.8763500000000004</v>
      </c>
      <c r="H189" s="13">
        <v>43539</v>
      </c>
      <c r="I189" s="29">
        <v>44075</v>
      </c>
      <c r="J189" s="17">
        <v>0.41395500000000002</v>
      </c>
      <c r="L189" s="40" t="str">
        <f t="shared" si="35"/>
        <v>4353944075</v>
      </c>
      <c r="M189" s="53">
        <f t="shared" si="36"/>
        <v>44075</v>
      </c>
      <c r="N189" s="8">
        <f>VLOOKUP(B189,Assumptions!$B$6:$D$1323,3,FALSE)</f>
        <v>0.70616000000000001</v>
      </c>
      <c r="O189" s="54">
        <f t="shared" si="37"/>
        <v>8.4041007851287812</v>
      </c>
      <c r="P189" s="31">
        <f>Assumptions!$H$15</f>
        <v>0.94496666666666673</v>
      </c>
      <c r="Q189" s="10">
        <f t="shared" si="38"/>
        <v>7.8448971052538603</v>
      </c>
    </row>
    <row r="190" spans="2:17" x14ac:dyDescent="0.25">
      <c r="B190" s="13">
        <v>43539</v>
      </c>
      <c r="C190" s="16">
        <v>44105</v>
      </c>
      <c r="D190" s="14">
        <v>7.2</v>
      </c>
      <c r="E190" s="18">
        <v>557</v>
      </c>
      <c r="F190" s="10">
        <f t="shared" si="30"/>
        <v>5.8763500000000004</v>
      </c>
      <c r="H190" s="13">
        <v>43539</v>
      </c>
      <c r="I190" s="29">
        <v>44105</v>
      </c>
      <c r="J190" s="17">
        <v>0.45860099999999998</v>
      </c>
      <c r="L190" s="40" t="str">
        <f t="shared" si="35"/>
        <v>4353944105</v>
      </c>
      <c r="M190" s="53">
        <f t="shared" si="36"/>
        <v>44105</v>
      </c>
      <c r="N190" s="8">
        <f>VLOOKUP(B190,Assumptions!$B$6:$D$1323,3,FALSE)</f>
        <v>0.70616000000000001</v>
      </c>
      <c r="O190" s="54">
        <f t="shared" si="37"/>
        <v>9.0488722934855748</v>
      </c>
      <c r="P190" s="31">
        <f>Assumptions!$H$15</f>
        <v>0.94496666666666673</v>
      </c>
      <c r="Q190" s="10">
        <f t="shared" si="38"/>
        <v>8.4541846882674196</v>
      </c>
    </row>
    <row r="191" spans="2:17" x14ac:dyDescent="0.25">
      <c r="B191" s="13">
        <v>43539</v>
      </c>
      <c r="C191" s="16">
        <v>44136</v>
      </c>
      <c r="D191" s="14">
        <v>7.45</v>
      </c>
      <c r="E191" s="18">
        <v>557</v>
      </c>
      <c r="F191" s="10">
        <f t="shared" si="30"/>
        <v>5.8763500000000004</v>
      </c>
      <c r="H191" s="13">
        <v>43539</v>
      </c>
      <c r="I191" s="29">
        <v>44136</v>
      </c>
      <c r="J191" s="17">
        <v>0.46232800000000002</v>
      </c>
      <c r="L191" s="40" t="str">
        <f t="shared" si="35"/>
        <v>4353944136</v>
      </c>
      <c r="M191" s="53">
        <f t="shared" si="36"/>
        <v>44136</v>
      </c>
      <c r="N191" s="8">
        <f>VLOOKUP(B191,Assumptions!$B$6:$D$1323,3,FALSE)</f>
        <v>0.70616000000000001</v>
      </c>
      <c r="O191" s="54">
        <f t="shared" si="37"/>
        <v>9.3794406111795094</v>
      </c>
      <c r="P191" s="31">
        <f>Assumptions!$H$15</f>
        <v>0.94496666666666673</v>
      </c>
      <c r="Q191" s="10">
        <f t="shared" si="38"/>
        <v>8.7665607295442651</v>
      </c>
    </row>
    <row r="192" spans="2:17" x14ac:dyDescent="0.25">
      <c r="B192" s="13">
        <v>43539</v>
      </c>
      <c r="C192" s="16">
        <v>44166</v>
      </c>
      <c r="D192" s="14">
        <v>8.2249999999999996</v>
      </c>
      <c r="E192" s="18">
        <v>557</v>
      </c>
      <c r="F192" s="10">
        <f t="shared" si="30"/>
        <v>5.8763500000000004</v>
      </c>
      <c r="H192" s="13">
        <v>43539</v>
      </c>
      <c r="I192" s="29">
        <v>44166</v>
      </c>
      <c r="J192" s="17">
        <v>0.50743199999999999</v>
      </c>
      <c r="L192" s="40" t="str">
        <f t="shared" si="35"/>
        <v>4353944166</v>
      </c>
      <c r="M192" s="53">
        <f t="shared" si="36"/>
        <v>44166</v>
      </c>
      <c r="N192" s="8">
        <f>VLOOKUP(B192,Assumptions!$B$6:$D$1323,3,FALSE)</f>
        <v>0.70616000000000001</v>
      </c>
      <c r="O192" s="54">
        <f t="shared" si="37"/>
        <v>10.359168363761123</v>
      </c>
      <c r="P192" s="31">
        <f>Assumptions!$H$15</f>
        <v>0.94496666666666673</v>
      </c>
      <c r="Q192" s="10">
        <f t="shared" si="38"/>
        <v>9.6923707981421376</v>
      </c>
    </row>
    <row r="193" spans="2:17" x14ac:dyDescent="0.25">
      <c r="B193" s="13">
        <v>43553</v>
      </c>
      <c r="C193" s="16">
        <v>43586</v>
      </c>
      <c r="D193" s="14">
        <v>4.5999999999999996</v>
      </c>
      <c r="E193" s="18">
        <v>3365</v>
      </c>
      <c r="F193" s="10">
        <f t="shared" si="30"/>
        <v>35.500749999999996</v>
      </c>
      <c r="H193" s="13">
        <v>43553</v>
      </c>
      <c r="I193" s="29" t="s">
        <v>32</v>
      </c>
      <c r="J193" s="17">
        <v>0.40237560391478194</v>
      </c>
      <c r="L193" s="40" t="str">
        <f t="shared" si="35"/>
        <v>4355343586</v>
      </c>
      <c r="M193" s="53">
        <f t="shared" ref="M193:M212" si="39">IF(C193="",NA(),C193)</f>
        <v>43586</v>
      </c>
      <c r="N193" s="8">
        <f>VLOOKUP(B193,Assumptions!$B$6:$D$1323,3,FALSE)</f>
        <v>0.70972000000000002</v>
      </c>
      <c r="O193" s="54">
        <f t="shared" ref="O193:O212" si="40">(D193-J193)/N193/mmbtu_gj</f>
        <v>5.6061417132999489</v>
      </c>
      <c r="P193" s="31">
        <f>Assumptions!$H$15</f>
        <v>0.94496666666666673</v>
      </c>
      <c r="Q193" s="10">
        <f t="shared" ref="Q193:Q212" si="41">(O193-opex_2017)*P193-transport_2017</f>
        <v>5.2009190476780089</v>
      </c>
    </row>
    <row r="194" spans="2:17" x14ac:dyDescent="0.25">
      <c r="B194" s="13">
        <v>43553</v>
      </c>
      <c r="C194" s="16">
        <v>43617</v>
      </c>
      <c r="D194" s="14">
        <v>4.9249999999999998</v>
      </c>
      <c r="E194" s="18">
        <v>4089</v>
      </c>
      <c r="F194" s="10">
        <f t="shared" si="30"/>
        <v>43.138950000000001</v>
      </c>
      <c r="H194" s="13">
        <v>43553</v>
      </c>
      <c r="I194" s="29" t="s">
        <v>33</v>
      </c>
      <c r="J194" s="17">
        <v>0.42343206976117159</v>
      </c>
      <c r="L194" s="40" t="str">
        <f t="shared" si="35"/>
        <v>4355343617</v>
      </c>
      <c r="M194" s="53">
        <f t="shared" si="39"/>
        <v>43617</v>
      </c>
      <c r="N194" s="8">
        <f>VLOOKUP(B194,Assumptions!$B$6:$D$1323,3,FALSE)</f>
        <v>0.70972000000000002</v>
      </c>
      <c r="O194" s="54">
        <f t="shared" si="40"/>
        <v>6.0120738226367196</v>
      </c>
      <c r="P194" s="31">
        <f>Assumptions!$H$15</f>
        <v>0.94496666666666673</v>
      </c>
      <c r="Q194" s="10">
        <f t="shared" si="41"/>
        <v>5.5845113599309464</v>
      </c>
    </row>
    <row r="195" spans="2:17" x14ac:dyDescent="0.25">
      <c r="B195" s="13">
        <v>43553</v>
      </c>
      <c r="C195" s="16">
        <v>43647</v>
      </c>
      <c r="D195" s="14">
        <v>5.25</v>
      </c>
      <c r="E195" s="18">
        <v>3107</v>
      </c>
      <c r="F195" s="10">
        <f t="shared" si="30"/>
        <v>32.778849999999998</v>
      </c>
      <c r="H195" s="13">
        <v>43553</v>
      </c>
      <c r="I195" s="29" t="s">
        <v>34</v>
      </c>
      <c r="J195" s="17">
        <v>0.43685298107283216</v>
      </c>
      <c r="L195" s="40" t="str">
        <f t="shared" si="35"/>
        <v>4355343647</v>
      </c>
      <c r="M195" s="53">
        <f t="shared" si="39"/>
        <v>43647</v>
      </c>
      <c r="N195" s="8">
        <f>VLOOKUP(B195,Assumptions!$B$6:$D$1323,3,FALSE)</f>
        <v>0.70972000000000002</v>
      </c>
      <c r="O195" s="54">
        <f t="shared" si="40"/>
        <v>6.4282036049289957</v>
      </c>
      <c r="P195" s="31">
        <f>Assumptions!$H$15</f>
        <v>0.94496666666666673</v>
      </c>
      <c r="Q195" s="10">
        <f t="shared" si="41"/>
        <v>5.9777401332044038</v>
      </c>
    </row>
    <row r="196" spans="2:17" x14ac:dyDescent="0.25">
      <c r="B196" s="13">
        <v>43553</v>
      </c>
      <c r="C196" s="16">
        <v>43678</v>
      </c>
      <c r="D196" s="14">
        <v>5.65</v>
      </c>
      <c r="E196" s="18">
        <v>3126</v>
      </c>
      <c r="F196" s="10">
        <f t="shared" si="30"/>
        <v>32.979299999999995</v>
      </c>
      <c r="H196" s="13">
        <v>43553</v>
      </c>
      <c r="I196" s="29" t="s">
        <v>35</v>
      </c>
      <c r="J196" s="17">
        <v>0.4874765048689757</v>
      </c>
      <c r="L196" s="40" t="str">
        <f t="shared" si="35"/>
        <v>4355343678</v>
      </c>
      <c r="M196" s="53">
        <f t="shared" si="39"/>
        <v>43678</v>
      </c>
      <c r="N196" s="8">
        <f>VLOOKUP(B196,Assumptions!$B$6:$D$1323,3,FALSE)</f>
        <v>0.70972000000000002</v>
      </c>
      <c r="O196" s="54">
        <f t="shared" si="40"/>
        <v>6.8948137281974953</v>
      </c>
      <c r="P196" s="31">
        <f>Assumptions!$H$15</f>
        <v>0.94496666666666673</v>
      </c>
      <c r="Q196" s="10">
        <f t="shared" si="41"/>
        <v>6.4186711460223602</v>
      </c>
    </row>
    <row r="197" spans="2:17" x14ac:dyDescent="0.25">
      <c r="B197" s="13">
        <v>43553</v>
      </c>
      <c r="C197" s="16">
        <v>43709</v>
      </c>
      <c r="D197" s="14">
        <v>5.9</v>
      </c>
      <c r="E197" s="18">
        <v>3716</v>
      </c>
      <c r="F197" s="10">
        <f t="shared" si="30"/>
        <v>39.203800000000001</v>
      </c>
      <c r="H197" s="13">
        <v>43553</v>
      </c>
      <c r="I197" s="29" t="s">
        <v>36</v>
      </c>
      <c r="J197" s="17">
        <v>0.49542440326880999</v>
      </c>
      <c r="L197" s="40" t="str">
        <f t="shared" si="35"/>
        <v>4355343709</v>
      </c>
      <c r="M197" s="53">
        <f t="shared" si="39"/>
        <v>43709</v>
      </c>
      <c r="N197" s="8">
        <f>VLOOKUP(B197,Assumptions!$B$6:$D$1323,3,FALSE)</f>
        <v>0.70972000000000002</v>
      </c>
      <c r="O197" s="54">
        <f t="shared" si="40"/>
        <v>7.2180866691586143</v>
      </c>
      <c r="P197" s="31">
        <f>Assumptions!$H$15</f>
        <v>0.94496666666666673</v>
      </c>
      <c r="Q197" s="10">
        <f t="shared" si="41"/>
        <v>6.724153299465919</v>
      </c>
    </row>
    <row r="198" spans="2:17" x14ac:dyDescent="0.25">
      <c r="B198" s="13">
        <v>43553</v>
      </c>
      <c r="C198" s="16">
        <v>43739</v>
      </c>
      <c r="D198" s="14">
        <v>6.25</v>
      </c>
      <c r="E198" s="18">
        <v>1770</v>
      </c>
      <c r="F198" s="10">
        <f t="shared" si="30"/>
        <v>18.673500000000001</v>
      </c>
      <c r="H198" s="13">
        <v>43553</v>
      </c>
      <c r="I198" s="29" t="s">
        <v>37</v>
      </c>
      <c r="J198" s="17">
        <v>0.56432759995229098</v>
      </c>
      <c r="L198" s="40" t="str">
        <f t="shared" si="35"/>
        <v>4355343739</v>
      </c>
      <c r="M198" s="53">
        <f t="shared" si="39"/>
        <v>43739</v>
      </c>
      <c r="N198" s="8">
        <f>VLOOKUP(B198,Assumptions!$B$6:$D$1323,3,FALSE)</f>
        <v>0.70972000000000002</v>
      </c>
      <c r="O198" s="54">
        <f t="shared" si="40"/>
        <v>7.5935058028995197</v>
      </c>
      <c r="P198" s="31">
        <f>Assumptions!$H$15</f>
        <v>0.94496666666666673</v>
      </c>
      <c r="Q198" s="10">
        <f t="shared" si="41"/>
        <v>7.0789118668799507</v>
      </c>
    </row>
    <row r="199" spans="2:17" x14ac:dyDescent="0.25">
      <c r="B199" s="13">
        <v>43553</v>
      </c>
      <c r="C199" s="16">
        <v>43770</v>
      </c>
      <c r="D199" s="14">
        <v>6.9</v>
      </c>
      <c r="E199" s="18">
        <v>2502</v>
      </c>
      <c r="F199" s="10">
        <f t="shared" si="30"/>
        <v>26.396100000000001</v>
      </c>
      <c r="H199" s="13">
        <v>43553</v>
      </c>
      <c r="I199" s="29" t="s">
        <v>38</v>
      </c>
      <c r="J199" s="17">
        <v>0.5960446920002247</v>
      </c>
      <c r="L199" s="40" t="str">
        <f t="shared" si="35"/>
        <v>4355343770</v>
      </c>
      <c r="M199" s="53">
        <f t="shared" si="39"/>
        <v>43770</v>
      </c>
      <c r="N199" s="8">
        <f>VLOOKUP(B199,Assumptions!$B$6:$D$1323,3,FALSE)</f>
        <v>0.70972000000000002</v>
      </c>
      <c r="O199" s="54">
        <f t="shared" si="40"/>
        <v>8.4192541962343537</v>
      </c>
      <c r="P199" s="31">
        <f>Assumptions!$H$15</f>
        <v>0.94496666666666673</v>
      </c>
      <c r="Q199" s="10">
        <f t="shared" si="41"/>
        <v>7.8592165736349235</v>
      </c>
    </row>
    <row r="200" spans="2:17" x14ac:dyDescent="0.25">
      <c r="B200" s="13">
        <v>43553</v>
      </c>
      <c r="C200" s="16">
        <v>43800</v>
      </c>
      <c r="D200" s="14">
        <v>7.55</v>
      </c>
      <c r="E200" s="18">
        <v>1857</v>
      </c>
      <c r="F200" s="10">
        <f t="shared" si="30"/>
        <v>19.591349999999998</v>
      </c>
      <c r="H200" s="13">
        <v>43553</v>
      </c>
      <c r="I200" s="29" t="s">
        <v>39</v>
      </c>
      <c r="J200" s="17">
        <v>0.65153377222339903</v>
      </c>
      <c r="L200" s="40" t="str">
        <f t="shared" si="35"/>
        <v>4355343800</v>
      </c>
      <c r="M200" s="53">
        <f t="shared" si="39"/>
        <v>43800</v>
      </c>
      <c r="N200" s="8">
        <f>VLOOKUP(B200,Assumptions!$B$6:$D$1323,3,FALSE)</f>
        <v>0.70972000000000002</v>
      </c>
      <c r="O200" s="54">
        <f t="shared" si="40"/>
        <v>9.2132538855542272</v>
      </c>
      <c r="P200" s="31">
        <f>Assumptions!$H$15</f>
        <v>0.94496666666666673</v>
      </c>
      <c r="Q200" s="10">
        <f t="shared" si="41"/>
        <v>8.6095198133858943</v>
      </c>
    </row>
    <row r="201" spans="2:17" x14ac:dyDescent="0.25">
      <c r="B201" s="13">
        <v>43553</v>
      </c>
      <c r="C201" s="16">
        <v>43831</v>
      </c>
      <c r="D201" s="14">
        <v>7.875</v>
      </c>
      <c r="E201" s="18">
        <v>2597</v>
      </c>
      <c r="F201" s="10">
        <f t="shared" ref="F201:F264" si="42">E201*10000*mmbtu_gj/1000000</f>
        <v>27.398350000000001</v>
      </c>
      <c r="H201" s="13">
        <v>43553</v>
      </c>
      <c r="I201" s="29" t="s">
        <v>40</v>
      </c>
      <c r="J201" s="17">
        <v>0.58479960900433814</v>
      </c>
      <c r="L201" s="40" t="str">
        <f t="shared" si="35"/>
        <v>4355343831</v>
      </c>
      <c r="M201" s="53">
        <f t="shared" si="39"/>
        <v>43831</v>
      </c>
      <c r="N201" s="8">
        <f>VLOOKUP(B201,Assumptions!$B$6:$D$1323,3,FALSE)</f>
        <v>0.70972000000000002</v>
      </c>
      <c r="O201" s="54">
        <f t="shared" si="40"/>
        <v>9.7364348626314445</v>
      </c>
      <c r="P201" s="31">
        <f>Assumptions!$H$15</f>
        <v>0.94496666666666673</v>
      </c>
      <c r="Q201" s="10">
        <f t="shared" si="41"/>
        <v>9.1039083973579622</v>
      </c>
    </row>
    <row r="202" spans="2:17" x14ac:dyDescent="0.25">
      <c r="B202" s="13">
        <v>43553</v>
      </c>
      <c r="C202" s="16">
        <v>43862</v>
      </c>
      <c r="D202" s="14">
        <v>7.8</v>
      </c>
      <c r="E202" s="18">
        <v>2064</v>
      </c>
      <c r="F202" s="10">
        <f t="shared" si="42"/>
        <v>21.775200000000002</v>
      </c>
      <c r="H202" s="13">
        <v>43553</v>
      </c>
      <c r="I202" s="29" t="s">
        <v>41</v>
      </c>
      <c r="J202" s="17">
        <v>0.52799922755027329</v>
      </c>
      <c r="L202" s="40" t="str">
        <f t="shared" si="35"/>
        <v>4355343862</v>
      </c>
      <c r="M202" s="53">
        <f t="shared" si="39"/>
        <v>43862</v>
      </c>
      <c r="N202" s="8">
        <f>VLOOKUP(B202,Assumptions!$B$6:$D$1323,3,FALSE)</f>
        <v>0.70972000000000002</v>
      </c>
      <c r="O202" s="54">
        <f t="shared" si="40"/>
        <v>9.7121283427837728</v>
      </c>
      <c r="P202" s="31">
        <f>Assumptions!$H$15</f>
        <v>0.94496666666666673</v>
      </c>
      <c r="Q202" s="10">
        <f t="shared" si="41"/>
        <v>9.0809395463192395</v>
      </c>
    </row>
    <row r="203" spans="2:17" x14ac:dyDescent="0.25">
      <c r="B203" s="13">
        <v>43553</v>
      </c>
      <c r="C203" s="16">
        <v>43891</v>
      </c>
      <c r="D203" s="14">
        <v>7.5</v>
      </c>
      <c r="E203" s="18">
        <v>2249</v>
      </c>
      <c r="F203" s="10">
        <f t="shared" si="42"/>
        <v>23.726949999999999</v>
      </c>
      <c r="H203" s="13">
        <v>43553</v>
      </c>
      <c r="I203" s="29" t="s">
        <v>42</v>
      </c>
      <c r="J203" s="17">
        <v>0.45533576198457337</v>
      </c>
      <c r="L203" s="40" t="str">
        <f t="shared" si="35"/>
        <v>4355343891</v>
      </c>
      <c r="M203" s="53">
        <f t="shared" si="39"/>
        <v>43891</v>
      </c>
      <c r="N203" s="8">
        <f>VLOOKUP(B203,Assumptions!$B$6:$D$1323,3,FALSE)</f>
        <v>0.70972000000000002</v>
      </c>
      <c r="O203" s="54">
        <f t="shared" si="40"/>
        <v>9.4085087931552316</v>
      </c>
      <c r="P203" s="31">
        <f>Assumptions!$H$15</f>
        <v>0.94496666666666673</v>
      </c>
      <c r="Q203" s="10">
        <f t="shared" si="41"/>
        <v>8.7940291925719229</v>
      </c>
    </row>
    <row r="204" spans="2:17" x14ac:dyDescent="0.25">
      <c r="B204" s="13">
        <v>43553</v>
      </c>
      <c r="C204" s="16">
        <v>43922</v>
      </c>
      <c r="D204" s="14">
        <v>6.5250000000000004</v>
      </c>
      <c r="E204" s="18">
        <v>589</v>
      </c>
      <c r="F204" s="10">
        <f t="shared" si="42"/>
        <v>6.2139499999999996</v>
      </c>
      <c r="H204" s="13">
        <v>43553</v>
      </c>
      <c r="I204" s="29" t="s">
        <v>43</v>
      </c>
      <c r="J204" s="17">
        <v>0.32070691178146732</v>
      </c>
      <c r="L204" s="40" t="str">
        <f t="shared" si="35"/>
        <v>4355343922</v>
      </c>
      <c r="M204" s="53">
        <f t="shared" si="39"/>
        <v>43922</v>
      </c>
      <c r="N204" s="8">
        <f>VLOOKUP(B204,Assumptions!$B$6:$D$1323,3,FALSE)</f>
        <v>0.70972000000000002</v>
      </c>
      <c r="O204" s="54">
        <f t="shared" si="40"/>
        <v>8.2861502129249462</v>
      </c>
      <c r="P204" s="31">
        <f>Assumptions!$H$15</f>
        <v>0.94496666666666673</v>
      </c>
      <c r="Q204" s="10">
        <f t="shared" si="41"/>
        <v>7.7334377462069765</v>
      </c>
    </row>
    <row r="205" spans="2:17" x14ac:dyDescent="0.25">
      <c r="B205" s="13">
        <v>43553</v>
      </c>
      <c r="C205" s="16">
        <v>43952</v>
      </c>
      <c r="D205" s="14">
        <v>6.2750000000000004</v>
      </c>
      <c r="E205" s="18">
        <v>589</v>
      </c>
      <c r="F205" s="10">
        <f t="shared" si="42"/>
        <v>6.2139499999999996</v>
      </c>
      <c r="H205" s="13">
        <v>43553</v>
      </c>
      <c r="I205" s="29" t="s">
        <v>44</v>
      </c>
      <c r="J205" s="17">
        <v>0.3302977576533761</v>
      </c>
      <c r="L205" s="40" t="str">
        <f t="shared" si="35"/>
        <v>4355343952</v>
      </c>
      <c r="M205" s="53">
        <f t="shared" si="39"/>
        <v>43952</v>
      </c>
      <c r="N205" s="8">
        <f>VLOOKUP(B205,Assumptions!$B$6:$D$1323,3,FALSE)</f>
        <v>0.70972000000000002</v>
      </c>
      <c r="O205" s="54">
        <f t="shared" si="40"/>
        <v>7.939453383453837</v>
      </c>
      <c r="P205" s="31">
        <f>Assumptions!$H$15</f>
        <v>0.94496666666666673</v>
      </c>
      <c r="Q205" s="10">
        <f t="shared" si="41"/>
        <v>7.4058207989177616</v>
      </c>
    </row>
    <row r="206" spans="2:17" x14ac:dyDescent="0.25">
      <c r="B206" s="13">
        <v>43553</v>
      </c>
      <c r="C206" s="16">
        <v>43983</v>
      </c>
      <c r="D206" s="14">
        <v>6.1749999999999998</v>
      </c>
      <c r="E206" s="18">
        <v>589</v>
      </c>
      <c r="F206" s="10">
        <f t="shared" si="42"/>
        <v>6.2139499999999996</v>
      </c>
      <c r="H206" s="13">
        <v>43553</v>
      </c>
      <c r="I206" s="29" t="s">
        <v>45</v>
      </c>
      <c r="J206" s="17">
        <v>0.340723762697281</v>
      </c>
      <c r="L206" s="40" t="str">
        <f t="shared" si="35"/>
        <v>4355343983</v>
      </c>
      <c r="M206" s="53">
        <f t="shared" si="39"/>
        <v>43983</v>
      </c>
      <c r="N206" s="8">
        <f>VLOOKUP(B206,Assumptions!$B$6:$D$1323,3,FALSE)</f>
        <v>0.70972000000000002</v>
      </c>
      <c r="O206" s="54">
        <f t="shared" si="40"/>
        <v>7.7919738153230966</v>
      </c>
      <c r="P206" s="31">
        <f>Assumptions!$H$15</f>
        <v>0.94496666666666673</v>
      </c>
      <c r="Q206" s="10">
        <f t="shared" si="41"/>
        <v>7.2664575230198167</v>
      </c>
    </row>
    <row r="207" spans="2:17" x14ac:dyDescent="0.25">
      <c r="B207" s="13">
        <v>43553</v>
      </c>
      <c r="C207" s="16">
        <v>44013</v>
      </c>
      <c r="D207" s="14">
        <v>6.25</v>
      </c>
      <c r="E207" s="18">
        <v>589</v>
      </c>
      <c r="F207" s="10">
        <f t="shared" si="42"/>
        <v>6.2139499999999996</v>
      </c>
      <c r="H207" s="13">
        <v>43553</v>
      </c>
      <c r="I207" s="29" t="s">
        <v>46</v>
      </c>
      <c r="J207" s="17">
        <v>0.35082962134522916</v>
      </c>
      <c r="L207" s="40" t="str">
        <f t="shared" si="35"/>
        <v>4355344013</v>
      </c>
      <c r="M207" s="53">
        <f t="shared" si="39"/>
        <v>44013</v>
      </c>
      <c r="N207" s="8">
        <f>VLOOKUP(B207,Assumptions!$B$6:$D$1323,3,FALSE)</f>
        <v>0.70972000000000002</v>
      </c>
      <c r="O207" s="54">
        <f t="shared" si="40"/>
        <v>7.8786432546187637</v>
      </c>
      <c r="P207" s="31">
        <f>Assumptions!$H$15</f>
        <v>0.94496666666666673</v>
      </c>
      <c r="Q207" s="10">
        <f t="shared" si="41"/>
        <v>7.3483572541729121</v>
      </c>
    </row>
    <row r="208" spans="2:17" x14ac:dyDescent="0.25">
      <c r="B208" s="13">
        <v>43553</v>
      </c>
      <c r="C208" s="16">
        <v>44044</v>
      </c>
      <c r="D208" s="14">
        <v>6.2750000000000004</v>
      </c>
      <c r="E208" s="18">
        <v>589</v>
      </c>
      <c r="F208" s="10">
        <f t="shared" si="42"/>
        <v>6.2139499999999996</v>
      </c>
      <c r="H208" s="13">
        <v>43553</v>
      </c>
      <c r="I208" s="29" t="s">
        <v>47</v>
      </c>
      <c r="J208" s="17">
        <v>0.35392859478605165</v>
      </c>
      <c r="L208" s="40" t="str">
        <f t="shared" si="35"/>
        <v>4355344044</v>
      </c>
      <c r="M208" s="53">
        <f t="shared" si="39"/>
        <v>44044</v>
      </c>
      <c r="N208" s="8">
        <f>VLOOKUP(B208,Assumptions!$B$6:$D$1323,3,FALSE)</f>
        <v>0.70972000000000002</v>
      </c>
      <c r="O208" s="54">
        <f t="shared" si="40"/>
        <v>7.9078931938634485</v>
      </c>
      <c r="P208" s="31">
        <f>Assumptions!$H$15</f>
        <v>0.94496666666666673</v>
      </c>
      <c r="Q208" s="10">
        <f t="shared" si="41"/>
        <v>7.3759974717611643</v>
      </c>
    </row>
    <row r="209" spans="2:17" x14ac:dyDescent="0.25">
      <c r="B209" s="13">
        <v>43553</v>
      </c>
      <c r="C209" s="16">
        <v>44075</v>
      </c>
      <c r="D209" s="14">
        <v>6.375</v>
      </c>
      <c r="E209" s="18">
        <v>589</v>
      </c>
      <c r="F209" s="10">
        <f t="shared" si="42"/>
        <v>6.2139499999999996</v>
      </c>
      <c r="H209" s="13">
        <v>43553</v>
      </c>
      <c r="I209" s="29" t="s">
        <v>48</v>
      </c>
      <c r="J209" s="17">
        <v>0.36203300205198352</v>
      </c>
      <c r="L209" s="40" t="str">
        <f t="shared" si="35"/>
        <v>4355344075</v>
      </c>
      <c r="M209" s="53">
        <f t="shared" si="39"/>
        <v>44075</v>
      </c>
      <c r="N209" s="8">
        <f>VLOOKUP(B209,Assumptions!$B$6:$D$1323,3,FALSE)</f>
        <v>0.70972000000000002</v>
      </c>
      <c r="O209" s="54">
        <f t="shared" si="40"/>
        <v>8.0306244501843693</v>
      </c>
      <c r="P209" s="31">
        <f>Assumptions!$H$15</f>
        <v>0.94496666666666673</v>
      </c>
      <c r="Q209" s="10">
        <f t="shared" si="41"/>
        <v>7.4919744179425569</v>
      </c>
    </row>
    <row r="210" spans="2:17" x14ac:dyDescent="0.25">
      <c r="B210" s="13">
        <v>43553</v>
      </c>
      <c r="C210" s="16">
        <v>44105</v>
      </c>
      <c r="D210" s="14">
        <v>7.05</v>
      </c>
      <c r="E210" s="18">
        <v>558</v>
      </c>
      <c r="F210" s="10">
        <f t="shared" si="42"/>
        <v>5.8868999999999998</v>
      </c>
      <c r="H210" s="13">
        <v>43553</v>
      </c>
      <c r="I210" s="29" t="s">
        <v>49</v>
      </c>
      <c r="J210" s="17">
        <v>0.46206377645595342</v>
      </c>
      <c r="L210" s="40" t="str">
        <f t="shared" si="35"/>
        <v>4355344105</v>
      </c>
      <c r="M210" s="53">
        <f t="shared" si="39"/>
        <v>44105</v>
      </c>
      <c r="N210" s="8">
        <f>VLOOKUP(B210,Assumptions!$B$6:$D$1323,3,FALSE)</f>
        <v>0.70972000000000002</v>
      </c>
      <c r="O210" s="54">
        <f t="shared" si="40"/>
        <v>8.7985252091193118</v>
      </c>
      <c r="P210" s="31">
        <f>Assumptions!$H$15</f>
        <v>0.94496666666666673</v>
      </c>
      <c r="Q210" s="10">
        <f t="shared" si="41"/>
        <v>8.217615038444114</v>
      </c>
    </row>
    <row r="211" spans="2:17" x14ac:dyDescent="0.25">
      <c r="B211" s="13">
        <v>43553</v>
      </c>
      <c r="C211" s="16">
        <v>44136</v>
      </c>
      <c r="D211" s="14">
        <v>7.25</v>
      </c>
      <c r="E211" s="18">
        <v>558</v>
      </c>
      <c r="F211" s="10">
        <f t="shared" si="42"/>
        <v>5.8868999999999998</v>
      </c>
      <c r="H211" s="13">
        <v>43553</v>
      </c>
      <c r="I211" s="29" t="s">
        <v>50</v>
      </c>
      <c r="J211" s="17">
        <v>0.42805309432420968</v>
      </c>
      <c r="L211" s="40" t="str">
        <f t="shared" si="35"/>
        <v>4355344136</v>
      </c>
      <c r="M211" s="53">
        <f t="shared" si="39"/>
        <v>44136</v>
      </c>
      <c r="N211" s="8">
        <f>VLOOKUP(B211,Assumptions!$B$6:$D$1323,3,FALSE)</f>
        <v>0.70972000000000002</v>
      </c>
      <c r="O211" s="54">
        <f t="shared" si="40"/>
        <v>9.1110584237823584</v>
      </c>
      <c r="P211" s="31">
        <f>Assumptions!$H$15</f>
        <v>0.94496666666666673</v>
      </c>
      <c r="Q211" s="10">
        <f t="shared" si="41"/>
        <v>8.5129485085268701</v>
      </c>
    </row>
    <row r="212" spans="2:17" x14ac:dyDescent="0.25">
      <c r="B212" s="13">
        <v>43553</v>
      </c>
      <c r="C212" s="16">
        <v>44166</v>
      </c>
      <c r="D212" s="14">
        <v>8.0500000000000007</v>
      </c>
      <c r="E212" s="18">
        <v>558</v>
      </c>
      <c r="F212" s="10">
        <f t="shared" si="42"/>
        <v>5.8868999999999998</v>
      </c>
      <c r="H212" s="13">
        <v>43553</v>
      </c>
      <c r="I212" s="29" t="s">
        <v>51</v>
      </c>
      <c r="J212" s="17">
        <v>0.4298604955391388</v>
      </c>
      <c r="L212" s="40" t="str">
        <f t="shared" si="35"/>
        <v>4355344166</v>
      </c>
      <c r="M212" s="53">
        <f t="shared" si="39"/>
        <v>44166</v>
      </c>
      <c r="N212" s="8">
        <f>VLOOKUP(B212,Assumptions!$B$6:$D$1323,3,FALSE)</f>
        <v>0.70972000000000002</v>
      </c>
      <c r="O212" s="54">
        <f t="shared" si="40"/>
        <v>10.177085395483195</v>
      </c>
      <c r="P212" s="31">
        <f>Assumptions!$H$15</f>
        <v>0.94496666666666673</v>
      </c>
      <c r="Q212" s="10">
        <f t="shared" si="41"/>
        <v>9.5203084625517711</v>
      </c>
    </row>
    <row r="213" spans="2:17" x14ac:dyDescent="0.25">
      <c r="B213" s="13">
        <v>43567</v>
      </c>
      <c r="C213" s="16">
        <v>43586</v>
      </c>
      <c r="D213" s="14">
        <v>4.7729999999999997</v>
      </c>
      <c r="E213" s="18">
        <v>3455</v>
      </c>
      <c r="F213" s="10">
        <f t="shared" si="42"/>
        <v>36.450249999999997</v>
      </c>
      <c r="H213" s="13">
        <v>43567</v>
      </c>
      <c r="I213" s="29" t="s">
        <v>32</v>
      </c>
      <c r="J213" s="17">
        <v>0.37225577993048636</v>
      </c>
      <c r="L213" s="40" t="str">
        <f t="shared" ref="L213:L232" si="43">B213&amp;M213</f>
        <v>4356743586</v>
      </c>
      <c r="M213" s="53">
        <f t="shared" ref="M213:M232" si="44">IF(C213="",NA(),C213)</f>
        <v>43586</v>
      </c>
      <c r="N213" s="8">
        <f>VLOOKUP(B213,Assumptions!$B$6:$D$1323,3,FALSE)</f>
        <v>0.71338000000000001</v>
      </c>
      <c r="O213" s="54">
        <f t="shared" ref="O213:O232" si="45">(D213-J213)/N213/mmbtu_gj</f>
        <v>5.8472644812174623</v>
      </c>
      <c r="P213" s="31">
        <f>Assumptions!$H$15</f>
        <v>0.94496666666666673</v>
      </c>
      <c r="Q213" s="10">
        <f t="shared" ref="Q213:Q232" si="46">(O213-opex_2017)*P213-transport_2017</f>
        <v>5.4287720259344621</v>
      </c>
    </row>
    <row r="214" spans="2:17" x14ac:dyDescent="0.25">
      <c r="B214" s="13">
        <v>43567</v>
      </c>
      <c r="C214" s="16">
        <v>43617</v>
      </c>
      <c r="D214" s="14">
        <v>6.1</v>
      </c>
      <c r="E214" s="18">
        <v>5806</v>
      </c>
      <c r="F214" s="10">
        <f t="shared" si="42"/>
        <v>61.253300000000003</v>
      </c>
      <c r="H214" s="13">
        <v>43567</v>
      </c>
      <c r="I214" s="29" t="s">
        <v>33</v>
      </c>
      <c r="J214" s="17">
        <v>0.42617259506372085</v>
      </c>
      <c r="L214" s="40" t="str">
        <f t="shared" si="43"/>
        <v>4356743617</v>
      </c>
      <c r="M214" s="53">
        <f t="shared" si="44"/>
        <v>43617</v>
      </c>
      <c r="N214" s="8">
        <f>VLOOKUP(B214,Assumptions!$B$6:$D$1323,3,FALSE)</f>
        <v>0.71338000000000001</v>
      </c>
      <c r="O214" s="54">
        <f t="shared" si="45"/>
        <v>7.5388088464996272</v>
      </c>
      <c r="P214" s="31">
        <f>Assumptions!$H$15</f>
        <v>0.94496666666666673</v>
      </c>
      <c r="Q214" s="10">
        <f t="shared" si="46"/>
        <v>7.0272250663139317</v>
      </c>
    </row>
    <row r="215" spans="2:17" x14ac:dyDescent="0.25">
      <c r="B215" s="13">
        <v>43567</v>
      </c>
      <c r="C215" s="16">
        <v>43647</v>
      </c>
      <c r="D215" s="14">
        <v>6.3</v>
      </c>
      <c r="E215" s="18">
        <v>5617</v>
      </c>
      <c r="F215" s="10">
        <f t="shared" si="42"/>
        <v>59.259349999999998</v>
      </c>
      <c r="H215" s="13">
        <v>43567</v>
      </c>
      <c r="I215" s="29" t="s">
        <v>34</v>
      </c>
      <c r="J215" s="17">
        <v>0.53945906659516885</v>
      </c>
      <c r="L215" s="40" t="str">
        <f t="shared" si="43"/>
        <v>4356743647</v>
      </c>
      <c r="M215" s="53">
        <f t="shared" si="44"/>
        <v>43647</v>
      </c>
      <c r="N215" s="8">
        <f>VLOOKUP(B215,Assumptions!$B$6:$D$1323,3,FALSE)</f>
        <v>0.71338000000000001</v>
      </c>
      <c r="O215" s="54">
        <f t="shared" si="45"/>
        <v>7.6540250257865017</v>
      </c>
      <c r="P215" s="31">
        <f>Assumptions!$H$15</f>
        <v>0.94496666666666673</v>
      </c>
      <c r="Q215" s="10">
        <f t="shared" si="46"/>
        <v>7.1361005152007184</v>
      </c>
    </row>
    <row r="216" spans="2:17" x14ac:dyDescent="0.25">
      <c r="B216" s="13">
        <v>43567</v>
      </c>
      <c r="C216" s="16">
        <v>43678</v>
      </c>
      <c r="D216" s="14">
        <v>6.56</v>
      </c>
      <c r="E216" s="18">
        <v>3263</v>
      </c>
      <c r="F216" s="10">
        <f t="shared" si="42"/>
        <v>34.42465</v>
      </c>
      <c r="H216" s="13">
        <v>43567</v>
      </c>
      <c r="I216" s="29" t="s">
        <v>35</v>
      </c>
      <c r="J216" s="17">
        <v>0.5587508599220794</v>
      </c>
      <c r="L216" s="40" t="str">
        <f t="shared" si="43"/>
        <v>4356743678</v>
      </c>
      <c r="M216" s="53">
        <f t="shared" si="44"/>
        <v>43678</v>
      </c>
      <c r="N216" s="8">
        <f>VLOOKUP(B216,Assumptions!$B$6:$D$1323,3,FALSE)</f>
        <v>0.71338000000000001</v>
      </c>
      <c r="O216" s="54">
        <f t="shared" si="45"/>
        <v>7.973853781295241</v>
      </c>
      <c r="P216" s="31">
        <f>Assumptions!$H$15</f>
        <v>0.94496666666666673</v>
      </c>
      <c r="Q216" s="10">
        <f t="shared" si="46"/>
        <v>7.4383280281979607</v>
      </c>
    </row>
    <row r="217" spans="2:17" x14ac:dyDescent="0.25">
      <c r="B217" s="13">
        <v>43567</v>
      </c>
      <c r="C217" s="16">
        <v>43709</v>
      </c>
      <c r="D217" s="14">
        <v>6.8650000000000002</v>
      </c>
      <c r="E217" s="18">
        <v>4121</v>
      </c>
      <c r="F217" s="10">
        <f t="shared" si="42"/>
        <v>43.476550000000003</v>
      </c>
      <c r="H217" s="13">
        <v>43567</v>
      </c>
      <c r="I217" s="29" t="s">
        <v>36</v>
      </c>
      <c r="J217" s="17">
        <v>0.54638309747203584</v>
      </c>
      <c r="L217" s="40" t="str">
        <f t="shared" si="43"/>
        <v>4356743709</v>
      </c>
      <c r="M217" s="53">
        <f t="shared" si="44"/>
        <v>43709</v>
      </c>
      <c r="N217" s="8">
        <f>VLOOKUP(B217,Assumptions!$B$6:$D$1323,3,FALSE)</f>
        <v>0.71338000000000001</v>
      </c>
      <c r="O217" s="54">
        <f t="shared" si="45"/>
        <v>8.3955400125455295</v>
      </c>
      <c r="P217" s="31">
        <f>Assumptions!$H$15</f>
        <v>0.94496666666666673</v>
      </c>
      <c r="Q217" s="10">
        <f t="shared" si="46"/>
        <v>7.8368074605217739</v>
      </c>
    </row>
    <row r="218" spans="2:17" x14ac:dyDescent="0.25">
      <c r="B218" s="13">
        <v>43567</v>
      </c>
      <c r="C218" s="16">
        <v>43739</v>
      </c>
      <c r="D218" s="14">
        <v>7.35</v>
      </c>
      <c r="E218" s="18">
        <v>1701</v>
      </c>
      <c r="F218" s="10">
        <f t="shared" si="42"/>
        <v>17.945550000000001</v>
      </c>
      <c r="H218" s="13">
        <v>43567</v>
      </c>
      <c r="I218" s="29" t="s">
        <v>37</v>
      </c>
      <c r="J218" s="17">
        <v>0.57267206300849205</v>
      </c>
      <c r="L218" s="40" t="str">
        <f t="shared" si="43"/>
        <v>4356743739</v>
      </c>
      <c r="M218" s="53">
        <f t="shared" si="44"/>
        <v>43739</v>
      </c>
      <c r="N218" s="8">
        <f>VLOOKUP(B218,Assumptions!$B$6:$D$1323,3,FALSE)</f>
        <v>0.71338000000000001</v>
      </c>
      <c r="O218" s="54">
        <f t="shared" si="45"/>
        <v>9.0050289091573923</v>
      </c>
      <c r="P218" s="31">
        <f>Assumptions!$H$15</f>
        <v>0.94496666666666673</v>
      </c>
      <c r="Q218" s="10">
        <f t="shared" si="46"/>
        <v>8.4127541515234316</v>
      </c>
    </row>
    <row r="219" spans="2:17" x14ac:dyDescent="0.25">
      <c r="B219" s="13">
        <v>43567</v>
      </c>
      <c r="C219" s="16">
        <v>43770</v>
      </c>
      <c r="D219" s="14">
        <v>8.15</v>
      </c>
      <c r="E219" s="18">
        <v>2521</v>
      </c>
      <c r="F219" s="10">
        <f t="shared" si="42"/>
        <v>26.596550000000001</v>
      </c>
      <c r="H219" s="13">
        <v>43567</v>
      </c>
      <c r="I219" s="29" t="s">
        <v>38</v>
      </c>
      <c r="J219" s="17">
        <v>0.60697108163539437</v>
      </c>
      <c r="L219" s="40" t="str">
        <f t="shared" si="43"/>
        <v>4356743770</v>
      </c>
      <c r="M219" s="53">
        <f t="shared" si="44"/>
        <v>43770</v>
      </c>
      <c r="N219" s="8">
        <f>VLOOKUP(B219,Assumptions!$B$6:$D$1323,3,FALSE)</f>
        <v>0.71338000000000001</v>
      </c>
      <c r="O219" s="54">
        <f t="shared" si="45"/>
        <v>10.022415043802033</v>
      </c>
      <c r="P219" s="31">
        <f>Assumptions!$H$15</f>
        <v>0.94496666666666673</v>
      </c>
      <c r="Q219" s="10">
        <f t="shared" si="46"/>
        <v>9.3741501358914618</v>
      </c>
    </row>
    <row r="220" spans="2:17" x14ac:dyDescent="0.25">
      <c r="B220" s="13">
        <v>43567</v>
      </c>
      <c r="C220" s="16">
        <v>43800</v>
      </c>
      <c r="D220" s="14">
        <v>8.875</v>
      </c>
      <c r="E220" s="18">
        <v>2298</v>
      </c>
      <c r="F220" s="10">
        <f t="shared" si="42"/>
        <v>24.2439</v>
      </c>
      <c r="H220" s="13">
        <v>43567</v>
      </c>
      <c r="I220" s="29" t="s">
        <v>39</v>
      </c>
      <c r="J220" s="17">
        <v>0.66240237834942295</v>
      </c>
      <c r="L220" s="40" t="str">
        <f t="shared" si="43"/>
        <v>4356743800</v>
      </c>
      <c r="M220" s="53">
        <f t="shared" si="44"/>
        <v>43800</v>
      </c>
      <c r="N220" s="8">
        <f>VLOOKUP(B220,Assumptions!$B$6:$D$1323,3,FALSE)</f>
        <v>0.71338000000000001</v>
      </c>
      <c r="O220" s="54">
        <f t="shared" si="45"/>
        <v>10.912070315881683</v>
      </c>
      <c r="P220" s="31">
        <f>Assumptions!$H$15</f>
        <v>0.94496666666666673</v>
      </c>
      <c r="Q220" s="10">
        <f t="shared" si="46"/>
        <v>10.214844712830995</v>
      </c>
    </row>
    <row r="221" spans="2:17" x14ac:dyDescent="0.25">
      <c r="B221" s="13">
        <v>43567</v>
      </c>
      <c r="C221" s="16">
        <v>43831</v>
      </c>
      <c r="D221" s="14">
        <v>9.125</v>
      </c>
      <c r="E221" s="18">
        <v>2665</v>
      </c>
      <c r="F221" s="10">
        <f t="shared" si="42"/>
        <v>28.115749999999998</v>
      </c>
      <c r="H221" s="13">
        <v>43567</v>
      </c>
      <c r="I221" s="29" t="s">
        <v>40</v>
      </c>
      <c r="J221" s="17">
        <v>0.64207827814645024</v>
      </c>
      <c r="L221" s="40" t="str">
        <f t="shared" si="43"/>
        <v>4356743831</v>
      </c>
      <c r="M221" s="53">
        <f t="shared" si="44"/>
        <v>43831</v>
      </c>
      <c r="N221" s="8">
        <f>VLOOKUP(B221,Assumptions!$B$6:$D$1323,3,FALSE)</f>
        <v>0.71338000000000001</v>
      </c>
      <c r="O221" s="54">
        <f t="shared" si="45"/>
        <v>11.271249679755039</v>
      </c>
      <c r="P221" s="31">
        <f>Assumptions!$H$15</f>
        <v>0.94496666666666673</v>
      </c>
      <c r="Q221" s="10">
        <f t="shared" si="46"/>
        <v>10.554257239045855</v>
      </c>
    </row>
    <row r="222" spans="2:17" x14ac:dyDescent="0.25">
      <c r="B222" s="13">
        <v>43567</v>
      </c>
      <c r="C222" s="16">
        <v>43862</v>
      </c>
      <c r="D222" s="14">
        <v>8.9250000000000007</v>
      </c>
      <c r="E222" s="18">
        <v>2152</v>
      </c>
      <c r="F222" s="10">
        <f t="shared" si="42"/>
        <v>22.703600000000002</v>
      </c>
      <c r="H222" s="13">
        <v>43567</v>
      </c>
      <c r="I222" s="29" t="s">
        <v>41</v>
      </c>
      <c r="J222" s="17">
        <v>0.59531905336074864</v>
      </c>
      <c r="L222" s="40" t="str">
        <f t="shared" si="43"/>
        <v>4356743862</v>
      </c>
      <c r="M222" s="53">
        <f t="shared" si="44"/>
        <v>43862</v>
      </c>
      <c r="N222" s="8">
        <f>VLOOKUP(B222,Assumptions!$B$6:$D$1323,3,FALSE)</f>
        <v>0.71338000000000001</v>
      </c>
      <c r="O222" s="54">
        <f t="shared" si="45"/>
        <v>11.067638813688699</v>
      </c>
      <c r="P222" s="31">
        <f>Assumptions!$H$15</f>
        <v>0.94496666666666673</v>
      </c>
      <c r="Q222" s="10">
        <f t="shared" si="46"/>
        <v>10.361851757642032</v>
      </c>
    </row>
    <row r="223" spans="2:17" x14ac:dyDescent="0.25">
      <c r="B223" s="13">
        <v>43567</v>
      </c>
      <c r="C223" s="16">
        <v>43891</v>
      </c>
      <c r="D223" s="14">
        <v>8.6349999999999998</v>
      </c>
      <c r="E223" s="18">
        <v>2337</v>
      </c>
      <c r="F223" s="10">
        <f t="shared" si="42"/>
        <v>24.655349999999999</v>
      </c>
      <c r="H223" s="13">
        <v>43567</v>
      </c>
      <c r="I223" s="29" t="s">
        <v>42</v>
      </c>
      <c r="J223" s="17">
        <v>0.57070562436531669</v>
      </c>
      <c r="L223" s="40" t="str">
        <f t="shared" si="43"/>
        <v>4356743891</v>
      </c>
      <c r="M223" s="53">
        <f t="shared" si="44"/>
        <v>43891</v>
      </c>
      <c r="N223" s="8">
        <f>VLOOKUP(B223,Assumptions!$B$6:$D$1323,3,FALSE)</f>
        <v>0.71338000000000001</v>
      </c>
      <c r="O223" s="54">
        <f t="shared" si="45"/>
        <v>10.715019939964971</v>
      </c>
      <c r="P223" s="31">
        <f>Assumptions!$H$15</f>
        <v>0.94496666666666673</v>
      </c>
      <c r="Q223" s="10">
        <f t="shared" si="46"/>
        <v>10.028638675935566</v>
      </c>
    </row>
    <row r="224" spans="2:17" x14ac:dyDescent="0.25">
      <c r="B224" s="13">
        <v>43567</v>
      </c>
      <c r="C224" s="16">
        <v>43922</v>
      </c>
      <c r="D224" s="14">
        <v>7.2</v>
      </c>
      <c r="E224" s="18">
        <v>559</v>
      </c>
      <c r="F224" s="10">
        <f t="shared" si="42"/>
        <v>5.8974500000000001</v>
      </c>
      <c r="H224" s="13">
        <v>43567</v>
      </c>
      <c r="I224" s="29" t="s">
        <v>43</v>
      </c>
      <c r="J224" s="17">
        <v>0.41788784471022133</v>
      </c>
      <c r="L224" s="40" t="str">
        <f t="shared" si="43"/>
        <v>4356743922</v>
      </c>
      <c r="M224" s="53">
        <f t="shared" si="44"/>
        <v>43922</v>
      </c>
      <c r="N224" s="8">
        <f>VLOOKUP(B224,Assumptions!$B$6:$D$1323,3,FALSE)</f>
        <v>0.71338000000000001</v>
      </c>
      <c r="O224" s="54">
        <f t="shared" si="45"/>
        <v>9.0113856952660445</v>
      </c>
      <c r="P224" s="31">
        <f>Assumptions!$H$15</f>
        <v>0.94496666666666673</v>
      </c>
      <c r="Q224" s="10">
        <f t="shared" si="46"/>
        <v>8.4187611025032378</v>
      </c>
    </row>
    <row r="225" spans="2:17" x14ac:dyDescent="0.25">
      <c r="B225" s="13">
        <v>43567</v>
      </c>
      <c r="C225" s="16">
        <v>43952</v>
      </c>
      <c r="D225" s="14">
        <v>7</v>
      </c>
      <c r="E225" s="18">
        <v>559</v>
      </c>
      <c r="F225" s="10">
        <f t="shared" si="42"/>
        <v>5.8974500000000001</v>
      </c>
      <c r="H225" s="13">
        <v>43567</v>
      </c>
      <c r="I225" s="29" t="s">
        <v>44</v>
      </c>
      <c r="J225" s="17">
        <v>0.35123437811652114</v>
      </c>
      <c r="L225" s="40" t="str">
        <f t="shared" si="43"/>
        <v>4356743952</v>
      </c>
      <c r="M225" s="53">
        <f t="shared" si="44"/>
        <v>43952</v>
      </c>
      <c r="N225" s="8">
        <f>VLOOKUP(B225,Assumptions!$B$6:$D$1323,3,FALSE)</f>
        <v>0.71338000000000001</v>
      </c>
      <c r="O225" s="54">
        <f t="shared" si="45"/>
        <v>8.8342082885619071</v>
      </c>
      <c r="P225" s="31">
        <f>Assumptions!$H$15</f>
        <v>0.94496666666666673</v>
      </c>
      <c r="Q225" s="10">
        <f t="shared" si="46"/>
        <v>8.251334359081385</v>
      </c>
    </row>
    <row r="226" spans="2:17" x14ac:dyDescent="0.25">
      <c r="B226" s="13">
        <v>43567</v>
      </c>
      <c r="C226" s="16">
        <v>43983</v>
      </c>
      <c r="D226" s="14">
        <v>6.95</v>
      </c>
      <c r="E226" s="18">
        <v>559</v>
      </c>
      <c r="F226" s="10">
        <f t="shared" si="42"/>
        <v>5.8974500000000001</v>
      </c>
      <c r="H226" s="13">
        <v>43567</v>
      </c>
      <c r="I226" s="29" t="s">
        <v>45</v>
      </c>
      <c r="J226" s="17">
        <v>0.36956852678270397</v>
      </c>
      <c r="L226" s="40" t="str">
        <f t="shared" si="43"/>
        <v>4356743983</v>
      </c>
      <c r="M226" s="53">
        <f t="shared" si="44"/>
        <v>43983</v>
      </c>
      <c r="N226" s="8">
        <f>VLOOKUP(B226,Assumptions!$B$6:$D$1323,3,FALSE)</f>
        <v>0.71338000000000001</v>
      </c>
      <c r="O226" s="54">
        <f t="shared" si="45"/>
        <v>8.743412772992567</v>
      </c>
      <c r="P226" s="31">
        <f>Assumptions!$H$15</f>
        <v>0.94496666666666673</v>
      </c>
      <c r="Q226" s="10">
        <f t="shared" si="46"/>
        <v>8.1655356233855443</v>
      </c>
    </row>
    <row r="227" spans="2:17" x14ac:dyDescent="0.25">
      <c r="B227" s="13">
        <v>43567</v>
      </c>
      <c r="C227" s="16">
        <v>44013</v>
      </c>
      <c r="D227" s="14">
        <v>6.9</v>
      </c>
      <c r="E227" s="18">
        <v>559</v>
      </c>
      <c r="F227" s="10">
        <f t="shared" si="42"/>
        <v>5.8974500000000001</v>
      </c>
      <c r="H227" s="13">
        <v>43567</v>
      </c>
      <c r="I227" s="29" t="s">
        <v>46</v>
      </c>
      <c r="J227" s="17">
        <v>0.39723744008218048</v>
      </c>
      <c r="L227" s="40" t="str">
        <f t="shared" si="43"/>
        <v>4356744013</v>
      </c>
      <c r="M227" s="53">
        <f t="shared" si="44"/>
        <v>44013</v>
      </c>
      <c r="N227" s="8">
        <f>VLOOKUP(B227,Assumptions!$B$6:$D$1323,3,FALSE)</f>
        <v>0.71338000000000001</v>
      </c>
      <c r="O227" s="54">
        <f t="shared" si="45"/>
        <v>8.6402141649117699</v>
      </c>
      <c r="P227" s="31">
        <f>Assumptions!$H$15</f>
        <v>0.94496666666666673</v>
      </c>
      <c r="Q227" s="10">
        <f t="shared" si="46"/>
        <v>8.0680163787027936</v>
      </c>
    </row>
    <row r="228" spans="2:17" x14ac:dyDescent="0.25">
      <c r="B228" s="13">
        <v>43567</v>
      </c>
      <c r="C228" s="16">
        <v>44044</v>
      </c>
      <c r="D228" s="14">
        <v>6.9249999999999998</v>
      </c>
      <c r="E228" s="18">
        <v>559</v>
      </c>
      <c r="F228" s="10">
        <f t="shared" si="42"/>
        <v>5.8974500000000001</v>
      </c>
      <c r="H228" s="13">
        <v>43567</v>
      </c>
      <c r="I228" s="29" t="s">
        <v>47</v>
      </c>
      <c r="J228" s="17">
        <v>0.40372727842745221</v>
      </c>
      <c r="L228" s="40" t="str">
        <f t="shared" si="43"/>
        <v>4356744044</v>
      </c>
      <c r="M228" s="53">
        <f t="shared" si="44"/>
        <v>44044</v>
      </c>
      <c r="N228" s="8">
        <f>VLOOKUP(B228,Assumptions!$B$6:$D$1323,3,FALSE)</f>
        <v>0.71338000000000001</v>
      </c>
      <c r="O228" s="54">
        <f t="shared" si="45"/>
        <v>8.664808598346843</v>
      </c>
      <c r="P228" s="31">
        <f>Assumptions!$H$15</f>
        <v>0.94496666666666673</v>
      </c>
      <c r="Q228" s="10">
        <f t="shared" si="46"/>
        <v>8.0912572984844893</v>
      </c>
    </row>
    <row r="229" spans="2:17" x14ac:dyDescent="0.25">
      <c r="B229" s="13">
        <v>43567</v>
      </c>
      <c r="C229" s="16">
        <v>44075</v>
      </c>
      <c r="D229" s="14">
        <v>7.0250000000000004</v>
      </c>
      <c r="E229" s="18">
        <v>559</v>
      </c>
      <c r="F229" s="10">
        <f t="shared" si="42"/>
        <v>5.8974500000000001</v>
      </c>
      <c r="H229" s="13">
        <v>43567</v>
      </c>
      <c r="I229" s="29" t="s">
        <v>48</v>
      </c>
      <c r="J229" s="17">
        <v>0.41298699126133687</v>
      </c>
      <c r="L229" s="40" t="str">
        <f t="shared" si="43"/>
        <v>4356744075</v>
      </c>
      <c r="M229" s="53">
        <f t="shared" si="44"/>
        <v>44075</v>
      </c>
      <c r="N229" s="8">
        <f>VLOOKUP(B229,Assumptions!$B$6:$D$1323,3,FALSE)</f>
        <v>0.71338000000000001</v>
      </c>
      <c r="O229" s="54">
        <f t="shared" si="45"/>
        <v>8.7853751279220429</v>
      </c>
      <c r="P229" s="31">
        <f>Assumptions!$H$15</f>
        <v>0.94496666666666673</v>
      </c>
      <c r="Q229" s="10">
        <f t="shared" si="46"/>
        <v>8.2051886500487345</v>
      </c>
    </row>
    <row r="230" spans="2:17" x14ac:dyDescent="0.25">
      <c r="B230" s="13">
        <v>43567</v>
      </c>
      <c r="C230" s="16">
        <v>44105</v>
      </c>
      <c r="D230" s="14">
        <v>7.4749999999999996</v>
      </c>
      <c r="E230" s="18">
        <v>541</v>
      </c>
      <c r="F230" s="10">
        <f t="shared" si="42"/>
        <v>5.7075500000000003</v>
      </c>
      <c r="H230" s="13">
        <v>43567</v>
      </c>
      <c r="I230" s="29" t="s">
        <v>49</v>
      </c>
      <c r="J230" s="17">
        <v>0.43159042128476899</v>
      </c>
      <c r="L230" s="40" t="str">
        <f t="shared" si="43"/>
        <v>4356744105</v>
      </c>
      <c r="M230" s="53">
        <f t="shared" si="44"/>
        <v>44105</v>
      </c>
      <c r="N230" s="8">
        <f>VLOOKUP(B230,Assumptions!$B$6:$D$1323,3,FALSE)</f>
        <v>0.71338000000000001</v>
      </c>
      <c r="O230" s="54">
        <f t="shared" si="45"/>
        <v>9.3585713226563918</v>
      </c>
      <c r="P230" s="31">
        <f>Assumptions!$H$15</f>
        <v>0.94496666666666673</v>
      </c>
      <c r="Q230" s="10">
        <f t="shared" si="46"/>
        <v>8.7468399475328695</v>
      </c>
    </row>
    <row r="231" spans="2:17" x14ac:dyDescent="0.25">
      <c r="B231" s="13">
        <v>43567</v>
      </c>
      <c r="C231" s="16">
        <v>44136</v>
      </c>
      <c r="D231" s="14">
        <v>7.75</v>
      </c>
      <c r="E231" s="18">
        <v>541</v>
      </c>
      <c r="F231" s="10">
        <f t="shared" si="42"/>
        <v>5.7075500000000003</v>
      </c>
      <c r="H231" s="13">
        <v>43567</v>
      </c>
      <c r="I231" s="29" t="s">
        <v>50</v>
      </c>
      <c r="J231" s="17">
        <v>0.44027594056989638</v>
      </c>
      <c r="L231" s="40" t="str">
        <f t="shared" si="43"/>
        <v>4356744136</v>
      </c>
      <c r="M231" s="53">
        <f t="shared" si="44"/>
        <v>44136</v>
      </c>
      <c r="N231" s="8">
        <f>VLOOKUP(B231,Assumptions!$B$6:$D$1323,3,FALSE)</f>
        <v>0.71338000000000001</v>
      </c>
      <c r="O231" s="54">
        <f t="shared" si="45"/>
        <v>9.7124231090920397</v>
      </c>
      <c r="P231" s="31">
        <f>Assumptions!$H$15</f>
        <v>0.94496666666666673</v>
      </c>
      <c r="Q231" s="10">
        <f t="shared" si="46"/>
        <v>9.0812180906550086</v>
      </c>
    </row>
    <row r="232" spans="2:17" x14ac:dyDescent="0.25">
      <c r="B232" s="13">
        <v>43567</v>
      </c>
      <c r="C232" s="16">
        <v>44166</v>
      </c>
      <c r="D232" s="14">
        <v>8.5500000000000007</v>
      </c>
      <c r="E232" s="18">
        <v>541</v>
      </c>
      <c r="F232" s="10">
        <f t="shared" si="42"/>
        <v>5.7075500000000003</v>
      </c>
      <c r="H232" s="13">
        <v>43567</v>
      </c>
      <c r="I232" s="29" t="s">
        <v>51</v>
      </c>
      <c r="J232" s="17">
        <v>0.48008326913047839</v>
      </c>
      <c r="L232" s="40" t="str">
        <f t="shared" si="43"/>
        <v>4356744166</v>
      </c>
      <c r="M232" s="53">
        <f t="shared" si="44"/>
        <v>44166</v>
      </c>
      <c r="N232" s="8">
        <f>VLOOKUP(B232,Assumptions!$B$6:$D$1323,3,FALSE)</f>
        <v>0.71338000000000001</v>
      </c>
      <c r="O232" s="54">
        <f t="shared" si="45"/>
        <v>10.722490357790106</v>
      </c>
      <c r="P232" s="31">
        <f>Assumptions!$H$15</f>
        <v>0.94496666666666673</v>
      </c>
      <c r="Q232" s="10">
        <f t="shared" si="46"/>
        <v>10.035697971766391</v>
      </c>
    </row>
    <row r="233" spans="2:17" x14ac:dyDescent="0.25">
      <c r="B233" s="13">
        <v>43584</v>
      </c>
      <c r="C233" s="16">
        <v>43617</v>
      </c>
      <c r="D233" s="14">
        <v>5.5</v>
      </c>
      <c r="E233" s="18">
        <v>5791</v>
      </c>
      <c r="F233" s="10">
        <f t="shared" si="42"/>
        <v>61.095050000000001</v>
      </c>
      <c r="H233" s="13">
        <v>43581</v>
      </c>
      <c r="I233" s="29" t="s">
        <v>33</v>
      </c>
      <c r="J233" s="30">
        <v>0.45328152261256932</v>
      </c>
      <c r="L233" s="40" t="str">
        <f t="shared" ref="L233:L288" si="47">B233&amp;M233</f>
        <v>4358443617</v>
      </c>
      <c r="M233" s="53">
        <f t="shared" ref="M233:M251" si="48">IF(C233="",NA(),C233)</f>
        <v>43617</v>
      </c>
      <c r="N233" s="8">
        <f>VLOOKUP(B233,Assumptions!$B$6:$D$1323,3,FALSE)</f>
        <v>0.70848</v>
      </c>
      <c r="O233" s="54">
        <f t="shared" ref="O233:O251" si="49">(D233-J233)/N233/mmbtu_gj</f>
        <v>6.7519469989920751</v>
      </c>
      <c r="P233" s="31">
        <f>Assumptions!$H$15</f>
        <v>0.94496666666666673</v>
      </c>
      <c r="Q233" s="10">
        <f t="shared" ref="Q233:Q251" si="50">(O233-opex_2017)*P233-transport_2017</f>
        <v>6.2836668491475454</v>
      </c>
    </row>
    <row r="234" spans="2:17" x14ac:dyDescent="0.25">
      <c r="B234" s="13">
        <v>43584</v>
      </c>
      <c r="C234" s="16">
        <v>43647</v>
      </c>
      <c r="D234" s="14">
        <v>5.7750000000000004</v>
      </c>
      <c r="E234" s="18">
        <v>5610</v>
      </c>
      <c r="F234" s="10">
        <f t="shared" si="42"/>
        <v>59.185499999999998</v>
      </c>
      <c r="H234" s="13">
        <v>43581</v>
      </c>
      <c r="I234" s="29" t="s">
        <v>34</v>
      </c>
      <c r="J234" s="30">
        <v>0.48968542297231038</v>
      </c>
      <c r="L234" s="40" t="str">
        <f t="shared" si="47"/>
        <v>4358443647</v>
      </c>
      <c r="M234" s="53">
        <f t="shared" si="48"/>
        <v>43647</v>
      </c>
      <c r="N234" s="8">
        <f>VLOOKUP(B234,Assumptions!$B$6:$D$1323,3,FALSE)</f>
        <v>0.70848</v>
      </c>
      <c r="O234" s="54">
        <f t="shared" si="49"/>
        <v>7.071161995064382</v>
      </c>
      <c r="P234" s="31">
        <f>Assumptions!$H$15</f>
        <v>0.94496666666666673</v>
      </c>
      <c r="Q234" s="10">
        <f t="shared" si="50"/>
        <v>6.5853143799360065</v>
      </c>
    </row>
    <row r="235" spans="2:17" x14ac:dyDescent="0.25">
      <c r="B235" s="13">
        <v>43584</v>
      </c>
      <c r="C235" s="16">
        <v>43678</v>
      </c>
      <c r="D235" s="14">
        <v>5.9249999999999998</v>
      </c>
      <c r="E235" s="18">
        <v>4019</v>
      </c>
      <c r="F235" s="10">
        <f t="shared" si="42"/>
        <v>42.400449999999999</v>
      </c>
      <c r="H235" s="13">
        <v>43581</v>
      </c>
      <c r="I235" s="29" t="s">
        <v>35</v>
      </c>
      <c r="J235" s="30">
        <v>0.51919597105740523</v>
      </c>
      <c r="L235" s="40" t="str">
        <f t="shared" si="47"/>
        <v>4358443678</v>
      </c>
      <c r="M235" s="53">
        <f t="shared" si="48"/>
        <v>43678</v>
      </c>
      <c r="N235" s="8">
        <f>VLOOKUP(B235,Assumptions!$B$6:$D$1323,3,FALSE)</f>
        <v>0.70848</v>
      </c>
      <c r="O235" s="54">
        <f t="shared" si="49"/>
        <v>7.2323634563529842</v>
      </c>
      <c r="P235" s="31">
        <f>Assumptions!$H$15</f>
        <v>0.94496666666666673</v>
      </c>
      <c r="Q235" s="10">
        <f t="shared" si="50"/>
        <v>6.7376443874716925</v>
      </c>
    </row>
    <row r="236" spans="2:17" x14ac:dyDescent="0.25">
      <c r="B236" s="13">
        <v>43584</v>
      </c>
      <c r="C236" s="16">
        <v>43709</v>
      </c>
      <c r="D236" s="14">
        <v>6.15</v>
      </c>
      <c r="E236" s="18">
        <v>5431</v>
      </c>
      <c r="F236" s="10">
        <f t="shared" si="42"/>
        <v>57.297049999999999</v>
      </c>
      <c r="H236" s="13">
        <v>43581</v>
      </c>
      <c r="I236" s="29" t="s">
        <v>36</v>
      </c>
      <c r="J236" s="30">
        <v>0.57772624121225558</v>
      </c>
      <c r="L236" s="40" t="str">
        <f t="shared" si="47"/>
        <v>4358443709</v>
      </c>
      <c r="M236" s="53">
        <f t="shared" si="48"/>
        <v>43709</v>
      </c>
      <c r="N236" s="8">
        <f>VLOOKUP(B236,Assumptions!$B$6:$D$1323,3,FALSE)</f>
        <v>0.70848</v>
      </c>
      <c r="O236" s="54">
        <f t="shared" si="49"/>
        <v>7.4550814062222317</v>
      </c>
      <c r="P236" s="31">
        <f>Assumptions!$H$15</f>
        <v>0.94496666666666673</v>
      </c>
      <c r="Q236" s="10">
        <f t="shared" si="50"/>
        <v>6.9481054261664692</v>
      </c>
    </row>
    <row r="237" spans="2:17" x14ac:dyDescent="0.25">
      <c r="B237" s="13">
        <v>43584</v>
      </c>
      <c r="C237" s="16">
        <v>43739</v>
      </c>
      <c r="D237" s="14">
        <v>6.9749999999999996</v>
      </c>
      <c r="E237" s="18">
        <v>1714</v>
      </c>
      <c r="F237" s="10">
        <f t="shared" si="42"/>
        <v>18.082699999999999</v>
      </c>
      <c r="H237" s="13">
        <v>43581</v>
      </c>
      <c r="I237" s="29" t="s">
        <v>37</v>
      </c>
      <c r="J237" s="30">
        <v>0.61908725764737293</v>
      </c>
      <c r="L237" s="40" t="str">
        <f t="shared" si="47"/>
        <v>4358443739</v>
      </c>
      <c r="M237" s="53">
        <f t="shared" si="48"/>
        <v>43739</v>
      </c>
      <c r="N237" s="8">
        <f>VLOOKUP(B237,Assumptions!$B$6:$D$1323,3,FALSE)</f>
        <v>0.70848</v>
      </c>
      <c r="O237" s="54">
        <f t="shared" si="49"/>
        <v>8.5035030503225748</v>
      </c>
      <c r="P237" s="31">
        <f>Assumptions!$H$15</f>
        <v>0.94496666666666673</v>
      </c>
      <c r="Q237" s="10">
        <f t="shared" si="50"/>
        <v>7.9388289324531556</v>
      </c>
    </row>
    <row r="238" spans="2:17" x14ac:dyDescent="0.25">
      <c r="B238" s="13">
        <v>43584</v>
      </c>
      <c r="C238" s="16">
        <v>43770</v>
      </c>
      <c r="D238" s="14">
        <v>7.875</v>
      </c>
      <c r="E238" s="18">
        <v>2878</v>
      </c>
      <c r="F238" s="10">
        <f t="shared" si="42"/>
        <v>30.3629</v>
      </c>
      <c r="H238" s="13">
        <v>43581</v>
      </c>
      <c r="I238" s="29" t="s">
        <v>38</v>
      </c>
      <c r="J238" s="30">
        <v>0.66650710400738378</v>
      </c>
      <c r="L238" s="40" t="str">
        <f t="shared" si="47"/>
        <v>4358443770</v>
      </c>
      <c r="M238" s="53">
        <f t="shared" si="48"/>
        <v>43770</v>
      </c>
      <c r="N238" s="8">
        <f>VLOOKUP(B238,Assumptions!$B$6:$D$1323,3,FALSE)</f>
        <v>0.70848</v>
      </c>
      <c r="O238" s="54">
        <f t="shared" si="49"/>
        <v>9.6441602983071668</v>
      </c>
      <c r="P238" s="31">
        <f>Assumptions!$H$15</f>
        <v>0.94496666666666673</v>
      </c>
      <c r="Q238" s="10">
        <f t="shared" si="50"/>
        <v>9.0167120098903304</v>
      </c>
    </row>
    <row r="239" spans="2:17" x14ac:dyDescent="0.25">
      <c r="B239" s="13">
        <v>43584</v>
      </c>
      <c r="C239" s="16">
        <v>43800</v>
      </c>
      <c r="D239" s="14">
        <v>8.625</v>
      </c>
      <c r="E239" s="18">
        <v>2545</v>
      </c>
      <c r="F239" s="10">
        <f t="shared" si="42"/>
        <v>26.84975</v>
      </c>
      <c r="H239" s="13">
        <v>43581</v>
      </c>
      <c r="I239" s="29" t="s">
        <v>39</v>
      </c>
      <c r="J239" s="30">
        <v>0.65472109039877824</v>
      </c>
      <c r="L239" s="40" t="str">
        <f t="shared" si="47"/>
        <v>4358443800</v>
      </c>
      <c r="M239" s="53">
        <f t="shared" si="48"/>
        <v>43800</v>
      </c>
      <c r="N239" s="8">
        <f>VLOOKUP(B239,Assumptions!$B$6:$D$1323,3,FALSE)</f>
        <v>0.70848</v>
      </c>
      <c r="O239" s="54">
        <f t="shared" si="49"/>
        <v>10.663345103543508</v>
      </c>
      <c r="P239" s="31">
        <f>Assumptions!$H$15</f>
        <v>0.94496666666666673</v>
      </c>
      <c r="Q239" s="10">
        <f t="shared" si="50"/>
        <v>9.9798076780118308</v>
      </c>
    </row>
    <row r="240" spans="2:17" x14ac:dyDescent="0.25">
      <c r="B240" s="13">
        <v>43584</v>
      </c>
      <c r="C240" s="16">
        <v>43831</v>
      </c>
      <c r="D240" s="14">
        <v>9.125</v>
      </c>
      <c r="E240" s="18">
        <v>2795</v>
      </c>
      <c r="F240" s="10">
        <f t="shared" si="42"/>
        <v>29.48725</v>
      </c>
      <c r="H240" s="13">
        <v>43581</v>
      </c>
      <c r="I240" s="29" t="s">
        <v>40</v>
      </c>
      <c r="J240" s="30">
        <v>0.58852879762451737</v>
      </c>
      <c r="L240" s="40" t="str">
        <f t="shared" si="47"/>
        <v>4358443831</v>
      </c>
      <c r="M240" s="53">
        <f t="shared" si="48"/>
        <v>43831</v>
      </c>
      <c r="N240" s="8">
        <f>VLOOKUP(B240,Assumptions!$B$6:$D$1323,3,FALSE)</f>
        <v>0.70848</v>
      </c>
      <c r="O240" s="54">
        <f t="shared" si="49"/>
        <v>11.420847304068202</v>
      </c>
      <c r="P240" s="31">
        <f>Assumptions!$H$15</f>
        <v>0.94496666666666673</v>
      </c>
      <c r="Q240" s="10">
        <f t="shared" si="50"/>
        <v>10.695622007434316</v>
      </c>
    </row>
    <row r="241" spans="2:17" x14ac:dyDescent="0.25">
      <c r="B241" s="13">
        <v>43584</v>
      </c>
      <c r="C241" s="16">
        <v>43862</v>
      </c>
      <c r="D241" s="14">
        <v>9.15</v>
      </c>
      <c r="E241" s="18">
        <v>2579</v>
      </c>
      <c r="F241" s="10">
        <f t="shared" si="42"/>
        <v>27.208449999999999</v>
      </c>
      <c r="H241" s="13">
        <v>43581</v>
      </c>
      <c r="I241" s="29" t="s">
        <v>41</v>
      </c>
      <c r="J241" s="30">
        <v>0.57897910379373707</v>
      </c>
      <c r="L241" s="40" t="str">
        <f t="shared" si="47"/>
        <v>4358443862</v>
      </c>
      <c r="M241" s="53">
        <f t="shared" si="48"/>
        <v>43862</v>
      </c>
      <c r="N241" s="8">
        <f>VLOOKUP(B241,Assumptions!$B$6:$D$1323,3,FALSE)</f>
        <v>0.70848</v>
      </c>
      <c r="O241" s="54">
        <f t="shared" si="49"/>
        <v>11.467070944761074</v>
      </c>
      <c r="P241" s="31">
        <f>Assumptions!$H$15</f>
        <v>0.94496666666666673</v>
      </c>
      <c r="Q241" s="10">
        <f t="shared" si="50"/>
        <v>10.739301807101057</v>
      </c>
    </row>
    <row r="242" spans="2:17" x14ac:dyDescent="0.25">
      <c r="B242" s="13">
        <v>43584</v>
      </c>
      <c r="C242" s="16">
        <v>43891</v>
      </c>
      <c r="D242" s="14">
        <v>8.35</v>
      </c>
      <c r="E242" s="18">
        <v>2390</v>
      </c>
      <c r="F242" s="10">
        <f t="shared" si="42"/>
        <v>25.214500000000001</v>
      </c>
      <c r="H242" s="13">
        <v>43581</v>
      </c>
      <c r="I242" s="29" t="s">
        <v>42</v>
      </c>
      <c r="J242" s="30">
        <v>0.54362498879364207</v>
      </c>
      <c r="L242" s="40" t="str">
        <f t="shared" si="47"/>
        <v>4358443891</v>
      </c>
      <c r="M242" s="53">
        <f t="shared" si="48"/>
        <v>43891</v>
      </c>
      <c r="N242" s="8">
        <f>VLOOKUP(B242,Assumptions!$B$6:$D$1323,3,FALSE)</f>
        <v>0.70848</v>
      </c>
      <c r="O242" s="54">
        <f t="shared" si="49"/>
        <v>10.444059950260458</v>
      </c>
      <c r="P242" s="31">
        <f>Assumptions!$H$15</f>
        <v>0.94496666666666673</v>
      </c>
      <c r="Q242" s="10">
        <f t="shared" si="50"/>
        <v>9.7725905176644581</v>
      </c>
    </row>
    <row r="243" spans="2:17" x14ac:dyDescent="0.25">
      <c r="B243" s="13">
        <v>43584</v>
      </c>
      <c r="C243" s="16">
        <v>43922</v>
      </c>
      <c r="D243" s="14">
        <v>7.1</v>
      </c>
      <c r="E243" s="18">
        <v>639</v>
      </c>
      <c r="F243" s="10">
        <f t="shared" si="42"/>
        <v>6.7414500000000004</v>
      </c>
      <c r="H243" s="13">
        <v>43581</v>
      </c>
      <c r="I243" s="29" t="s">
        <v>43</v>
      </c>
      <c r="J243" s="30">
        <v>0.42384646544035476</v>
      </c>
      <c r="L243" s="40" t="str">
        <f t="shared" si="47"/>
        <v>4358443922</v>
      </c>
      <c r="M243" s="53">
        <f t="shared" si="48"/>
        <v>43922</v>
      </c>
      <c r="N243" s="8">
        <f>VLOOKUP(B243,Assumptions!$B$6:$D$1323,3,FALSE)</f>
        <v>0.70848</v>
      </c>
      <c r="O243" s="54">
        <f t="shared" si="49"/>
        <v>8.9319495479002171</v>
      </c>
      <c r="P243" s="31">
        <f>Assumptions!$H$15</f>
        <v>0.94496666666666673</v>
      </c>
      <c r="Q243" s="10">
        <f t="shared" si="50"/>
        <v>8.3436965911141101</v>
      </c>
    </row>
    <row r="244" spans="2:17" x14ac:dyDescent="0.25">
      <c r="B244" s="13">
        <v>43584</v>
      </c>
      <c r="C244" s="16">
        <v>43952</v>
      </c>
      <c r="D244" s="14">
        <v>6.95</v>
      </c>
      <c r="E244" s="18">
        <v>639</v>
      </c>
      <c r="F244" s="10">
        <f t="shared" si="42"/>
        <v>6.7414500000000004</v>
      </c>
      <c r="H244" s="13">
        <v>43581</v>
      </c>
      <c r="I244" s="29" t="s">
        <v>44</v>
      </c>
      <c r="J244" s="30">
        <v>0.36171027756448326</v>
      </c>
      <c r="L244" s="40" t="str">
        <f t="shared" si="47"/>
        <v>4358443952</v>
      </c>
      <c r="M244" s="53">
        <f t="shared" si="48"/>
        <v>43952</v>
      </c>
      <c r="N244" s="8">
        <f>VLOOKUP(B244,Assumptions!$B$6:$D$1323,3,FALSE)</f>
        <v>0.70848</v>
      </c>
      <c r="O244" s="54">
        <f t="shared" si="49"/>
        <v>8.8143975573840709</v>
      </c>
      <c r="P244" s="31">
        <f>Assumptions!$H$15</f>
        <v>0.94496666666666673</v>
      </c>
      <c r="Q244" s="10">
        <f t="shared" si="50"/>
        <v>8.2326138784760357</v>
      </c>
    </row>
    <row r="245" spans="2:17" x14ac:dyDescent="0.25">
      <c r="B245" s="13">
        <v>43584</v>
      </c>
      <c r="C245" s="16">
        <v>43983</v>
      </c>
      <c r="D245" s="14">
        <v>6.875</v>
      </c>
      <c r="E245" s="18">
        <v>639</v>
      </c>
      <c r="F245" s="10">
        <f t="shared" si="42"/>
        <v>6.7414500000000004</v>
      </c>
      <c r="H245" s="13">
        <v>43581</v>
      </c>
      <c r="I245" s="29" t="s">
        <v>45</v>
      </c>
      <c r="J245" s="30">
        <v>0.38078662849074724</v>
      </c>
      <c r="L245" s="40" t="str">
        <f t="shared" si="47"/>
        <v>4358443983</v>
      </c>
      <c r="M245" s="53">
        <f t="shared" si="48"/>
        <v>43983</v>
      </c>
      <c r="N245" s="8">
        <f>VLOOKUP(B245,Assumptions!$B$6:$D$1323,3,FALSE)</f>
        <v>0.70848</v>
      </c>
      <c r="O245" s="54">
        <f t="shared" si="49"/>
        <v>8.6885338821743652</v>
      </c>
      <c r="P245" s="31">
        <f>Assumptions!$H$15</f>
        <v>0.94496666666666673</v>
      </c>
      <c r="Q245" s="10">
        <f t="shared" si="50"/>
        <v>8.1136769008587031</v>
      </c>
    </row>
    <row r="246" spans="2:17" x14ac:dyDescent="0.25">
      <c r="B246" s="13">
        <v>43584</v>
      </c>
      <c r="C246" s="16">
        <v>44013</v>
      </c>
      <c r="D246" s="14">
        <v>6.875</v>
      </c>
      <c r="E246" s="18">
        <v>619</v>
      </c>
      <c r="F246" s="10">
        <f t="shared" si="42"/>
        <v>6.5304500000000001</v>
      </c>
      <c r="H246" s="13">
        <v>43581</v>
      </c>
      <c r="I246" s="29" t="s">
        <v>46</v>
      </c>
      <c r="J246" s="30">
        <v>0.39741121723854045</v>
      </c>
      <c r="L246" s="40" t="str">
        <f t="shared" si="47"/>
        <v>4358444013</v>
      </c>
      <c r="M246" s="53">
        <f t="shared" si="48"/>
        <v>44013</v>
      </c>
      <c r="N246" s="8">
        <f>VLOOKUP(B246,Assumptions!$B$6:$D$1323,3,FALSE)</f>
        <v>0.70848</v>
      </c>
      <c r="O246" s="54">
        <f t="shared" si="49"/>
        <v>8.6662920348020407</v>
      </c>
      <c r="P246" s="31">
        <f>Assumptions!$H$15</f>
        <v>0.94496666666666673</v>
      </c>
      <c r="Q246" s="10">
        <f t="shared" si="50"/>
        <v>8.09265909648677</v>
      </c>
    </row>
    <row r="247" spans="2:17" x14ac:dyDescent="0.25">
      <c r="B247" s="13">
        <v>43584</v>
      </c>
      <c r="C247" s="16">
        <v>44044</v>
      </c>
      <c r="D247" s="14">
        <v>6.9</v>
      </c>
      <c r="E247" s="18">
        <v>619</v>
      </c>
      <c r="F247" s="10">
        <f t="shared" si="42"/>
        <v>6.5304500000000001</v>
      </c>
      <c r="H247" s="13">
        <v>43581</v>
      </c>
      <c r="I247" s="29" t="s">
        <v>47</v>
      </c>
      <c r="J247" s="30">
        <v>0.40367590018558502</v>
      </c>
      <c r="L247" s="40" t="str">
        <f t="shared" si="47"/>
        <v>4358444044</v>
      </c>
      <c r="M247" s="53">
        <f t="shared" si="48"/>
        <v>44044</v>
      </c>
      <c r="N247" s="8">
        <f>VLOOKUP(B247,Assumptions!$B$6:$D$1323,3,FALSE)</f>
        <v>0.70848</v>
      </c>
      <c r="O247" s="54">
        <f t="shared" si="49"/>
        <v>8.6913578014616366</v>
      </c>
      <c r="P247" s="31">
        <f>Assumptions!$H$15</f>
        <v>0.94496666666666673</v>
      </c>
      <c r="Q247" s="10">
        <f t="shared" si="50"/>
        <v>8.1163454104545316</v>
      </c>
    </row>
    <row r="248" spans="2:17" x14ac:dyDescent="0.25">
      <c r="B248" s="13">
        <v>43584</v>
      </c>
      <c r="C248" s="16">
        <v>44075</v>
      </c>
      <c r="D248" s="14">
        <v>7</v>
      </c>
      <c r="E248" s="18">
        <v>619</v>
      </c>
      <c r="F248" s="10">
        <f t="shared" si="42"/>
        <v>6.5304500000000001</v>
      </c>
      <c r="H248" s="13">
        <v>43581</v>
      </c>
      <c r="I248" s="29" t="s">
        <v>48</v>
      </c>
      <c r="J248" s="30">
        <v>0.41472086155951166</v>
      </c>
      <c r="L248" s="40" t="str">
        <f t="shared" si="47"/>
        <v>4358444075</v>
      </c>
      <c r="M248" s="53">
        <f t="shared" si="48"/>
        <v>44075</v>
      </c>
      <c r="N248" s="8">
        <f>VLOOKUP(B248,Assumptions!$B$6:$D$1323,3,FALSE)</f>
        <v>0.70848</v>
      </c>
      <c r="O248" s="54">
        <f t="shared" si="49"/>
        <v>8.8103697314489544</v>
      </c>
      <c r="P248" s="31">
        <f>Assumptions!$H$15</f>
        <v>0.94496666666666673</v>
      </c>
      <c r="Q248" s="10">
        <f t="shared" si="50"/>
        <v>8.2288077172282144</v>
      </c>
    </row>
    <row r="249" spans="2:17" x14ac:dyDescent="0.25">
      <c r="B249" s="13">
        <v>43584</v>
      </c>
      <c r="C249" s="16">
        <v>44105</v>
      </c>
      <c r="D249" s="14">
        <v>7.3250000000000002</v>
      </c>
      <c r="E249" s="18">
        <v>565</v>
      </c>
      <c r="F249" s="10">
        <f t="shared" si="42"/>
        <v>5.96075</v>
      </c>
      <c r="H249" s="13">
        <v>43581</v>
      </c>
      <c r="I249" s="29" t="s">
        <v>49</v>
      </c>
      <c r="J249" s="30">
        <v>0.44262184872765464</v>
      </c>
      <c r="L249" s="40" t="str">
        <f t="shared" si="47"/>
        <v>4358444105</v>
      </c>
      <c r="M249" s="53">
        <f t="shared" si="48"/>
        <v>44105</v>
      </c>
      <c r="N249" s="8">
        <f>VLOOKUP(B249,Assumptions!$B$6:$D$1323,3,FALSE)</f>
        <v>0.70848</v>
      </c>
      <c r="O249" s="54">
        <f t="shared" si="49"/>
        <v>9.2078551067639722</v>
      </c>
      <c r="P249" s="31">
        <f>Assumptions!$H$15</f>
        <v>0.94496666666666673</v>
      </c>
      <c r="Q249" s="10">
        <f t="shared" si="50"/>
        <v>8.6044181473883956</v>
      </c>
    </row>
    <row r="250" spans="2:17" x14ac:dyDescent="0.25">
      <c r="B250" s="13">
        <v>43584</v>
      </c>
      <c r="C250" s="16">
        <v>44136</v>
      </c>
      <c r="D250" s="14">
        <v>7.55</v>
      </c>
      <c r="E250" s="18">
        <v>565</v>
      </c>
      <c r="F250" s="10">
        <f t="shared" si="42"/>
        <v>5.96075</v>
      </c>
      <c r="H250" s="13">
        <v>43581</v>
      </c>
      <c r="I250" s="29" t="s">
        <v>50</v>
      </c>
      <c r="J250" s="30">
        <v>0.44679008929495428</v>
      </c>
      <c r="L250" s="40" t="str">
        <f t="shared" si="47"/>
        <v>4358444136</v>
      </c>
      <c r="M250" s="53">
        <f t="shared" si="48"/>
        <v>44136</v>
      </c>
      <c r="N250" s="8">
        <f>VLOOKUP(B250,Assumptions!$B$6:$D$1323,3,FALSE)</f>
        <v>0.70848</v>
      </c>
      <c r="O250" s="54">
        <f t="shared" si="49"/>
        <v>9.5033033950060446</v>
      </c>
      <c r="P250" s="31">
        <f>Assumptions!$H$15</f>
        <v>0.94496666666666673</v>
      </c>
      <c r="Q250" s="10">
        <f t="shared" si="50"/>
        <v>8.8836069315008803</v>
      </c>
    </row>
    <row r="251" spans="2:17" x14ac:dyDescent="0.25">
      <c r="B251" s="13">
        <v>43584</v>
      </c>
      <c r="C251" s="16">
        <v>44166</v>
      </c>
      <c r="D251" s="14">
        <v>8.3000000000000007</v>
      </c>
      <c r="E251" s="18">
        <v>565</v>
      </c>
      <c r="F251" s="10">
        <f t="shared" si="42"/>
        <v>5.96075</v>
      </c>
      <c r="H251" s="13">
        <v>43581</v>
      </c>
      <c r="I251" s="29" t="s">
        <v>51</v>
      </c>
      <c r="J251" s="30">
        <v>0.479619424402983</v>
      </c>
      <c r="L251" s="40" t="str">
        <f t="shared" si="47"/>
        <v>4358444166</v>
      </c>
      <c r="M251" s="53">
        <f t="shared" si="48"/>
        <v>44166</v>
      </c>
      <c r="N251" s="8">
        <f>VLOOKUP(B251,Assumptions!$B$6:$D$1323,3,FALSE)</f>
        <v>0.70848</v>
      </c>
      <c r="O251" s="54">
        <f t="shared" si="49"/>
        <v>10.462797834864169</v>
      </c>
      <c r="P251" s="31">
        <f>Assumptions!$H$15</f>
        <v>0.94496666666666673</v>
      </c>
      <c r="Q251" s="10">
        <f t="shared" si="50"/>
        <v>9.7902971940188124</v>
      </c>
    </row>
    <row r="252" spans="2:17" x14ac:dyDescent="0.25">
      <c r="B252" s="13">
        <v>43600</v>
      </c>
      <c r="C252" s="16">
        <v>43617</v>
      </c>
      <c r="D252" s="14">
        <v>5.5090000000000003</v>
      </c>
      <c r="E252" s="18">
        <v>5765</v>
      </c>
      <c r="F252" s="10">
        <f t="shared" si="42"/>
        <v>60.820749999999997</v>
      </c>
      <c r="H252" s="13">
        <v>43595</v>
      </c>
      <c r="I252" s="29" t="s">
        <v>33</v>
      </c>
      <c r="J252" s="30">
        <v>0.41751650516139477</v>
      </c>
      <c r="L252" s="40" t="str">
        <f t="shared" si="47"/>
        <v>4360043617</v>
      </c>
      <c r="M252" s="53">
        <f t="shared" ref="M252:M270" si="51">IF(C252="",NA(),C252)</f>
        <v>43617</v>
      </c>
      <c r="N252" s="8">
        <f>VLOOKUP(B252,Assumptions!$B$6:$D$1323,3,FALSE)</f>
        <v>0.69667999999999997</v>
      </c>
      <c r="O252" s="54">
        <f t="shared" ref="O252:O270" si="52">(D252-J252)/N252/mmbtu_gj</f>
        <v>6.9272129327785459</v>
      </c>
      <c r="P252" s="31">
        <f>Assumptions!$H$15</f>
        <v>0.94496666666666673</v>
      </c>
      <c r="Q252" s="10">
        <f t="shared" ref="Q252:Q270" si="53">(O252-opex_2017)*P252-transport_2017</f>
        <v>6.4492873143779672</v>
      </c>
    </row>
    <row r="253" spans="2:17" x14ac:dyDescent="0.25">
      <c r="B253" s="13">
        <v>43600</v>
      </c>
      <c r="C253" s="16">
        <v>43647</v>
      </c>
      <c r="D253" s="14">
        <v>5.25</v>
      </c>
      <c r="E253" s="18">
        <v>5179</v>
      </c>
      <c r="F253" s="10">
        <f t="shared" si="42"/>
        <v>54.638449999999999</v>
      </c>
      <c r="H253" s="13">
        <v>43595</v>
      </c>
      <c r="I253" s="29" t="s">
        <v>34</v>
      </c>
      <c r="J253" s="17">
        <v>0.50874535262387854</v>
      </c>
      <c r="L253" s="40" t="str">
        <f t="shared" si="47"/>
        <v>4360043647</v>
      </c>
      <c r="M253" s="53">
        <f t="shared" si="51"/>
        <v>43647</v>
      </c>
      <c r="N253" s="8">
        <f>VLOOKUP(B253,Assumptions!$B$6:$D$1323,3,FALSE)</f>
        <v>0.69667999999999997</v>
      </c>
      <c r="O253" s="54">
        <f t="shared" si="52"/>
        <v>6.4507094139055754</v>
      </c>
      <c r="P253" s="31">
        <f>Assumptions!$H$15</f>
        <v>0.94496666666666673</v>
      </c>
      <c r="Q253" s="10">
        <f t="shared" si="53"/>
        <v>5.9990073724936392</v>
      </c>
    </row>
    <row r="254" spans="2:17" x14ac:dyDescent="0.25">
      <c r="B254" s="13">
        <v>43600</v>
      </c>
      <c r="C254" s="16">
        <v>43678</v>
      </c>
      <c r="D254" s="14">
        <v>5.4</v>
      </c>
      <c r="E254" s="18">
        <v>5266</v>
      </c>
      <c r="F254" s="10">
        <f t="shared" si="42"/>
        <v>55.5563</v>
      </c>
      <c r="H254" s="13">
        <v>43595</v>
      </c>
      <c r="I254" s="29" t="s">
        <v>35</v>
      </c>
      <c r="J254" s="17">
        <v>0.53478103144886124</v>
      </c>
      <c r="L254" s="40" t="str">
        <f t="shared" si="47"/>
        <v>4360043678</v>
      </c>
      <c r="M254" s="53">
        <f t="shared" si="51"/>
        <v>43678</v>
      </c>
      <c r="N254" s="8">
        <f>VLOOKUP(B254,Assumptions!$B$6:$D$1323,3,FALSE)</f>
        <v>0.69667999999999997</v>
      </c>
      <c r="O254" s="54">
        <f t="shared" si="52"/>
        <v>6.6193689508985196</v>
      </c>
      <c r="P254" s="31">
        <f>Assumptions!$H$15</f>
        <v>0.94496666666666673</v>
      </c>
      <c r="Q254" s="10">
        <f t="shared" si="53"/>
        <v>6.1583850129674049</v>
      </c>
    </row>
    <row r="255" spans="2:17" x14ac:dyDescent="0.25">
      <c r="B255" s="13">
        <v>43600</v>
      </c>
      <c r="C255" s="16">
        <v>43709</v>
      </c>
      <c r="D255" s="14">
        <v>5.7</v>
      </c>
      <c r="E255" s="18">
        <v>5552</v>
      </c>
      <c r="F255" s="10">
        <f t="shared" si="42"/>
        <v>58.573599999999999</v>
      </c>
      <c r="H255" s="13">
        <v>43595</v>
      </c>
      <c r="I255" s="29" t="s">
        <v>36</v>
      </c>
      <c r="J255" s="17">
        <v>0.56282711421211329</v>
      </c>
      <c r="L255" s="40" t="str">
        <f t="shared" si="47"/>
        <v>4360043709</v>
      </c>
      <c r="M255" s="53">
        <f t="shared" si="51"/>
        <v>43709</v>
      </c>
      <c r="N255" s="8">
        <f>VLOOKUP(B255,Assumptions!$B$6:$D$1323,3,FALSE)</f>
        <v>0.69667999999999997</v>
      </c>
      <c r="O255" s="54">
        <f t="shared" si="52"/>
        <v>6.989375589339347</v>
      </c>
      <c r="P255" s="31">
        <f>Assumptions!$H$15</f>
        <v>0.94496666666666673</v>
      </c>
      <c r="Q255" s="10">
        <f t="shared" si="53"/>
        <v>6.5080289527393722</v>
      </c>
    </row>
    <row r="256" spans="2:17" x14ac:dyDescent="0.25">
      <c r="B256" s="13">
        <v>43600</v>
      </c>
      <c r="C256" s="16">
        <v>43739</v>
      </c>
      <c r="D256" s="14">
        <v>6.5</v>
      </c>
      <c r="E256" s="18">
        <v>1847</v>
      </c>
      <c r="F256" s="10">
        <f t="shared" si="42"/>
        <v>19.485849999999999</v>
      </c>
      <c r="H256" s="13">
        <v>43595</v>
      </c>
      <c r="I256" s="29" t="s">
        <v>37</v>
      </c>
      <c r="J256" s="17">
        <v>0.61936691962701562</v>
      </c>
      <c r="L256" s="40" t="str">
        <f t="shared" si="47"/>
        <v>4360043739</v>
      </c>
      <c r="M256" s="53">
        <f t="shared" si="51"/>
        <v>43739</v>
      </c>
      <c r="N256" s="8">
        <f>VLOOKUP(B256,Assumptions!$B$6:$D$1323,3,FALSE)</f>
        <v>0.69667999999999997</v>
      </c>
      <c r="O256" s="54">
        <f t="shared" si="52"/>
        <v>8.0008896363075355</v>
      </c>
      <c r="P256" s="31">
        <f>Assumptions!$H$15</f>
        <v>0.94496666666666673</v>
      </c>
      <c r="Q256" s="10">
        <f t="shared" si="53"/>
        <v>7.4638760099894119</v>
      </c>
    </row>
    <row r="257" spans="2:17" x14ac:dyDescent="0.25">
      <c r="B257" s="13">
        <v>43600</v>
      </c>
      <c r="C257" s="16">
        <v>43770</v>
      </c>
      <c r="D257" s="14">
        <v>7.3</v>
      </c>
      <c r="E257" s="18">
        <v>3112</v>
      </c>
      <c r="F257" s="10">
        <f t="shared" si="42"/>
        <v>32.831599999999995</v>
      </c>
      <c r="H257" s="13">
        <v>43595</v>
      </c>
      <c r="I257" s="29" t="s">
        <v>38</v>
      </c>
      <c r="J257" s="17">
        <v>0.67682588856957504</v>
      </c>
      <c r="L257" s="40" t="str">
        <f t="shared" si="47"/>
        <v>4360043770</v>
      </c>
      <c r="M257" s="53">
        <f t="shared" si="51"/>
        <v>43770</v>
      </c>
      <c r="N257" s="8">
        <f>VLOOKUP(B257,Assumptions!$B$6:$D$1323,3,FALSE)</f>
        <v>0.69667999999999997</v>
      </c>
      <c r="O257" s="54">
        <f t="shared" si="52"/>
        <v>9.0111531162292895</v>
      </c>
      <c r="P257" s="31">
        <f>Assumptions!$H$15</f>
        <v>0.94496666666666673</v>
      </c>
      <c r="Q257" s="10">
        <f t="shared" si="53"/>
        <v>8.4185413230661386</v>
      </c>
    </row>
    <row r="258" spans="2:17" x14ac:dyDescent="0.25">
      <c r="B258" s="13">
        <v>43600</v>
      </c>
      <c r="C258" s="16">
        <v>43800</v>
      </c>
      <c r="D258" s="14">
        <v>8.1</v>
      </c>
      <c r="E258" s="18">
        <v>3173</v>
      </c>
      <c r="F258" s="10">
        <f t="shared" si="42"/>
        <v>33.475149999999999</v>
      </c>
      <c r="H258" s="13">
        <v>43595</v>
      </c>
      <c r="I258" s="29" t="s">
        <v>39</v>
      </c>
      <c r="J258" s="17">
        <v>0.74904019336422378</v>
      </c>
      <c r="L258" s="40" t="str">
        <f t="shared" si="47"/>
        <v>4360043800</v>
      </c>
      <c r="M258" s="53">
        <f t="shared" si="51"/>
        <v>43800</v>
      </c>
      <c r="N258" s="8">
        <f>VLOOKUP(B258,Assumptions!$B$6:$D$1323,3,FALSE)</f>
        <v>0.69667999999999997</v>
      </c>
      <c r="O258" s="54">
        <f t="shared" si="52"/>
        <v>10.001341238262579</v>
      </c>
      <c r="P258" s="31">
        <f>Assumptions!$H$15</f>
        <v>0.94496666666666673</v>
      </c>
      <c r="Q258" s="10">
        <f t="shared" si="53"/>
        <v>9.3542360921168637</v>
      </c>
    </row>
    <row r="259" spans="2:17" x14ac:dyDescent="0.25">
      <c r="B259" s="13">
        <v>43600</v>
      </c>
      <c r="C259" s="16">
        <v>43831</v>
      </c>
      <c r="D259" s="14">
        <v>8.5500000000000007</v>
      </c>
      <c r="E259" s="18">
        <v>2793</v>
      </c>
      <c r="F259" s="10">
        <f t="shared" si="42"/>
        <v>29.466149999999999</v>
      </c>
      <c r="H259" s="13">
        <v>43595</v>
      </c>
      <c r="I259" s="29" t="s">
        <v>40</v>
      </c>
      <c r="J259" s="17">
        <v>0.67464646824048702</v>
      </c>
      <c r="L259" s="40" t="str">
        <f t="shared" si="47"/>
        <v>4360043831</v>
      </c>
      <c r="M259" s="53">
        <f t="shared" si="51"/>
        <v>43831</v>
      </c>
      <c r="N259" s="8">
        <f>VLOOKUP(B259,Assumptions!$B$6:$D$1323,3,FALSE)</f>
        <v>0.69667999999999997</v>
      </c>
      <c r="O259" s="54">
        <f t="shared" si="52"/>
        <v>10.714804612587084</v>
      </c>
      <c r="P259" s="31">
        <f>Assumptions!$H$15</f>
        <v>0.94496666666666673</v>
      </c>
      <c r="Q259" s="10">
        <f t="shared" si="53"/>
        <v>10.028435198741043</v>
      </c>
    </row>
    <row r="260" spans="2:17" x14ac:dyDescent="0.25">
      <c r="B260" s="13">
        <v>43600</v>
      </c>
      <c r="C260" s="16">
        <v>43862</v>
      </c>
      <c r="D260" s="14">
        <v>8.6</v>
      </c>
      <c r="E260" s="18">
        <v>2440</v>
      </c>
      <c r="F260" s="10">
        <f t="shared" si="42"/>
        <v>25.742000000000001</v>
      </c>
      <c r="H260" s="13">
        <v>43595</v>
      </c>
      <c r="I260" s="29" t="s">
        <v>41</v>
      </c>
      <c r="J260" s="17">
        <v>0.60723213383287278</v>
      </c>
      <c r="L260" s="40" t="str">
        <f t="shared" si="47"/>
        <v>4360043862</v>
      </c>
      <c r="M260" s="53">
        <f t="shared" si="51"/>
        <v>43862</v>
      </c>
      <c r="N260" s="8">
        <f>VLOOKUP(B260,Assumptions!$B$6:$D$1323,3,FALSE)</f>
        <v>0.69667999999999997</v>
      </c>
      <c r="O260" s="54">
        <f t="shared" si="52"/>
        <v>10.87455257143376</v>
      </c>
      <c r="P260" s="31">
        <f>Assumptions!$H$15</f>
        <v>0.94496666666666673</v>
      </c>
      <c r="Q260" s="10">
        <f t="shared" si="53"/>
        <v>10.17939169491919</v>
      </c>
    </row>
    <row r="261" spans="2:17" x14ac:dyDescent="0.25">
      <c r="B261" s="13">
        <v>43600</v>
      </c>
      <c r="C261" s="16">
        <v>43891</v>
      </c>
      <c r="D261" s="14">
        <v>7.9</v>
      </c>
      <c r="E261" s="18">
        <v>2418</v>
      </c>
      <c r="F261" s="10">
        <f t="shared" si="42"/>
        <v>25.509899999999998</v>
      </c>
      <c r="H261" s="13">
        <v>43595</v>
      </c>
      <c r="I261" s="29" t="s">
        <v>42</v>
      </c>
      <c r="J261" s="17">
        <v>0.52638165390914937</v>
      </c>
      <c r="L261" s="40" t="str">
        <f t="shared" si="47"/>
        <v>4360043891</v>
      </c>
      <c r="M261" s="53">
        <f t="shared" si="51"/>
        <v>43891</v>
      </c>
      <c r="N261" s="8">
        <f>VLOOKUP(B261,Assumptions!$B$6:$D$1323,3,FALSE)</f>
        <v>0.69667999999999997</v>
      </c>
      <c r="O261" s="54">
        <f t="shared" si="52"/>
        <v>10.032169292151035</v>
      </c>
      <c r="P261" s="31">
        <f>Assumptions!$H$15</f>
        <v>0.94496666666666673</v>
      </c>
      <c r="Q261" s="10">
        <f t="shared" si="53"/>
        <v>9.3833675754396584</v>
      </c>
    </row>
    <row r="262" spans="2:17" x14ac:dyDescent="0.25">
      <c r="B262" s="13">
        <v>43600</v>
      </c>
      <c r="C262" s="16">
        <v>43922</v>
      </c>
      <c r="D262" s="14">
        <v>6.875</v>
      </c>
      <c r="E262" s="18">
        <v>821</v>
      </c>
      <c r="F262" s="10">
        <f t="shared" si="42"/>
        <v>8.6615500000000001</v>
      </c>
      <c r="H262" s="13">
        <v>43595</v>
      </c>
      <c r="I262" s="29" t="s">
        <v>43</v>
      </c>
      <c r="J262" s="17">
        <v>0.48748657040578702</v>
      </c>
      <c r="L262" s="40" t="str">
        <f t="shared" si="47"/>
        <v>4360043922</v>
      </c>
      <c r="M262" s="53">
        <f t="shared" si="51"/>
        <v>43922</v>
      </c>
      <c r="N262" s="8">
        <f>VLOOKUP(B262,Assumptions!$B$6:$D$1323,3,FALSE)</f>
        <v>0.69667999999999997</v>
      </c>
      <c r="O262" s="54">
        <f t="shared" si="52"/>
        <v>8.6905252040268621</v>
      </c>
      <c r="P262" s="31">
        <f>Assumptions!$H$15</f>
        <v>0.94496666666666673</v>
      </c>
      <c r="Q262" s="10">
        <f t="shared" si="53"/>
        <v>8.1155586336319185</v>
      </c>
    </row>
    <row r="263" spans="2:17" x14ac:dyDescent="0.25">
      <c r="B263" s="13">
        <v>43600</v>
      </c>
      <c r="C263" s="16">
        <v>43952</v>
      </c>
      <c r="D263" s="14">
        <v>6.7</v>
      </c>
      <c r="E263" s="18">
        <v>789</v>
      </c>
      <c r="F263" s="10">
        <f t="shared" si="42"/>
        <v>8.3239499999999982</v>
      </c>
      <c r="H263" s="13">
        <v>43595</v>
      </c>
      <c r="I263" s="29" t="s">
        <v>44</v>
      </c>
      <c r="J263" s="17">
        <v>0.42658073989727829</v>
      </c>
      <c r="L263" s="40" t="str">
        <f t="shared" si="47"/>
        <v>4360043952</v>
      </c>
      <c r="M263" s="53">
        <f t="shared" si="51"/>
        <v>43952</v>
      </c>
      <c r="N263" s="8">
        <f>VLOOKUP(B263,Assumptions!$B$6:$D$1323,3,FALSE)</f>
        <v>0.69667999999999997</v>
      </c>
      <c r="O263" s="54">
        <f t="shared" si="52"/>
        <v>8.5352944923379628</v>
      </c>
      <c r="P263" s="31">
        <f>Assumptions!$H$15</f>
        <v>0.94496666666666673</v>
      </c>
      <c r="Q263" s="10">
        <f t="shared" si="53"/>
        <v>7.9688707854429639</v>
      </c>
    </row>
    <row r="264" spans="2:17" x14ac:dyDescent="0.25">
      <c r="B264" s="13">
        <v>43600</v>
      </c>
      <c r="C264" s="16">
        <v>43983</v>
      </c>
      <c r="D264" s="14">
        <v>6.6</v>
      </c>
      <c r="E264" s="18">
        <v>789</v>
      </c>
      <c r="F264" s="10">
        <f t="shared" si="42"/>
        <v>8.3239499999999982</v>
      </c>
      <c r="H264" s="13">
        <v>43595</v>
      </c>
      <c r="I264" s="29" t="s">
        <v>45</v>
      </c>
      <c r="J264" s="17">
        <v>0.37791238381923181</v>
      </c>
      <c r="L264" s="40" t="str">
        <f t="shared" si="47"/>
        <v>4360043983</v>
      </c>
      <c r="M264" s="53">
        <f t="shared" si="51"/>
        <v>43983</v>
      </c>
      <c r="N264" s="8">
        <f>VLOOKUP(B264,Assumptions!$B$6:$D$1323,3,FALSE)</f>
        <v>0.69667999999999997</v>
      </c>
      <c r="O264" s="54">
        <f t="shared" si="52"/>
        <v>8.4654552739652811</v>
      </c>
      <c r="P264" s="31">
        <f>Assumptions!$H$15</f>
        <v>0.94496666666666673</v>
      </c>
      <c r="Q264" s="10">
        <f t="shared" si="53"/>
        <v>7.9028750520547248</v>
      </c>
    </row>
    <row r="265" spans="2:17" x14ac:dyDescent="0.25">
      <c r="B265" s="13">
        <v>43600</v>
      </c>
      <c r="C265" s="16">
        <v>44013</v>
      </c>
      <c r="D265" s="14">
        <v>6.65</v>
      </c>
      <c r="E265" s="18">
        <v>751</v>
      </c>
      <c r="F265" s="10">
        <f t="shared" ref="F265:F328" si="54">E265*10000*mmbtu_gj/1000000</f>
        <v>7.923049999999999</v>
      </c>
      <c r="H265" s="13">
        <v>43595</v>
      </c>
      <c r="I265" s="29" t="s">
        <v>46</v>
      </c>
      <c r="J265" s="17">
        <v>0.40356257744642954</v>
      </c>
      <c r="L265" s="40" t="str">
        <f t="shared" si="47"/>
        <v>4360044013</v>
      </c>
      <c r="M265" s="53">
        <f t="shared" si="51"/>
        <v>44013</v>
      </c>
      <c r="N265" s="8">
        <f>VLOOKUP(B265,Assumptions!$B$6:$D$1323,3,FALSE)</f>
        <v>0.69667999999999997</v>
      </c>
      <c r="O265" s="54">
        <f t="shared" si="52"/>
        <v>8.4985843794189915</v>
      </c>
      <c r="P265" s="31">
        <f>Assumptions!$H$15</f>
        <v>0.94496666666666673</v>
      </c>
      <c r="Q265" s="10">
        <f t="shared" si="53"/>
        <v>7.934180952404966</v>
      </c>
    </row>
    <row r="266" spans="2:17" x14ac:dyDescent="0.25">
      <c r="B266" s="13">
        <v>43600</v>
      </c>
      <c r="C266" s="16">
        <v>44044</v>
      </c>
      <c r="D266" s="14">
        <v>6.7</v>
      </c>
      <c r="E266" s="18">
        <v>751</v>
      </c>
      <c r="F266" s="10">
        <f t="shared" si="54"/>
        <v>7.923049999999999</v>
      </c>
      <c r="H266" s="13">
        <v>43595</v>
      </c>
      <c r="I266" s="29" t="s">
        <v>47</v>
      </c>
      <c r="J266" s="17">
        <v>0.41508674137138396</v>
      </c>
      <c r="L266" s="40" t="str">
        <f t="shared" si="47"/>
        <v>4360044044</v>
      </c>
      <c r="M266" s="53">
        <f t="shared" si="51"/>
        <v>44044</v>
      </c>
      <c r="N266" s="8">
        <f>VLOOKUP(B266,Assumptions!$B$6:$D$1323,3,FALSE)</f>
        <v>0.69667999999999997</v>
      </c>
      <c r="O266" s="54">
        <f t="shared" si="52"/>
        <v>8.5509326408890924</v>
      </c>
      <c r="P266" s="31">
        <f>Assumptions!$H$15</f>
        <v>0.94496666666666673</v>
      </c>
      <c r="Q266" s="10">
        <f t="shared" si="53"/>
        <v>7.9836483145521635</v>
      </c>
    </row>
    <row r="267" spans="2:17" x14ac:dyDescent="0.25">
      <c r="B267" s="13">
        <v>43600</v>
      </c>
      <c r="C267" s="16">
        <v>44075</v>
      </c>
      <c r="D267" s="14">
        <v>6.8250000000000002</v>
      </c>
      <c r="E267" s="18">
        <v>751</v>
      </c>
      <c r="F267" s="10">
        <f t="shared" si="54"/>
        <v>7.923049999999999</v>
      </c>
      <c r="H267" s="13">
        <v>43595</v>
      </c>
      <c r="I267" s="29" t="s">
        <v>48</v>
      </c>
      <c r="J267" s="17">
        <v>0.43284669648880958</v>
      </c>
      <c r="L267" s="40" t="str">
        <f t="shared" si="47"/>
        <v>4360044075</v>
      </c>
      <c r="M267" s="53">
        <f t="shared" si="51"/>
        <v>44075</v>
      </c>
      <c r="N267" s="8">
        <f>VLOOKUP(B267,Assumptions!$B$6:$D$1323,3,FALSE)</f>
        <v>0.69667999999999997</v>
      </c>
      <c r="O267" s="54">
        <f t="shared" si="52"/>
        <v>8.6968379799863129</v>
      </c>
      <c r="P267" s="31">
        <f>Assumptions!$H$15</f>
        <v>0.94496666666666673</v>
      </c>
      <c r="Q267" s="10">
        <f t="shared" si="53"/>
        <v>8.121523996487733</v>
      </c>
    </row>
    <row r="268" spans="2:17" x14ac:dyDescent="0.25">
      <c r="B268" s="13">
        <v>43600</v>
      </c>
      <c r="C268" s="16">
        <v>44105</v>
      </c>
      <c r="D268" s="14">
        <v>7.375</v>
      </c>
      <c r="E268" s="18">
        <v>621</v>
      </c>
      <c r="F268" s="10">
        <f t="shared" si="54"/>
        <v>6.5515499999999998</v>
      </c>
      <c r="H268" s="13">
        <v>43595</v>
      </c>
      <c r="I268" s="29" t="s">
        <v>49</v>
      </c>
      <c r="J268" s="17">
        <v>0.44565633038221453</v>
      </c>
      <c r="L268" s="40" t="str">
        <f t="shared" si="47"/>
        <v>4360044105</v>
      </c>
      <c r="M268" s="53">
        <f t="shared" si="51"/>
        <v>44105</v>
      </c>
      <c r="N268" s="8">
        <f>VLOOKUP(B268,Assumptions!$B$6:$D$1323,3,FALSE)</f>
        <v>0.69667999999999997</v>
      </c>
      <c r="O268" s="54">
        <f t="shared" si="52"/>
        <v>9.4277118117938734</v>
      </c>
      <c r="P268" s="31">
        <f>Assumptions!$H$15</f>
        <v>0.94496666666666673</v>
      </c>
      <c r="Q268" s="10">
        <f t="shared" si="53"/>
        <v>8.8121754050848189</v>
      </c>
    </row>
    <row r="269" spans="2:17" x14ac:dyDescent="0.25">
      <c r="B269" s="13">
        <v>43600</v>
      </c>
      <c r="C269" s="16">
        <v>44136</v>
      </c>
      <c r="D269" s="14">
        <v>7.65</v>
      </c>
      <c r="E269" s="18">
        <v>621</v>
      </c>
      <c r="F269" s="10">
        <f t="shared" si="54"/>
        <v>6.5515499999999998</v>
      </c>
      <c r="H269" s="13">
        <v>43595</v>
      </c>
      <c r="I269" s="29" t="s">
        <v>50</v>
      </c>
      <c r="J269" s="17">
        <v>0.45616430569596772</v>
      </c>
      <c r="L269" s="40" t="str">
        <f t="shared" si="47"/>
        <v>4360044136</v>
      </c>
      <c r="M269" s="53">
        <f t="shared" si="51"/>
        <v>44136</v>
      </c>
      <c r="N269" s="8">
        <f>VLOOKUP(B269,Assumptions!$B$6:$D$1323,3,FALSE)</f>
        <v>0.69667999999999997</v>
      </c>
      <c r="O269" s="54">
        <f t="shared" si="52"/>
        <v>9.7875661795593203</v>
      </c>
      <c r="P269" s="31">
        <f>Assumptions!$H$15</f>
        <v>0.94496666666666673</v>
      </c>
      <c r="Q269" s="10">
        <f t="shared" si="53"/>
        <v>9.1522257874775725</v>
      </c>
    </row>
    <row r="270" spans="2:17" x14ac:dyDescent="0.25">
      <c r="B270" s="13">
        <v>43600</v>
      </c>
      <c r="C270" s="16">
        <v>44166</v>
      </c>
      <c r="D270" s="14">
        <v>8.375</v>
      </c>
      <c r="E270" s="18">
        <v>621</v>
      </c>
      <c r="F270" s="10">
        <f t="shared" si="54"/>
        <v>6.5515499999999998</v>
      </c>
      <c r="H270" s="13">
        <v>43595</v>
      </c>
      <c r="I270" s="29" t="s">
        <v>51</v>
      </c>
      <c r="J270" s="17">
        <v>0.50270656719836815</v>
      </c>
      <c r="L270" s="40" t="str">
        <f t="shared" si="47"/>
        <v>4360044166</v>
      </c>
      <c r="M270" s="53">
        <f t="shared" si="51"/>
        <v>44166</v>
      </c>
      <c r="N270" s="8">
        <f>VLOOKUP(B270,Assumptions!$B$6:$D$1323,3,FALSE)</f>
        <v>0.69667999999999997</v>
      </c>
      <c r="O270" s="54">
        <f t="shared" si="52"/>
        <v>10.710641197916663</v>
      </c>
      <c r="P270" s="31">
        <f>Assumptions!$H$15</f>
        <v>0.94496666666666673</v>
      </c>
      <c r="Q270" s="10">
        <f t="shared" si="53"/>
        <v>10.024500910657984</v>
      </c>
    </row>
    <row r="271" spans="2:17" x14ac:dyDescent="0.25">
      <c r="B271" s="13">
        <v>43614</v>
      </c>
      <c r="C271" s="16">
        <v>43647</v>
      </c>
      <c r="D271" s="14">
        <v>4.7750000000000004</v>
      </c>
      <c r="E271" s="18">
        <v>5093</v>
      </c>
      <c r="F271" s="10">
        <f t="shared" si="54"/>
        <v>53.73115</v>
      </c>
      <c r="H271" s="13">
        <v>43609</v>
      </c>
      <c r="I271" s="29" t="s">
        <v>34</v>
      </c>
      <c r="J271" s="17">
        <v>0.44185874871034825</v>
      </c>
      <c r="L271" s="40" t="str">
        <f t="shared" si="47"/>
        <v>4361443647</v>
      </c>
      <c r="M271" s="53">
        <f t="shared" ref="M271:M288" si="55">IF(C271="",NA(),C271)</f>
        <v>43647</v>
      </c>
      <c r="N271" s="8">
        <f>VLOOKUP(B271,Assumptions!$B$6:$D$1323,3,FALSE)</f>
        <v>0.69120000000000004</v>
      </c>
      <c r="O271" s="54">
        <f t="shared" ref="O271:O288" si="56">(D271-J271)/N271/mmbtu_gj</f>
        <v>5.9421916843427081</v>
      </c>
      <c r="P271" s="31">
        <f>Assumptions!$H$15</f>
        <v>0.94496666666666673</v>
      </c>
      <c r="Q271" s="10">
        <f t="shared" ref="Q271:Q288" si="57">(O271-opex_2017)*P271-transport_2017</f>
        <v>5.5184750686477146</v>
      </c>
    </row>
    <row r="272" spans="2:17" x14ac:dyDescent="0.25">
      <c r="B272" s="13">
        <v>43614</v>
      </c>
      <c r="C272" s="16">
        <v>43678</v>
      </c>
      <c r="D272" s="14">
        <v>4.95</v>
      </c>
      <c r="E272" s="18">
        <v>5285</v>
      </c>
      <c r="F272" s="10">
        <f t="shared" si="54"/>
        <v>55.756749999999997</v>
      </c>
      <c r="H272" s="13">
        <v>43609</v>
      </c>
      <c r="I272" s="29" t="s">
        <v>35</v>
      </c>
      <c r="J272" s="17">
        <v>0.5501645135195139</v>
      </c>
      <c r="L272" s="40" t="str">
        <f t="shared" si="47"/>
        <v>4361443678</v>
      </c>
      <c r="M272" s="53">
        <f t="shared" si="55"/>
        <v>43678</v>
      </c>
      <c r="N272" s="8">
        <f>VLOOKUP(B272,Assumptions!$B$6:$D$1323,3,FALSE)</f>
        <v>0.69120000000000004</v>
      </c>
      <c r="O272" s="54">
        <f t="shared" si="56"/>
        <v>6.0336518760977356</v>
      </c>
      <c r="P272" s="31">
        <f>Assumptions!$H$15</f>
        <v>0.94496666666666673</v>
      </c>
      <c r="Q272" s="10">
        <f t="shared" si="57"/>
        <v>5.6049019011831573</v>
      </c>
    </row>
    <row r="273" spans="2:17" x14ac:dyDescent="0.25">
      <c r="B273" s="13">
        <v>43614</v>
      </c>
      <c r="C273" s="16">
        <v>43709</v>
      </c>
      <c r="D273" s="14">
        <v>5.24</v>
      </c>
      <c r="E273" s="18">
        <v>5997</v>
      </c>
      <c r="F273" s="10">
        <f t="shared" si="54"/>
        <v>63.268349999999991</v>
      </c>
      <c r="H273" s="13">
        <v>43609</v>
      </c>
      <c r="I273" s="29" t="s">
        <v>36</v>
      </c>
      <c r="J273" s="17">
        <v>0.62400577114046152</v>
      </c>
      <c r="L273" s="40" t="str">
        <f t="shared" si="47"/>
        <v>4361443709</v>
      </c>
      <c r="M273" s="53">
        <f t="shared" si="55"/>
        <v>43709</v>
      </c>
      <c r="N273" s="8">
        <f>VLOOKUP(B273,Assumptions!$B$6:$D$1323,3,FALSE)</f>
        <v>0.69120000000000004</v>
      </c>
      <c r="O273" s="54">
        <f t="shared" si="56"/>
        <v>6.3300780960093288</v>
      </c>
      <c r="P273" s="31">
        <f>Assumptions!$H$15</f>
        <v>0.94496666666666673</v>
      </c>
      <c r="Q273" s="10">
        <f t="shared" si="57"/>
        <v>5.8850147981256162</v>
      </c>
    </row>
    <row r="274" spans="2:17" x14ac:dyDescent="0.25">
      <c r="B274" s="13">
        <v>43614</v>
      </c>
      <c r="C274" s="16">
        <v>43739</v>
      </c>
      <c r="D274" s="14">
        <v>5.875</v>
      </c>
      <c r="E274" s="18">
        <v>2328</v>
      </c>
      <c r="F274" s="10">
        <f t="shared" si="54"/>
        <v>24.560400000000001</v>
      </c>
      <c r="H274" s="13">
        <v>43609</v>
      </c>
      <c r="I274" s="29" t="s">
        <v>37</v>
      </c>
      <c r="J274" s="17">
        <v>0.70302387550826073</v>
      </c>
      <c r="L274" s="40" t="str">
        <f t="shared" si="47"/>
        <v>4361443739</v>
      </c>
      <c r="M274" s="53">
        <f t="shared" si="55"/>
        <v>43739</v>
      </c>
      <c r="N274" s="8">
        <f>VLOOKUP(B274,Assumptions!$B$6:$D$1323,3,FALSE)</f>
        <v>0.69120000000000004</v>
      </c>
      <c r="O274" s="54">
        <f t="shared" si="56"/>
        <v>7.0925159685082875</v>
      </c>
      <c r="P274" s="31">
        <f>Assumptions!$H$15</f>
        <v>0.94496666666666673</v>
      </c>
      <c r="Q274" s="10">
        <f t="shared" si="57"/>
        <v>6.6054931730413822</v>
      </c>
    </row>
    <row r="275" spans="2:17" x14ac:dyDescent="0.25">
      <c r="B275" s="13">
        <v>43614</v>
      </c>
      <c r="C275" s="16">
        <v>43770</v>
      </c>
      <c r="D275" s="14">
        <v>6.875</v>
      </c>
      <c r="E275" s="18">
        <v>4309</v>
      </c>
      <c r="F275" s="10">
        <f t="shared" si="54"/>
        <v>45.459949999999999</v>
      </c>
      <c r="H275" s="13">
        <v>43609</v>
      </c>
      <c r="I275" s="29" t="s">
        <v>38</v>
      </c>
      <c r="J275" s="17">
        <v>0.76206020588289825</v>
      </c>
      <c r="L275" s="40" t="str">
        <f t="shared" si="47"/>
        <v>4361443770</v>
      </c>
      <c r="M275" s="53">
        <f t="shared" si="55"/>
        <v>43770</v>
      </c>
      <c r="N275" s="8">
        <f>VLOOKUP(B275,Assumptions!$B$6:$D$1323,3,FALSE)</f>
        <v>0.69120000000000004</v>
      </c>
      <c r="O275" s="54">
        <f t="shared" si="56"/>
        <v>8.3828931264770681</v>
      </c>
      <c r="P275" s="31">
        <f>Assumptions!$H$15</f>
        <v>0.94496666666666673</v>
      </c>
      <c r="Q275" s="10">
        <f t="shared" si="57"/>
        <v>7.8248565747499468</v>
      </c>
    </row>
    <row r="276" spans="2:17" x14ac:dyDescent="0.25">
      <c r="B276" s="13">
        <v>43614</v>
      </c>
      <c r="C276" s="16">
        <v>43800</v>
      </c>
      <c r="D276" s="14">
        <v>7.8</v>
      </c>
      <c r="E276" s="18">
        <v>3507</v>
      </c>
      <c r="F276" s="10">
        <f t="shared" si="54"/>
        <v>36.998849999999997</v>
      </c>
      <c r="H276" s="13">
        <v>43609</v>
      </c>
      <c r="I276" s="29" t="s">
        <v>39</v>
      </c>
      <c r="J276" s="17">
        <v>0.75126637351554726</v>
      </c>
      <c r="L276" s="40" t="str">
        <f t="shared" si="47"/>
        <v>4361443800</v>
      </c>
      <c r="M276" s="53">
        <f t="shared" si="55"/>
        <v>43800</v>
      </c>
      <c r="N276" s="8">
        <f>VLOOKUP(B276,Assumptions!$B$6:$D$1323,3,FALSE)</f>
        <v>0.69120000000000004</v>
      </c>
      <c r="O276" s="54">
        <f t="shared" si="56"/>
        <v>9.6661807015814958</v>
      </c>
      <c r="P276" s="31">
        <f>Assumptions!$H$15</f>
        <v>0.94496666666666673</v>
      </c>
      <c r="Q276" s="10">
        <f t="shared" si="57"/>
        <v>9.0375205569711277</v>
      </c>
    </row>
    <row r="277" spans="2:17" x14ac:dyDescent="0.25">
      <c r="B277" s="13">
        <v>43614</v>
      </c>
      <c r="C277" s="16">
        <v>43831</v>
      </c>
      <c r="D277" s="14">
        <v>8.3000000000000007</v>
      </c>
      <c r="E277" s="18">
        <v>2967</v>
      </c>
      <c r="F277" s="10">
        <f t="shared" si="54"/>
        <v>31.301850000000002</v>
      </c>
      <c r="H277" s="13">
        <v>43609</v>
      </c>
      <c r="I277" s="29" t="s">
        <v>40</v>
      </c>
      <c r="J277" s="17">
        <v>0.69254714777155679</v>
      </c>
      <c r="L277" s="40" t="str">
        <f t="shared" si="47"/>
        <v>4361443831</v>
      </c>
      <c r="M277" s="53">
        <f t="shared" si="55"/>
        <v>43831</v>
      </c>
      <c r="N277" s="8">
        <f>VLOOKUP(B277,Assumptions!$B$6:$D$1323,3,FALSE)</f>
        <v>0.69120000000000004</v>
      </c>
      <c r="O277" s="54">
        <f t="shared" si="56"/>
        <v>10.432372372833898</v>
      </c>
      <c r="P277" s="31">
        <f>Assumptions!$H$15</f>
        <v>0.94496666666666673</v>
      </c>
      <c r="Q277" s="10">
        <f t="shared" si="57"/>
        <v>9.7615461465822744</v>
      </c>
    </row>
    <row r="278" spans="2:17" x14ac:dyDescent="0.25">
      <c r="B278" s="13">
        <v>43614</v>
      </c>
      <c r="C278" s="16">
        <v>43862</v>
      </c>
      <c r="D278" s="14">
        <v>8.3249999999999993</v>
      </c>
      <c r="E278" s="18">
        <v>2544</v>
      </c>
      <c r="F278" s="10">
        <f t="shared" si="54"/>
        <v>26.839200000000002</v>
      </c>
      <c r="H278" s="13">
        <v>43609</v>
      </c>
      <c r="I278" s="29" t="s">
        <v>41</v>
      </c>
      <c r="J278" s="17">
        <v>0.66603481368451978</v>
      </c>
      <c r="L278" s="40" t="str">
        <f t="shared" si="47"/>
        <v>4361443862</v>
      </c>
      <c r="M278" s="53">
        <f t="shared" si="55"/>
        <v>43862</v>
      </c>
      <c r="N278" s="8">
        <f>VLOOKUP(B278,Assumptions!$B$6:$D$1323,3,FALSE)</f>
        <v>0.69120000000000004</v>
      </c>
      <c r="O278" s="54">
        <f t="shared" si="56"/>
        <v>10.503013080233401</v>
      </c>
      <c r="P278" s="31">
        <f>Assumptions!$H$15</f>
        <v>0.94496666666666673</v>
      </c>
      <c r="Q278" s="10">
        <f t="shared" si="57"/>
        <v>9.8282992603845578</v>
      </c>
    </row>
    <row r="279" spans="2:17" x14ac:dyDescent="0.25">
      <c r="B279" s="13">
        <v>43614</v>
      </c>
      <c r="C279" s="16">
        <v>43891</v>
      </c>
      <c r="D279" s="14">
        <v>7.6</v>
      </c>
      <c r="E279" s="18">
        <v>2551</v>
      </c>
      <c r="F279" s="10">
        <f t="shared" si="54"/>
        <v>26.913049999999998</v>
      </c>
      <c r="H279" s="13">
        <v>43609</v>
      </c>
      <c r="I279" s="29" t="s">
        <v>42</v>
      </c>
      <c r="J279" s="17">
        <v>0.52306884552457289</v>
      </c>
      <c r="L279" s="40" t="str">
        <f t="shared" si="47"/>
        <v>4361443891</v>
      </c>
      <c r="M279" s="53">
        <f t="shared" si="55"/>
        <v>43891</v>
      </c>
      <c r="N279" s="8">
        <f>VLOOKUP(B279,Assumptions!$B$6:$D$1323,3,FALSE)</f>
        <v>0.69120000000000004</v>
      </c>
      <c r="O279" s="54">
        <f t="shared" si="56"/>
        <v>9.7048489809266751</v>
      </c>
      <c r="P279" s="31">
        <f>Assumptions!$H$15</f>
        <v>0.94496666666666673</v>
      </c>
      <c r="Q279" s="10">
        <f t="shared" si="57"/>
        <v>9.0740607920096785</v>
      </c>
    </row>
    <row r="280" spans="2:17" x14ac:dyDescent="0.25">
      <c r="B280" s="13">
        <v>43614</v>
      </c>
      <c r="C280" s="16">
        <v>43922</v>
      </c>
      <c r="D280" s="14">
        <v>6.75</v>
      </c>
      <c r="E280" s="18">
        <v>120</v>
      </c>
      <c r="F280" s="10">
        <f t="shared" si="54"/>
        <v>1.266</v>
      </c>
      <c r="H280" s="13">
        <v>43609</v>
      </c>
      <c r="I280" s="29" t="s">
        <v>43</v>
      </c>
      <c r="J280" s="17">
        <v>0.46038183464765037</v>
      </c>
      <c r="L280" s="40" t="str">
        <f t="shared" si="47"/>
        <v>4361443922</v>
      </c>
      <c r="M280" s="53">
        <f t="shared" si="55"/>
        <v>43922</v>
      </c>
      <c r="N280" s="8">
        <f>VLOOKUP(B280,Assumptions!$B$6:$D$1323,3,FALSE)</f>
        <v>0.69120000000000004</v>
      </c>
      <c r="O280" s="54">
        <f t="shared" si="56"/>
        <v>8.6251785004063954</v>
      </c>
      <c r="P280" s="31">
        <f>Assumptions!$H$15</f>
        <v>0.94496666666666673</v>
      </c>
      <c r="Q280" s="10">
        <f t="shared" si="57"/>
        <v>8.0538081769340319</v>
      </c>
    </row>
    <row r="281" spans="2:17" x14ac:dyDescent="0.25">
      <c r="B281" s="13">
        <v>43614</v>
      </c>
      <c r="C281" s="16">
        <v>43952</v>
      </c>
      <c r="D281" s="14">
        <v>6.5</v>
      </c>
      <c r="E281" s="18">
        <v>1097</v>
      </c>
      <c r="F281" s="10">
        <f t="shared" si="54"/>
        <v>11.57335</v>
      </c>
      <c r="H281" s="13">
        <v>43609</v>
      </c>
      <c r="I281" s="29" t="s">
        <v>44</v>
      </c>
      <c r="J281" s="17">
        <v>0.4043884810523361</v>
      </c>
      <c r="L281" s="40" t="str">
        <f t="shared" si="47"/>
        <v>4361443952</v>
      </c>
      <c r="M281" s="53">
        <f t="shared" si="55"/>
        <v>43952</v>
      </c>
      <c r="N281" s="8">
        <f>VLOOKUP(B281,Assumptions!$B$6:$D$1323,3,FALSE)</f>
        <v>0.69120000000000004</v>
      </c>
      <c r="O281" s="54">
        <f t="shared" si="56"/>
        <v>8.3591302425449587</v>
      </c>
      <c r="P281" s="31">
        <f>Assumptions!$H$15</f>
        <v>0.94496666666666673</v>
      </c>
      <c r="Q281" s="10">
        <f t="shared" si="57"/>
        <v>7.8024014415302343</v>
      </c>
    </row>
    <row r="282" spans="2:17" x14ac:dyDescent="0.25">
      <c r="B282" s="13">
        <v>43614</v>
      </c>
      <c r="C282" s="16">
        <v>43983</v>
      </c>
      <c r="D282" s="14">
        <v>6.4</v>
      </c>
      <c r="E282" s="18">
        <v>1097</v>
      </c>
      <c r="F282" s="10">
        <f t="shared" si="54"/>
        <v>11.57335</v>
      </c>
      <c r="H282" s="13">
        <v>43609</v>
      </c>
      <c r="I282" s="29" t="s">
        <v>45</v>
      </c>
      <c r="J282" s="17">
        <v>0.38259108659035196</v>
      </c>
      <c r="L282" s="40" t="str">
        <f t="shared" si="47"/>
        <v>4361443983</v>
      </c>
      <c r="M282" s="53">
        <f t="shared" si="55"/>
        <v>43983</v>
      </c>
      <c r="N282" s="8">
        <f>VLOOKUP(B282,Assumptions!$B$6:$D$1323,3,FALSE)</f>
        <v>0.69120000000000004</v>
      </c>
      <c r="O282" s="54">
        <f t="shared" si="56"/>
        <v>8.2518882106394376</v>
      </c>
      <c r="P282" s="31">
        <f>Assumptions!$H$15</f>
        <v>0.94496666666666673</v>
      </c>
      <c r="Q282" s="10">
        <f t="shared" si="57"/>
        <v>7.701061296113914</v>
      </c>
    </row>
    <row r="283" spans="2:17" x14ac:dyDescent="0.25">
      <c r="B283" s="13">
        <v>43614</v>
      </c>
      <c r="C283" s="16">
        <v>44013</v>
      </c>
      <c r="D283" s="14">
        <v>6.4</v>
      </c>
      <c r="E283" s="18">
        <v>1103</v>
      </c>
      <c r="F283" s="10">
        <f t="shared" si="54"/>
        <v>11.636649999999999</v>
      </c>
      <c r="H283" s="13">
        <v>43609</v>
      </c>
      <c r="I283" s="29" t="s">
        <v>46</v>
      </c>
      <c r="J283" s="17">
        <v>0.40781027179717233</v>
      </c>
      <c r="L283" s="40" t="str">
        <f t="shared" si="47"/>
        <v>4361444013</v>
      </c>
      <c r="M283" s="53">
        <f t="shared" si="55"/>
        <v>44013</v>
      </c>
      <c r="N283" s="8">
        <f>VLOOKUP(B283,Assumptions!$B$6:$D$1323,3,FALSE)</f>
        <v>0.69120000000000004</v>
      </c>
      <c r="O283" s="54">
        <f t="shared" si="56"/>
        <v>8.2173042393513409</v>
      </c>
      <c r="P283" s="31">
        <f>Assumptions!$H$15</f>
        <v>0.94496666666666673</v>
      </c>
      <c r="Q283" s="10">
        <f t="shared" si="57"/>
        <v>7.6683805960457052</v>
      </c>
    </row>
    <row r="284" spans="2:17" x14ac:dyDescent="0.25">
      <c r="B284" s="13">
        <v>43614</v>
      </c>
      <c r="C284" s="16">
        <v>44044</v>
      </c>
      <c r="D284" s="14">
        <v>6.4749999999999996</v>
      </c>
      <c r="E284" s="18">
        <v>1103</v>
      </c>
      <c r="F284" s="10">
        <f t="shared" si="54"/>
        <v>11.636649999999999</v>
      </c>
      <c r="H284" s="13">
        <v>43609</v>
      </c>
      <c r="I284" s="29" t="s">
        <v>47</v>
      </c>
      <c r="J284" s="17">
        <v>0.42302550782421222</v>
      </c>
      <c r="L284" s="40" t="str">
        <f t="shared" si="47"/>
        <v>4361444044</v>
      </c>
      <c r="M284" s="53">
        <f t="shared" si="55"/>
        <v>44044</v>
      </c>
      <c r="N284" s="8">
        <f>VLOOKUP(B284,Assumptions!$B$6:$D$1323,3,FALSE)</f>
        <v>0.69120000000000004</v>
      </c>
      <c r="O284" s="54">
        <f t="shared" si="56"/>
        <v>8.2992892259300231</v>
      </c>
      <c r="P284" s="31">
        <f>Assumptions!$H$15</f>
        <v>0.94496666666666673</v>
      </c>
      <c r="Q284" s="10">
        <f t="shared" si="57"/>
        <v>7.7458536755296743</v>
      </c>
    </row>
    <row r="285" spans="2:17" x14ac:dyDescent="0.25">
      <c r="B285" s="13">
        <v>43614</v>
      </c>
      <c r="C285" s="16">
        <v>44075</v>
      </c>
      <c r="D285" s="14">
        <v>6.625</v>
      </c>
      <c r="E285" s="18">
        <v>1103</v>
      </c>
      <c r="F285" s="10">
        <f t="shared" si="54"/>
        <v>11.636649999999999</v>
      </c>
      <c r="H285" s="13">
        <v>43609</v>
      </c>
      <c r="I285" s="29" t="s">
        <v>48</v>
      </c>
      <c r="J285" s="17">
        <v>0.43407046919813891</v>
      </c>
      <c r="L285" s="40" t="str">
        <f t="shared" si="47"/>
        <v>4361444075</v>
      </c>
      <c r="M285" s="53">
        <f t="shared" si="55"/>
        <v>44075</v>
      </c>
      <c r="N285" s="8">
        <f>VLOOKUP(B285,Assumptions!$B$6:$D$1323,3,FALSE)</f>
        <v>0.69120000000000004</v>
      </c>
      <c r="O285" s="54">
        <f t="shared" si="56"/>
        <v>8.4898432437053781</v>
      </c>
      <c r="P285" s="31">
        <f>Assumptions!$H$15</f>
        <v>0.94496666666666673</v>
      </c>
      <c r="Q285" s="10">
        <f t="shared" si="57"/>
        <v>7.9259208705267925</v>
      </c>
    </row>
    <row r="286" spans="2:17" x14ac:dyDescent="0.25">
      <c r="B286" s="13">
        <v>43614</v>
      </c>
      <c r="C286" s="16">
        <v>44105</v>
      </c>
      <c r="D286" s="14">
        <v>6.875</v>
      </c>
      <c r="E286" s="18">
        <v>737</v>
      </c>
      <c r="F286" s="10">
        <f t="shared" si="54"/>
        <v>7.7753500000000004</v>
      </c>
      <c r="H286" s="13">
        <v>43609</v>
      </c>
      <c r="I286" s="29" t="s">
        <v>49</v>
      </c>
      <c r="J286" s="17">
        <v>0.58013256050009798</v>
      </c>
      <c r="L286" s="40" t="str">
        <f t="shared" si="47"/>
        <v>4361444105</v>
      </c>
      <c r="M286" s="53">
        <f t="shared" si="55"/>
        <v>44105</v>
      </c>
      <c r="N286" s="8">
        <f>VLOOKUP(B286,Assumptions!$B$6:$D$1323,3,FALSE)</f>
        <v>0.69120000000000004</v>
      </c>
      <c r="O286" s="54">
        <f t="shared" si="56"/>
        <v>8.6323770179204828</v>
      </c>
      <c r="P286" s="31">
        <f>Assumptions!$H$15</f>
        <v>0.94496666666666673</v>
      </c>
      <c r="Q286" s="10">
        <f t="shared" si="57"/>
        <v>8.0606105360342593</v>
      </c>
    </row>
    <row r="287" spans="2:17" x14ac:dyDescent="0.25">
      <c r="B287" s="13">
        <v>43614</v>
      </c>
      <c r="C287" s="16">
        <v>44136</v>
      </c>
      <c r="D287" s="14">
        <v>7.125</v>
      </c>
      <c r="E287" s="18">
        <v>737</v>
      </c>
      <c r="F287" s="10">
        <f t="shared" si="54"/>
        <v>7.7753500000000004</v>
      </c>
      <c r="H287" s="13">
        <v>43609</v>
      </c>
      <c r="I287" s="29" t="s">
        <v>50</v>
      </c>
      <c r="J287" s="17">
        <v>0.52528149174485539</v>
      </c>
      <c r="L287" s="40" t="str">
        <f t="shared" si="47"/>
        <v>4361444136</v>
      </c>
      <c r="M287" s="53">
        <f t="shared" si="55"/>
        <v>44136</v>
      </c>
      <c r="N287" s="8">
        <f>VLOOKUP(B287,Assumptions!$B$6:$D$1323,3,FALSE)</f>
        <v>0.69120000000000004</v>
      </c>
      <c r="O287" s="54">
        <f t="shared" si="56"/>
        <v>9.0504301993581393</v>
      </c>
      <c r="P287" s="31">
        <f>Assumptions!$H$15</f>
        <v>0.94496666666666673</v>
      </c>
      <c r="Q287" s="10">
        <f t="shared" si="57"/>
        <v>8.4556568573867974</v>
      </c>
    </row>
    <row r="288" spans="2:17" x14ac:dyDescent="0.25">
      <c r="B288" s="13">
        <v>43614</v>
      </c>
      <c r="C288" s="16">
        <v>44166</v>
      </c>
      <c r="D288" s="14">
        <v>7.8250000000000002</v>
      </c>
      <c r="E288" s="18">
        <v>737</v>
      </c>
      <c r="F288" s="10">
        <f t="shared" si="54"/>
        <v>7.7753500000000004</v>
      </c>
      <c r="H288" s="13">
        <v>43609</v>
      </c>
      <c r="I288" s="29" t="s">
        <v>51</v>
      </c>
      <c r="J288" s="17">
        <v>0.52159530402739462</v>
      </c>
      <c r="L288" s="40" t="str">
        <f t="shared" si="47"/>
        <v>4361444166</v>
      </c>
      <c r="M288" s="53">
        <f t="shared" si="55"/>
        <v>44166</v>
      </c>
      <c r="N288" s="8">
        <f>VLOOKUP(B288,Assumptions!$B$6:$D$1323,3,FALSE)</f>
        <v>0.69120000000000004</v>
      </c>
      <c r="O288" s="54">
        <f t="shared" si="56"/>
        <v>10.015420254043528</v>
      </c>
      <c r="P288" s="31">
        <f>Assumptions!$H$15</f>
        <v>0.94496666666666673</v>
      </c>
      <c r="Q288" s="10">
        <f t="shared" si="57"/>
        <v>9.3675402927293341</v>
      </c>
    </row>
    <row r="289" spans="2:17" x14ac:dyDescent="0.25">
      <c r="B289" s="13">
        <v>43630</v>
      </c>
      <c r="C289" s="16">
        <v>43647</v>
      </c>
      <c r="D289" s="14">
        <v>4.5030000000000001</v>
      </c>
      <c r="E289" s="18">
        <v>5103</v>
      </c>
      <c r="F289" s="10">
        <f t="shared" si="54"/>
        <v>53.836649999999999</v>
      </c>
      <c r="H289" s="13">
        <v>43630</v>
      </c>
      <c r="I289" s="29" t="s">
        <v>34</v>
      </c>
      <c r="J289" s="17">
        <v>0.42085588638768762</v>
      </c>
      <c r="L289" s="40" t="str">
        <f t="shared" ref="L289:L323" si="58">B289&amp;M289</f>
        <v>4363043647</v>
      </c>
      <c r="M289" s="53">
        <f t="shared" ref="M289:M306" si="59">IF(C289="",NA(),C289)</f>
        <v>43647</v>
      </c>
      <c r="N289" s="8">
        <f>VLOOKUP(B289,Assumptions!$B$6:$D$1323,3,FALSE)</f>
        <v>0.69364000000000003</v>
      </c>
      <c r="O289" s="54">
        <f t="shared" ref="O289:O306" si="60">(D289-J289)/N289/mmbtu_gj</f>
        <v>5.5782984161475699</v>
      </c>
      <c r="P289" s="31">
        <f>Assumptions!$H$15</f>
        <v>0.94496666666666673</v>
      </c>
      <c r="Q289" s="10">
        <f t="shared" ref="Q289:Q306" si="61">(O289-opex_2017)*P289-transport_2017</f>
        <v>5.1746080599789162</v>
      </c>
    </row>
    <row r="290" spans="2:17" x14ac:dyDescent="0.25">
      <c r="B290" s="13">
        <v>43630</v>
      </c>
      <c r="C290" s="16">
        <v>43678</v>
      </c>
      <c r="D290" s="14">
        <v>4.75</v>
      </c>
      <c r="E290" s="18">
        <v>5368</v>
      </c>
      <c r="F290" s="10">
        <f t="shared" si="54"/>
        <v>56.632399999999997</v>
      </c>
      <c r="H290" s="13">
        <v>43630</v>
      </c>
      <c r="I290" s="29" t="s">
        <v>35</v>
      </c>
      <c r="J290" s="17">
        <v>0.47016227293094176</v>
      </c>
      <c r="L290" s="40" t="str">
        <f t="shared" si="58"/>
        <v>4363043678</v>
      </c>
      <c r="M290" s="53">
        <f t="shared" si="59"/>
        <v>43678</v>
      </c>
      <c r="N290" s="8">
        <f>VLOOKUP(B290,Assumptions!$B$6:$D$1323,3,FALSE)</f>
        <v>0.69364000000000003</v>
      </c>
      <c r="O290" s="54">
        <f t="shared" si="60"/>
        <v>5.8484490870047967</v>
      </c>
      <c r="P290" s="31">
        <f>Assumptions!$H$15</f>
        <v>0.94496666666666673</v>
      </c>
      <c r="Q290" s="10">
        <f t="shared" si="61"/>
        <v>5.4298914389166333</v>
      </c>
    </row>
    <row r="291" spans="2:17" x14ac:dyDescent="0.25">
      <c r="B291" s="13">
        <v>43630</v>
      </c>
      <c r="C291" s="16">
        <v>43709</v>
      </c>
      <c r="D291" s="14">
        <v>5.05</v>
      </c>
      <c r="E291" s="18">
        <v>6354</v>
      </c>
      <c r="F291" s="10">
        <f t="shared" si="54"/>
        <v>67.034699999999987</v>
      </c>
      <c r="H291" s="13">
        <v>43630</v>
      </c>
      <c r="I291" s="29" t="s">
        <v>36</v>
      </c>
      <c r="J291" s="17">
        <v>0.53947793610005013</v>
      </c>
      <c r="L291" s="40" t="str">
        <f t="shared" si="58"/>
        <v>4363043709</v>
      </c>
      <c r="M291" s="53">
        <f t="shared" si="59"/>
        <v>43709</v>
      </c>
      <c r="N291" s="8">
        <f>VLOOKUP(B291,Assumptions!$B$6:$D$1323,3,FALSE)</f>
        <v>0.69364000000000003</v>
      </c>
      <c r="O291" s="54">
        <f t="shared" si="60"/>
        <v>6.1636819731938886</v>
      </c>
      <c r="P291" s="31">
        <f>Assumptions!$H$15</f>
        <v>0.94496666666666673</v>
      </c>
      <c r="Q291" s="10">
        <f t="shared" si="61"/>
        <v>5.7277760086024525</v>
      </c>
    </row>
    <row r="292" spans="2:17" x14ac:dyDescent="0.25">
      <c r="B292" s="13">
        <v>43630</v>
      </c>
      <c r="C292" s="16">
        <v>43739</v>
      </c>
      <c r="D292" s="14">
        <v>5.4249999999999998</v>
      </c>
      <c r="E292" s="18">
        <v>2565</v>
      </c>
      <c r="F292" s="10">
        <f t="shared" si="54"/>
        <v>27.060749999999999</v>
      </c>
      <c r="H292" s="13">
        <v>43630</v>
      </c>
      <c r="I292" s="29" t="s">
        <v>37</v>
      </c>
      <c r="J292" s="17">
        <v>0.61128117167264184</v>
      </c>
      <c r="L292" s="40" t="str">
        <f t="shared" si="58"/>
        <v>4363043739</v>
      </c>
      <c r="M292" s="53">
        <f t="shared" si="59"/>
        <v>43739</v>
      </c>
      <c r="N292" s="8">
        <f>VLOOKUP(B292,Assumptions!$B$6:$D$1323,3,FALSE)</f>
        <v>0.69364000000000003</v>
      </c>
      <c r="O292" s="54">
        <f t="shared" si="60"/>
        <v>6.5780039529462933</v>
      </c>
      <c r="P292" s="31">
        <f>Assumptions!$H$15</f>
        <v>0.94496666666666673</v>
      </c>
      <c r="Q292" s="10">
        <f t="shared" si="61"/>
        <v>6.1192964687358167</v>
      </c>
    </row>
    <row r="293" spans="2:17" x14ac:dyDescent="0.25">
      <c r="B293" s="13">
        <v>43630</v>
      </c>
      <c r="C293" s="16">
        <v>43770</v>
      </c>
      <c r="D293" s="14">
        <v>6.5</v>
      </c>
      <c r="E293" s="18">
        <v>5801</v>
      </c>
      <c r="F293" s="10">
        <f t="shared" si="54"/>
        <v>61.20055</v>
      </c>
      <c r="H293" s="13">
        <v>43630</v>
      </c>
      <c r="I293" s="29" t="s">
        <v>38</v>
      </c>
      <c r="J293" s="17">
        <v>0.73524350361008339</v>
      </c>
      <c r="L293" s="40" t="str">
        <f t="shared" si="58"/>
        <v>4363043770</v>
      </c>
      <c r="M293" s="53">
        <f t="shared" si="59"/>
        <v>43770</v>
      </c>
      <c r="N293" s="8">
        <f>VLOOKUP(B293,Assumptions!$B$6:$D$1323,3,FALSE)</f>
        <v>0.69364000000000003</v>
      </c>
      <c r="O293" s="54">
        <f t="shared" si="60"/>
        <v>7.8776082221242056</v>
      </c>
      <c r="P293" s="31">
        <f>Assumptions!$H$15</f>
        <v>0.94496666666666673</v>
      </c>
      <c r="Q293" s="10">
        <f t="shared" si="61"/>
        <v>7.3473791829666375</v>
      </c>
    </row>
    <row r="294" spans="2:17" x14ac:dyDescent="0.25">
      <c r="B294" s="13">
        <v>43630</v>
      </c>
      <c r="C294" s="16">
        <v>43800</v>
      </c>
      <c r="D294" s="14">
        <v>7.45</v>
      </c>
      <c r="E294" s="18">
        <v>3404</v>
      </c>
      <c r="F294" s="10">
        <f t="shared" si="54"/>
        <v>35.912199999999999</v>
      </c>
      <c r="H294" s="13">
        <v>43630</v>
      </c>
      <c r="I294" s="29" t="s">
        <v>39</v>
      </c>
      <c r="J294" s="17">
        <v>0.78313988161306403</v>
      </c>
      <c r="L294" s="40" t="str">
        <f t="shared" si="58"/>
        <v>4363043800</v>
      </c>
      <c r="M294" s="53">
        <f t="shared" si="59"/>
        <v>43800</v>
      </c>
      <c r="N294" s="8">
        <f>VLOOKUP(B294,Assumptions!$B$6:$D$1323,3,FALSE)</f>
        <v>0.69364000000000003</v>
      </c>
      <c r="O294" s="54">
        <f t="shared" si="60"/>
        <v>9.1103435361486618</v>
      </c>
      <c r="P294" s="31">
        <f>Assumptions!$H$15</f>
        <v>0.94496666666666673</v>
      </c>
      <c r="Q294" s="10">
        <f t="shared" si="61"/>
        <v>8.512272963542614</v>
      </c>
    </row>
    <row r="295" spans="2:17" x14ac:dyDescent="0.25">
      <c r="B295" s="13">
        <v>43630</v>
      </c>
      <c r="C295" s="16">
        <v>43831</v>
      </c>
      <c r="D295" s="14">
        <v>7.9649999999999999</v>
      </c>
      <c r="E295" s="18">
        <v>3172</v>
      </c>
      <c r="F295" s="10">
        <f t="shared" si="54"/>
        <v>33.464599999999997</v>
      </c>
      <c r="H295" s="13">
        <v>43630</v>
      </c>
      <c r="I295" s="29" t="s">
        <v>40</v>
      </c>
      <c r="J295" s="17">
        <v>0.70952353215217678</v>
      </c>
      <c r="L295" s="40" t="str">
        <f t="shared" si="58"/>
        <v>4363043831</v>
      </c>
      <c r="M295" s="53">
        <f t="shared" si="59"/>
        <v>43831</v>
      </c>
      <c r="N295" s="8">
        <f>VLOOKUP(B295,Assumptions!$B$6:$D$1323,3,FALSE)</f>
        <v>0.69364000000000003</v>
      </c>
      <c r="O295" s="54">
        <f t="shared" si="60"/>
        <v>9.914694768866573</v>
      </c>
      <c r="P295" s="31">
        <f>Assumptions!$H$15</f>
        <v>0.94496666666666673</v>
      </c>
      <c r="Q295" s="10">
        <f t="shared" si="61"/>
        <v>9.2723580667532843</v>
      </c>
    </row>
    <row r="296" spans="2:17" x14ac:dyDescent="0.25">
      <c r="B296" s="13">
        <v>43630</v>
      </c>
      <c r="C296" s="16">
        <v>43862</v>
      </c>
      <c r="D296" s="14">
        <v>8.0399999999999991</v>
      </c>
      <c r="E296" s="18">
        <v>2625</v>
      </c>
      <c r="F296" s="10">
        <f t="shared" si="54"/>
        <v>27.693750000000001</v>
      </c>
      <c r="H296" s="13">
        <v>43630</v>
      </c>
      <c r="I296" s="29" t="s">
        <v>41</v>
      </c>
      <c r="J296" s="17">
        <v>0.64923665797368979</v>
      </c>
      <c r="L296" s="40" t="str">
        <f t="shared" si="58"/>
        <v>4363043862</v>
      </c>
      <c r="M296" s="53">
        <f t="shared" si="59"/>
        <v>43862</v>
      </c>
      <c r="N296" s="8">
        <f>VLOOKUP(B296,Assumptions!$B$6:$D$1323,3,FALSE)</f>
        <v>0.69364000000000003</v>
      </c>
      <c r="O296" s="54">
        <f t="shared" si="60"/>
        <v>10.099565889275791</v>
      </c>
      <c r="P296" s="31">
        <f>Assumptions!$H$15</f>
        <v>0.94496666666666673</v>
      </c>
      <c r="Q296" s="10">
        <f t="shared" si="61"/>
        <v>9.4470551131693146</v>
      </c>
    </row>
    <row r="297" spans="2:17" x14ac:dyDescent="0.25">
      <c r="B297" s="13">
        <v>43630</v>
      </c>
      <c r="C297" s="16">
        <v>43891</v>
      </c>
      <c r="D297" s="14">
        <v>7.4</v>
      </c>
      <c r="E297" s="18">
        <v>2619</v>
      </c>
      <c r="F297" s="10">
        <f t="shared" si="54"/>
        <v>27.63045</v>
      </c>
      <c r="H297" s="13">
        <v>43630</v>
      </c>
      <c r="I297" s="29" t="s">
        <v>42</v>
      </c>
      <c r="J297" s="17">
        <v>0.54234078622740278</v>
      </c>
      <c r="L297" s="40" t="str">
        <f t="shared" si="58"/>
        <v>4363043891</v>
      </c>
      <c r="M297" s="53">
        <f t="shared" si="59"/>
        <v>43891</v>
      </c>
      <c r="N297" s="8">
        <f>VLOOKUP(B297,Assumptions!$B$6:$D$1323,3,FALSE)</f>
        <v>0.69364000000000003</v>
      </c>
      <c r="O297" s="54">
        <f t="shared" si="60"/>
        <v>9.3710727661734179</v>
      </c>
      <c r="P297" s="31">
        <f>Assumptions!$H$15</f>
        <v>0.94496666666666673</v>
      </c>
      <c r="Q297" s="10">
        <f t="shared" si="61"/>
        <v>8.7586533949416747</v>
      </c>
    </row>
    <row r="298" spans="2:17" x14ac:dyDescent="0.25">
      <c r="B298" s="13">
        <v>43630</v>
      </c>
      <c r="C298" s="16">
        <v>43922</v>
      </c>
      <c r="D298" s="14">
        <v>6.4249999999999998</v>
      </c>
      <c r="E298" s="18">
        <v>1203</v>
      </c>
      <c r="F298" s="10">
        <f t="shared" si="54"/>
        <v>12.691649999999999</v>
      </c>
      <c r="H298" s="13">
        <v>43630</v>
      </c>
      <c r="I298" s="29" t="s">
        <v>43</v>
      </c>
      <c r="J298" s="17">
        <v>0.44587231678859096</v>
      </c>
      <c r="L298" s="40" t="str">
        <f t="shared" si="58"/>
        <v>4363043922</v>
      </c>
      <c r="M298" s="53">
        <f t="shared" si="59"/>
        <v>43922</v>
      </c>
      <c r="N298" s="8">
        <f>VLOOKUP(B298,Assumptions!$B$6:$D$1323,3,FALSE)</f>
        <v>0.69364000000000003</v>
      </c>
      <c r="O298" s="54">
        <f t="shared" si="60"/>
        <v>8.1705489950690904</v>
      </c>
      <c r="P298" s="31">
        <f>Assumptions!$H$15</f>
        <v>0.94496666666666673</v>
      </c>
      <c r="Q298" s="10">
        <f t="shared" si="61"/>
        <v>7.624198448707121</v>
      </c>
    </row>
    <row r="299" spans="2:17" x14ac:dyDescent="0.25">
      <c r="B299" s="13">
        <v>43630</v>
      </c>
      <c r="C299" s="16">
        <v>43952</v>
      </c>
      <c r="D299" s="14">
        <v>6.1749999999999998</v>
      </c>
      <c r="E299" s="18">
        <v>1195</v>
      </c>
      <c r="F299" s="10">
        <f t="shared" si="54"/>
        <v>12.607250000000001</v>
      </c>
      <c r="H299" s="13">
        <v>43630</v>
      </c>
      <c r="I299" s="29" t="s">
        <v>44</v>
      </c>
      <c r="J299" s="17">
        <v>0.42936265823684761</v>
      </c>
      <c r="L299" s="40" t="str">
        <f t="shared" si="58"/>
        <v>4363043952</v>
      </c>
      <c r="M299" s="53">
        <f t="shared" si="59"/>
        <v>43952</v>
      </c>
      <c r="N299" s="8">
        <f>VLOOKUP(B299,Assumptions!$B$6:$D$1323,3,FALSE)</f>
        <v>0.69364000000000003</v>
      </c>
      <c r="O299" s="54">
        <f t="shared" si="60"/>
        <v>7.8514816702425811</v>
      </c>
      <c r="P299" s="31">
        <f>Assumptions!$H$15</f>
        <v>0.94496666666666673</v>
      </c>
      <c r="Q299" s="10">
        <f t="shared" si="61"/>
        <v>7.3226904623235649</v>
      </c>
    </row>
    <row r="300" spans="2:17" x14ac:dyDescent="0.25">
      <c r="B300" s="13">
        <v>43630</v>
      </c>
      <c r="C300" s="16">
        <v>43983</v>
      </c>
      <c r="D300" s="14">
        <v>6.0750000000000002</v>
      </c>
      <c r="E300" s="18">
        <v>1195</v>
      </c>
      <c r="F300" s="10">
        <f t="shared" si="54"/>
        <v>12.607250000000001</v>
      </c>
      <c r="H300" s="13">
        <v>43630</v>
      </c>
      <c r="I300" s="29" t="s">
        <v>45</v>
      </c>
      <c r="J300" s="17">
        <v>0.41272080119879184</v>
      </c>
      <c r="L300" s="40" t="str">
        <f t="shared" si="58"/>
        <v>4363043983</v>
      </c>
      <c r="M300" s="53">
        <f t="shared" si="59"/>
        <v>43983</v>
      </c>
      <c r="N300" s="8">
        <f>VLOOKUP(B300,Assumptions!$B$6:$D$1323,3,FALSE)</f>
        <v>0.69364000000000003</v>
      </c>
      <c r="O300" s="54">
        <f t="shared" si="60"/>
        <v>7.7375717778144733</v>
      </c>
      <c r="P300" s="31">
        <f>Assumptions!$H$15</f>
        <v>0.94496666666666673</v>
      </c>
      <c r="Q300" s="10">
        <f t="shared" si="61"/>
        <v>7.2150494109754177</v>
      </c>
    </row>
    <row r="301" spans="2:17" x14ac:dyDescent="0.25">
      <c r="B301" s="13">
        <v>43630</v>
      </c>
      <c r="C301" s="16">
        <v>44013</v>
      </c>
      <c r="D301" s="14">
        <v>6.1</v>
      </c>
      <c r="E301" s="18">
        <v>1193</v>
      </c>
      <c r="F301" s="10">
        <f t="shared" si="54"/>
        <v>12.58615</v>
      </c>
      <c r="H301" s="13">
        <v>43630</v>
      </c>
      <c r="I301" s="29" t="s">
        <v>46</v>
      </c>
      <c r="J301" s="17">
        <v>0.42159630247937824</v>
      </c>
      <c r="L301" s="40" t="str">
        <f t="shared" si="58"/>
        <v>4363044013</v>
      </c>
      <c r="M301" s="53">
        <f t="shared" si="59"/>
        <v>44013</v>
      </c>
      <c r="N301" s="8">
        <f>VLOOKUP(B301,Assumptions!$B$6:$D$1323,3,FALSE)</f>
        <v>0.69364000000000003</v>
      </c>
      <c r="O301" s="54">
        <f t="shared" si="60"/>
        <v>7.7596060968302414</v>
      </c>
      <c r="P301" s="31">
        <f>Assumptions!$H$15</f>
        <v>0.94496666666666673</v>
      </c>
      <c r="Q301" s="10">
        <f t="shared" si="61"/>
        <v>7.235871107968018</v>
      </c>
    </row>
    <row r="302" spans="2:17" x14ac:dyDescent="0.25">
      <c r="B302" s="13">
        <v>43630</v>
      </c>
      <c r="C302" s="16">
        <v>44044</v>
      </c>
      <c r="D302" s="14">
        <v>6.1749999999999998</v>
      </c>
      <c r="E302" s="18">
        <v>1193</v>
      </c>
      <c r="F302" s="10">
        <f t="shared" si="54"/>
        <v>12.58615</v>
      </c>
      <c r="H302" s="13">
        <v>43630</v>
      </c>
      <c r="I302" s="29" t="s">
        <v>47</v>
      </c>
      <c r="J302" s="17">
        <v>0.44766791514845711</v>
      </c>
      <c r="L302" s="40" t="str">
        <f t="shared" si="58"/>
        <v>4363044044</v>
      </c>
      <c r="M302" s="53">
        <f t="shared" si="59"/>
        <v>44044</v>
      </c>
      <c r="N302" s="8">
        <f>VLOOKUP(B302,Assumptions!$B$6:$D$1323,3,FALSE)</f>
        <v>0.69364000000000003</v>
      </c>
      <c r="O302" s="54">
        <f t="shared" si="60"/>
        <v>7.8264673192556318</v>
      </c>
      <c r="P302" s="31">
        <f>Assumptions!$H$15</f>
        <v>0.94496666666666673</v>
      </c>
      <c r="Q302" s="10">
        <f t="shared" si="61"/>
        <v>7.2990527344525979</v>
      </c>
    </row>
    <row r="303" spans="2:17" x14ac:dyDescent="0.25">
      <c r="B303" s="13">
        <v>43630</v>
      </c>
      <c r="C303" s="16">
        <v>44075</v>
      </c>
      <c r="D303" s="14">
        <v>6.3250000000000002</v>
      </c>
      <c r="E303" s="18">
        <v>1193</v>
      </c>
      <c r="F303" s="10">
        <f t="shared" si="54"/>
        <v>12.58615</v>
      </c>
      <c r="H303" s="13">
        <v>43630</v>
      </c>
      <c r="I303" s="29" t="s">
        <v>48</v>
      </c>
      <c r="J303" s="17">
        <v>0.47613414330910347</v>
      </c>
      <c r="L303" s="40" t="str">
        <f t="shared" si="58"/>
        <v>4363044075</v>
      </c>
      <c r="M303" s="53">
        <f t="shared" si="59"/>
        <v>44075</v>
      </c>
      <c r="N303" s="8">
        <f>VLOOKUP(B303,Assumptions!$B$6:$D$1323,3,FALSE)</f>
        <v>0.69364000000000003</v>
      </c>
      <c r="O303" s="54">
        <f t="shared" si="60"/>
        <v>7.9925446619685498</v>
      </c>
      <c r="P303" s="31">
        <f>Assumptions!$H$15</f>
        <v>0.94496666666666673</v>
      </c>
      <c r="Q303" s="10">
        <f t="shared" si="61"/>
        <v>7.4559902874048811</v>
      </c>
    </row>
    <row r="304" spans="2:17" x14ac:dyDescent="0.25">
      <c r="B304" s="13">
        <v>43630</v>
      </c>
      <c r="C304" s="16">
        <v>44105</v>
      </c>
      <c r="D304" s="14">
        <v>6.7</v>
      </c>
      <c r="E304" s="18">
        <v>753</v>
      </c>
      <c r="F304" s="10">
        <f t="shared" si="54"/>
        <v>7.9441499999999987</v>
      </c>
      <c r="H304" s="13">
        <v>43630</v>
      </c>
      <c r="I304" s="29" t="s">
        <v>49</v>
      </c>
      <c r="J304" s="17">
        <v>0.51655490699283924</v>
      </c>
      <c r="L304" s="40" t="str">
        <f t="shared" si="58"/>
        <v>4363044105</v>
      </c>
      <c r="M304" s="53">
        <f t="shared" si="59"/>
        <v>44105</v>
      </c>
      <c r="N304" s="8">
        <f>VLOOKUP(B304,Assumptions!$B$6:$D$1323,3,FALSE)</f>
        <v>0.69364000000000003</v>
      </c>
      <c r="O304" s="54">
        <f t="shared" si="60"/>
        <v>8.4497511622964616</v>
      </c>
      <c r="P304" s="31">
        <f>Assumptions!$H$15</f>
        <v>0.94496666666666673</v>
      </c>
      <c r="Q304" s="10">
        <f t="shared" si="61"/>
        <v>7.8880351899980798</v>
      </c>
    </row>
    <row r="305" spans="2:17" x14ac:dyDescent="0.25">
      <c r="B305" s="13">
        <v>43630</v>
      </c>
      <c r="C305" s="16">
        <v>44136</v>
      </c>
      <c r="D305" s="14">
        <v>7.0750000000000002</v>
      </c>
      <c r="E305" s="18">
        <v>753</v>
      </c>
      <c r="F305" s="10">
        <f t="shared" si="54"/>
        <v>7.9441499999999987</v>
      </c>
      <c r="H305" s="13">
        <v>43630</v>
      </c>
      <c r="I305" s="29" t="s">
        <v>50</v>
      </c>
      <c r="J305" s="17">
        <v>0.56518402149648828</v>
      </c>
      <c r="L305" s="40" t="str">
        <f t="shared" si="58"/>
        <v>4363044136</v>
      </c>
      <c r="M305" s="53">
        <f t="shared" si="59"/>
        <v>44136</v>
      </c>
      <c r="N305" s="8">
        <f>VLOOKUP(B305,Assumptions!$B$6:$D$1323,3,FALSE)</f>
        <v>0.69364000000000003</v>
      </c>
      <c r="O305" s="54">
        <f t="shared" si="60"/>
        <v>8.8957408537358269</v>
      </c>
      <c r="P305" s="31">
        <f>Assumptions!$H$15</f>
        <v>0.94496666666666673</v>
      </c>
      <c r="Q305" s="10">
        <f t="shared" si="61"/>
        <v>8.3094805820852322</v>
      </c>
    </row>
    <row r="306" spans="2:17" x14ac:dyDescent="0.25">
      <c r="B306" s="13">
        <v>43630</v>
      </c>
      <c r="C306" s="16">
        <v>44166</v>
      </c>
      <c r="D306" s="14">
        <v>7.6</v>
      </c>
      <c r="E306" s="18">
        <v>753</v>
      </c>
      <c r="F306" s="10">
        <f t="shared" si="54"/>
        <v>7.9441499999999987</v>
      </c>
      <c r="H306" s="13">
        <v>43630</v>
      </c>
      <c r="I306" s="29" t="s">
        <v>51</v>
      </c>
      <c r="J306" s="17">
        <v>0.58057354788304805</v>
      </c>
      <c r="L306" s="40" t="str">
        <f t="shared" si="58"/>
        <v>4363044166</v>
      </c>
      <c r="M306" s="53">
        <f t="shared" si="59"/>
        <v>44166</v>
      </c>
      <c r="N306" s="8">
        <f>VLOOKUP(B306,Assumptions!$B$6:$D$1323,3,FALSE)</f>
        <v>0.69364000000000003</v>
      </c>
      <c r="O306" s="54">
        <f t="shared" si="60"/>
        <v>9.5921296187308212</v>
      </c>
      <c r="P306" s="31">
        <f>Assumptions!$H$15</f>
        <v>0.94496666666666673</v>
      </c>
      <c r="Q306" s="10">
        <f t="shared" si="61"/>
        <v>8.9675447520466687</v>
      </c>
    </row>
    <row r="307" spans="2:17" x14ac:dyDescent="0.25">
      <c r="B307" s="13">
        <v>43644</v>
      </c>
      <c r="C307" s="16">
        <v>43678</v>
      </c>
      <c r="D307" s="14">
        <v>4.75</v>
      </c>
      <c r="E307" s="18">
        <v>4722</v>
      </c>
      <c r="F307" s="10">
        <f t="shared" si="54"/>
        <v>49.817100000000003</v>
      </c>
      <c r="H307" s="13">
        <v>43644</v>
      </c>
      <c r="I307" s="29" t="s">
        <v>35</v>
      </c>
      <c r="J307" s="17">
        <v>0.51493798849197769</v>
      </c>
      <c r="L307" s="40" t="str">
        <f t="shared" si="58"/>
        <v>4364443678</v>
      </c>
      <c r="M307" s="53">
        <f t="shared" ref="M307:M323" si="62">IF(C307="",NA(),C307)</f>
        <v>43678</v>
      </c>
      <c r="N307" s="8">
        <f>VLOOKUP(B307,Assumptions!$B$6:$D$1323,3,FALSE)</f>
        <v>0.69773999999999992</v>
      </c>
      <c r="O307" s="54">
        <f t="shared" ref="O307:O323" si="63">(D307-J307)/N307/mmbtu_gj</f>
        <v>5.7532559236381227</v>
      </c>
      <c r="P307" s="31">
        <f>Assumptions!$H$15</f>
        <v>0.94496666666666673</v>
      </c>
      <c r="Q307" s="10">
        <f t="shared" ref="Q307:Q323" si="64">(O307-opex_2017)*P307-transport_2017</f>
        <v>5.3399370726405717</v>
      </c>
    </row>
    <row r="308" spans="2:17" x14ac:dyDescent="0.25">
      <c r="B308" s="13">
        <v>43644</v>
      </c>
      <c r="C308" s="16">
        <v>43709</v>
      </c>
      <c r="D308" s="14">
        <v>4.75</v>
      </c>
      <c r="E308" s="18">
        <v>5596</v>
      </c>
      <c r="F308" s="10">
        <f t="shared" si="54"/>
        <v>59.037799999999997</v>
      </c>
      <c r="H308" s="13">
        <v>43644</v>
      </c>
      <c r="I308" s="29" t="s">
        <v>36</v>
      </c>
      <c r="J308" s="17">
        <v>0.56090906116608563</v>
      </c>
      <c r="L308" s="40" t="str">
        <f t="shared" si="58"/>
        <v>4364443709</v>
      </c>
      <c r="M308" s="53">
        <f t="shared" si="62"/>
        <v>43709</v>
      </c>
      <c r="N308" s="8">
        <f>VLOOKUP(B308,Assumptions!$B$6:$D$1323,3,FALSE)</f>
        <v>0.69773999999999992</v>
      </c>
      <c r="O308" s="54">
        <f t="shared" si="63"/>
        <v>5.6908050444161358</v>
      </c>
      <c r="P308" s="31">
        <f>Assumptions!$H$15</f>
        <v>0.94496666666666673</v>
      </c>
      <c r="Q308" s="10">
        <f t="shared" si="64"/>
        <v>5.2809230734717687</v>
      </c>
    </row>
    <row r="309" spans="2:17" x14ac:dyDescent="0.25">
      <c r="B309" s="13">
        <v>43644</v>
      </c>
      <c r="C309" s="16">
        <v>43739</v>
      </c>
      <c r="D309" s="14">
        <v>5.2249999999999996</v>
      </c>
      <c r="E309" s="18">
        <v>4188</v>
      </c>
      <c r="F309" s="10">
        <f t="shared" si="54"/>
        <v>44.183399999999999</v>
      </c>
      <c r="H309" s="13">
        <v>43644</v>
      </c>
      <c r="I309" s="29" t="s">
        <v>37</v>
      </c>
      <c r="J309" s="17">
        <v>0.62737008504959224</v>
      </c>
      <c r="L309" s="40" t="str">
        <f t="shared" si="58"/>
        <v>4364443739</v>
      </c>
      <c r="M309" s="53">
        <f t="shared" si="62"/>
        <v>43739</v>
      </c>
      <c r="N309" s="8">
        <f>VLOOKUP(B309,Assumptions!$B$6:$D$1323,3,FALSE)</f>
        <v>0.69773999999999992</v>
      </c>
      <c r="O309" s="54">
        <f t="shared" si="63"/>
        <v>6.2457979295244046</v>
      </c>
      <c r="P309" s="31">
        <f>Assumptions!$H$15</f>
        <v>0.94496666666666673</v>
      </c>
      <c r="Q309" s="10">
        <f t="shared" si="64"/>
        <v>5.805372850136246</v>
      </c>
    </row>
    <row r="310" spans="2:17" x14ac:dyDescent="0.25">
      <c r="B310" s="13">
        <v>43644</v>
      </c>
      <c r="C310" s="16">
        <v>43770</v>
      </c>
      <c r="D310" s="14">
        <v>6.2750000000000004</v>
      </c>
      <c r="E310" s="18">
        <v>6650</v>
      </c>
      <c r="F310" s="10">
        <f t="shared" si="54"/>
        <v>70.157499999999999</v>
      </c>
      <c r="H310" s="13">
        <v>43644</v>
      </c>
      <c r="I310" s="29" t="s">
        <v>38</v>
      </c>
      <c r="J310" s="17">
        <v>0.74264550043833522</v>
      </c>
      <c r="L310" s="40" t="str">
        <f t="shared" si="58"/>
        <v>4364443770</v>
      </c>
      <c r="M310" s="53">
        <f t="shared" si="62"/>
        <v>43770</v>
      </c>
      <c r="N310" s="8">
        <f>VLOOKUP(B310,Assumptions!$B$6:$D$1323,3,FALSE)</f>
        <v>0.69773999999999992</v>
      </c>
      <c r="O310" s="54">
        <f t="shared" si="63"/>
        <v>7.515604543635825</v>
      </c>
      <c r="P310" s="31">
        <f>Assumptions!$H$15</f>
        <v>0.94496666666666673</v>
      </c>
      <c r="Q310" s="10">
        <f t="shared" si="64"/>
        <v>7.0052977735844006</v>
      </c>
    </row>
    <row r="311" spans="2:17" x14ac:dyDescent="0.25">
      <c r="B311" s="13">
        <v>43644</v>
      </c>
      <c r="C311" s="16">
        <v>43800</v>
      </c>
      <c r="D311" s="14">
        <v>7.1749999999999998</v>
      </c>
      <c r="E311" s="18">
        <v>3568</v>
      </c>
      <c r="F311" s="10">
        <f t="shared" si="54"/>
        <v>37.642400000000002</v>
      </c>
      <c r="H311" s="13">
        <v>43644</v>
      </c>
      <c r="I311" s="29" t="s">
        <v>39</v>
      </c>
      <c r="J311" s="17">
        <v>0.75496545834180562</v>
      </c>
      <c r="L311" s="40" t="str">
        <f t="shared" si="58"/>
        <v>4364443800</v>
      </c>
      <c r="M311" s="53">
        <f t="shared" si="62"/>
        <v>43800</v>
      </c>
      <c r="N311" s="8">
        <f>VLOOKUP(B311,Assumptions!$B$6:$D$1323,3,FALSE)</f>
        <v>0.69773999999999992</v>
      </c>
      <c r="O311" s="54">
        <f t="shared" si="63"/>
        <v>8.7215019889647714</v>
      </c>
      <c r="P311" s="31">
        <f>Assumptions!$H$15</f>
        <v>0.94496666666666673</v>
      </c>
      <c r="Q311" s="10">
        <f t="shared" si="64"/>
        <v>8.1448306628387446</v>
      </c>
    </row>
    <row r="312" spans="2:17" x14ac:dyDescent="0.25">
      <c r="B312" s="13">
        <v>43644</v>
      </c>
      <c r="C312" s="16">
        <v>43831</v>
      </c>
      <c r="D312" s="14">
        <v>7.7750000000000004</v>
      </c>
      <c r="E312" s="18">
        <v>3377</v>
      </c>
      <c r="F312" s="10">
        <f t="shared" si="54"/>
        <v>35.62735</v>
      </c>
      <c r="H312" s="13">
        <v>43644</v>
      </c>
      <c r="I312" s="29" t="s">
        <v>40</v>
      </c>
      <c r="J312" s="17">
        <v>0.73217860931829548</v>
      </c>
      <c r="L312" s="40" t="str">
        <f t="shared" si="58"/>
        <v>4364443831</v>
      </c>
      <c r="M312" s="53">
        <f t="shared" si="62"/>
        <v>43831</v>
      </c>
      <c r="N312" s="8">
        <f>VLOOKUP(B312,Assumptions!$B$6:$D$1323,3,FALSE)</f>
        <v>0.69773999999999992</v>
      </c>
      <c r="O312" s="54">
        <f t="shared" si="63"/>
        <v>9.567546773804315</v>
      </c>
      <c r="P312" s="31">
        <f>Assumptions!$H$15</f>
        <v>0.94496666666666673</v>
      </c>
      <c r="Q312" s="10">
        <f t="shared" si="64"/>
        <v>8.9443147830192853</v>
      </c>
    </row>
    <row r="313" spans="2:17" x14ac:dyDescent="0.25">
      <c r="B313" s="13">
        <v>43644</v>
      </c>
      <c r="C313" s="16">
        <v>43862</v>
      </c>
      <c r="D313" s="14">
        <v>7.7750000000000004</v>
      </c>
      <c r="E313" s="18">
        <v>2868</v>
      </c>
      <c r="F313" s="10">
        <f t="shared" si="54"/>
        <v>30.257400000000001</v>
      </c>
      <c r="H313" s="13">
        <v>43644</v>
      </c>
      <c r="I313" s="29" t="s">
        <v>41</v>
      </c>
      <c r="J313" s="17">
        <v>0.68142543432481406</v>
      </c>
      <c r="L313" s="40" t="str">
        <f t="shared" si="58"/>
        <v>4364443862</v>
      </c>
      <c r="M313" s="53">
        <f t="shared" si="62"/>
        <v>43862</v>
      </c>
      <c r="N313" s="8">
        <f>VLOOKUP(B313,Assumptions!$B$6:$D$1323,3,FALSE)</f>
        <v>0.69773999999999992</v>
      </c>
      <c r="O313" s="54">
        <f t="shared" si="63"/>
        <v>9.6364940534146832</v>
      </c>
      <c r="P313" s="31">
        <f>Assumptions!$H$15</f>
        <v>0.94496666666666673</v>
      </c>
      <c r="Q313" s="10">
        <f t="shared" si="64"/>
        <v>9.0094676640084295</v>
      </c>
    </row>
    <row r="314" spans="2:17" x14ac:dyDescent="0.25">
      <c r="B314" s="13">
        <v>43644</v>
      </c>
      <c r="C314" s="16">
        <v>43891</v>
      </c>
      <c r="D314" s="14">
        <v>7.1</v>
      </c>
      <c r="E314" s="18">
        <v>3222</v>
      </c>
      <c r="F314" s="10">
        <f t="shared" si="54"/>
        <v>33.992100000000001</v>
      </c>
      <c r="H314" s="13">
        <v>43644</v>
      </c>
      <c r="I314" s="29" t="s">
        <v>42</v>
      </c>
      <c r="J314" s="17">
        <v>0.62128314253827721</v>
      </c>
      <c r="L314" s="40" t="str">
        <f t="shared" si="58"/>
        <v>4364443891</v>
      </c>
      <c r="M314" s="53">
        <f t="shared" si="62"/>
        <v>43891</v>
      </c>
      <c r="N314" s="8">
        <f>VLOOKUP(B314,Assumptions!$B$6:$D$1323,3,FALSE)</f>
        <v>0.69773999999999992</v>
      </c>
      <c r="O314" s="54">
        <f t="shared" si="63"/>
        <v>8.8012208644126506</v>
      </c>
      <c r="P314" s="31">
        <f>Assumptions!$H$15</f>
        <v>0.94496666666666673</v>
      </c>
      <c r="Q314" s="10">
        <f t="shared" si="64"/>
        <v>8.2201623428411423</v>
      </c>
    </row>
    <row r="315" spans="2:17" x14ac:dyDescent="0.25">
      <c r="B315" s="13">
        <v>43644</v>
      </c>
      <c r="C315" s="16">
        <v>43922</v>
      </c>
      <c r="D315" s="14">
        <v>6.3250000000000002</v>
      </c>
      <c r="E315" s="18">
        <v>1632</v>
      </c>
      <c r="F315" s="10">
        <f t="shared" si="54"/>
        <v>17.217600000000001</v>
      </c>
      <c r="H315" s="13">
        <v>43644</v>
      </c>
      <c r="I315" s="29" t="s">
        <v>43</v>
      </c>
      <c r="J315" s="17">
        <v>0.50032181912603413</v>
      </c>
      <c r="L315" s="40" t="str">
        <f t="shared" si="58"/>
        <v>4364443922</v>
      </c>
      <c r="M315" s="53">
        <f t="shared" si="62"/>
        <v>43922</v>
      </c>
      <c r="N315" s="8">
        <f>VLOOKUP(B315,Assumptions!$B$6:$D$1323,3,FALSE)</f>
        <v>0.69773999999999992</v>
      </c>
      <c r="O315" s="54">
        <f t="shared" si="63"/>
        <v>7.9127210313188092</v>
      </c>
      <c r="P315" s="31">
        <f>Assumptions!$H$15</f>
        <v>0.94496666666666673</v>
      </c>
      <c r="Q315" s="10">
        <f t="shared" si="64"/>
        <v>7.380559617228565</v>
      </c>
    </row>
    <row r="316" spans="2:17" x14ac:dyDescent="0.25">
      <c r="B316" s="13">
        <v>43644</v>
      </c>
      <c r="C316" s="16">
        <v>43952</v>
      </c>
      <c r="D316" s="14">
        <v>6.15</v>
      </c>
      <c r="E316" s="18">
        <v>1607</v>
      </c>
      <c r="F316" s="10">
        <f t="shared" si="54"/>
        <v>16.953849999999999</v>
      </c>
      <c r="H316" s="13">
        <v>43644</v>
      </c>
      <c r="I316" s="29" t="s">
        <v>44</v>
      </c>
      <c r="J316" s="17">
        <v>0.50000370681589201</v>
      </c>
      <c r="L316" s="40" t="str">
        <f t="shared" si="58"/>
        <v>4364443952</v>
      </c>
      <c r="M316" s="53">
        <f t="shared" si="62"/>
        <v>43952</v>
      </c>
      <c r="N316" s="8">
        <f>VLOOKUP(B316,Assumptions!$B$6:$D$1323,3,FALSE)</f>
        <v>0.69773999999999992</v>
      </c>
      <c r="O316" s="54">
        <f t="shared" si="63"/>
        <v>7.675418814167541</v>
      </c>
      <c r="P316" s="31">
        <f>Assumptions!$H$15</f>
        <v>0.94496666666666673</v>
      </c>
      <c r="Q316" s="10">
        <f t="shared" si="64"/>
        <v>7.1563169320945219</v>
      </c>
    </row>
    <row r="317" spans="2:17" x14ac:dyDescent="0.25">
      <c r="B317" s="13">
        <v>43644</v>
      </c>
      <c r="C317" s="16">
        <v>43983</v>
      </c>
      <c r="D317" s="14">
        <v>6.125</v>
      </c>
      <c r="E317" s="18">
        <v>1607</v>
      </c>
      <c r="F317" s="10">
        <f t="shared" si="54"/>
        <v>16.953849999999999</v>
      </c>
      <c r="H317" s="13">
        <v>43644</v>
      </c>
      <c r="I317" s="29" t="s">
        <v>45</v>
      </c>
      <c r="J317" s="17">
        <v>0.49697978517447855</v>
      </c>
      <c r="L317" s="40" t="str">
        <f t="shared" si="58"/>
        <v>4364443983</v>
      </c>
      <c r="M317" s="53">
        <f t="shared" si="62"/>
        <v>43983</v>
      </c>
      <c r="N317" s="8">
        <f>VLOOKUP(B317,Assumptions!$B$6:$D$1323,3,FALSE)</f>
        <v>0.69773999999999992</v>
      </c>
      <c r="O317" s="54">
        <f t="shared" si="63"/>
        <v>7.645564705148284</v>
      </c>
      <c r="P317" s="31">
        <f>Assumptions!$H$15</f>
        <v>0.94496666666666673</v>
      </c>
      <c r="Q317" s="10">
        <f t="shared" si="64"/>
        <v>7.1281057942082908</v>
      </c>
    </row>
    <row r="318" spans="2:17" x14ac:dyDescent="0.25">
      <c r="B318" s="13">
        <v>43644</v>
      </c>
      <c r="C318" s="16">
        <v>44013</v>
      </c>
      <c r="D318" s="14">
        <v>6.15</v>
      </c>
      <c r="E318" s="18">
        <v>1604</v>
      </c>
      <c r="F318" s="10">
        <f t="shared" si="54"/>
        <v>16.9222</v>
      </c>
      <c r="H318" s="13">
        <v>43644</v>
      </c>
      <c r="I318" s="29" t="s">
        <v>46</v>
      </c>
      <c r="J318" s="17">
        <v>0.48910948586302683</v>
      </c>
      <c r="L318" s="40" t="str">
        <f t="shared" si="58"/>
        <v>4364444013</v>
      </c>
      <c r="M318" s="53">
        <f t="shared" si="62"/>
        <v>44013</v>
      </c>
      <c r="N318" s="8">
        <f>VLOOKUP(B318,Assumptions!$B$6:$D$1323,3,FALSE)</f>
        <v>0.69773999999999992</v>
      </c>
      <c r="O318" s="54">
        <f t="shared" si="63"/>
        <v>7.6902184182961646</v>
      </c>
      <c r="P318" s="31">
        <f>Assumptions!$H$15</f>
        <v>0.94496666666666673</v>
      </c>
      <c r="Q318" s="10">
        <f t="shared" si="64"/>
        <v>7.1703020646759335</v>
      </c>
    </row>
    <row r="319" spans="2:17" x14ac:dyDescent="0.25">
      <c r="B319" s="13">
        <v>43644</v>
      </c>
      <c r="C319" s="16">
        <v>44044</v>
      </c>
      <c r="D319" s="14">
        <v>6.2249999999999996</v>
      </c>
      <c r="E319" s="18">
        <v>1604</v>
      </c>
      <c r="F319" s="10">
        <f t="shared" si="54"/>
        <v>16.9222</v>
      </c>
      <c r="H319" s="13">
        <v>43644</v>
      </c>
      <c r="I319" s="29" t="s">
        <v>47</v>
      </c>
      <c r="J319" s="17">
        <v>0.48788808105191789</v>
      </c>
      <c r="L319" s="40" t="str">
        <f t="shared" si="58"/>
        <v>4364444044</v>
      </c>
      <c r="M319" s="53">
        <f t="shared" si="62"/>
        <v>44044</v>
      </c>
      <c r="N319" s="8">
        <f>VLOOKUP(B319,Assumptions!$B$6:$D$1323,3,FALSE)</f>
        <v>0.69773999999999992</v>
      </c>
      <c r="O319" s="54">
        <f t="shared" si="63"/>
        <v>7.7937638321639957</v>
      </c>
      <c r="P319" s="31">
        <f>Assumptions!$H$15</f>
        <v>0.94496666666666673</v>
      </c>
      <c r="Q319" s="10">
        <f t="shared" si="64"/>
        <v>7.2681490292672377</v>
      </c>
    </row>
    <row r="320" spans="2:17" x14ac:dyDescent="0.25">
      <c r="B320" s="13">
        <v>43644</v>
      </c>
      <c r="C320" s="16">
        <v>44075</v>
      </c>
      <c r="D320" s="14">
        <v>6.375</v>
      </c>
      <c r="E320" s="18">
        <v>1604</v>
      </c>
      <c r="F320" s="10">
        <f t="shared" si="54"/>
        <v>16.9222</v>
      </c>
      <c r="H320" s="13">
        <v>43644</v>
      </c>
      <c r="I320" s="29" t="s">
        <v>48</v>
      </c>
      <c r="J320" s="17">
        <v>0.490103701190094</v>
      </c>
      <c r="L320" s="40" t="str">
        <f t="shared" si="58"/>
        <v>4364444075</v>
      </c>
      <c r="M320" s="53">
        <f t="shared" si="62"/>
        <v>44075</v>
      </c>
      <c r="N320" s="8">
        <f>VLOOKUP(B320,Assumptions!$B$6:$D$1323,3,FALSE)</f>
        <v>0.69773999999999992</v>
      </c>
      <c r="O320" s="54">
        <f t="shared" si="63"/>
        <v>7.9945262664685819</v>
      </c>
      <c r="P320" s="31">
        <f>Assumptions!$H$15</f>
        <v>0.94496666666666673</v>
      </c>
      <c r="Q320" s="10">
        <f t="shared" si="64"/>
        <v>7.4578628376039289</v>
      </c>
    </row>
    <row r="321" spans="2:17" x14ac:dyDescent="0.25">
      <c r="B321" s="13">
        <v>43644</v>
      </c>
      <c r="C321" s="16">
        <v>44105</v>
      </c>
      <c r="D321" s="14">
        <v>6.6749999999999998</v>
      </c>
      <c r="E321" s="18">
        <v>749</v>
      </c>
      <c r="F321" s="10">
        <f t="shared" si="54"/>
        <v>7.9019500000000003</v>
      </c>
      <c r="H321" s="13">
        <v>43644</v>
      </c>
      <c r="I321" s="29" t="s">
        <v>49</v>
      </c>
      <c r="J321" s="17">
        <v>0.56873164250520303</v>
      </c>
      <c r="L321" s="40" t="str">
        <f t="shared" si="58"/>
        <v>4364444105</v>
      </c>
      <c r="M321" s="53">
        <f t="shared" si="62"/>
        <v>44105</v>
      </c>
      <c r="N321" s="8">
        <f>VLOOKUP(B321,Assumptions!$B$6:$D$1323,3,FALSE)</f>
        <v>0.69773999999999992</v>
      </c>
      <c r="O321" s="54">
        <f t="shared" si="63"/>
        <v>8.2952562450370202</v>
      </c>
      <c r="P321" s="31">
        <f>Assumptions!$H$15</f>
        <v>0.94496666666666673</v>
      </c>
      <c r="Q321" s="10">
        <f t="shared" si="64"/>
        <v>7.7420426430184826</v>
      </c>
    </row>
    <row r="322" spans="2:17" x14ac:dyDescent="0.25">
      <c r="B322" s="13">
        <v>43644</v>
      </c>
      <c r="C322" s="16">
        <v>44136</v>
      </c>
      <c r="D322" s="14">
        <v>7.05</v>
      </c>
      <c r="E322" s="18">
        <v>749</v>
      </c>
      <c r="F322" s="10">
        <f t="shared" si="54"/>
        <v>7.9019500000000003</v>
      </c>
      <c r="H322" s="13">
        <v>43644</v>
      </c>
      <c r="I322" s="29" t="s">
        <v>50</v>
      </c>
      <c r="J322" s="17">
        <v>0.57034417734004861</v>
      </c>
      <c r="L322" s="40" t="str">
        <f t="shared" si="58"/>
        <v>4364444136</v>
      </c>
      <c r="M322" s="53">
        <f t="shared" si="62"/>
        <v>44136</v>
      </c>
      <c r="N322" s="8">
        <f>VLOOKUP(B322,Assumptions!$B$6:$D$1323,3,FALSE)</f>
        <v>0.69773999999999992</v>
      </c>
      <c r="O322" s="54">
        <f t="shared" si="63"/>
        <v>8.8024964318244425</v>
      </c>
      <c r="P322" s="31">
        <f>Assumptions!$H$15</f>
        <v>0.94496666666666673</v>
      </c>
      <c r="Q322" s="10">
        <f t="shared" si="64"/>
        <v>8.221367711526371</v>
      </c>
    </row>
    <row r="323" spans="2:17" x14ac:dyDescent="0.25">
      <c r="B323" s="13">
        <v>43644</v>
      </c>
      <c r="C323" s="16">
        <v>44166</v>
      </c>
      <c r="D323" s="14">
        <v>7.5750000000000002</v>
      </c>
      <c r="E323" s="18">
        <v>749</v>
      </c>
      <c r="F323" s="10">
        <f t="shared" si="54"/>
        <v>7.9019500000000003</v>
      </c>
      <c r="H323" s="13">
        <v>43644</v>
      </c>
      <c r="I323" s="29" t="s">
        <v>51</v>
      </c>
      <c r="J323" s="17">
        <v>0.5814794247178332</v>
      </c>
      <c r="L323" s="40" t="str">
        <f t="shared" si="58"/>
        <v>4364444166</v>
      </c>
      <c r="M323" s="53">
        <f t="shared" si="62"/>
        <v>44166</v>
      </c>
      <c r="N323" s="8">
        <f>VLOOKUP(B323,Assumptions!$B$6:$D$1323,3,FALSE)</f>
        <v>0.69773999999999992</v>
      </c>
      <c r="O323" s="54">
        <f t="shared" si="63"/>
        <v>9.5005724987011799</v>
      </c>
      <c r="P323" s="31">
        <f>Assumptions!$H$15</f>
        <v>0.94496666666666673</v>
      </c>
      <c r="Q323" s="10">
        <f t="shared" si="64"/>
        <v>8.8810263255226598</v>
      </c>
    </row>
    <row r="324" spans="2:17" x14ac:dyDescent="0.25">
      <c r="B324" s="13">
        <v>43658</v>
      </c>
      <c r="C324" s="16">
        <v>43678</v>
      </c>
      <c r="D324" s="14">
        <v>4.5449999999999999</v>
      </c>
      <c r="E324" s="18">
        <v>4717</v>
      </c>
      <c r="F324" s="10">
        <f t="shared" si="54"/>
        <v>49.76435</v>
      </c>
      <c r="H324" s="13">
        <v>43658</v>
      </c>
      <c r="I324" s="29" t="s">
        <v>35</v>
      </c>
      <c r="J324" s="17">
        <v>0.45266067033500729</v>
      </c>
      <c r="L324" s="40" t="str">
        <f t="shared" ref="L324:L372" si="65">B324&amp;M324</f>
        <v>4365843678</v>
      </c>
      <c r="M324" s="53">
        <f t="shared" ref="M324:M340" si="66">IF(C324="",NA(),C324)</f>
        <v>43678</v>
      </c>
      <c r="N324" s="8">
        <f>VLOOKUP(B324,Assumptions!$B$6:$D$1323,3,FALSE)</f>
        <v>0.69690000000000007</v>
      </c>
      <c r="O324" s="54">
        <f t="shared" ref="O324:O340" si="67">(D324-J324)/N324/mmbtu_gj</f>
        <v>5.5660706346317612</v>
      </c>
      <c r="P324" s="31">
        <f>Assumptions!$H$15</f>
        <v>0.94496666666666673</v>
      </c>
      <c r="Q324" s="10">
        <f t="shared" ref="Q324:Q340" si="68">(O324-opex_2017)*P324-transport_2017</f>
        <v>5.163053214039194</v>
      </c>
    </row>
    <row r="325" spans="2:17" x14ac:dyDescent="0.25">
      <c r="B325" s="13">
        <v>43658</v>
      </c>
      <c r="C325" s="16">
        <v>43709</v>
      </c>
      <c r="D325" s="14">
        <v>5.35</v>
      </c>
      <c r="E325" s="18">
        <v>4864</v>
      </c>
      <c r="F325" s="10">
        <f t="shared" si="54"/>
        <v>51.315199999999997</v>
      </c>
      <c r="H325" s="13">
        <v>43658</v>
      </c>
      <c r="I325" s="29" t="s">
        <v>36</v>
      </c>
      <c r="J325" s="17">
        <v>0.55118847752260014</v>
      </c>
      <c r="L325" s="40" t="str">
        <f t="shared" si="65"/>
        <v>4365843709</v>
      </c>
      <c r="M325" s="53">
        <f t="shared" si="66"/>
        <v>43709</v>
      </c>
      <c r="N325" s="8">
        <f>VLOOKUP(B325,Assumptions!$B$6:$D$1323,3,FALSE)</f>
        <v>0.69690000000000007</v>
      </c>
      <c r="O325" s="54">
        <f t="shared" si="67"/>
        <v>6.5269572595732344</v>
      </c>
      <c r="P325" s="31">
        <f>Assumptions!$H$15</f>
        <v>0.94496666666666673</v>
      </c>
      <c r="Q325" s="10">
        <f t="shared" si="68"/>
        <v>6.0710590450547217</v>
      </c>
    </row>
    <row r="326" spans="2:17" x14ac:dyDescent="0.25">
      <c r="B326" s="13">
        <v>43658</v>
      </c>
      <c r="C326" s="16">
        <v>43739</v>
      </c>
      <c r="D326" s="14">
        <v>5.85</v>
      </c>
      <c r="E326" s="18">
        <v>4883</v>
      </c>
      <c r="F326" s="10">
        <f t="shared" si="54"/>
        <v>51.515650000000001</v>
      </c>
      <c r="H326" s="13">
        <v>43658</v>
      </c>
      <c r="I326" s="29" t="s">
        <v>37</v>
      </c>
      <c r="J326" s="17">
        <v>0.65539164723973664</v>
      </c>
      <c r="L326" s="40" t="str">
        <f t="shared" si="65"/>
        <v>4365843739</v>
      </c>
      <c r="M326" s="53">
        <f t="shared" si="66"/>
        <v>43739</v>
      </c>
      <c r="N326" s="8">
        <f>VLOOKUP(B326,Assumptions!$B$6:$D$1323,3,FALSE)</f>
        <v>0.69690000000000007</v>
      </c>
      <c r="O326" s="54">
        <f t="shared" si="67"/>
        <v>7.0652882572860074</v>
      </c>
      <c r="P326" s="31">
        <f>Assumptions!$H$15</f>
        <v>0.94496666666666673</v>
      </c>
      <c r="Q326" s="10">
        <f t="shared" si="68"/>
        <v>6.5797638935267013</v>
      </c>
    </row>
    <row r="327" spans="2:17" x14ac:dyDescent="0.25">
      <c r="B327" s="13">
        <v>43658</v>
      </c>
      <c r="C327" s="16">
        <v>43770</v>
      </c>
      <c r="D327" s="14">
        <v>6.85</v>
      </c>
      <c r="E327" s="18">
        <v>8491</v>
      </c>
      <c r="F327" s="10">
        <f t="shared" si="54"/>
        <v>89.58005</v>
      </c>
      <c r="H327" s="13">
        <v>43658</v>
      </c>
      <c r="I327" s="29" t="s">
        <v>38</v>
      </c>
      <c r="J327" s="17">
        <v>0.7393571818242971</v>
      </c>
      <c r="L327" s="40" t="str">
        <f t="shared" si="65"/>
        <v>4365843770</v>
      </c>
      <c r="M327" s="53">
        <f t="shared" si="66"/>
        <v>43770</v>
      </c>
      <c r="N327" s="8">
        <f>VLOOKUP(B327,Assumptions!$B$6:$D$1323,3,FALSE)</f>
        <v>0.69690000000000007</v>
      </c>
      <c r="O327" s="54">
        <f t="shared" si="67"/>
        <v>8.3112046213810817</v>
      </c>
      <c r="P327" s="31">
        <f>Assumptions!$H$15</f>
        <v>0.94496666666666673</v>
      </c>
      <c r="Q327" s="10">
        <f t="shared" si="68"/>
        <v>7.7571133270510764</v>
      </c>
    </row>
    <row r="328" spans="2:17" x14ac:dyDescent="0.25">
      <c r="B328" s="13">
        <v>43658</v>
      </c>
      <c r="C328" s="16">
        <v>43800</v>
      </c>
      <c r="D328" s="14">
        <v>7.625</v>
      </c>
      <c r="E328" s="18">
        <v>4331</v>
      </c>
      <c r="F328" s="10">
        <f t="shared" si="54"/>
        <v>45.692050000000002</v>
      </c>
      <c r="H328" s="13">
        <v>43658</v>
      </c>
      <c r="I328" s="29" t="s">
        <v>39</v>
      </c>
      <c r="J328" s="17">
        <v>0.78947185087351268</v>
      </c>
      <c r="L328" s="40" t="str">
        <f t="shared" si="65"/>
        <v>4365843800</v>
      </c>
      <c r="M328" s="53">
        <f t="shared" si="66"/>
        <v>43800</v>
      </c>
      <c r="N328" s="8">
        <f>VLOOKUP(B328,Assumptions!$B$6:$D$1323,3,FALSE)</f>
        <v>0.69690000000000007</v>
      </c>
      <c r="O328" s="54">
        <f t="shared" si="67"/>
        <v>9.2971353150635103</v>
      </c>
      <c r="P328" s="31">
        <f>Assumptions!$H$15</f>
        <v>0.94496666666666673</v>
      </c>
      <c r="Q328" s="10">
        <f t="shared" si="68"/>
        <v>8.6887849682245157</v>
      </c>
    </row>
    <row r="329" spans="2:17" x14ac:dyDescent="0.25">
      <c r="B329" s="13">
        <v>43658</v>
      </c>
      <c r="C329" s="16">
        <v>43831</v>
      </c>
      <c r="D329" s="14">
        <v>8.25</v>
      </c>
      <c r="E329" s="18">
        <v>3789</v>
      </c>
      <c r="F329" s="10">
        <f t="shared" ref="F329:F392" si="69">E329*10000*mmbtu_gj/1000000</f>
        <v>39.973950000000002</v>
      </c>
      <c r="H329" s="13">
        <v>43658</v>
      </c>
      <c r="I329" s="29" t="s">
        <v>40</v>
      </c>
      <c r="J329" s="17">
        <v>0.78984558898790336</v>
      </c>
      <c r="L329" s="40" t="str">
        <f t="shared" si="65"/>
        <v>4365843831</v>
      </c>
      <c r="M329" s="53">
        <f t="shared" si="66"/>
        <v>43831</v>
      </c>
      <c r="N329" s="8">
        <f>VLOOKUP(B329,Assumptions!$B$6:$D$1323,3,FALSE)</f>
        <v>0.69690000000000007</v>
      </c>
      <c r="O329" s="54">
        <f t="shared" si="67"/>
        <v>10.146701691121066</v>
      </c>
      <c r="P329" s="31">
        <f>Assumptions!$H$15</f>
        <v>0.94496666666666673</v>
      </c>
      <c r="Q329" s="10">
        <f t="shared" si="68"/>
        <v>9.4915968747197041</v>
      </c>
    </row>
    <row r="330" spans="2:17" x14ac:dyDescent="0.25">
      <c r="B330" s="13">
        <v>43658</v>
      </c>
      <c r="C330" s="16">
        <v>43862</v>
      </c>
      <c r="D330" s="14">
        <v>8.15</v>
      </c>
      <c r="E330" s="18">
        <v>2955</v>
      </c>
      <c r="F330" s="10">
        <f t="shared" si="69"/>
        <v>31.175249999999998</v>
      </c>
      <c r="H330" s="13">
        <v>43658</v>
      </c>
      <c r="I330" s="29" t="s">
        <v>41</v>
      </c>
      <c r="J330" s="17">
        <v>0.67845789892897612</v>
      </c>
      <c r="L330" s="40" t="str">
        <f t="shared" si="65"/>
        <v>4365843862</v>
      </c>
      <c r="M330" s="53">
        <f t="shared" si="66"/>
        <v>43862</v>
      </c>
      <c r="N330" s="8">
        <f>VLOOKUP(B330,Assumptions!$B$6:$D$1323,3,FALSE)</f>
        <v>0.69690000000000007</v>
      </c>
      <c r="O330" s="54">
        <f t="shared" si="67"/>
        <v>10.162190310741101</v>
      </c>
      <c r="P330" s="31">
        <f>Assumptions!$H$15</f>
        <v>0.94496666666666673</v>
      </c>
      <c r="Q330" s="10">
        <f t="shared" si="68"/>
        <v>9.506233103973317</v>
      </c>
    </row>
    <row r="331" spans="2:17" x14ac:dyDescent="0.25">
      <c r="B331" s="13">
        <v>43658</v>
      </c>
      <c r="C331" s="16">
        <v>43891</v>
      </c>
      <c r="D331" s="14">
        <v>7.75</v>
      </c>
      <c r="E331" s="18">
        <v>3334</v>
      </c>
      <c r="F331" s="10">
        <f t="shared" si="69"/>
        <v>35.173699999999997</v>
      </c>
      <c r="H331" s="13">
        <v>43658</v>
      </c>
      <c r="I331" s="29" t="s">
        <v>42</v>
      </c>
      <c r="J331" s="17">
        <v>0.58686958329940064</v>
      </c>
      <c r="L331" s="40" t="str">
        <f t="shared" si="65"/>
        <v>4365843891</v>
      </c>
      <c r="M331" s="53">
        <f t="shared" si="66"/>
        <v>43891</v>
      </c>
      <c r="N331" s="8">
        <f>VLOOKUP(B331,Assumptions!$B$6:$D$1323,3,FALSE)</f>
        <v>0.69690000000000007</v>
      </c>
      <c r="O331" s="54">
        <f t="shared" si="67"/>
        <v>9.7427135563801492</v>
      </c>
      <c r="P331" s="31">
        <f>Assumptions!$H$15</f>
        <v>0.94496666666666673</v>
      </c>
      <c r="Q331" s="10">
        <f t="shared" si="68"/>
        <v>9.1098415536606954</v>
      </c>
    </row>
    <row r="332" spans="2:17" x14ac:dyDescent="0.25">
      <c r="B332" s="13">
        <v>43658</v>
      </c>
      <c r="C332" s="16">
        <v>43922</v>
      </c>
      <c r="D332" s="14">
        <v>7.05</v>
      </c>
      <c r="E332" s="18">
        <v>1838</v>
      </c>
      <c r="F332" s="10">
        <f t="shared" si="69"/>
        <v>19.390899999999998</v>
      </c>
      <c r="H332" s="13">
        <v>43658</v>
      </c>
      <c r="I332" s="29" t="s">
        <v>43</v>
      </c>
      <c r="J332" s="17">
        <v>0.5384670214575491</v>
      </c>
      <c r="L332" s="40" t="str">
        <f t="shared" si="65"/>
        <v>4365843922</v>
      </c>
      <c r="M332" s="53">
        <f t="shared" si="66"/>
        <v>43922</v>
      </c>
      <c r="N332" s="8">
        <f>VLOOKUP(B332,Assumptions!$B$6:$D$1323,3,FALSE)</f>
        <v>0.69690000000000007</v>
      </c>
      <c r="O332" s="54">
        <f t="shared" si="67"/>
        <v>8.8564631567999523</v>
      </c>
      <c r="P332" s="31">
        <f>Assumptions!$H$15</f>
        <v>0.94496666666666673</v>
      </c>
      <c r="Q332" s="10">
        <f t="shared" si="68"/>
        <v>8.2723644677373951</v>
      </c>
    </row>
    <row r="333" spans="2:17" x14ac:dyDescent="0.25">
      <c r="B333" s="13">
        <v>43658</v>
      </c>
      <c r="C333" s="16">
        <v>43952</v>
      </c>
      <c r="D333" s="14">
        <v>6.6749999999999998</v>
      </c>
      <c r="E333" s="18">
        <v>1804</v>
      </c>
      <c r="F333" s="10">
        <f t="shared" si="69"/>
        <v>19.0322</v>
      </c>
      <c r="H333" s="13">
        <v>43658</v>
      </c>
      <c r="I333" s="29" t="s">
        <v>44</v>
      </c>
      <c r="J333" s="17">
        <v>0.5171860370351764</v>
      </c>
      <c r="L333" s="40" t="str">
        <f t="shared" si="65"/>
        <v>4365843952</v>
      </c>
      <c r="M333" s="53">
        <f t="shared" si="66"/>
        <v>43952</v>
      </c>
      <c r="N333" s="8">
        <f>VLOOKUP(B333,Assumptions!$B$6:$D$1323,3,FALSE)</f>
        <v>0.69690000000000007</v>
      </c>
      <c r="O333" s="54">
        <f t="shared" si="67"/>
        <v>8.3753630165340525</v>
      </c>
      <c r="P333" s="31">
        <f>Assumptions!$H$15</f>
        <v>0.94496666666666673</v>
      </c>
      <c r="Q333" s="10">
        <f t="shared" si="68"/>
        <v>7.8177408718574615</v>
      </c>
    </row>
    <row r="334" spans="2:17" x14ac:dyDescent="0.25">
      <c r="B334" s="13">
        <v>43658</v>
      </c>
      <c r="C334" s="16">
        <v>43983</v>
      </c>
      <c r="D334" s="14">
        <v>6.6</v>
      </c>
      <c r="E334" s="18">
        <v>1804</v>
      </c>
      <c r="F334" s="10">
        <f t="shared" si="69"/>
        <v>19.0322</v>
      </c>
      <c r="H334" s="13">
        <v>43658</v>
      </c>
      <c r="I334" s="29" t="s">
        <v>45</v>
      </c>
      <c r="J334" s="17">
        <v>0.50617891997207509</v>
      </c>
      <c r="L334" s="40" t="str">
        <f t="shared" si="65"/>
        <v>4365843983</v>
      </c>
      <c r="M334" s="53">
        <f t="shared" si="66"/>
        <v>43983</v>
      </c>
      <c r="N334" s="8">
        <f>VLOOKUP(B334,Assumptions!$B$6:$D$1323,3,FALSE)</f>
        <v>0.69690000000000007</v>
      </c>
      <c r="O334" s="54">
        <f t="shared" si="67"/>
        <v>8.2883250468430951</v>
      </c>
      <c r="P334" s="31">
        <f>Assumptions!$H$15</f>
        <v>0.94496666666666673</v>
      </c>
      <c r="Q334" s="10">
        <f t="shared" si="68"/>
        <v>7.7354928917651637</v>
      </c>
    </row>
    <row r="335" spans="2:17" x14ac:dyDescent="0.25">
      <c r="B335" s="13">
        <v>43658</v>
      </c>
      <c r="C335" s="16">
        <v>44013</v>
      </c>
      <c r="D335" s="14">
        <v>6.6749999999999998</v>
      </c>
      <c r="E335" s="18">
        <v>1810</v>
      </c>
      <c r="F335" s="10">
        <f t="shared" si="69"/>
        <v>19.095500000000001</v>
      </c>
      <c r="H335" s="13">
        <v>43658</v>
      </c>
      <c r="I335" s="29" t="s">
        <v>46</v>
      </c>
      <c r="J335" s="17">
        <v>0.50715523018663733</v>
      </c>
      <c r="L335" s="40" t="str">
        <f t="shared" si="65"/>
        <v>4365844013</v>
      </c>
      <c r="M335" s="53">
        <f t="shared" si="66"/>
        <v>44013</v>
      </c>
      <c r="N335" s="8">
        <f>VLOOKUP(B335,Assumptions!$B$6:$D$1323,3,FALSE)</f>
        <v>0.69690000000000007</v>
      </c>
      <c r="O335" s="54">
        <f t="shared" si="67"/>
        <v>8.3890061128033651</v>
      </c>
      <c r="P335" s="31">
        <f>Assumptions!$H$15</f>
        <v>0.94496666666666673</v>
      </c>
      <c r="Q335" s="10">
        <f t="shared" si="68"/>
        <v>7.8306331430620864</v>
      </c>
    </row>
    <row r="336" spans="2:17" x14ac:dyDescent="0.25">
      <c r="B336" s="13">
        <v>43658</v>
      </c>
      <c r="C336" s="16">
        <v>44044</v>
      </c>
      <c r="D336" s="14">
        <v>6.75</v>
      </c>
      <c r="E336" s="18">
        <v>1810</v>
      </c>
      <c r="F336" s="10">
        <f t="shared" si="69"/>
        <v>19.095500000000001</v>
      </c>
      <c r="H336" s="13">
        <v>43658</v>
      </c>
      <c r="I336" s="29" t="s">
        <v>47</v>
      </c>
      <c r="J336" s="17">
        <v>0.5135411249779267</v>
      </c>
      <c r="L336" s="40" t="str">
        <f t="shared" si="65"/>
        <v>4365844044</v>
      </c>
      <c r="M336" s="53">
        <f t="shared" si="66"/>
        <v>44044</v>
      </c>
      <c r="N336" s="8">
        <f>VLOOKUP(B336,Assumptions!$B$6:$D$1323,3,FALSE)</f>
        <v>0.69690000000000007</v>
      </c>
      <c r="O336" s="54">
        <f t="shared" si="67"/>
        <v>8.4823294971462282</v>
      </c>
      <c r="P336" s="31">
        <f>Assumptions!$H$15</f>
        <v>0.94496666666666673</v>
      </c>
      <c r="Q336" s="10">
        <f t="shared" si="68"/>
        <v>7.9188206304866142</v>
      </c>
    </row>
    <row r="337" spans="2:17" x14ac:dyDescent="0.25">
      <c r="B337" s="13">
        <v>43658</v>
      </c>
      <c r="C337" s="16">
        <v>44075</v>
      </c>
      <c r="D337" s="14">
        <v>6.9</v>
      </c>
      <c r="E337" s="18">
        <v>1810</v>
      </c>
      <c r="F337" s="10">
        <f t="shared" si="69"/>
        <v>19.095500000000001</v>
      </c>
      <c r="H337" s="13">
        <v>43658</v>
      </c>
      <c r="I337" s="29" t="s">
        <v>48</v>
      </c>
      <c r="J337" s="17">
        <v>0.52854847389700188</v>
      </c>
      <c r="L337" s="40" t="str">
        <f t="shared" si="65"/>
        <v>4365844075</v>
      </c>
      <c r="M337" s="53">
        <f t="shared" si="66"/>
        <v>44075</v>
      </c>
      <c r="N337" s="8">
        <f>VLOOKUP(B337,Assumptions!$B$6:$D$1323,3,FALSE)</f>
        <v>0.69690000000000007</v>
      </c>
      <c r="O337" s="54">
        <f t="shared" si="67"/>
        <v>8.665935637923937</v>
      </c>
      <c r="P337" s="31">
        <f>Assumptions!$H$15</f>
        <v>0.94496666666666673</v>
      </c>
      <c r="Q337" s="10">
        <f t="shared" si="68"/>
        <v>8.092322313316858</v>
      </c>
    </row>
    <row r="338" spans="2:17" x14ac:dyDescent="0.25">
      <c r="B338" s="13">
        <v>43658</v>
      </c>
      <c r="C338" s="16">
        <v>44105</v>
      </c>
      <c r="D338" s="14">
        <v>7.1749999999999998</v>
      </c>
      <c r="E338" s="18">
        <v>810</v>
      </c>
      <c r="F338" s="10">
        <f t="shared" si="69"/>
        <v>8.5455000000000005</v>
      </c>
      <c r="H338" s="13">
        <v>43658</v>
      </c>
      <c r="I338" s="29" t="s">
        <v>49</v>
      </c>
      <c r="J338" s="17">
        <v>0.54748100287264267</v>
      </c>
      <c r="L338" s="40" t="str">
        <f t="shared" si="65"/>
        <v>4365844105</v>
      </c>
      <c r="M338" s="53">
        <f t="shared" si="66"/>
        <v>44105</v>
      </c>
      <c r="N338" s="8">
        <f>VLOOKUP(B338,Assumptions!$B$6:$D$1323,3,FALSE)</f>
        <v>0.69690000000000007</v>
      </c>
      <c r="O338" s="54">
        <f t="shared" si="67"/>
        <v>9.0142180055715357</v>
      </c>
      <c r="P338" s="31">
        <f>Assumptions!$H$15</f>
        <v>0.94496666666666673</v>
      </c>
      <c r="Q338" s="10">
        <f t="shared" si="68"/>
        <v>8.4214375413315832</v>
      </c>
    </row>
    <row r="339" spans="2:17" x14ac:dyDescent="0.25">
      <c r="B339" s="13">
        <v>43658</v>
      </c>
      <c r="C339" s="16">
        <v>44136</v>
      </c>
      <c r="D339" s="14">
        <v>7.5250000000000004</v>
      </c>
      <c r="E339" s="18">
        <v>810</v>
      </c>
      <c r="F339" s="10">
        <f t="shared" si="69"/>
        <v>8.5455000000000005</v>
      </c>
      <c r="H339" s="13">
        <v>43658</v>
      </c>
      <c r="I339" s="29" t="s">
        <v>50</v>
      </c>
      <c r="J339" s="17">
        <v>0.57306242634862725</v>
      </c>
      <c r="L339" s="40" t="str">
        <f t="shared" si="65"/>
        <v>4365844136</v>
      </c>
      <c r="M339" s="53">
        <f t="shared" si="66"/>
        <v>44136</v>
      </c>
      <c r="N339" s="8">
        <f>VLOOKUP(B339,Assumptions!$B$6:$D$1323,3,FALSE)</f>
        <v>0.69690000000000007</v>
      </c>
      <c r="O339" s="54">
        <f t="shared" si="67"/>
        <v>9.4554660465220355</v>
      </c>
      <c r="P339" s="31">
        <f>Assumptions!$H$15</f>
        <v>0.94496666666666673</v>
      </c>
      <c r="Q339" s="10">
        <f t="shared" si="68"/>
        <v>8.8384022317617745</v>
      </c>
    </row>
    <row r="340" spans="2:17" x14ac:dyDescent="0.25">
      <c r="B340" s="13">
        <v>43658</v>
      </c>
      <c r="C340" s="16">
        <v>44166</v>
      </c>
      <c r="D340" s="14">
        <v>8.1</v>
      </c>
      <c r="E340" s="18">
        <v>810</v>
      </c>
      <c r="F340" s="10">
        <f t="shared" si="69"/>
        <v>8.5455000000000005</v>
      </c>
      <c r="H340" s="13">
        <v>43658</v>
      </c>
      <c r="I340" s="29" t="s">
        <v>51</v>
      </c>
      <c r="J340" s="17">
        <v>0.61507845657694604</v>
      </c>
      <c r="L340" s="40" t="str">
        <f t="shared" si="65"/>
        <v>4365844166</v>
      </c>
      <c r="M340" s="53">
        <f t="shared" si="66"/>
        <v>44166</v>
      </c>
      <c r="N340" s="8">
        <f>VLOOKUP(B340,Assumptions!$B$6:$D$1323,3,FALSE)</f>
        <v>0.69690000000000007</v>
      </c>
      <c r="O340" s="54">
        <f t="shared" si="67"/>
        <v>10.180387951548536</v>
      </c>
      <c r="P340" s="31">
        <f>Assumptions!$H$15</f>
        <v>0.94496666666666673</v>
      </c>
      <c r="Q340" s="10">
        <f t="shared" si="68"/>
        <v>9.5234292679483161</v>
      </c>
    </row>
    <row r="341" spans="2:17" x14ac:dyDescent="0.25">
      <c r="B341" s="13">
        <v>43676</v>
      </c>
      <c r="C341" s="16">
        <v>43709</v>
      </c>
      <c r="D341" s="14">
        <v>4.28</v>
      </c>
      <c r="E341" s="18">
        <v>4870</v>
      </c>
      <c r="F341" s="10">
        <f t="shared" si="69"/>
        <v>51.378500000000003</v>
      </c>
      <c r="H341" s="13">
        <v>43672</v>
      </c>
      <c r="I341" s="34" t="s">
        <v>36</v>
      </c>
      <c r="J341" s="17">
        <v>0.55621202665353853</v>
      </c>
      <c r="L341" s="40" t="str">
        <f t="shared" si="65"/>
        <v>4367643709</v>
      </c>
      <c r="M341" s="53">
        <f t="shared" ref="M341:M356" si="70">IF(C341="",NA(),C341)</f>
        <v>43709</v>
      </c>
      <c r="N341" s="8">
        <f>VLOOKUP(B341,Assumptions!$B$6:$D$1323,3,FALSE)</f>
        <v>0.69399999999999995</v>
      </c>
      <c r="O341" s="54">
        <f t="shared" ref="O341:O356" si="71">(D341-J341)/N341/mmbtu_gj</f>
        <v>5.0859608743139741</v>
      </c>
      <c r="P341" s="31">
        <f>Assumptions!$H$15</f>
        <v>0.94496666666666673</v>
      </c>
      <c r="Q341" s="10">
        <f t="shared" ref="Q341:Q356" si="72">(O341-opex_2017)*P341-transport_2017</f>
        <v>4.709365494197562</v>
      </c>
    </row>
    <row r="342" spans="2:17" x14ac:dyDescent="0.25">
      <c r="B342" s="13">
        <v>43676</v>
      </c>
      <c r="C342" s="16">
        <v>43739</v>
      </c>
      <c r="D342" s="14">
        <v>4.8250000000000002</v>
      </c>
      <c r="E342" s="18">
        <v>5790</v>
      </c>
      <c r="F342" s="10">
        <f t="shared" si="69"/>
        <v>61.084499999999998</v>
      </c>
      <c r="H342" s="13">
        <v>43672</v>
      </c>
      <c r="I342" s="34" t="s">
        <v>37</v>
      </c>
      <c r="J342" s="17">
        <v>0.6417761355129844</v>
      </c>
      <c r="L342" s="40" t="str">
        <f t="shared" si="65"/>
        <v>4367643739</v>
      </c>
      <c r="M342" s="53">
        <f t="shared" si="70"/>
        <v>43739</v>
      </c>
      <c r="N342" s="8">
        <f>VLOOKUP(B342,Assumptions!$B$6:$D$1323,3,FALSE)</f>
        <v>0.69399999999999995</v>
      </c>
      <c r="O342" s="54">
        <f t="shared" si="71"/>
        <v>5.7134598037163729</v>
      </c>
      <c r="P342" s="31">
        <f>Assumptions!$H$15</f>
        <v>0.94496666666666673</v>
      </c>
      <c r="Q342" s="10">
        <f t="shared" si="72"/>
        <v>5.302331065851849</v>
      </c>
    </row>
    <row r="343" spans="2:17" x14ac:dyDescent="0.25">
      <c r="B343" s="13">
        <v>43676</v>
      </c>
      <c r="C343" s="16">
        <v>43770</v>
      </c>
      <c r="D343" s="14">
        <v>5.85</v>
      </c>
      <c r="E343" s="18">
        <v>7867</v>
      </c>
      <c r="F343" s="10">
        <f t="shared" si="69"/>
        <v>82.996849999999995</v>
      </c>
      <c r="H343" s="13">
        <v>43672</v>
      </c>
      <c r="I343" s="34" t="s">
        <v>38</v>
      </c>
      <c r="J343" s="17">
        <v>0.72418157695573004</v>
      </c>
      <c r="L343" s="40" t="str">
        <f t="shared" si="65"/>
        <v>4367643770</v>
      </c>
      <c r="M343" s="53">
        <f t="shared" si="70"/>
        <v>43770</v>
      </c>
      <c r="N343" s="8">
        <f>VLOOKUP(B343,Assumptions!$B$6:$D$1323,3,FALSE)</f>
        <v>0.69399999999999995</v>
      </c>
      <c r="O343" s="54">
        <f t="shared" si="71"/>
        <v>7.0008583020941453</v>
      </c>
      <c r="P343" s="31">
        <f>Assumptions!$H$15</f>
        <v>0.94496666666666673</v>
      </c>
      <c r="Q343" s="10">
        <f t="shared" si="72"/>
        <v>6.5188797335355648</v>
      </c>
    </row>
    <row r="344" spans="2:17" x14ac:dyDescent="0.25">
      <c r="B344" s="13">
        <v>43676</v>
      </c>
      <c r="C344" s="16">
        <v>43800</v>
      </c>
      <c r="D344" s="14">
        <v>6.8</v>
      </c>
      <c r="E344" s="18">
        <v>4923</v>
      </c>
      <c r="F344" s="10">
        <f t="shared" si="69"/>
        <v>51.937649999999998</v>
      </c>
      <c r="H344" s="13">
        <v>43672</v>
      </c>
      <c r="I344" s="34" t="s">
        <v>39</v>
      </c>
      <c r="J344" s="17">
        <v>0.80799649473831348</v>
      </c>
      <c r="L344" s="40" t="str">
        <f t="shared" si="65"/>
        <v>4367643800</v>
      </c>
      <c r="M344" s="53">
        <f t="shared" si="70"/>
        <v>43800</v>
      </c>
      <c r="N344" s="8">
        <f>VLOOKUP(B344,Assumptions!$B$6:$D$1323,3,FALSE)</f>
        <v>0.69399999999999995</v>
      </c>
      <c r="O344" s="54">
        <f t="shared" si="71"/>
        <v>8.1838965066332783</v>
      </c>
      <c r="P344" s="31">
        <f>Assumptions!$H$15</f>
        <v>0.94496666666666673</v>
      </c>
      <c r="Q344" s="10">
        <f t="shared" si="72"/>
        <v>7.6368114022182265</v>
      </c>
    </row>
    <row r="345" spans="2:17" x14ac:dyDescent="0.25">
      <c r="B345" s="13">
        <v>43676</v>
      </c>
      <c r="C345" s="16">
        <v>43831</v>
      </c>
      <c r="D345" s="14">
        <v>7.2750000000000004</v>
      </c>
      <c r="E345" s="18">
        <v>4041</v>
      </c>
      <c r="F345" s="10">
        <f t="shared" si="69"/>
        <v>42.632550000000002</v>
      </c>
      <c r="H345" s="13">
        <v>43672</v>
      </c>
      <c r="I345" s="34" t="s">
        <v>40</v>
      </c>
      <c r="J345" s="17">
        <v>0.73367026612130304</v>
      </c>
      <c r="L345" s="40" t="str">
        <f t="shared" si="65"/>
        <v>4367643831</v>
      </c>
      <c r="M345" s="53">
        <f t="shared" si="70"/>
        <v>43831</v>
      </c>
      <c r="N345" s="8">
        <f>VLOOKUP(B345,Assumptions!$B$6:$D$1323,3,FALSE)</f>
        <v>0.69399999999999995</v>
      </c>
      <c r="O345" s="54">
        <f t="shared" si="71"/>
        <v>8.9341679307793243</v>
      </c>
      <c r="P345" s="31">
        <f>Assumptions!$H$15</f>
        <v>0.94496666666666673</v>
      </c>
      <c r="Q345" s="10">
        <f t="shared" si="72"/>
        <v>8.34579288898877</v>
      </c>
    </row>
    <row r="346" spans="2:17" x14ac:dyDescent="0.25">
      <c r="B346" s="13">
        <v>43676</v>
      </c>
      <c r="C346" s="16">
        <v>43862</v>
      </c>
      <c r="D346" s="14">
        <v>7.2</v>
      </c>
      <c r="E346" s="18">
        <v>3095</v>
      </c>
      <c r="F346" s="10">
        <f t="shared" si="69"/>
        <v>32.652249999999995</v>
      </c>
      <c r="H346" s="13">
        <v>43672</v>
      </c>
      <c r="I346" s="34" t="s">
        <v>41</v>
      </c>
      <c r="J346" s="17">
        <v>0.67495523216802522</v>
      </c>
      <c r="L346" s="40" t="str">
        <f t="shared" si="65"/>
        <v>4367643862</v>
      </c>
      <c r="M346" s="53">
        <f t="shared" si="70"/>
        <v>43862</v>
      </c>
      <c r="N346" s="8">
        <f>VLOOKUP(B346,Assumptions!$B$6:$D$1323,3,FALSE)</f>
        <v>0.69399999999999995</v>
      </c>
      <c r="O346" s="54">
        <f t="shared" si="71"/>
        <v>8.9119258749087997</v>
      </c>
      <c r="P346" s="31">
        <f>Assumptions!$H$15</f>
        <v>0.94496666666666673</v>
      </c>
      <c r="Q346" s="10">
        <f t="shared" si="72"/>
        <v>8.3247748875929872</v>
      </c>
    </row>
    <row r="347" spans="2:17" x14ac:dyDescent="0.25">
      <c r="B347" s="13">
        <v>43676</v>
      </c>
      <c r="C347" s="16">
        <v>43891</v>
      </c>
      <c r="D347" s="14">
        <v>6.6749999999999998</v>
      </c>
      <c r="E347" s="18">
        <v>3385</v>
      </c>
      <c r="F347" s="10">
        <f t="shared" si="69"/>
        <v>35.711750000000002</v>
      </c>
      <c r="H347" s="13">
        <v>43672</v>
      </c>
      <c r="I347" s="34" t="s">
        <v>42</v>
      </c>
      <c r="J347" s="17">
        <v>0.6521918773113039</v>
      </c>
      <c r="L347" s="40" t="str">
        <f t="shared" si="65"/>
        <v>4367643891</v>
      </c>
      <c r="M347" s="53">
        <f t="shared" si="70"/>
        <v>43891</v>
      </c>
      <c r="N347" s="8">
        <f>VLOOKUP(B347,Assumptions!$B$6:$D$1323,3,FALSE)</f>
        <v>0.69399999999999995</v>
      </c>
      <c r="O347" s="54">
        <f t="shared" si="71"/>
        <v>8.2259695462647979</v>
      </c>
      <c r="P347" s="31">
        <f>Assumptions!$H$15</f>
        <v>0.94496666666666673</v>
      </c>
      <c r="Q347" s="10">
        <f t="shared" si="72"/>
        <v>7.6765690222353582</v>
      </c>
    </row>
    <row r="348" spans="2:17" x14ac:dyDescent="0.25">
      <c r="B348" s="13">
        <v>43676</v>
      </c>
      <c r="C348" s="16">
        <v>43922</v>
      </c>
      <c r="D348" s="14">
        <v>6.25</v>
      </c>
      <c r="E348" s="18">
        <v>2247</v>
      </c>
      <c r="F348" s="10">
        <f t="shared" si="69"/>
        <v>23.705850000000002</v>
      </c>
      <c r="H348" s="13">
        <v>43672</v>
      </c>
      <c r="I348" s="34" t="s">
        <v>43</v>
      </c>
      <c r="J348" s="17">
        <v>0.58163945150755425</v>
      </c>
      <c r="L348" s="40" t="str">
        <f t="shared" si="65"/>
        <v>4367643922</v>
      </c>
      <c r="M348" s="53">
        <f t="shared" si="70"/>
        <v>43922</v>
      </c>
      <c r="N348" s="8">
        <f>VLOOKUP(B348,Assumptions!$B$6:$D$1323,3,FALSE)</f>
        <v>0.69399999999999995</v>
      </c>
      <c r="O348" s="54">
        <f t="shared" si="71"/>
        <v>7.7418639776178297</v>
      </c>
      <c r="P348" s="31">
        <f>Assumptions!$H$15</f>
        <v>0.94496666666666673</v>
      </c>
      <c r="Q348" s="10">
        <f t="shared" si="72"/>
        <v>7.2191053967162624</v>
      </c>
    </row>
    <row r="349" spans="2:17" x14ac:dyDescent="0.25">
      <c r="B349" s="13">
        <v>43676</v>
      </c>
      <c r="C349" s="16">
        <v>43952</v>
      </c>
      <c r="D349" s="14">
        <v>6.1</v>
      </c>
      <c r="E349" s="18">
        <v>2221</v>
      </c>
      <c r="F349" s="10">
        <f t="shared" si="69"/>
        <v>23.431550000000001</v>
      </c>
      <c r="H349" s="13">
        <v>43672</v>
      </c>
      <c r="I349" s="34" t="s">
        <v>44</v>
      </c>
      <c r="J349" s="17">
        <v>0.58137645179850084</v>
      </c>
      <c r="L349" s="40" t="str">
        <f t="shared" si="65"/>
        <v>4367643952</v>
      </c>
      <c r="M349" s="53">
        <f t="shared" si="70"/>
        <v>43952</v>
      </c>
      <c r="N349" s="8">
        <f>VLOOKUP(B349,Assumptions!$B$6:$D$1323,3,FALSE)</f>
        <v>0.69399999999999995</v>
      </c>
      <c r="O349" s="54">
        <f t="shared" si="71"/>
        <v>7.5373527298325529</v>
      </c>
      <c r="P349" s="31">
        <f>Assumptions!$H$15</f>
        <v>0.94496666666666673</v>
      </c>
      <c r="Q349" s="10">
        <f t="shared" si="72"/>
        <v>7.0258490846007691</v>
      </c>
    </row>
    <row r="350" spans="2:17" x14ac:dyDescent="0.25">
      <c r="B350" s="13">
        <v>43676</v>
      </c>
      <c r="C350" s="16">
        <v>43983</v>
      </c>
      <c r="D350" s="14">
        <v>6.0250000000000004</v>
      </c>
      <c r="E350" s="18">
        <v>2221</v>
      </c>
      <c r="F350" s="10">
        <f t="shared" si="69"/>
        <v>23.431550000000001</v>
      </c>
      <c r="H350" s="13">
        <v>43672</v>
      </c>
      <c r="I350" s="34" t="s">
        <v>45</v>
      </c>
      <c r="J350" s="17">
        <v>0.56783356820126762</v>
      </c>
      <c r="L350" s="40" t="str">
        <f t="shared" si="65"/>
        <v>4367643983</v>
      </c>
      <c r="M350" s="53">
        <f t="shared" si="70"/>
        <v>43983</v>
      </c>
      <c r="N350" s="8">
        <f>VLOOKUP(B350,Assumptions!$B$6:$D$1323,3,FALSE)</f>
        <v>0.69399999999999995</v>
      </c>
      <c r="O350" s="54">
        <f t="shared" si="71"/>
        <v>7.4534144144102239</v>
      </c>
      <c r="P350" s="31">
        <f>Assumptions!$H$15</f>
        <v>0.94496666666666673</v>
      </c>
      <c r="Q350" s="10">
        <f t="shared" si="72"/>
        <v>6.9465301744705155</v>
      </c>
    </row>
    <row r="351" spans="2:17" x14ac:dyDescent="0.25">
      <c r="B351" s="13">
        <v>43676</v>
      </c>
      <c r="C351" s="16">
        <v>44013</v>
      </c>
      <c r="D351" s="14">
        <v>6.0250000000000004</v>
      </c>
      <c r="E351" s="18">
        <v>2214</v>
      </c>
      <c r="F351" s="10">
        <f t="shared" si="69"/>
        <v>23.357700000000001</v>
      </c>
      <c r="H351" s="13">
        <v>43672</v>
      </c>
      <c r="I351" s="34" t="s">
        <v>46</v>
      </c>
      <c r="J351" s="17">
        <v>0.56298719053122936</v>
      </c>
      <c r="L351" s="40" t="str">
        <f t="shared" si="65"/>
        <v>4367644013</v>
      </c>
      <c r="M351" s="53">
        <f t="shared" si="70"/>
        <v>44013</v>
      </c>
      <c r="N351" s="8">
        <f>VLOOKUP(B351,Assumptions!$B$6:$D$1323,3,FALSE)</f>
        <v>0.69399999999999995</v>
      </c>
      <c r="O351" s="54">
        <f t="shared" si="71"/>
        <v>7.4600336116868649</v>
      </c>
      <c r="P351" s="31">
        <f>Assumptions!$H$15</f>
        <v>0.94496666666666673</v>
      </c>
      <c r="Q351" s="10">
        <f t="shared" si="72"/>
        <v>6.952785095257032</v>
      </c>
    </row>
    <row r="352" spans="2:17" x14ac:dyDescent="0.25">
      <c r="B352" s="13">
        <v>43676</v>
      </c>
      <c r="C352" s="16">
        <v>44044</v>
      </c>
      <c r="D352" s="14">
        <v>6.125</v>
      </c>
      <c r="E352" s="18">
        <v>2214</v>
      </c>
      <c r="F352" s="10">
        <f t="shared" si="69"/>
        <v>23.357700000000001</v>
      </c>
      <c r="H352" s="13">
        <v>43672</v>
      </c>
      <c r="I352" s="34" t="s">
        <v>47</v>
      </c>
      <c r="J352" s="17">
        <v>0.56937308532251873</v>
      </c>
      <c r="L352" s="40" t="str">
        <f t="shared" si="65"/>
        <v>4367644044</v>
      </c>
      <c r="M352" s="53">
        <f t="shared" si="70"/>
        <v>44044</v>
      </c>
      <c r="N352" s="8">
        <f>VLOOKUP(B352,Assumptions!$B$6:$D$1323,3,FALSE)</f>
        <v>0.69399999999999995</v>
      </c>
      <c r="O352" s="54">
        <f t="shared" si="71"/>
        <v>7.5878920396594802</v>
      </c>
      <c r="P352" s="31">
        <f>Assumptions!$H$15</f>
        <v>0.94496666666666673</v>
      </c>
      <c r="Q352" s="10">
        <f t="shared" si="72"/>
        <v>7.073607047743554</v>
      </c>
    </row>
    <row r="353" spans="2:17" x14ac:dyDescent="0.25">
      <c r="B353" s="13">
        <v>43676</v>
      </c>
      <c r="C353" s="16">
        <v>44075</v>
      </c>
      <c r="D353" s="14">
        <v>6.5250000000000004</v>
      </c>
      <c r="E353" s="18">
        <v>2214</v>
      </c>
      <c r="F353" s="10">
        <f t="shared" si="69"/>
        <v>23.357700000000001</v>
      </c>
      <c r="H353" s="13">
        <v>43672</v>
      </c>
      <c r="I353" s="34" t="s">
        <v>48</v>
      </c>
      <c r="J353" s="17">
        <v>0.5869162007757267</v>
      </c>
      <c r="L353" s="40" t="str">
        <f t="shared" si="65"/>
        <v>4367644075</v>
      </c>
      <c r="M353" s="53">
        <f t="shared" si="70"/>
        <v>44075</v>
      </c>
      <c r="N353" s="8">
        <f>VLOOKUP(B353,Assumptions!$B$6:$D$1323,3,FALSE)</f>
        <v>0.69399999999999995</v>
      </c>
      <c r="O353" s="54">
        <f t="shared" si="71"/>
        <v>8.110252809080233</v>
      </c>
      <c r="P353" s="31">
        <f>Assumptions!$H$15</f>
        <v>0.94496666666666673</v>
      </c>
      <c r="Q353" s="10">
        <f t="shared" si="72"/>
        <v>7.5672205628205171</v>
      </c>
    </row>
    <row r="354" spans="2:17" x14ac:dyDescent="0.25">
      <c r="B354" s="13">
        <v>43676</v>
      </c>
      <c r="C354" s="16">
        <v>44105</v>
      </c>
      <c r="D354" s="14">
        <v>6.7750000000000004</v>
      </c>
      <c r="E354" s="18">
        <v>974</v>
      </c>
      <c r="F354" s="10">
        <f t="shared" si="69"/>
        <v>10.275700000000001</v>
      </c>
      <c r="H354" s="13">
        <v>43672</v>
      </c>
      <c r="I354" s="34" t="s">
        <v>49</v>
      </c>
      <c r="J354" s="17">
        <v>0.6256274045410728</v>
      </c>
      <c r="L354" s="40" t="str">
        <f t="shared" si="65"/>
        <v>4367644105</v>
      </c>
      <c r="M354" s="53">
        <f t="shared" si="70"/>
        <v>44105</v>
      </c>
      <c r="N354" s="8">
        <f>VLOOKUP(B354,Assumptions!$B$6:$D$1323,3,FALSE)</f>
        <v>0.69399999999999995</v>
      </c>
      <c r="O354" s="54">
        <f t="shared" si="71"/>
        <v>8.3988316858911585</v>
      </c>
      <c r="P354" s="31">
        <f>Assumptions!$H$15</f>
        <v>0.94496666666666673</v>
      </c>
      <c r="Q354" s="10">
        <f t="shared" si="72"/>
        <v>7.8399179821109488</v>
      </c>
    </row>
    <row r="355" spans="2:17" x14ac:dyDescent="0.25">
      <c r="B355" s="13">
        <v>43676</v>
      </c>
      <c r="C355" s="16">
        <v>44136</v>
      </c>
      <c r="D355" s="14">
        <v>7.0750000000000002</v>
      </c>
      <c r="E355" s="18">
        <v>974</v>
      </c>
      <c r="F355" s="10">
        <f t="shared" si="69"/>
        <v>10.275700000000001</v>
      </c>
      <c r="H355" s="13">
        <v>43672</v>
      </c>
      <c r="I355" s="34" t="s">
        <v>50</v>
      </c>
      <c r="J355" s="17">
        <v>0.65340654304272761</v>
      </c>
      <c r="L355" s="40" t="str">
        <f t="shared" si="65"/>
        <v>4367644136</v>
      </c>
      <c r="M355" s="53">
        <f t="shared" si="70"/>
        <v>44136</v>
      </c>
      <c r="N355" s="8">
        <f>VLOOKUP(B355,Assumptions!$B$6:$D$1323,3,FALSE)</f>
        <v>0.69399999999999995</v>
      </c>
      <c r="O355" s="54">
        <f t="shared" si="71"/>
        <v>8.7706317616909644</v>
      </c>
      <c r="P355" s="31">
        <f>Assumptions!$H$15</f>
        <v>0.94496666666666673</v>
      </c>
      <c r="Q355" s="10">
        <f t="shared" si="72"/>
        <v>8.1912566604059052</v>
      </c>
    </row>
    <row r="356" spans="2:17" x14ac:dyDescent="0.25">
      <c r="B356" s="13">
        <v>43676</v>
      </c>
      <c r="C356" s="16">
        <v>44166</v>
      </c>
      <c r="D356" s="14">
        <v>7.6</v>
      </c>
      <c r="E356" s="18">
        <v>974</v>
      </c>
      <c r="F356" s="10">
        <f t="shared" si="69"/>
        <v>10.275700000000001</v>
      </c>
      <c r="H356" s="13">
        <v>43672</v>
      </c>
      <c r="I356" s="34" t="s">
        <v>51</v>
      </c>
      <c r="J356" s="17">
        <v>0.69698202959061784</v>
      </c>
      <c r="L356" s="40" t="str">
        <f t="shared" si="65"/>
        <v>4367644166</v>
      </c>
      <c r="M356" s="53">
        <f t="shared" si="70"/>
        <v>44166</v>
      </c>
      <c r="N356" s="8">
        <f>VLOOKUP(B356,Assumptions!$B$6:$D$1323,3,FALSE)</f>
        <v>0.69399999999999995</v>
      </c>
      <c r="O356" s="54">
        <f t="shared" si="71"/>
        <v>9.4281628179376131</v>
      </c>
      <c r="P356" s="31">
        <f>Assumptions!$H$15</f>
        <v>0.94496666666666673</v>
      </c>
      <c r="Q356" s="10">
        <f t="shared" si="72"/>
        <v>8.8126015908571134</v>
      </c>
    </row>
    <row r="357" spans="2:17" x14ac:dyDescent="0.25">
      <c r="B357" s="13">
        <v>43691</v>
      </c>
      <c r="C357" s="16">
        <v>43709</v>
      </c>
      <c r="D357" s="14">
        <v>4.3159999999999998</v>
      </c>
      <c r="E357" s="18">
        <v>4832</v>
      </c>
      <c r="F357" s="10">
        <f t="shared" si="69"/>
        <v>50.977600000000002</v>
      </c>
      <c r="H357" s="13">
        <v>43685</v>
      </c>
      <c r="I357" s="29" t="s">
        <v>36</v>
      </c>
      <c r="J357" s="17">
        <v>0.45124476986584067</v>
      </c>
      <c r="L357" s="40" t="str">
        <f t="shared" si="65"/>
        <v>4369143709</v>
      </c>
      <c r="M357" s="53">
        <f t="shared" ref="M357:M372" si="73">IF(C357="",NA(),C357)</f>
        <v>43709</v>
      </c>
      <c r="N357" s="8">
        <f>VLOOKUP(B357,Assumptions!$B$6:$D$1323,3,FALSE)</f>
        <v>0.67846000000000006</v>
      </c>
      <c r="O357" s="54">
        <f t="shared" ref="O357:O372" si="74">(D357-J357)/N357/mmbtu_gj</f>
        <v>5.3993973110474176</v>
      </c>
      <c r="P357" s="31">
        <f>Assumptions!$H$15</f>
        <v>0.94496666666666673</v>
      </c>
      <c r="Q357" s="10">
        <f t="shared" ref="Q357:Q372" si="75">(O357-opex_2017)*P357-transport_2017</f>
        <v>5.0055524790294417</v>
      </c>
    </row>
    <row r="358" spans="2:17" x14ac:dyDescent="0.25">
      <c r="B358" s="13">
        <v>43691</v>
      </c>
      <c r="C358" s="16">
        <v>43739</v>
      </c>
      <c r="D358" s="14">
        <v>4.7</v>
      </c>
      <c r="E358" s="18">
        <v>6530</v>
      </c>
      <c r="F358" s="10">
        <f t="shared" si="69"/>
        <v>68.891499999999994</v>
      </c>
      <c r="H358" s="13">
        <v>43685</v>
      </c>
      <c r="I358" s="29" t="s">
        <v>37</v>
      </c>
      <c r="J358" s="17">
        <v>0.57863091849224335</v>
      </c>
      <c r="L358" s="40" t="str">
        <f t="shared" si="65"/>
        <v>4369143739</v>
      </c>
      <c r="M358" s="53">
        <f t="shared" si="73"/>
        <v>43739</v>
      </c>
      <c r="N358" s="8">
        <f>VLOOKUP(B358,Assumptions!$B$6:$D$1323,3,FALSE)</f>
        <v>0.67846000000000006</v>
      </c>
      <c r="O358" s="54">
        <f t="shared" si="74"/>
        <v>5.757909055408529</v>
      </c>
      <c r="P358" s="31">
        <f>Assumptions!$H$15</f>
        <v>0.94496666666666673</v>
      </c>
      <c r="Q358" s="10">
        <f t="shared" si="75"/>
        <v>5.3443341270592137</v>
      </c>
    </row>
    <row r="359" spans="2:17" x14ac:dyDescent="0.25">
      <c r="B359" s="13">
        <v>43691</v>
      </c>
      <c r="C359" s="16">
        <v>43770</v>
      </c>
      <c r="D359" s="14">
        <v>5.65</v>
      </c>
      <c r="E359" s="18">
        <v>8312</v>
      </c>
      <c r="F359" s="10">
        <f t="shared" si="69"/>
        <v>87.691599999999994</v>
      </c>
      <c r="H359" s="13">
        <v>43685</v>
      </c>
      <c r="I359" s="29" t="s">
        <v>38</v>
      </c>
      <c r="J359" s="17">
        <v>0.74723515380524042</v>
      </c>
      <c r="L359" s="40" t="str">
        <f t="shared" si="65"/>
        <v>4369143770</v>
      </c>
      <c r="M359" s="53">
        <f t="shared" si="73"/>
        <v>43770</v>
      </c>
      <c r="N359" s="8">
        <f>VLOOKUP(B359,Assumptions!$B$6:$D$1323,3,FALSE)</f>
        <v>0.67846000000000006</v>
      </c>
      <c r="O359" s="54">
        <f t="shared" si="74"/>
        <v>6.8495865199522248</v>
      </c>
      <c r="P359" s="31">
        <f>Assumptions!$H$15</f>
        <v>0.94496666666666673</v>
      </c>
      <c r="Q359" s="10">
        <f t="shared" si="75"/>
        <v>6.3759329418041881</v>
      </c>
    </row>
    <row r="360" spans="2:17" x14ac:dyDescent="0.25">
      <c r="B360" s="13">
        <v>43691</v>
      </c>
      <c r="C360" s="16">
        <v>43800</v>
      </c>
      <c r="D360" s="14">
        <v>6.4249999999999998</v>
      </c>
      <c r="E360" s="18">
        <v>5016</v>
      </c>
      <c r="F360" s="10">
        <f t="shared" si="69"/>
        <v>52.918799999999997</v>
      </c>
      <c r="H360" s="13">
        <v>43685</v>
      </c>
      <c r="I360" s="29" t="s">
        <v>39</v>
      </c>
      <c r="J360" s="17">
        <v>0.73430906883313174</v>
      </c>
      <c r="L360" s="40" t="str">
        <f t="shared" si="65"/>
        <v>4369143800</v>
      </c>
      <c r="M360" s="53">
        <f t="shared" si="73"/>
        <v>43800</v>
      </c>
      <c r="N360" s="8">
        <f>VLOOKUP(B360,Assumptions!$B$6:$D$1323,3,FALSE)</f>
        <v>0.67846000000000006</v>
      </c>
      <c r="O360" s="54">
        <f t="shared" si="74"/>
        <v>7.9503874067278772</v>
      </c>
      <c r="P360" s="31">
        <f>Assumptions!$H$15</f>
        <v>0.94496666666666673</v>
      </c>
      <c r="Q360" s="10">
        <f t="shared" si="75"/>
        <v>7.4161530864442868</v>
      </c>
    </row>
    <row r="361" spans="2:17" x14ac:dyDescent="0.25">
      <c r="B361" s="13">
        <v>43691</v>
      </c>
      <c r="C361" s="16">
        <v>43831</v>
      </c>
      <c r="D361" s="14">
        <v>6.91</v>
      </c>
      <c r="E361" s="18">
        <v>3983</v>
      </c>
      <c r="F361" s="10">
        <f t="shared" si="69"/>
        <v>42.020650000000003</v>
      </c>
      <c r="H361" s="13">
        <v>43685</v>
      </c>
      <c r="I361" s="29" t="s">
        <v>40</v>
      </c>
      <c r="J361" s="17">
        <v>0.68379755708681222</v>
      </c>
      <c r="L361" s="40" t="str">
        <f t="shared" si="65"/>
        <v>4369143831</v>
      </c>
      <c r="M361" s="53">
        <f t="shared" si="73"/>
        <v>43831</v>
      </c>
      <c r="N361" s="8">
        <f>VLOOKUP(B361,Assumptions!$B$6:$D$1323,3,FALSE)</f>
        <v>0.67846000000000006</v>
      </c>
      <c r="O361" s="54">
        <f t="shared" si="74"/>
        <v>8.6985433039016389</v>
      </c>
      <c r="P361" s="31">
        <f>Assumptions!$H$15</f>
        <v>0.94496666666666673</v>
      </c>
      <c r="Q361" s="10">
        <f t="shared" si="75"/>
        <v>8.1231354707435859</v>
      </c>
    </row>
    <row r="362" spans="2:17" x14ac:dyDescent="0.25">
      <c r="B362" s="13">
        <v>43691</v>
      </c>
      <c r="C362" s="16">
        <v>43862</v>
      </c>
      <c r="D362" s="14">
        <v>6.85</v>
      </c>
      <c r="E362" s="18">
        <v>3087</v>
      </c>
      <c r="F362" s="10">
        <f t="shared" si="69"/>
        <v>32.567849999999993</v>
      </c>
      <c r="H362" s="13">
        <v>43685</v>
      </c>
      <c r="I362" s="29" t="s">
        <v>41</v>
      </c>
      <c r="J362" s="17">
        <v>0.57860781390953009</v>
      </c>
      <c r="L362" s="40" t="str">
        <f t="shared" si="65"/>
        <v>4369143862</v>
      </c>
      <c r="M362" s="53">
        <f t="shared" si="73"/>
        <v>43862</v>
      </c>
      <c r="N362" s="8">
        <f>VLOOKUP(B362,Assumptions!$B$6:$D$1323,3,FALSE)</f>
        <v>0.67846000000000006</v>
      </c>
      <c r="O362" s="54">
        <f t="shared" si="74"/>
        <v>8.7616772834861312</v>
      </c>
      <c r="P362" s="31">
        <f>Assumptions!$H$15</f>
        <v>0.94496666666666673</v>
      </c>
      <c r="Q362" s="10">
        <f t="shared" si="75"/>
        <v>8.1827949769849457</v>
      </c>
    </row>
    <row r="363" spans="2:17" x14ac:dyDescent="0.25">
      <c r="B363" s="13">
        <v>43691</v>
      </c>
      <c r="C363" s="16">
        <v>43891</v>
      </c>
      <c r="D363" s="14">
        <v>6.34</v>
      </c>
      <c r="E363" s="18">
        <v>3383</v>
      </c>
      <c r="F363" s="10">
        <f t="shared" si="69"/>
        <v>35.690649999999998</v>
      </c>
      <c r="H363" s="13">
        <v>43685</v>
      </c>
      <c r="I363" s="29" t="s">
        <v>42</v>
      </c>
      <c r="J363" s="17">
        <v>0.50028147705562842</v>
      </c>
      <c r="L363" s="40" t="str">
        <f t="shared" si="65"/>
        <v>4369143891</v>
      </c>
      <c r="M363" s="53">
        <f t="shared" si="73"/>
        <v>43891</v>
      </c>
      <c r="N363" s="8">
        <f>VLOOKUP(B363,Assumptions!$B$6:$D$1323,3,FALSE)</f>
        <v>0.67846000000000006</v>
      </c>
      <c r="O363" s="54">
        <f t="shared" si="74"/>
        <v>8.1585918415239682</v>
      </c>
      <c r="P363" s="31">
        <f>Assumptions!$H$15</f>
        <v>0.94496666666666673</v>
      </c>
      <c r="Q363" s="10">
        <f t="shared" si="75"/>
        <v>7.6128993371787654</v>
      </c>
    </row>
    <row r="364" spans="2:17" x14ac:dyDescent="0.25">
      <c r="B364" s="13">
        <v>43691</v>
      </c>
      <c r="C364" s="16">
        <v>43922</v>
      </c>
      <c r="D364" s="14">
        <v>6</v>
      </c>
      <c r="E364" s="18">
        <v>2517</v>
      </c>
      <c r="F364" s="10">
        <f t="shared" si="69"/>
        <v>26.554349999999999</v>
      </c>
      <c r="H364" s="13">
        <v>43685</v>
      </c>
      <c r="I364" s="29" t="s">
        <v>43</v>
      </c>
      <c r="J364" s="17">
        <v>0.48835519646486991</v>
      </c>
      <c r="L364" s="40" t="str">
        <f t="shared" si="65"/>
        <v>4369143922</v>
      </c>
      <c r="M364" s="53">
        <f t="shared" si="73"/>
        <v>43922</v>
      </c>
      <c r="N364" s="8">
        <f>VLOOKUP(B364,Assumptions!$B$6:$D$1323,3,FALSE)</f>
        <v>0.67846000000000006</v>
      </c>
      <c r="O364" s="54">
        <f t="shared" si="74"/>
        <v>7.7002444811033985</v>
      </c>
      <c r="P364" s="31">
        <f>Assumptions!$H$15</f>
        <v>0.94496666666666673</v>
      </c>
      <c r="Q364" s="10">
        <f t="shared" si="75"/>
        <v>7.1797763598266755</v>
      </c>
    </row>
    <row r="365" spans="2:17" x14ac:dyDescent="0.25">
      <c r="B365" s="13">
        <v>43691</v>
      </c>
      <c r="C365" s="16">
        <v>43952</v>
      </c>
      <c r="D365" s="14">
        <v>5.85</v>
      </c>
      <c r="E365" s="18">
        <v>2472</v>
      </c>
      <c r="F365" s="10">
        <f t="shared" si="69"/>
        <v>26.079599999999999</v>
      </c>
      <c r="H365" s="13">
        <v>43685</v>
      </c>
      <c r="I365" s="29" t="s">
        <v>44</v>
      </c>
      <c r="J365" s="17">
        <v>0.47984600162507596</v>
      </c>
      <c r="L365" s="40" t="str">
        <f t="shared" si="65"/>
        <v>4369143952</v>
      </c>
      <c r="M365" s="53">
        <f t="shared" si="73"/>
        <v>43952</v>
      </c>
      <c r="N365" s="8">
        <f>VLOOKUP(B365,Assumptions!$B$6:$D$1323,3,FALSE)</f>
        <v>0.67846000000000006</v>
      </c>
      <c r="O365" s="54">
        <f t="shared" si="74"/>
        <v>7.5025695890524906</v>
      </c>
      <c r="P365" s="31">
        <f>Assumptions!$H$15</f>
        <v>0.94496666666666673</v>
      </c>
      <c r="Q365" s="10">
        <f t="shared" si="75"/>
        <v>6.9929801760016357</v>
      </c>
    </row>
    <row r="366" spans="2:17" x14ac:dyDescent="0.25">
      <c r="B366" s="13">
        <v>43691</v>
      </c>
      <c r="C366" s="16">
        <v>43983</v>
      </c>
      <c r="D366" s="14">
        <v>5.625</v>
      </c>
      <c r="E366" s="18">
        <v>2472</v>
      </c>
      <c r="F366" s="10">
        <f t="shared" si="69"/>
        <v>26.079599999999999</v>
      </c>
      <c r="H366" s="13">
        <v>43685</v>
      </c>
      <c r="I366" s="29" t="s">
        <v>45</v>
      </c>
      <c r="J366" s="17">
        <v>0.45091987328947797</v>
      </c>
      <c r="L366" s="40" t="str">
        <f t="shared" si="65"/>
        <v>4369143983</v>
      </c>
      <c r="M366" s="53">
        <f t="shared" si="73"/>
        <v>43983</v>
      </c>
      <c r="N366" s="8">
        <f>VLOOKUP(B366,Assumptions!$B$6:$D$1323,3,FALSE)</f>
        <v>0.67846000000000006</v>
      </c>
      <c r="O366" s="54">
        <f t="shared" si="74"/>
        <v>7.2286374323206202</v>
      </c>
      <c r="P366" s="31">
        <f>Assumptions!$H$15</f>
        <v>0.94496666666666673</v>
      </c>
      <c r="Q366" s="10">
        <f t="shared" si="75"/>
        <v>6.7341234189619099</v>
      </c>
    </row>
    <row r="367" spans="2:17" x14ac:dyDescent="0.25">
      <c r="B367" s="13">
        <v>43691</v>
      </c>
      <c r="C367" s="16">
        <v>44013</v>
      </c>
      <c r="D367" s="14">
        <v>5.68</v>
      </c>
      <c r="E367" s="18">
        <v>2470</v>
      </c>
      <c r="F367" s="10">
        <f t="shared" si="69"/>
        <v>26.058499999999999</v>
      </c>
      <c r="H367" s="13">
        <v>43685</v>
      </c>
      <c r="I367" s="29" t="s">
        <v>46</v>
      </c>
      <c r="J367" s="17">
        <v>0.44894731366203489</v>
      </c>
      <c r="L367" s="40" t="str">
        <f t="shared" si="65"/>
        <v>4369144013</v>
      </c>
      <c r="M367" s="53">
        <f t="shared" si="73"/>
        <v>44013</v>
      </c>
      <c r="N367" s="8">
        <f>VLOOKUP(B367,Assumptions!$B$6:$D$1323,3,FALSE)</f>
        <v>0.67846000000000006</v>
      </c>
      <c r="O367" s="54">
        <f t="shared" si="74"/>
        <v>7.3082330255569934</v>
      </c>
      <c r="P367" s="31">
        <f>Assumptions!$H$15</f>
        <v>0.94496666666666673</v>
      </c>
      <c r="Q367" s="10">
        <f t="shared" si="75"/>
        <v>6.8093386013838408</v>
      </c>
    </row>
    <row r="368" spans="2:17" x14ac:dyDescent="0.25">
      <c r="B368" s="13">
        <v>43691</v>
      </c>
      <c r="C368" s="16">
        <v>44044</v>
      </c>
      <c r="D368" s="14">
        <v>5.9050000000000002</v>
      </c>
      <c r="E368" s="18">
        <v>2470</v>
      </c>
      <c r="F368" s="10">
        <f t="shared" si="69"/>
        <v>26.058499999999999</v>
      </c>
      <c r="H368" s="13">
        <v>43685</v>
      </c>
      <c r="I368" s="29" t="s">
        <v>47</v>
      </c>
      <c r="J368" s="17">
        <v>0.46724158393157789</v>
      </c>
      <c r="L368" s="40" t="str">
        <f t="shared" si="65"/>
        <v>4369144044</v>
      </c>
      <c r="M368" s="53">
        <f t="shared" si="73"/>
        <v>44044</v>
      </c>
      <c r="N368" s="8">
        <f>VLOOKUP(B368,Assumptions!$B$6:$D$1323,3,FALSE)</f>
        <v>0.67846000000000006</v>
      </c>
      <c r="O368" s="54">
        <f t="shared" si="74"/>
        <v>7.5970188075341829</v>
      </c>
      <c r="P368" s="31">
        <f>Assumptions!$H$15</f>
        <v>0.94496666666666673</v>
      </c>
      <c r="Q368" s="10">
        <f t="shared" si="75"/>
        <v>7.0822315391595527</v>
      </c>
    </row>
    <row r="369" spans="2:17" x14ac:dyDescent="0.25">
      <c r="B369" s="13">
        <v>43691</v>
      </c>
      <c r="C369" s="16">
        <v>44075</v>
      </c>
      <c r="D369" s="14">
        <v>6.16</v>
      </c>
      <c r="E369" s="18">
        <v>2470</v>
      </c>
      <c r="F369" s="10">
        <f t="shared" si="69"/>
        <v>26.058499999999999</v>
      </c>
      <c r="H369" s="13">
        <v>43685</v>
      </c>
      <c r="I369" s="29" t="s">
        <v>48</v>
      </c>
      <c r="J369" s="17">
        <v>0.51898961107436981</v>
      </c>
      <c r="L369" s="40" t="str">
        <f t="shared" si="65"/>
        <v>4369144075</v>
      </c>
      <c r="M369" s="53">
        <f t="shared" si="73"/>
        <v>44075</v>
      </c>
      <c r="N369" s="8">
        <f>VLOOKUP(B369,Assumptions!$B$6:$D$1323,3,FALSE)</f>
        <v>0.67846000000000006</v>
      </c>
      <c r="O369" s="54">
        <f t="shared" si="74"/>
        <v>7.880979392451275</v>
      </c>
      <c r="P369" s="31">
        <f>Assumptions!$H$15</f>
        <v>0.94496666666666673</v>
      </c>
      <c r="Q369" s="10">
        <f t="shared" si="75"/>
        <v>7.3505648265533736</v>
      </c>
    </row>
    <row r="370" spans="2:17" x14ac:dyDescent="0.25">
      <c r="B370" s="13">
        <v>43691</v>
      </c>
      <c r="C370" s="16">
        <v>44105</v>
      </c>
      <c r="D370" s="14">
        <v>6.53</v>
      </c>
      <c r="E370" s="18">
        <v>962</v>
      </c>
      <c r="F370" s="10">
        <f t="shared" si="69"/>
        <v>10.149100000000001</v>
      </c>
      <c r="H370" s="13">
        <v>43685</v>
      </c>
      <c r="I370" s="29" t="s">
        <v>49</v>
      </c>
      <c r="J370" s="17">
        <v>0.57719858480786113</v>
      </c>
      <c r="L370" s="40" t="str">
        <f t="shared" si="65"/>
        <v>4369144105</v>
      </c>
      <c r="M370" s="53">
        <f t="shared" si="73"/>
        <v>44105</v>
      </c>
      <c r="N370" s="8">
        <f>VLOOKUP(B370,Assumptions!$B$6:$D$1323,3,FALSE)</f>
        <v>0.67846000000000006</v>
      </c>
      <c r="O370" s="54">
        <f t="shared" si="74"/>
        <v>8.3165784222955708</v>
      </c>
      <c r="P370" s="31">
        <f>Assumptions!$H$15</f>
        <v>0.94496666666666673</v>
      </c>
      <c r="Q370" s="10">
        <f t="shared" si="75"/>
        <v>7.7621913897885708</v>
      </c>
    </row>
    <row r="371" spans="2:17" x14ac:dyDescent="0.25">
      <c r="B371" s="13">
        <v>43691</v>
      </c>
      <c r="C371" s="16">
        <v>44136</v>
      </c>
      <c r="D371" s="14">
        <v>6.9</v>
      </c>
      <c r="E371" s="18">
        <v>962</v>
      </c>
      <c r="F371" s="10">
        <f t="shared" si="69"/>
        <v>10.149100000000001</v>
      </c>
      <c r="H371" s="13">
        <v>43685</v>
      </c>
      <c r="I371" s="29" t="s">
        <v>50</v>
      </c>
      <c r="J371" s="17">
        <v>0.63582066184922315</v>
      </c>
      <c r="L371" s="40" t="str">
        <f t="shared" si="65"/>
        <v>4369144136</v>
      </c>
      <c r="M371" s="53">
        <f t="shared" si="73"/>
        <v>44136</v>
      </c>
      <c r="N371" s="8">
        <f>VLOOKUP(B371,Assumptions!$B$6:$D$1323,3,FALSE)</f>
        <v>0.67846000000000006</v>
      </c>
      <c r="O371" s="54">
        <f t="shared" si="74"/>
        <v>8.7516003110903338</v>
      </c>
      <c r="P371" s="31">
        <f>Assumptions!$H$15</f>
        <v>0.94496666666666673</v>
      </c>
      <c r="Q371" s="10">
        <f t="shared" si="75"/>
        <v>8.1732725739699958</v>
      </c>
    </row>
    <row r="372" spans="2:17" x14ac:dyDescent="0.25">
      <c r="B372" s="13">
        <v>43691</v>
      </c>
      <c r="C372" s="16">
        <v>44166</v>
      </c>
      <c r="D372" s="14">
        <v>7.3449999999999998</v>
      </c>
      <c r="E372" s="18">
        <v>962</v>
      </c>
      <c r="F372" s="10">
        <f t="shared" si="69"/>
        <v>10.149100000000001</v>
      </c>
      <c r="H372" s="13">
        <v>43685</v>
      </c>
      <c r="I372" s="29" t="s">
        <v>51</v>
      </c>
      <c r="J372" s="17">
        <v>0.67092479786814574</v>
      </c>
      <c r="L372" s="40" t="str">
        <f t="shared" si="65"/>
        <v>4369144166</v>
      </c>
      <c r="M372" s="53">
        <f t="shared" si="73"/>
        <v>44166</v>
      </c>
      <c r="N372" s="8">
        <f>VLOOKUP(B372,Assumptions!$B$6:$D$1323,3,FALSE)</f>
        <v>0.67846000000000006</v>
      </c>
      <c r="O372" s="54">
        <f t="shared" si="74"/>
        <v>9.3242602841029196</v>
      </c>
      <c r="P372" s="31">
        <f>Assumptions!$H$15</f>
        <v>0.94496666666666673</v>
      </c>
      <c r="Q372" s="10">
        <f t="shared" si="75"/>
        <v>8.7144171598011226</v>
      </c>
    </row>
    <row r="373" spans="2:17" x14ac:dyDescent="0.25">
      <c r="B373" s="13">
        <v>43705</v>
      </c>
      <c r="C373" s="16">
        <v>43739</v>
      </c>
      <c r="D373" s="14">
        <v>4.55</v>
      </c>
      <c r="E373" s="18">
        <v>7584</v>
      </c>
      <c r="F373" s="10">
        <f t="shared" si="69"/>
        <v>80.011200000000002</v>
      </c>
      <c r="H373" s="13">
        <v>43699</v>
      </c>
      <c r="I373" s="34" t="s">
        <v>37</v>
      </c>
      <c r="J373" s="17">
        <v>0.64378568619341237</v>
      </c>
      <c r="L373" s="40" t="str">
        <f t="shared" ref="L373:L387" si="76">B373&amp;M373</f>
        <v>4370543739</v>
      </c>
      <c r="M373" s="53">
        <f t="shared" ref="M373:M387" si="77">IF(C373="",NA(),C373)</f>
        <v>43739</v>
      </c>
      <c r="N373" s="8">
        <f>VLOOKUP(B373,Assumptions!$B$6:$D$1323,3,FALSE)</f>
        <v>0.67509999999999992</v>
      </c>
      <c r="O373" s="54">
        <f t="shared" ref="O373:O387" si="78">(D373-J373)/N373/mmbtu_gj</f>
        <v>5.4844805351730761</v>
      </c>
      <c r="P373" s="31">
        <f>Assumptions!$H$15</f>
        <v>0.94496666666666673</v>
      </c>
      <c r="Q373" s="10">
        <f t="shared" ref="Q373:Q387" si="79">(O373-opex_2017)*P373-transport_2017</f>
        <v>5.0859532897207185</v>
      </c>
    </row>
    <row r="374" spans="2:17" x14ac:dyDescent="0.25">
      <c r="B374" s="13">
        <v>43705</v>
      </c>
      <c r="C374" s="16">
        <v>43770</v>
      </c>
      <c r="D374" s="14">
        <v>5.5</v>
      </c>
      <c r="E374" s="18">
        <v>7738</v>
      </c>
      <c r="F374" s="10">
        <f t="shared" si="69"/>
        <v>81.635900000000007</v>
      </c>
      <c r="H374" s="13">
        <v>43699</v>
      </c>
      <c r="I374" s="34" t="s">
        <v>38</v>
      </c>
      <c r="J374" s="17">
        <v>0.75453754121613081</v>
      </c>
      <c r="L374" s="40" t="str">
        <f t="shared" si="76"/>
        <v>4370543770</v>
      </c>
      <c r="M374" s="53">
        <f t="shared" si="77"/>
        <v>43770</v>
      </c>
      <c r="N374" s="8">
        <f>VLOOKUP(B374,Assumptions!$B$6:$D$1323,3,FALSE)</f>
        <v>0.67509999999999992</v>
      </c>
      <c r="O374" s="54">
        <f t="shared" si="78"/>
        <v>6.6628183695922463</v>
      </c>
      <c r="P374" s="31">
        <f>Assumptions!$H$15</f>
        <v>0.94496666666666673</v>
      </c>
      <c r="Q374" s="10">
        <f t="shared" si="79"/>
        <v>6.1994432653190206</v>
      </c>
    </row>
    <row r="375" spans="2:17" x14ac:dyDescent="0.25">
      <c r="B375" s="13">
        <v>43705</v>
      </c>
      <c r="C375" s="16">
        <v>43800</v>
      </c>
      <c r="D375" s="14">
        <v>6.3</v>
      </c>
      <c r="E375" s="18">
        <v>5989</v>
      </c>
      <c r="F375" s="10">
        <f t="shared" si="69"/>
        <v>63.183950000000003</v>
      </c>
      <c r="H375" s="13">
        <v>43699</v>
      </c>
      <c r="I375" s="34" t="s">
        <v>39</v>
      </c>
      <c r="J375" s="17">
        <v>0.73870246479865775</v>
      </c>
      <c r="L375" s="40" t="str">
        <f t="shared" si="76"/>
        <v>4370543800</v>
      </c>
      <c r="M375" s="53">
        <f t="shared" si="77"/>
        <v>43800</v>
      </c>
      <c r="N375" s="8">
        <f>VLOOKUP(B375,Assumptions!$B$6:$D$1323,3,FALSE)</f>
        <v>0.67509999999999992</v>
      </c>
      <c r="O375" s="54">
        <f t="shared" si="78"/>
        <v>7.8082833228868234</v>
      </c>
      <c r="P375" s="31">
        <f>Assumptions!$H$15</f>
        <v>0.94496666666666673</v>
      </c>
      <c r="Q375" s="10">
        <f t="shared" si="79"/>
        <v>7.2818694640172863</v>
      </c>
    </row>
    <row r="376" spans="2:17" x14ac:dyDescent="0.25">
      <c r="B376" s="13">
        <v>43705</v>
      </c>
      <c r="C376" s="16">
        <v>43831</v>
      </c>
      <c r="D376" s="14">
        <v>6.8</v>
      </c>
      <c r="E376" s="18">
        <v>4318</v>
      </c>
      <c r="F376" s="10">
        <f t="shared" si="69"/>
        <v>45.554900000000004</v>
      </c>
      <c r="H376" s="13">
        <v>43699</v>
      </c>
      <c r="I376" s="34" t="s">
        <v>40</v>
      </c>
      <c r="J376" s="17">
        <v>0.70957035982182592</v>
      </c>
      <c r="L376" s="40" t="str">
        <f t="shared" si="76"/>
        <v>4370543831</v>
      </c>
      <c r="M376" s="53">
        <f t="shared" si="77"/>
        <v>43831</v>
      </c>
      <c r="N376" s="8">
        <f>VLOOKUP(B376,Assumptions!$B$6:$D$1323,3,FALSE)</f>
        <v>0.67509999999999992</v>
      </c>
      <c r="O376" s="54">
        <f t="shared" si="78"/>
        <v>8.551205880930647</v>
      </c>
      <c r="P376" s="31">
        <f>Assumptions!$H$15</f>
        <v>0.94496666666666673</v>
      </c>
      <c r="Q376" s="10">
        <f t="shared" si="79"/>
        <v>7.9839065172834305</v>
      </c>
    </row>
    <row r="377" spans="2:17" x14ac:dyDescent="0.25">
      <c r="B377" s="13">
        <v>43705</v>
      </c>
      <c r="C377" s="16">
        <v>43862</v>
      </c>
      <c r="D377" s="14">
        <v>6.7750000000000004</v>
      </c>
      <c r="E377" s="18">
        <v>3353</v>
      </c>
      <c r="F377" s="10">
        <f t="shared" si="69"/>
        <v>35.37415</v>
      </c>
      <c r="H377" s="13">
        <v>43699</v>
      </c>
      <c r="I377" s="34" t="s">
        <v>41</v>
      </c>
      <c r="J377" s="17">
        <v>0.59876721313147918</v>
      </c>
      <c r="L377" s="40" t="str">
        <f t="shared" si="76"/>
        <v>4370543862</v>
      </c>
      <c r="M377" s="53">
        <f t="shared" si="77"/>
        <v>43862</v>
      </c>
      <c r="N377" s="8">
        <f>VLOOKUP(B377,Assumptions!$B$6:$D$1323,3,FALSE)</f>
        <v>0.67509999999999992</v>
      </c>
      <c r="O377" s="54">
        <f t="shared" si="78"/>
        <v>8.6716769176109718</v>
      </c>
      <c r="P377" s="31">
        <f>Assumptions!$H$15</f>
        <v>0.94496666666666673</v>
      </c>
      <c r="Q377" s="10">
        <f t="shared" si="79"/>
        <v>8.0977476312451149</v>
      </c>
    </row>
    <row r="378" spans="2:17" x14ac:dyDescent="0.25">
      <c r="B378" s="13">
        <v>43705</v>
      </c>
      <c r="C378" s="16">
        <v>43891</v>
      </c>
      <c r="D378" s="14">
        <v>6.3</v>
      </c>
      <c r="E378" s="18">
        <v>3658</v>
      </c>
      <c r="F378" s="10">
        <f t="shared" si="69"/>
        <v>38.591900000000003</v>
      </c>
      <c r="H378" s="13">
        <v>43699</v>
      </c>
      <c r="I378" s="34" t="s">
        <v>42</v>
      </c>
      <c r="J378" s="17">
        <v>0.52472201295511156</v>
      </c>
      <c r="L378" s="40" t="str">
        <f t="shared" si="76"/>
        <v>4370543891</v>
      </c>
      <c r="M378" s="53">
        <f t="shared" si="77"/>
        <v>43891</v>
      </c>
      <c r="N378" s="8">
        <f>VLOOKUP(B378,Assumptions!$B$6:$D$1323,3,FALSE)</f>
        <v>0.67509999999999992</v>
      </c>
      <c r="O378" s="54">
        <f t="shared" si="78"/>
        <v>8.1087204030786229</v>
      </c>
      <c r="P378" s="31">
        <f>Assumptions!$H$15</f>
        <v>0.94496666666666673</v>
      </c>
      <c r="Q378" s="10">
        <f t="shared" si="79"/>
        <v>7.5657724902291958</v>
      </c>
    </row>
    <row r="379" spans="2:17" x14ac:dyDescent="0.25">
      <c r="B379" s="13">
        <v>43705</v>
      </c>
      <c r="C379" s="16">
        <v>43922</v>
      </c>
      <c r="D379" s="14">
        <v>5.9249999999999998</v>
      </c>
      <c r="E379" s="18">
        <v>2584</v>
      </c>
      <c r="F379" s="10">
        <f t="shared" si="69"/>
        <v>27.261199999999999</v>
      </c>
      <c r="H379" s="13">
        <v>43699</v>
      </c>
      <c r="I379" s="34" t="s">
        <v>43</v>
      </c>
      <c r="J379" s="17">
        <v>0.49637699663871004</v>
      </c>
      <c r="L379" s="40" t="str">
        <f t="shared" si="76"/>
        <v>4370543922</v>
      </c>
      <c r="M379" s="53">
        <f t="shared" si="77"/>
        <v>43922</v>
      </c>
      <c r="N379" s="8">
        <f>VLOOKUP(B379,Assumptions!$B$6:$D$1323,3,FALSE)</f>
        <v>0.67509999999999992</v>
      </c>
      <c r="O379" s="54">
        <f t="shared" si="78"/>
        <v>7.622002993920213</v>
      </c>
      <c r="P379" s="31">
        <f>Assumptions!$H$15</f>
        <v>0.94496666666666673</v>
      </c>
      <c r="Q379" s="10">
        <f t="shared" si="79"/>
        <v>7.1058407624881381</v>
      </c>
    </row>
    <row r="380" spans="2:17" x14ac:dyDescent="0.25">
      <c r="B380" s="13">
        <v>43705</v>
      </c>
      <c r="C380" s="16">
        <v>43952</v>
      </c>
      <c r="D380" s="14">
        <v>5.8</v>
      </c>
      <c r="E380" s="18">
        <v>2539</v>
      </c>
      <c r="F380" s="10">
        <f t="shared" si="69"/>
        <v>26.786449999999999</v>
      </c>
      <c r="H380" s="13">
        <v>43699</v>
      </c>
      <c r="I380" s="34" t="s">
        <v>44</v>
      </c>
      <c r="J380" s="17">
        <v>0.47054984174393544</v>
      </c>
      <c r="L380" s="40" t="str">
        <f t="shared" si="76"/>
        <v>4370543952</v>
      </c>
      <c r="M380" s="53">
        <f t="shared" si="77"/>
        <v>43952</v>
      </c>
      <c r="N380" s="8">
        <f>VLOOKUP(B380,Assumptions!$B$6:$D$1323,3,FALSE)</f>
        <v>0.67509999999999992</v>
      </c>
      <c r="O380" s="54">
        <f t="shared" si="78"/>
        <v>7.4827603679652386</v>
      </c>
      <c r="P380" s="31">
        <f>Assumptions!$H$15</f>
        <v>0.94496666666666673</v>
      </c>
      <c r="Q380" s="10">
        <f t="shared" si="79"/>
        <v>6.9742611223815523</v>
      </c>
    </row>
    <row r="381" spans="2:17" x14ac:dyDescent="0.25">
      <c r="B381" s="13">
        <v>43705</v>
      </c>
      <c r="C381" s="16">
        <v>43983</v>
      </c>
      <c r="D381" s="14">
        <v>5.6</v>
      </c>
      <c r="E381" s="18">
        <v>2539</v>
      </c>
      <c r="F381" s="10">
        <f t="shared" si="69"/>
        <v>26.786449999999999</v>
      </c>
      <c r="H381" s="13">
        <v>43699</v>
      </c>
      <c r="I381" s="34" t="s">
        <v>45</v>
      </c>
      <c r="J381" s="17">
        <v>0.44400734225783833</v>
      </c>
      <c r="L381" s="40" t="str">
        <f t="shared" si="76"/>
        <v>4370543983</v>
      </c>
      <c r="M381" s="53">
        <f t="shared" si="77"/>
        <v>43983</v>
      </c>
      <c r="N381" s="8">
        <f>VLOOKUP(B381,Assumptions!$B$6:$D$1323,3,FALSE)</f>
        <v>0.67509999999999992</v>
      </c>
      <c r="O381" s="54">
        <f t="shared" si="78"/>
        <v>7.2392191260303544</v>
      </c>
      <c r="P381" s="31">
        <f>Assumptions!$H$15</f>
        <v>0.94496666666666673</v>
      </c>
      <c r="Q381" s="10">
        <f t="shared" si="79"/>
        <v>6.7441227667944847</v>
      </c>
    </row>
    <row r="382" spans="2:17" x14ac:dyDescent="0.25">
      <c r="B382" s="13">
        <v>43705</v>
      </c>
      <c r="C382" s="16">
        <v>44013</v>
      </c>
      <c r="D382" s="14">
        <v>5.6749999999999998</v>
      </c>
      <c r="E382" s="18">
        <v>2537</v>
      </c>
      <c r="F382" s="10">
        <f t="shared" si="69"/>
        <v>26.765350000000002</v>
      </c>
      <c r="H382" s="13">
        <v>43699</v>
      </c>
      <c r="I382" s="34" t="s">
        <v>46</v>
      </c>
      <c r="J382" s="17">
        <v>0.44535891146944501</v>
      </c>
      <c r="L382" s="40" t="str">
        <f t="shared" si="76"/>
        <v>4370544013</v>
      </c>
      <c r="M382" s="53">
        <f t="shared" si="77"/>
        <v>44013</v>
      </c>
      <c r="N382" s="8">
        <f>VLOOKUP(B382,Assumptions!$B$6:$D$1323,3,FALSE)</f>
        <v>0.67509999999999992</v>
      </c>
      <c r="O382" s="54">
        <f t="shared" si="78"/>
        <v>7.3426244572937485</v>
      </c>
      <c r="P382" s="31">
        <f>Assumptions!$H$15</f>
        <v>0.94496666666666673</v>
      </c>
      <c r="Q382" s="10">
        <f t="shared" si="79"/>
        <v>6.8418373579940166</v>
      </c>
    </row>
    <row r="383" spans="2:17" x14ac:dyDescent="0.25">
      <c r="B383" s="13">
        <v>43705</v>
      </c>
      <c r="C383" s="16">
        <v>44044</v>
      </c>
      <c r="D383" s="14">
        <v>5.85</v>
      </c>
      <c r="E383" s="18">
        <v>2537</v>
      </c>
      <c r="F383" s="10">
        <f t="shared" si="69"/>
        <v>26.765350000000002</v>
      </c>
      <c r="H383" s="13">
        <v>43699</v>
      </c>
      <c r="I383" s="34" t="s">
        <v>47</v>
      </c>
      <c r="J383" s="17">
        <v>0.46402844073603244</v>
      </c>
      <c r="L383" s="40" t="str">
        <f t="shared" si="76"/>
        <v>4370544044</v>
      </c>
      <c r="M383" s="53">
        <f t="shared" si="77"/>
        <v>44044</v>
      </c>
      <c r="N383" s="8">
        <f>VLOOKUP(B383,Assumptions!$B$6:$D$1323,3,FALSE)</f>
        <v>0.67509999999999992</v>
      </c>
      <c r="O383" s="54">
        <f t="shared" si="78"/>
        <v>7.5621186670101439</v>
      </c>
      <c r="P383" s="31">
        <f>Assumptions!$H$15</f>
        <v>0.94496666666666673</v>
      </c>
      <c r="Q383" s="10">
        <f t="shared" si="79"/>
        <v>7.0492520697023533</v>
      </c>
    </row>
    <row r="384" spans="2:17" x14ac:dyDescent="0.25">
      <c r="B384" s="13">
        <v>43705</v>
      </c>
      <c r="C384" s="16">
        <v>44075</v>
      </c>
      <c r="D384" s="14">
        <v>6.1</v>
      </c>
      <c r="E384" s="18">
        <v>2537</v>
      </c>
      <c r="F384" s="10">
        <f t="shared" si="69"/>
        <v>26.765350000000002</v>
      </c>
      <c r="H384" s="13">
        <v>43699</v>
      </c>
      <c r="I384" s="34" t="s">
        <v>48</v>
      </c>
      <c r="J384" s="17">
        <v>0.5027967911882818</v>
      </c>
      <c r="L384" s="40" t="str">
        <f t="shared" si="76"/>
        <v>4370544075</v>
      </c>
      <c r="M384" s="53">
        <f t="shared" si="77"/>
        <v>44075</v>
      </c>
      <c r="N384" s="8">
        <f>VLOOKUP(B384,Assumptions!$B$6:$D$1323,3,FALSE)</f>
        <v>0.67509999999999992</v>
      </c>
      <c r="O384" s="54">
        <f t="shared" si="78"/>
        <v>7.8586963192558015</v>
      </c>
      <c r="P384" s="31">
        <f>Assumptions!$H$15</f>
        <v>0.94496666666666673</v>
      </c>
      <c r="Q384" s="10">
        <f t="shared" si="79"/>
        <v>7.3295080651527584</v>
      </c>
    </row>
    <row r="385" spans="2:17" x14ac:dyDescent="0.25">
      <c r="B385" s="13">
        <v>43705</v>
      </c>
      <c r="C385" s="16">
        <v>44105</v>
      </c>
      <c r="D385" s="14">
        <v>6.45</v>
      </c>
      <c r="E385" s="18">
        <v>1019</v>
      </c>
      <c r="F385" s="10">
        <f t="shared" si="69"/>
        <v>10.750450000000001</v>
      </c>
      <c r="H385" s="13">
        <v>43699</v>
      </c>
      <c r="I385" s="34" t="s">
        <v>49</v>
      </c>
      <c r="J385" s="17">
        <v>0.6076092412827041</v>
      </c>
      <c r="L385" s="40" t="str">
        <f t="shared" si="76"/>
        <v>4370544105</v>
      </c>
      <c r="M385" s="53">
        <f t="shared" si="77"/>
        <v>44105</v>
      </c>
      <c r="N385" s="8">
        <f>VLOOKUP(B385,Assumptions!$B$6:$D$1323,3,FALSE)</f>
        <v>0.67509999999999992</v>
      </c>
      <c r="O385" s="54">
        <f t="shared" si="78"/>
        <v>8.2029494085373997</v>
      </c>
      <c r="P385" s="31">
        <f>Assumptions!$H$15</f>
        <v>0.94496666666666673</v>
      </c>
      <c r="Q385" s="10">
        <f t="shared" si="79"/>
        <v>7.6548157594208917</v>
      </c>
    </row>
    <row r="386" spans="2:17" x14ac:dyDescent="0.25">
      <c r="B386" s="13">
        <v>43705</v>
      </c>
      <c r="C386" s="16">
        <v>44136</v>
      </c>
      <c r="D386" s="14">
        <v>6.8</v>
      </c>
      <c r="E386" s="18">
        <v>1019</v>
      </c>
      <c r="F386" s="10">
        <f t="shared" si="69"/>
        <v>10.750450000000001</v>
      </c>
      <c r="H386" s="13">
        <v>43699</v>
      </c>
      <c r="I386" s="34" t="s">
        <v>50</v>
      </c>
      <c r="J386" s="17">
        <v>0.68773949223048136</v>
      </c>
      <c r="L386" s="40" t="str">
        <f t="shared" si="76"/>
        <v>4370544136</v>
      </c>
      <c r="M386" s="53">
        <f t="shared" si="77"/>
        <v>44136</v>
      </c>
      <c r="N386" s="8">
        <f>VLOOKUP(B386,Assumptions!$B$6:$D$1323,3,FALSE)</f>
        <v>0.67509999999999992</v>
      </c>
      <c r="O386" s="54">
        <f t="shared" si="78"/>
        <v>8.5818572888545486</v>
      </c>
      <c r="P386" s="31">
        <f>Assumptions!$H$15</f>
        <v>0.94496666666666673</v>
      </c>
      <c r="Q386" s="10">
        <f t="shared" si="79"/>
        <v>8.0128710760579214</v>
      </c>
    </row>
    <row r="387" spans="2:17" x14ac:dyDescent="0.25">
      <c r="B387" s="13">
        <v>43705</v>
      </c>
      <c r="C387" s="16">
        <v>44166</v>
      </c>
      <c r="D387" s="14">
        <v>7.2249999999999996</v>
      </c>
      <c r="E387" s="18">
        <v>1019</v>
      </c>
      <c r="F387" s="10">
        <f t="shared" si="69"/>
        <v>10.750450000000001</v>
      </c>
      <c r="H387" s="13">
        <v>43699</v>
      </c>
      <c r="I387" s="34" t="s">
        <v>51</v>
      </c>
      <c r="J387" s="17">
        <v>0.67068046371292589</v>
      </c>
      <c r="L387" s="40" t="str">
        <f t="shared" si="76"/>
        <v>4370544166</v>
      </c>
      <c r="M387" s="53">
        <f t="shared" si="77"/>
        <v>44166</v>
      </c>
      <c r="N387" s="8">
        <f>VLOOKUP(B387,Assumptions!$B$6:$D$1323,3,FALSE)</f>
        <v>0.67509999999999992</v>
      </c>
      <c r="O387" s="54">
        <f t="shared" si="78"/>
        <v>9.2025257782235883</v>
      </c>
      <c r="P387" s="31">
        <f>Assumptions!$H$15</f>
        <v>0.94496666666666673</v>
      </c>
      <c r="Q387" s="10">
        <f t="shared" si="79"/>
        <v>8.5993821095620184</v>
      </c>
    </row>
    <row r="388" spans="2:17" x14ac:dyDescent="0.25">
      <c r="B388" s="13">
        <v>43721</v>
      </c>
      <c r="C388" s="16">
        <v>43739</v>
      </c>
      <c r="D388" s="14">
        <v>4.5830000000000002</v>
      </c>
      <c r="E388" s="18">
        <v>7414</v>
      </c>
      <c r="F388" s="10">
        <f t="shared" si="69"/>
        <v>78.217699999999994</v>
      </c>
      <c r="H388" s="13">
        <v>43720</v>
      </c>
      <c r="I388" s="29">
        <v>43739</v>
      </c>
      <c r="J388" s="17">
        <v>0.49753717505644524</v>
      </c>
      <c r="L388" s="40" t="str">
        <f t="shared" ref="L388:L443" si="80">B388&amp;M388</f>
        <v>4372143739</v>
      </c>
      <c r="M388" s="53">
        <f t="shared" ref="M388:M402" si="81">IF(C388="",NA(),C388)</f>
        <v>43739</v>
      </c>
      <c r="N388" s="8">
        <f>VLOOKUP(B388,Assumptions!$B$6:$D$1323,3,FALSE)</f>
        <v>0.68691999999999998</v>
      </c>
      <c r="O388" s="54">
        <f t="shared" ref="O388:O402" si="82">(D388-J388)/N388/mmbtu_gj</f>
        <v>5.6374492099821021</v>
      </c>
      <c r="P388" s="31">
        <f>Assumptions!$H$15</f>
        <v>0.94496666666666673</v>
      </c>
      <c r="Q388" s="10">
        <f t="shared" ref="Q388:Q402" si="83">(O388-opex_2017)*P388-transport_2017</f>
        <v>5.2305035884594213</v>
      </c>
    </row>
    <row r="389" spans="2:17" x14ac:dyDescent="0.25">
      <c r="B389" s="13">
        <v>43721</v>
      </c>
      <c r="C389" s="16">
        <v>43770</v>
      </c>
      <c r="D389" s="14">
        <v>6.05</v>
      </c>
      <c r="E389" s="18">
        <v>7319</v>
      </c>
      <c r="F389" s="10">
        <f t="shared" si="69"/>
        <v>77.215450000000004</v>
      </c>
      <c r="H389" s="13">
        <v>43720</v>
      </c>
      <c r="I389" s="29">
        <v>43770</v>
      </c>
      <c r="J389" s="17">
        <v>0.65695649490481711</v>
      </c>
      <c r="L389" s="40" t="str">
        <f t="shared" si="80"/>
        <v>4372143770</v>
      </c>
      <c r="M389" s="53">
        <f t="shared" si="81"/>
        <v>43770</v>
      </c>
      <c r="N389" s="8">
        <f>VLOOKUP(B389,Assumptions!$B$6:$D$1323,3,FALSE)</f>
        <v>0.68691999999999998</v>
      </c>
      <c r="O389" s="54">
        <f t="shared" si="82"/>
        <v>7.4417538844250757</v>
      </c>
      <c r="P389" s="31">
        <f>Assumptions!$H$15</f>
        <v>0.94496666666666673</v>
      </c>
      <c r="Q389" s="10">
        <f t="shared" si="83"/>
        <v>6.9355113623188833</v>
      </c>
    </row>
    <row r="390" spans="2:17" x14ac:dyDescent="0.25">
      <c r="B390" s="13">
        <v>43721</v>
      </c>
      <c r="C390" s="16">
        <v>43800</v>
      </c>
      <c r="D390" s="14">
        <v>6.8</v>
      </c>
      <c r="E390" s="18">
        <v>7497</v>
      </c>
      <c r="F390" s="10">
        <f t="shared" si="69"/>
        <v>79.093350000000001</v>
      </c>
      <c r="H390" s="13">
        <v>43720</v>
      </c>
      <c r="I390" s="29">
        <v>43800</v>
      </c>
      <c r="J390" s="17">
        <v>0.63819821924385134</v>
      </c>
      <c r="L390" s="40" t="str">
        <f t="shared" si="80"/>
        <v>4372143800</v>
      </c>
      <c r="M390" s="53">
        <f t="shared" si="81"/>
        <v>43800</v>
      </c>
      <c r="N390" s="8">
        <f>VLOOKUP(B390,Assumptions!$B$6:$D$1323,3,FALSE)</f>
        <v>0.68691999999999998</v>
      </c>
      <c r="O390" s="54">
        <f t="shared" si="82"/>
        <v>8.5025481981885331</v>
      </c>
      <c r="P390" s="31">
        <f>Assumptions!$H$15</f>
        <v>0.94496666666666673</v>
      </c>
      <c r="Q390" s="10">
        <f t="shared" si="83"/>
        <v>7.9379266290148909</v>
      </c>
    </row>
    <row r="391" spans="2:17" x14ac:dyDescent="0.25">
      <c r="B391" s="13">
        <v>43721</v>
      </c>
      <c r="C391" s="16">
        <v>43831</v>
      </c>
      <c r="D391" s="14">
        <v>7.2249999999999996</v>
      </c>
      <c r="E391" s="18">
        <v>4785</v>
      </c>
      <c r="F391" s="10">
        <f t="shared" si="69"/>
        <v>50.481749999999998</v>
      </c>
      <c r="H391" s="13">
        <v>43720</v>
      </c>
      <c r="I391" s="29">
        <v>43831</v>
      </c>
      <c r="J391" s="17">
        <v>0.61240675095500485</v>
      </c>
      <c r="L391" s="40" t="str">
        <f t="shared" si="80"/>
        <v>4372143831</v>
      </c>
      <c r="M391" s="53">
        <f t="shared" si="81"/>
        <v>43831</v>
      </c>
      <c r="N391" s="8">
        <f>VLOOKUP(B391,Assumptions!$B$6:$D$1323,3,FALSE)</f>
        <v>0.68691999999999998</v>
      </c>
      <c r="O391" s="54">
        <f t="shared" si="82"/>
        <v>9.1245864140929314</v>
      </c>
      <c r="P391" s="31">
        <f>Assumptions!$H$15</f>
        <v>0.94496666666666673</v>
      </c>
      <c r="Q391" s="10">
        <f t="shared" si="83"/>
        <v>8.5257320084373518</v>
      </c>
    </row>
    <row r="392" spans="2:17" x14ac:dyDescent="0.25">
      <c r="B392" s="13">
        <v>43721</v>
      </c>
      <c r="C392" s="16">
        <v>43862</v>
      </c>
      <c r="D392" s="14">
        <v>7.2</v>
      </c>
      <c r="E392" s="18">
        <v>3413</v>
      </c>
      <c r="F392" s="10">
        <f t="shared" si="69"/>
        <v>36.007150000000003</v>
      </c>
      <c r="H392" s="13">
        <v>43720</v>
      </c>
      <c r="I392" s="29">
        <v>43862</v>
      </c>
      <c r="J392" s="17">
        <v>0.58969711143580195</v>
      </c>
      <c r="L392" s="40" t="str">
        <f t="shared" si="80"/>
        <v>4372143862</v>
      </c>
      <c r="M392" s="53">
        <f t="shared" si="81"/>
        <v>43862</v>
      </c>
      <c r="N392" s="8">
        <f>VLOOKUP(B392,Assumptions!$B$6:$D$1323,3,FALSE)</f>
        <v>0.68691999999999998</v>
      </c>
      <c r="O392" s="54">
        <f t="shared" si="82"/>
        <v>9.1214259910426438</v>
      </c>
      <c r="P392" s="31">
        <f>Assumptions!$H$15</f>
        <v>0.94496666666666673</v>
      </c>
      <c r="Q392" s="10">
        <f t="shared" si="83"/>
        <v>8.5227455140022652</v>
      </c>
    </row>
    <row r="393" spans="2:17" x14ac:dyDescent="0.25">
      <c r="B393" s="13">
        <v>43721</v>
      </c>
      <c r="C393" s="16">
        <v>43891</v>
      </c>
      <c r="D393" s="14">
        <v>6.95</v>
      </c>
      <c r="E393" s="18">
        <v>3612</v>
      </c>
      <c r="F393" s="10">
        <f t="shared" ref="F393:F456" si="84">E393*10000*mmbtu_gj/1000000</f>
        <v>38.1066</v>
      </c>
      <c r="H393" s="13">
        <v>43720</v>
      </c>
      <c r="I393" s="29">
        <v>43891</v>
      </c>
      <c r="J393" s="17">
        <v>0.53727234445384076</v>
      </c>
      <c r="L393" s="40" t="str">
        <f t="shared" si="80"/>
        <v>4372143891</v>
      </c>
      <c r="M393" s="53">
        <f t="shared" si="81"/>
        <v>43891</v>
      </c>
      <c r="N393" s="8">
        <f>VLOOKUP(B393,Assumptions!$B$6:$D$1323,3,FALSE)</f>
        <v>0.68691999999999998</v>
      </c>
      <c r="O393" s="54">
        <f t="shared" si="82"/>
        <v>8.8487958414083838</v>
      </c>
      <c r="P393" s="31">
        <f>Assumptions!$H$15</f>
        <v>0.94496666666666673</v>
      </c>
      <c r="Q393" s="10">
        <f t="shared" si="83"/>
        <v>8.2651191102695432</v>
      </c>
    </row>
    <row r="394" spans="2:17" x14ac:dyDescent="0.25">
      <c r="B394" s="13">
        <v>43721</v>
      </c>
      <c r="C394" s="16">
        <v>43922</v>
      </c>
      <c r="D394" s="14">
        <v>6.15</v>
      </c>
      <c r="E394" s="18">
        <v>2651</v>
      </c>
      <c r="F394" s="10">
        <f t="shared" si="84"/>
        <v>27.968050000000002</v>
      </c>
      <c r="H394" s="13">
        <v>43720</v>
      </c>
      <c r="I394" s="29">
        <v>43922</v>
      </c>
      <c r="J394" s="17">
        <v>0.45877736206637176</v>
      </c>
      <c r="L394" s="40" t="str">
        <f t="shared" si="80"/>
        <v>4372143922</v>
      </c>
      <c r="M394" s="53">
        <f t="shared" si="81"/>
        <v>43922</v>
      </c>
      <c r="N394" s="8">
        <f>VLOOKUP(B394,Assumptions!$B$6:$D$1323,3,FALSE)</f>
        <v>0.68691999999999998</v>
      </c>
      <c r="O394" s="54">
        <f t="shared" si="82"/>
        <v>7.8532053622332167</v>
      </c>
      <c r="P394" s="31">
        <f>Assumptions!$H$15</f>
        <v>0.94496666666666673</v>
      </c>
      <c r="Q394" s="10">
        <f t="shared" si="83"/>
        <v>7.3243192937983164</v>
      </c>
    </row>
    <row r="395" spans="2:17" x14ac:dyDescent="0.25">
      <c r="B395" s="13">
        <v>43721</v>
      </c>
      <c r="C395" s="16">
        <v>43952</v>
      </c>
      <c r="D395" s="14">
        <v>5.9249999999999998</v>
      </c>
      <c r="E395" s="18">
        <v>2594</v>
      </c>
      <c r="F395" s="10">
        <f t="shared" si="84"/>
        <v>27.366700000000002</v>
      </c>
      <c r="H395" s="13">
        <v>43720</v>
      </c>
      <c r="I395" s="29">
        <v>43952</v>
      </c>
      <c r="J395" s="17">
        <v>0.45302908915893697</v>
      </c>
      <c r="L395" s="40" t="str">
        <f t="shared" si="80"/>
        <v>4372143952</v>
      </c>
      <c r="M395" s="53">
        <f t="shared" si="81"/>
        <v>43952</v>
      </c>
      <c r="N395" s="8">
        <f>VLOOKUP(B395,Assumptions!$B$6:$D$1323,3,FALSE)</f>
        <v>0.68691999999999998</v>
      </c>
      <c r="O395" s="54">
        <f t="shared" si="82"/>
        <v>7.5506642478853525</v>
      </c>
      <c r="P395" s="31">
        <f>Assumptions!$H$15</f>
        <v>0.94496666666666673</v>
      </c>
      <c r="Q395" s="10">
        <f t="shared" si="83"/>
        <v>7.0384280254433964</v>
      </c>
    </row>
    <row r="396" spans="2:17" x14ac:dyDescent="0.25">
      <c r="B396" s="13">
        <v>43721</v>
      </c>
      <c r="C396" s="16">
        <v>43983</v>
      </c>
      <c r="D396" s="14">
        <v>5.7</v>
      </c>
      <c r="E396" s="18">
        <v>2594</v>
      </c>
      <c r="F396" s="10">
        <f t="shared" si="84"/>
        <v>27.366700000000002</v>
      </c>
      <c r="H396" s="13">
        <v>43720</v>
      </c>
      <c r="I396" s="29">
        <v>43983</v>
      </c>
      <c r="J396" s="17">
        <v>0.43052606310321201</v>
      </c>
      <c r="L396" s="40" t="str">
        <f t="shared" si="80"/>
        <v>4372143983</v>
      </c>
      <c r="M396" s="53">
        <f t="shared" si="81"/>
        <v>43983</v>
      </c>
      <c r="N396" s="8">
        <f>VLOOKUP(B396,Assumptions!$B$6:$D$1323,3,FALSE)</f>
        <v>0.68691999999999998</v>
      </c>
      <c r="O396" s="54">
        <f t="shared" si="82"/>
        <v>7.2712426854576755</v>
      </c>
      <c r="P396" s="31">
        <f>Assumptions!$H$15</f>
        <v>0.94496666666666673</v>
      </c>
      <c r="Q396" s="10">
        <f t="shared" si="83"/>
        <v>6.7743839630013225</v>
      </c>
    </row>
    <row r="397" spans="2:17" x14ac:dyDescent="0.25">
      <c r="B397" s="13">
        <v>43721</v>
      </c>
      <c r="C397" s="16">
        <v>44013</v>
      </c>
      <c r="D397" s="14">
        <v>5.8250000000000002</v>
      </c>
      <c r="E397" s="18">
        <v>2600</v>
      </c>
      <c r="F397" s="10">
        <f t="shared" si="84"/>
        <v>27.43</v>
      </c>
      <c r="H397" s="13">
        <v>43720</v>
      </c>
      <c r="I397" s="29">
        <v>44013</v>
      </c>
      <c r="J397" s="17">
        <v>0.44087434543964987</v>
      </c>
      <c r="L397" s="40" t="str">
        <f t="shared" si="80"/>
        <v>4372144013</v>
      </c>
      <c r="M397" s="53">
        <f t="shared" si="81"/>
        <v>44013</v>
      </c>
      <c r="N397" s="8">
        <f>VLOOKUP(B397,Assumptions!$B$6:$D$1323,3,FALSE)</f>
        <v>0.68691999999999998</v>
      </c>
      <c r="O397" s="54">
        <f t="shared" si="82"/>
        <v>7.4294483191546279</v>
      </c>
      <c r="P397" s="31">
        <f>Assumptions!$H$15</f>
        <v>0.94496666666666673</v>
      </c>
      <c r="Q397" s="10">
        <f t="shared" si="83"/>
        <v>6.9238830133238194</v>
      </c>
    </row>
    <row r="398" spans="2:17" x14ac:dyDescent="0.25">
      <c r="B398" s="13">
        <v>43721</v>
      </c>
      <c r="C398" s="16">
        <v>44044</v>
      </c>
      <c r="D398" s="14">
        <v>6.05</v>
      </c>
      <c r="E398" s="18">
        <v>2600</v>
      </c>
      <c r="F398" s="10">
        <f t="shared" si="84"/>
        <v>27.43</v>
      </c>
      <c r="H398" s="13">
        <v>43720</v>
      </c>
      <c r="I398" s="29">
        <v>44044</v>
      </c>
      <c r="J398" s="17">
        <v>0.47806533445982113</v>
      </c>
      <c r="L398" s="40" t="str">
        <f t="shared" si="80"/>
        <v>4372144044</v>
      </c>
      <c r="M398" s="53">
        <f t="shared" si="81"/>
        <v>44044</v>
      </c>
      <c r="N398" s="8">
        <f>VLOOKUP(B398,Assumptions!$B$6:$D$1323,3,FALSE)</f>
        <v>0.68691999999999998</v>
      </c>
      <c r="O398" s="54">
        <f t="shared" si="82"/>
        <v>7.6886022524890674</v>
      </c>
      <c r="P398" s="31">
        <f>Assumptions!$H$15</f>
        <v>0.94496666666666673</v>
      </c>
      <c r="Q398" s="10">
        <f t="shared" si="83"/>
        <v>7.1687748418604196</v>
      </c>
    </row>
    <row r="399" spans="2:17" x14ac:dyDescent="0.25">
      <c r="B399" s="13">
        <v>43721</v>
      </c>
      <c r="C399" s="16">
        <v>44075</v>
      </c>
      <c r="D399" s="14">
        <v>6.2</v>
      </c>
      <c r="E399" s="18">
        <v>2600</v>
      </c>
      <c r="F399" s="10">
        <f t="shared" si="84"/>
        <v>27.43</v>
      </c>
      <c r="H399" s="13">
        <v>43720</v>
      </c>
      <c r="I399" s="29">
        <v>44075</v>
      </c>
      <c r="J399" s="17">
        <v>0.51771703821471693</v>
      </c>
      <c r="L399" s="40" t="str">
        <f t="shared" si="80"/>
        <v>4372144075</v>
      </c>
      <c r="M399" s="53">
        <f t="shared" si="81"/>
        <v>44075</v>
      </c>
      <c r="N399" s="8">
        <f>VLOOKUP(B399,Assumptions!$B$6:$D$1323,3,FALSE)</f>
        <v>0.68691999999999998</v>
      </c>
      <c r="O399" s="54">
        <f t="shared" si="82"/>
        <v>7.840869680231096</v>
      </c>
      <c r="P399" s="31">
        <f>Assumptions!$H$15</f>
        <v>0.94496666666666673</v>
      </c>
      <c r="Q399" s="10">
        <f t="shared" si="83"/>
        <v>7.3126624854957125</v>
      </c>
    </row>
    <row r="400" spans="2:17" x14ac:dyDescent="0.25">
      <c r="B400" s="13">
        <v>43721</v>
      </c>
      <c r="C400" s="16">
        <v>44105</v>
      </c>
      <c r="D400" s="14">
        <v>6.7</v>
      </c>
      <c r="E400" s="18">
        <v>1051</v>
      </c>
      <c r="F400" s="10">
        <f t="shared" si="84"/>
        <v>11.088050000000001</v>
      </c>
      <c r="H400" s="13">
        <v>43720</v>
      </c>
      <c r="I400" s="29">
        <v>44105</v>
      </c>
      <c r="J400" s="17">
        <v>0.5481820468493217</v>
      </c>
      <c r="L400" s="40" t="str">
        <f t="shared" si="80"/>
        <v>4372144105</v>
      </c>
      <c r="M400" s="53">
        <f t="shared" si="81"/>
        <v>44105</v>
      </c>
      <c r="N400" s="8">
        <f>VLOOKUP(B400,Assumptions!$B$6:$D$1323,3,FALSE)</f>
        <v>0.68691999999999998</v>
      </c>
      <c r="O400" s="54">
        <f t="shared" si="82"/>
        <v>8.4887717122777051</v>
      </c>
      <c r="P400" s="31">
        <f>Assumptions!$H$15</f>
        <v>0.94496666666666673</v>
      </c>
      <c r="Q400" s="10">
        <f t="shared" si="83"/>
        <v>7.9249083090453558</v>
      </c>
    </row>
    <row r="401" spans="2:17" x14ac:dyDescent="0.25">
      <c r="B401" s="13">
        <v>43721</v>
      </c>
      <c r="C401" s="16">
        <v>44136</v>
      </c>
      <c r="D401" s="14">
        <v>7.1</v>
      </c>
      <c r="E401" s="18">
        <v>1051</v>
      </c>
      <c r="F401" s="10">
        <f t="shared" si="84"/>
        <v>11.088050000000001</v>
      </c>
      <c r="H401" s="13">
        <v>43720</v>
      </c>
      <c r="I401" s="29">
        <v>44136</v>
      </c>
      <c r="J401" s="17">
        <v>0.58480779487698964</v>
      </c>
      <c r="L401" s="40" t="str">
        <f t="shared" si="80"/>
        <v>4372144136</v>
      </c>
      <c r="M401" s="53">
        <f t="shared" si="81"/>
        <v>44136</v>
      </c>
      <c r="N401" s="8">
        <f>VLOOKUP(B401,Assumptions!$B$6:$D$1323,3,FALSE)</f>
        <v>0.68691999999999998</v>
      </c>
      <c r="O401" s="54">
        <f t="shared" si="82"/>
        <v>8.9901846433175443</v>
      </c>
      <c r="P401" s="31">
        <f>Assumptions!$H$15</f>
        <v>0.94496666666666673</v>
      </c>
      <c r="Q401" s="10">
        <f t="shared" si="83"/>
        <v>8.3987268151136369</v>
      </c>
    </row>
    <row r="402" spans="2:17" x14ac:dyDescent="0.25">
      <c r="B402" s="13">
        <v>43721</v>
      </c>
      <c r="C402" s="16">
        <v>44166</v>
      </c>
      <c r="D402" s="14">
        <v>7.5750000000000002</v>
      </c>
      <c r="E402" s="18">
        <v>1051</v>
      </c>
      <c r="F402" s="10">
        <f t="shared" si="84"/>
        <v>11.088050000000001</v>
      </c>
      <c r="H402" s="13">
        <v>43720</v>
      </c>
      <c r="I402" s="29">
        <v>44166</v>
      </c>
      <c r="J402" s="17">
        <v>0.62021213809354836</v>
      </c>
      <c r="L402" s="40" t="str">
        <f t="shared" si="80"/>
        <v>4372144166</v>
      </c>
      <c r="M402" s="53">
        <f t="shared" si="81"/>
        <v>44166</v>
      </c>
      <c r="N402" s="8">
        <f>VLOOKUP(B402,Assumptions!$B$6:$D$1323,3,FALSE)</f>
        <v>0.68691999999999998</v>
      </c>
      <c r="O402" s="54">
        <f t="shared" si="82"/>
        <v>9.5967739807397034</v>
      </c>
      <c r="P402" s="31">
        <f>Assumptions!$H$15</f>
        <v>0.94496666666666673</v>
      </c>
      <c r="Q402" s="10">
        <f t="shared" si="83"/>
        <v>8.9719335193329961</v>
      </c>
    </row>
    <row r="403" spans="2:17" x14ac:dyDescent="0.25">
      <c r="B403" s="13">
        <v>43735</v>
      </c>
      <c r="C403" s="16">
        <v>43770</v>
      </c>
      <c r="D403" s="14">
        <v>5.75</v>
      </c>
      <c r="E403" s="18">
        <v>6702</v>
      </c>
      <c r="F403" s="10">
        <f t="shared" si="84"/>
        <v>70.706100000000006</v>
      </c>
      <c r="H403" s="13">
        <v>43735</v>
      </c>
      <c r="I403" s="29">
        <v>43770</v>
      </c>
      <c r="J403" s="17">
        <v>0.63383032072835777</v>
      </c>
      <c r="L403" s="40" t="str">
        <f t="shared" si="80"/>
        <v>4373543770</v>
      </c>
      <c r="M403" s="53">
        <f t="shared" ref="M403:M416" si="85">IF(C403="",NA(),C403)</f>
        <v>43770</v>
      </c>
      <c r="N403" s="8">
        <f>VLOOKUP(B403,Assumptions!$B$6:$D$1323,3,FALSE)</f>
        <v>0.67710000000000004</v>
      </c>
      <c r="O403" s="54">
        <f t="shared" ref="O403:O416" si="86">(D403-J403)/N403/mmbtu_gj</f>
        <v>7.162088218813917</v>
      </c>
      <c r="P403" s="31">
        <f>Assumptions!$H$15</f>
        <v>0.94496666666666673</v>
      </c>
      <c r="Q403" s="10">
        <f t="shared" ref="Q403:Q416" si="87">(O403-opex_2017)*P403-transport_2017</f>
        <v>6.6712366305051916</v>
      </c>
    </row>
    <row r="404" spans="2:17" x14ac:dyDescent="0.25">
      <c r="B404" s="13">
        <v>43735</v>
      </c>
      <c r="C404" s="16">
        <v>43800</v>
      </c>
      <c r="D404" s="14">
        <v>6.45</v>
      </c>
      <c r="E404" s="18">
        <v>8251</v>
      </c>
      <c r="F404" s="10">
        <f t="shared" si="84"/>
        <v>87.048050000000003</v>
      </c>
      <c r="H404" s="13">
        <v>43735</v>
      </c>
      <c r="I404" s="29">
        <v>43800</v>
      </c>
      <c r="J404" s="17">
        <v>0.63090966877383858</v>
      </c>
      <c r="L404" s="40" t="str">
        <f t="shared" si="80"/>
        <v>4373543800</v>
      </c>
      <c r="M404" s="53">
        <f t="shared" si="85"/>
        <v>43800</v>
      </c>
      <c r="N404" s="8">
        <f>VLOOKUP(B404,Assumptions!$B$6:$D$1323,3,FALSE)</f>
        <v>0.67710000000000004</v>
      </c>
      <c r="O404" s="54">
        <f t="shared" si="86"/>
        <v>8.1461016577194787</v>
      </c>
      <c r="P404" s="31">
        <f>Assumptions!$H$15</f>
        <v>0.94496666666666673</v>
      </c>
      <c r="Q404" s="10">
        <f t="shared" si="87"/>
        <v>7.6010965298229838</v>
      </c>
    </row>
    <row r="405" spans="2:17" x14ac:dyDescent="0.25">
      <c r="B405" s="13">
        <v>43735</v>
      </c>
      <c r="C405" s="16">
        <v>43831</v>
      </c>
      <c r="D405" s="14">
        <v>6.9249999999999998</v>
      </c>
      <c r="E405" s="18">
        <v>4723</v>
      </c>
      <c r="F405" s="10">
        <f t="shared" si="84"/>
        <v>49.827649999999998</v>
      </c>
      <c r="H405" s="13">
        <v>43735</v>
      </c>
      <c r="I405" s="29">
        <v>43831</v>
      </c>
      <c r="J405" s="17">
        <v>0.5796317680067371</v>
      </c>
      <c r="L405" s="40" t="str">
        <f t="shared" si="80"/>
        <v>4373543831</v>
      </c>
      <c r="M405" s="53">
        <f t="shared" si="85"/>
        <v>43831</v>
      </c>
      <c r="N405" s="8">
        <f>VLOOKUP(B405,Assumptions!$B$6:$D$1323,3,FALSE)</f>
        <v>0.67710000000000004</v>
      </c>
      <c r="O405" s="54">
        <f t="shared" si="86"/>
        <v>8.8828342114065535</v>
      </c>
      <c r="P405" s="31">
        <f>Assumptions!$H$15</f>
        <v>0.94496666666666673</v>
      </c>
      <c r="Q405" s="10">
        <f t="shared" si="87"/>
        <v>8.2972842353054812</v>
      </c>
    </row>
    <row r="406" spans="2:17" x14ac:dyDescent="0.25">
      <c r="B406" s="13">
        <v>43735</v>
      </c>
      <c r="C406" s="16">
        <v>43862</v>
      </c>
      <c r="D406" s="14">
        <v>6.9749999999999996</v>
      </c>
      <c r="E406" s="18">
        <v>3512</v>
      </c>
      <c r="F406" s="10">
        <f t="shared" si="84"/>
        <v>37.051600000000001</v>
      </c>
      <c r="H406" s="13">
        <v>43735</v>
      </c>
      <c r="I406" s="29">
        <v>43862</v>
      </c>
      <c r="J406" s="17">
        <v>0.5599838944397737</v>
      </c>
      <c r="L406" s="40" t="str">
        <f t="shared" si="80"/>
        <v>4373543862</v>
      </c>
      <c r="M406" s="53">
        <f t="shared" si="85"/>
        <v>43862</v>
      </c>
      <c r="N406" s="8">
        <f>VLOOKUP(B406,Assumptions!$B$6:$D$1323,3,FALSE)</f>
        <v>0.67710000000000004</v>
      </c>
      <c r="O406" s="54">
        <f t="shared" si="86"/>
        <v>8.9803337561852175</v>
      </c>
      <c r="P406" s="31">
        <f>Assumptions!$H$15</f>
        <v>0.94496666666666673</v>
      </c>
      <c r="Q406" s="10">
        <f t="shared" si="87"/>
        <v>8.3894180551364919</v>
      </c>
    </row>
    <row r="407" spans="2:17" x14ac:dyDescent="0.25">
      <c r="B407" s="13">
        <v>43735</v>
      </c>
      <c r="C407" s="16">
        <v>43891</v>
      </c>
      <c r="D407" s="14">
        <v>6.65</v>
      </c>
      <c r="E407" s="18">
        <v>3732</v>
      </c>
      <c r="F407" s="10">
        <f t="shared" si="84"/>
        <v>39.372599999999998</v>
      </c>
      <c r="H407" s="13">
        <v>43735</v>
      </c>
      <c r="I407" s="29">
        <v>43891</v>
      </c>
      <c r="J407" s="17">
        <v>0.51092110060768925</v>
      </c>
      <c r="L407" s="40" t="str">
        <f t="shared" si="80"/>
        <v>4373543891</v>
      </c>
      <c r="M407" s="53">
        <f t="shared" si="85"/>
        <v>43891</v>
      </c>
      <c r="N407" s="8">
        <f>VLOOKUP(B407,Assumptions!$B$6:$D$1323,3,FALSE)</f>
        <v>0.67710000000000004</v>
      </c>
      <c r="O407" s="54">
        <f t="shared" si="86"/>
        <v>8.5940512954148787</v>
      </c>
      <c r="P407" s="31">
        <f>Assumptions!$H$15</f>
        <v>0.94496666666666673</v>
      </c>
      <c r="Q407" s="10">
        <f t="shared" si="87"/>
        <v>8.0243940057905476</v>
      </c>
    </row>
    <row r="408" spans="2:17" x14ac:dyDescent="0.25">
      <c r="B408" s="13">
        <v>43735</v>
      </c>
      <c r="C408" s="16">
        <v>43922</v>
      </c>
      <c r="D408" s="14">
        <v>6.15</v>
      </c>
      <c r="E408" s="18">
        <v>2964</v>
      </c>
      <c r="F408" s="10">
        <f t="shared" si="84"/>
        <v>31.270199999999999</v>
      </c>
      <c r="H408" s="13">
        <v>43735</v>
      </c>
      <c r="I408" s="29">
        <v>43922</v>
      </c>
      <c r="J408" s="17">
        <v>0.46206555706132535</v>
      </c>
      <c r="L408" s="40" t="str">
        <f t="shared" si="80"/>
        <v>4373543922</v>
      </c>
      <c r="M408" s="53">
        <f t="shared" si="85"/>
        <v>43922</v>
      </c>
      <c r="N408" s="8">
        <f>VLOOKUP(B408,Assumptions!$B$6:$D$1323,3,FALSE)</f>
        <v>0.67710000000000004</v>
      </c>
      <c r="O408" s="54">
        <f t="shared" si="86"/>
        <v>7.9624974965561588</v>
      </c>
      <c r="P408" s="31">
        <f>Assumptions!$H$15</f>
        <v>0.94496666666666673</v>
      </c>
      <c r="Q408" s="10">
        <f t="shared" si="87"/>
        <v>7.4275967176623521</v>
      </c>
    </row>
    <row r="409" spans="2:17" x14ac:dyDescent="0.25">
      <c r="B409" s="13">
        <v>43735</v>
      </c>
      <c r="C409" s="16">
        <v>43952</v>
      </c>
      <c r="D409" s="14">
        <v>6.0250000000000004</v>
      </c>
      <c r="E409" s="18">
        <v>2968</v>
      </c>
      <c r="F409" s="10">
        <f t="shared" si="84"/>
        <v>31.3124</v>
      </c>
      <c r="H409" s="13">
        <v>43735</v>
      </c>
      <c r="I409" s="29">
        <v>43952</v>
      </c>
      <c r="J409" s="17">
        <v>0.45064469986811001</v>
      </c>
      <c r="L409" s="40" t="str">
        <f t="shared" si="80"/>
        <v>4373543952</v>
      </c>
      <c r="M409" s="53">
        <f t="shared" si="85"/>
        <v>43952</v>
      </c>
      <c r="N409" s="8">
        <f>VLOOKUP(B409,Assumptions!$B$6:$D$1323,3,FALSE)</f>
        <v>0.67710000000000004</v>
      </c>
      <c r="O409" s="54">
        <f t="shared" si="86"/>
        <v>7.8034988918196433</v>
      </c>
      <c r="P409" s="31">
        <f>Assumptions!$H$15</f>
        <v>0.94496666666666673</v>
      </c>
      <c r="Q409" s="10">
        <f t="shared" si="87"/>
        <v>7.2773483361398368</v>
      </c>
    </row>
    <row r="410" spans="2:17" x14ac:dyDescent="0.25">
      <c r="B410" s="13">
        <v>43735</v>
      </c>
      <c r="C410" s="16">
        <v>43983</v>
      </c>
      <c r="D410" s="14">
        <v>5.8250000000000002</v>
      </c>
      <c r="E410" s="18">
        <v>2968</v>
      </c>
      <c r="F410" s="10">
        <f t="shared" si="84"/>
        <v>31.3124</v>
      </c>
      <c r="H410" s="13">
        <v>43735</v>
      </c>
      <c r="I410" s="29">
        <v>43983</v>
      </c>
      <c r="J410" s="17">
        <v>0.43430241320544627</v>
      </c>
      <c r="L410" s="40" t="str">
        <f t="shared" si="80"/>
        <v>4373543983</v>
      </c>
      <c r="M410" s="53">
        <f t="shared" si="85"/>
        <v>43983</v>
      </c>
      <c r="N410" s="8">
        <f>VLOOKUP(B410,Assumptions!$B$6:$D$1323,3,FALSE)</f>
        <v>0.67710000000000004</v>
      </c>
      <c r="O410" s="54">
        <f t="shared" si="86"/>
        <v>7.5463978128001337</v>
      </c>
      <c r="P410" s="31">
        <f>Assumptions!$H$15</f>
        <v>0.94496666666666673</v>
      </c>
      <c r="Q410" s="10">
        <f t="shared" si="87"/>
        <v>7.0343963865023671</v>
      </c>
    </row>
    <row r="411" spans="2:17" x14ac:dyDescent="0.25">
      <c r="B411" s="13">
        <v>43735</v>
      </c>
      <c r="C411" s="16">
        <v>44013</v>
      </c>
      <c r="D411" s="14">
        <v>5.85</v>
      </c>
      <c r="E411" s="18">
        <v>3030</v>
      </c>
      <c r="F411" s="10">
        <f t="shared" si="84"/>
        <v>31.966499999999996</v>
      </c>
      <c r="H411" s="13">
        <v>43735</v>
      </c>
      <c r="I411" s="29">
        <v>44013</v>
      </c>
      <c r="J411" s="17">
        <v>0.4297183984222181</v>
      </c>
      <c r="L411" s="40" t="str">
        <f t="shared" si="80"/>
        <v>4373544013</v>
      </c>
      <c r="M411" s="53">
        <f t="shared" si="85"/>
        <v>44013</v>
      </c>
      <c r="N411" s="8">
        <f>VLOOKUP(B411,Assumptions!$B$6:$D$1323,3,FALSE)</f>
        <v>0.67710000000000004</v>
      </c>
      <c r="O411" s="54">
        <f t="shared" si="86"/>
        <v>7.5878122570087818</v>
      </c>
      <c r="P411" s="31">
        <f>Assumptions!$H$15</f>
        <v>0.94496666666666673</v>
      </c>
      <c r="Q411" s="10">
        <f t="shared" si="87"/>
        <v>7.0735316557980656</v>
      </c>
    </row>
    <row r="412" spans="2:17" x14ac:dyDescent="0.25">
      <c r="B412" s="13">
        <v>43735</v>
      </c>
      <c r="C412" s="16">
        <v>44044</v>
      </c>
      <c r="D412" s="14">
        <v>6.125</v>
      </c>
      <c r="E412" s="18">
        <v>3030</v>
      </c>
      <c r="F412" s="10">
        <f t="shared" si="84"/>
        <v>31.966499999999996</v>
      </c>
      <c r="H412" s="13">
        <v>43735</v>
      </c>
      <c r="I412" s="29">
        <v>44044</v>
      </c>
      <c r="J412" s="17">
        <v>0.45484887427950482</v>
      </c>
      <c r="L412" s="40" t="str">
        <f t="shared" si="80"/>
        <v>4373544044</v>
      </c>
      <c r="M412" s="53">
        <f t="shared" si="85"/>
        <v>44044</v>
      </c>
      <c r="N412" s="8">
        <f>VLOOKUP(B412,Assumptions!$B$6:$D$1323,3,FALSE)</f>
        <v>0.67710000000000004</v>
      </c>
      <c r="O412" s="54">
        <f t="shared" si="86"/>
        <v>7.9376027618768576</v>
      </c>
      <c r="P412" s="31">
        <f>Assumptions!$H$15</f>
        <v>0.94496666666666673</v>
      </c>
      <c r="Q412" s="10">
        <f t="shared" si="87"/>
        <v>7.4040720232149022</v>
      </c>
    </row>
    <row r="413" spans="2:17" x14ac:dyDescent="0.25">
      <c r="B413" s="13">
        <v>43735</v>
      </c>
      <c r="C413" s="16">
        <v>44075</v>
      </c>
      <c r="D413" s="14">
        <v>6.3250000000000002</v>
      </c>
      <c r="E413" s="18">
        <v>3030</v>
      </c>
      <c r="F413" s="10">
        <f t="shared" si="84"/>
        <v>31.966499999999996</v>
      </c>
      <c r="H413" s="13">
        <v>43735</v>
      </c>
      <c r="I413" s="29">
        <v>44075</v>
      </c>
      <c r="J413" s="17">
        <v>0.48604713261793786</v>
      </c>
      <c r="L413" s="40" t="str">
        <f t="shared" si="80"/>
        <v>4373544075</v>
      </c>
      <c r="M413" s="53">
        <f t="shared" si="85"/>
        <v>44075</v>
      </c>
      <c r="N413" s="8">
        <f>VLOOKUP(B413,Assumptions!$B$6:$D$1323,3,FALSE)</f>
        <v>0.67710000000000004</v>
      </c>
      <c r="O413" s="54">
        <f t="shared" si="86"/>
        <v>8.1739070756621839</v>
      </c>
      <c r="P413" s="31">
        <f>Assumptions!$H$15</f>
        <v>0.94496666666666673</v>
      </c>
      <c r="Q413" s="10">
        <f t="shared" si="87"/>
        <v>7.6273717229315752</v>
      </c>
    </row>
    <row r="414" spans="2:17" x14ac:dyDescent="0.25">
      <c r="B414" s="13">
        <v>43735</v>
      </c>
      <c r="C414" s="16">
        <v>44105</v>
      </c>
      <c r="D414" s="14">
        <v>6.8</v>
      </c>
      <c r="E414" s="18">
        <v>1360</v>
      </c>
      <c r="F414" s="10">
        <f t="shared" si="84"/>
        <v>14.348000000000001</v>
      </c>
      <c r="H414" s="13">
        <v>43735</v>
      </c>
      <c r="I414" s="29">
        <v>44105</v>
      </c>
      <c r="J414" s="17">
        <v>0.55113015624999906</v>
      </c>
      <c r="L414" s="40" t="str">
        <f t="shared" si="80"/>
        <v>4373544105</v>
      </c>
      <c r="M414" s="53">
        <f t="shared" si="85"/>
        <v>44105</v>
      </c>
      <c r="N414" s="8">
        <f>VLOOKUP(B414,Assumptions!$B$6:$D$1323,3,FALSE)</f>
        <v>0.67710000000000004</v>
      </c>
      <c r="O414" s="54">
        <f t="shared" si="86"/>
        <v>8.7477468290682108</v>
      </c>
      <c r="P414" s="31">
        <f>Assumptions!$H$15</f>
        <v>0.94496666666666673</v>
      </c>
      <c r="Q414" s="10">
        <f t="shared" si="87"/>
        <v>8.1696311619084909</v>
      </c>
    </row>
    <row r="415" spans="2:17" x14ac:dyDescent="0.25">
      <c r="B415" s="13">
        <v>43735</v>
      </c>
      <c r="C415" s="16">
        <v>44136</v>
      </c>
      <c r="D415" s="14">
        <v>7.1</v>
      </c>
      <c r="E415" s="18">
        <v>1360</v>
      </c>
      <c r="F415" s="10">
        <f t="shared" si="84"/>
        <v>14.348000000000001</v>
      </c>
      <c r="H415" s="13">
        <v>43735</v>
      </c>
      <c r="I415" s="29">
        <v>44136</v>
      </c>
      <c r="J415" s="17">
        <v>0.58946546419605661</v>
      </c>
      <c r="L415" s="40" t="str">
        <f t="shared" si="80"/>
        <v>4373544136</v>
      </c>
      <c r="M415" s="53">
        <f t="shared" si="85"/>
        <v>44136</v>
      </c>
      <c r="N415" s="8">
        <f>VLOOKUP(B415,Assumptions!$B$6:$D$1323,3,FALSE)</f>
        <v>0.67710000000000004</v>
      </c>
      <c r="O415" s="54">
        <f t="shared" si="86"/>
        <v>9.1140493025440161</v>
      </c>
      <c r="P415" s="31">
        <f>Assumptions!$H$15</f>
        <v>0.94496666666666673</v>
      </c>
      <c r="Q415" s="10">
        <f t="shared" si="87"/>
        <v>8.5157747892606785</v>
      </c>
    </row>
    <row r="416" spans="2:17" x14ac:dyDescent="0.25">
      <c r="B416" s="13">
        <v>43735</v>
      </c>
      <c r="C416" s="16">
        <v>44166</v>
      </c>
      <c r="D416" s="14">
        <v>7.25</v>
      </c>
      <c r="E416" s="18">
        <v>1360</v>
      </c>
      <c r="F416" s="10">
        <f t="shared" si="84"/>
        <v>14.348000000000001</v>
      </c>
      <c r="H416" s="13">
        <v>43735</v>
      </c>
      <c r="I416" s="29">
        <v>44166</v>
      </c>
      <c r="J416" s="17">
        <v>0.59333286074347558</v>
      </c>
      <c r="L416" s="40" t="str">
        <f t="shared" si="80"/>
        <v>4373544166</v>
      </c>
      <c r="M416" s="53">
        <f t="shared" si="85"/>
        <v>44166</v>
      </c>
      <c r="N416" s="8">
        <f>VLOOKUP(B416,Assumptions!$B$6:$D$1323,3,FALSE)</f>
        <v>0.67710000000000004</v>
      </c>
      <c r="O416" s="54">
        <f t="shared" si="86"/>
        <v>9.3186192568621333</v>
      </c>
      <c r="P416" s="31">
        <f>Assumptions!$H$15</f>
        <v>0.94496666666666673</v>
      </c>
      <c r="Q416" s="10">
        <f t="shared" si="87"/>
        <v>8.7090865770928207</v>
      </c>
    </row>
    <row r="417" spans="2:17" x14ac:dyDescent="0.25">
      <c r="B417" s="13">
        <v>43752</v>
      </c>
      <c r="C417" s="16">
        <v>43770</v>
      </c>
      <c r="D417" s="14">
        <v>5.8230000000000004</v>
      </c>
      <c r="E417" s="18">
        <v>6802</v>
      </c>
      <c r="F417" s="10">
        <f t="shared" si="84"/>
        <v>71.761099999999999</v>
      </c>
      <c r="H417" s="13">
        <v>43748</v>
      </c>
      <c r="I417" s="29">
        <v>43770</v>
      </c>
      <c r="J417" s="17">
        <v>0.78292809256041895</v>
      </c>
      <c r="L417" s="40" t="str">
        <f t="shared" si="80"/>
        <v>4375243770</v>
      </c>
      <c r="M417" s="53">
        <f t="shared" ref="M417:M430" si="88">IF(C417="",NA(),C417)</f>
        <v>43770</v>
      </c>
      <c r="N417" s="8">
        <f>VLOOKUP(B417,Assumptions!$B$6:$D$1323,3,FALSE)</f>
        <v>0.67589999999999983</v>
      </c>
      <c r="O417" s="54">
        <f t="shared" ref="O417:O430" si="89">(D417-J417)/N417/mmbtu_gj</f>
        <v>7.0680860238861198</v>
      </c>
      <c r="P417" s="31">
        <f>Assumptions!$H$15</f>
        <v>0.94496666666666673</v>
      </c>
      <c r="Q417" s="10">
        <f t="shared" ref="Q417:Q430" si="90">(O417-opex_2017)*P417-transport_2017</f>
        <v>6.5824076897049215</v>
      </c>
    </row>
    <row r="418" spans="2:17" x14ac:dyDescent="0.25">
      <c r="B418" s="13">
        <v>43752</v>
      </c>
      <c r="C418" s="16">
        <v>43800</v>
      </c>
      <c r="D418" s="14">
        <v>6.7750000000000004</v>
      </c>
      <c r="E418" s="18">
        <v>7369</v>
      </c>
      <c r="F418" s="10">
        <f t="shared" si="84"/>
        <v>77.742949999999993</v>
      </c>
      <c r="H418" s="13">
        <v>43748</v>
      </c>
      <c r="I418" s="29">
        <v>43800</v>
      </c>
      <c r="J418" s="17">
        <v>0.83043866064460548</v>
      </c>
      <c r="L418" s="40" t="str">
        <f t="shared" si="80"/>
        <v>4375243800</v>
      </c>
      <c r="M418" s="53">
        <f t="shared" si="88"/>
        <v>43800</v>
      </c>
      <c r="N418" s="8">
        <f>VLOOKUP(B418,Assumptions!$B$6:$D$1323,3,FALSE)</f>
        <v>0.67589999999999983</v>
      </c>
      <c r="O418" s="54">
        <f t="shared" si="89"/>
        <v>8.3365221156490623</v>
      </c>
      <c r="P418" s="31">
        <f>Assumptions!$H$15</f>
        <v>0.94496666666666673</v>
      </c>
      <c r="Q418" s="10">
        <f t="shared" si="90"/>
        <v>7.7810375152178421</v>
      </c>
    </row>
    <row r="419" spans="2:17" x14ac:dyDescent="0.25">
      <c r="B419" s="13">
        <v>43752</v>
      </c>
      <c r="C419" s="16">
        <v>43831</v>
      </c>
      <c r="D419" s="14">
        <v>7.2750000000000004</v>
      </c>
      <c r="E419" s="18">
        <v>4590</v>
      </c>
      <c r="F419" s="10">
        <f t="shared" si="84"/>
        <v>48.424500000000002</v>
      </c>
      <c r="H419" s="13">
        <v>43748</v>
      </c>
      <c r="I419" s="29">
        <v>43831</v>
      </c>
      <c r="J419" s="17">
        <v>0.80726077807747576</v>
      </c>
      <c r="L419" s="40" t="str">
        <f t="shared" si="80"/>
        <v>4375243831</v>
      </c>
      <c r="M419" s="53">
        <f t="shared" si="88"/>
        <v>43831</v>
      </c>
      <c r="N419" s="8">
        <f>VLOOKUP(B419,Assumptions!$B$6:$D$1323,3,FALSE)</f>
        <v>0.67589999999999983</v>
      </c>
      <c r="O419" s="54">
        <f t="shared" si="89"/>
        <v>9.0702152747329023</v>
      </c>
      <c r="P419" s="31">
        <f>Assumptions!$H$15</f>
        <v>0.94496666666666673</v>
      </c>
      <c r="Q419" s="10">
        <f t="shared" si="90"/>
        <v>8.474353094113436</v>
      </c>
    </row>
    <row r="420" spans="2:17" x14ac:dyDescent="0.25">
      <c r="B420" s="13">
        <v>43752</v>
      </c>
      <c r="C420" s="16">
        <v>43862</v>
      </c>
      <c r="D420" s="14">
        <v>7.3250000000000002</v>
      </c>
      <c r="E420" s="18">
        <v>3448</v>
      </c>
      <c r="F420" s="10">
        <f t="shared" si="84"/>
        <v>36.376399999999997</v>
      </c>
      <c r="H420" s="13">
        <v>43748</v>
      </c>
      <c r="I420" s="29">
        <v>43862</v>
      </c>
      <c r="J420" s="17">
        <v>0.72211207257670806</v>
      </c>
      <c r="L420" s="40" t="str">
        <f t="shared" si="80"/>
        <v>4375243862</v>
      </c>
      <c r="M420" s="53">
        <f t="shared" si="88"/>
        <v>43862</v>
      </c>
      <c r="N420" s="8">
        <f>VLOOKUP(B420,Assumptions!$B$6:$D$1323,3,FALSE)</f>
        <v>0.67589999999999983</v>
      </c>
      <c r="O420" s="54">
        <f t="shared" si="89"/>
        <v>9.259744847730909</v>
      </c>
      <c r="P420" s="31">
        <f>Assumptions!$H$15</f>
        <v>0.94496666666666673</v>
      </c>
      <c r="Q420" s="10">
        <f t="shared" si="90"/>
        <v>8.6534522229441198</v>
      </c>
    </row>
    <row r="421" spans="2:17" x14ac:dyDescent="0.25">
      <c r="B421" s="13">
        <v>43752</v>
      </c>
      <c r="C421" s="16">
        <v>43891</v>
      </c>
      <c r="D421" s="14">
        <v>6.9249999999999998</v>
      </c>
      <c r="E421" s="18">
        <v>4568</v>
      </c>
      <c r="F421" s="10">
        <f t="shared" si="84"/>
        <v>48.192399999999999</v>
      </c>
      <c r="H421" s="13">
        <v>43748</v>
      </c>
      <c r="I421" s="29">
        <v>43891</v>
      </c>
      <c r="J421" s="17">
        <v>0.58322423837095605</v>
      </c>
      <c r="L421" s="40" t="str">
        <f t="shared" si="80"/>
        <v>4375243891</v>
      </c>
      <c r="M421" s="53">
        <f t="shared" si="88"/>
        <v>43891</v>
      </c>
      <c r="N421" s="8">
        <f>VLOOKUP(B421,Assumptions!$B$6:$D$1323,3,FALSE)</f>
        <v>0.67589999999999983</v>
      </c>
      <c r="O421" s="54">
        <f t="shared" si="89"/>
        <v>8.8935668876520566</v>
      </c>
      <c r="P421" s="31">
        <f>Assumptions!$H$15</f>
        <v>0.94496666666666673</v>
      </c>
      <c r="Q421" s="10">
        <f t="shared" si="90"/>
        <v>8.3074262566016053</v>
      </c>
    </row>
    <row r="422" spans="2:17" x14ac:dyDescent="0.25">
      <c r="B422" s="13">
        <v>43752</v>
      </c>
      <c r="C422" s="16">
        <v>43922</v>
      </c>
      <c r="D422" s="14">
        <v>6.2</v>
      </c>
      <c r="E422" s="18">
        <v>3270</v>
      </c>
      <c r="F422" s="10">
        <f t="shared" si="84"/>
        <v>34.4985</v>
      </c>
      <c r="H422" s="13">
        <v>43748</v>
      </c>
      <c r="I422" s="29">
        <v>43922</v>
      </c>
      <c r="J422" s="17">
        <v>0.52229231063501458</v>
      </c>
      <c r="L422" s="40" t="str">
        <f t="shared" si="80"/>
        <v>4375243922</v>
      </c>
      <c r="M422" s="53">
        <f t="shared" si="88"/>
        <v>43922</v>
      </c>
      <c r="N422" s="8">
        <f>VLOOKUP(B422,Assumptions!$B$6:$D$1323,3,FALSE)</f>
        <v>0.67589999999999983</v>
      </c>
      <c r="O422" s="54">
        <f t="shared" si="89"/>
        <v>7.9622924243749953</v>
      </c>
      <c r="P422" s="31">
        <f>Assumptions!$H$15</f>
        <v>0.94496666666666673</v>
      </c>
      <c r="Q422" s="10">
        <f t="shared" si="90"/>
        <v>7.4274029312868919</v>
      </c>
    </row>
    <row r="423" spans="2:17" x14ac:dyDescent="0.25">
      <c r="B423" s="13">
        <v>43752</v>
      </c>
      <c r="C423" s="16">
        <v>43952</v>
      </c>
      <c r="D423" s="14">
        <v>6</v>
      </c>
      <c r="E423" s="18">
        <v>3278</v>
      </c>
      <c r="F423" s="10">
        <f t="shared" si="84"/>
        <v>34.582900000000002</v>
      </c>
      <c r="H423" s="13">
        <v>43748</v>
      </c>
      <c r="I423" s="29">
        <v>43952</v>
      </c>
      <c r="J423" s="17">
        <v>0.46199521025578788</v>
      </c>
      <c r="L423" s="40" t="str">
        <f t="shared" si="80"/>
        <v>4375243952</v>
      </c>
      <c r="M423" s="53">
        <f t="shared" si="88"/>
        <v>43952</v>
      </c>
      <c r="N423" s="8">
        <f>VLOOKUP(B423,Assumptions!$B$6:$D$1323,3,FALSE)</f>
        <v>0.67589999999999983</v>
      </c>
      <c r="O423" s="54">
        <f t="shared" si="89"/>
        <v>7.7663761496789103</v>
      </c>
      <c r="P423" s="31">
        <f>Assumptions!$H$15</f>
        <v>0.94496666666666673</v>
      </c>
      <c r="Q423" s="10">
        <f t="shared" si="90"/>
        <v>7.2422685822415822</v>
      </c>
    </row>
    <row r="424" spans="2:17" x14ac:dyDescent="0.25">
      <c r="B424" s="13">
        <v>43752</v>
      </c>
      <c r="C424" s="16">
        <v>43983</v>
      </c>
      <c r="D424" s="14">
        <v>5.8</v>
      </c>
      <c r="E424" s="18">
        <v>3278</v>
      </c>
      <c r="F424" s="10">
        <f t="shared" si="84"/>
        <v>34.582900000000002</v>
      </c>
      <c r="H424" s="13">
        <v>43748</v>
      </c>
      <c r="I424" s="29">
        <v>43983</v>
      </c>
      <c r="J424" s="17">
        <v>0.43983023570852547</v>
      </c>
      <c r="L424" s="40" t="str">
        <f t="shared" si="80"/>
        <v>4375243983</v>
      </c>
      <c r="M424" s="53">
        <f t="shared" si="88"/>
        <v>43983</v>
      </c>
      <c r="N424" s="8">
        <f>VLOOKUP(B424,Assumptions!$B$6:$D$1323,3,FALSE)</f>
        <v>0.67589999999999983</v>
      </c>
      <c r="O424" s="54">
        <f t="shared" si="89"/>
        <v>7.5169842201501753</v>
      </c>
      <c r="P424" s="31">
        <f>Assumptions!$H$15</f>
        <v>0.94496666666666673</v>
      </c>
      <c r="Q424" s="10">
        <f t="shared" si="90"/>
        <v>7.0066015219012447</v>
      </c>
    </row>
    <row r="425" spans="2:17" x14ac:dyDescent="0.25">
      <c r="B425" s="13">
        <v>43752</v>
      </c>
      <c r="C425" s="16">
        <v>44013</v>
      </c>
      <c r="D425" s="14">
        <v>5.9249999999999998</v>
      </c>
      <c r="E425" s="18">
        <v>3256</v>
      </c>
      <c r="F425" s="10">
        <f t="shared" si="84"/>
        <v>34.3508</v>
      </c>
      <c r="H425" s="13">
        <v>43748</v>
      </c>
      <c r="I425" s="29">
        <v>44013</v>
      </c>
      <c r="J425" s="17">
        <v>0.44675977844532788</v>
      </c>
      <c r="L425" s="40" t="str">
        <f t="shared" si="80"/>
        <v>4375244013</v>
      </c>
      <c r="M425" s="53">
        <f t="shared" si="88"/>
        <v>44013</v>
      </c>
      <c r="N425" s="8">
        <f>VLOOKUP(B425,Assumptions!$B$6:$D$1323,3,FALSE)</f>
        <v>0.67589999999999983</v>
      </c>
      <c r="O425" s="54">
        <f t="shared" si="89"/>
        <v>7.6825636333295808</v>
      </c>
      <c r="P425" s="31">
        <f>Assumptions!$H$15</f>
        <v>0.94496666666666673</v>
      </c>
      <c r="Q425" s="10">
        <f t="shared" si="90"/>
        <v>7.16306854804201</v>
      </c>
    </row>
    <row r="426" spans="2:17" x14ac:dyDescent="0.25">
      <c r="B426" s="13">
        <v>43752</v>
      </c>
      <c r="C426" s="16">
        <v>44044</v>
      </c>
      <c r="D426" s="14">
        <v>6.1</v>
      </c>
      <c r="E426" s="18">
        <v>3256</v>
      </c>
      <c r="F426" s="10">
        <f t="shared" si="84"/>
        <v>34.3508</v>
      </c>
      <c r="H426" s="13">
        <v>43748</v>
      </c>
      <c r="I426" s="29">
        <v>44044</v>
      </c>
      <c r="J426" s="17">
        <v>0.46331674236088438</v>
      </c>
      <c r="L426" s="40" t="str">
        <f t="shared" si="80"/>
        <v>4375244044</v>
      </c>
      <c r="M426" s="53">
        <f t="shared" si="88"/>
        <v>44044</v>
      </c>
      <c r="N426" s="8">
        <f>VLOOKUP(B426,Assumptions!$B$6:$D$1323,3,FALSE)</f>
        <v>0.67589999999999983</v>
      </c>
      <c r="O426" s="54">
        <f t="shared" si="89"/>
        <v>7.9047606633516097</v>
      </c>
      <c r="P426" s="31">
        <f>Assumptions!$H$15</f>
        <v>0.94496666666666673</v>
      </c>
      <c r="Q426" s="10">
        <f t="shared" si="90"/>
        <v>7.3730373348451606</v>
      </c>
    </row>
    <row r="427" spans="2:17" x14ac:dyDescent="0.25">
      <c r="B427" s="13">
        <v>43752</v>
      </c>
      <c r="C427" s="16">
        <v>44075</v>
      </c>
      <c r="D427" s="14">
        <v>6.2</v>
      </c>
      <c r="E427" s="18">
        <v>3256</v>
      </c>
      <c r="F427" s="10">
        <f t="shared" si="84"/>
        <v>34.3508</v>
      </c>
      <c r="H427" s="13">
        <v>43748</v>
      </c>
      <c r="I427" s="29">
        <v>44075</v>
      </c>
      <c r="J427" s="17">
        <v>0.50343869611055414</v>
      </c>
      <c r="L427" s="40" t="str">
        <f t="shared" si="80"/>
        <v>4375244075</v>
      </c>
      <c r="M427" s="53">
        <f t="shared" si="88"/>
        <v>44075</v>
      </c>
      <c r="N427" s="8">
        <f>VLOOKUP(B427,Assumptions!$B$6:$D$1323,3,FALSE)</f>
        <v>0.67589999999999983</v>
      </c>
      <c r="O427" s="54">
        <f t="shared" si="89"/>
        <v>7.9887323188382799</v>
      </c>
      <c r="P427" s="31">
        <f>Assumptions!$H$15</f>
        <v>0.94496666666666673</v>
      </c>
      <c r="Q427" s="10">
        <f t="shared" si="90"/>
        <v>7.4523877502248812</v>
      </c>
    </row>
    <row r="428" spans="2:17" x14ac:dyDescent="0.25">
      <c r="B428" s="13">
        <v>43752</v>
      </c>
      <c r="C428" s="16">
        <v>44105</v>
      </c>
      <c r="D428" s="14">
        <v>6.7750000000000004</v>
      </c>
      <c r="E428" s="18">
        <v>1387</v>
      </c>
      <c r="F428" s="10">
        <f t="shared" si="84"/>
        <v>14.632849999999999</v>
      </c>
      <c r="H428" s="13">
        <v>43748</v>
      </c>
      <c r="I428" s="29">
        <v>44105</v>
      </c>
      <c r="J428" s="17">
        <v>0.55824050226661015</v>
      </c>
      <c r="L428" s="40" t="str">
        <f t="shared" si="80"/>
        <v>4375244105</v>
      </c>
      <c r="M428" s="53">
        <f t="shared" si="88"/>
        <v>44105</v>
      </c>
      <c r="N428" s="8">
        <f>VLOOKUP(B428,Assumptions!$B$6:$D$1323,3,FALSE)</f>
        <v>0.67589999999999983</v>
      </c>
      <c r="O428" s="54">
        <f t="shared" si="89"/>
        <v>8.7182468279729424</v>
      </c>
      <c r="P428" s="31">
        <f>Assumptions!$H$15</f>
        <v>0.94496666666666673</v>
      </c>
      <c r="Q428" s="10">
        <f t="shared" si="90"/>
        <v>8.1417546442068325</v>
      </c>
    </row>
    <row r="429" spans="2:17" x14ac:dyDescent="0.25">
      <c r="B429" s="13">
        <v>43752</v>
      </c>
      <c r="C429" s="16">
        <v>44136</v>
      </c>
      <c r="D429" s="14">
        <v>6.95</v>
      </c>
      <c r="E429" s="18">
        <v>1387</v>
      </c>
      <c r="F429" s="10">
        <f t="shared" si="84"/>
        <v>14.632849999999999</v>
      </c>
      <c r="H429" s="13">
        <v>43748</v>
      </c>
      <c r="I429" s="29">
        <v>44136</v>
      </c>
      <c r="J429" s="17">
        <v>0.59071075275802964</v>
      </c>
      <c r="L429" s="40" t="str">
        <f t="shared" si="80"/>
        <v>4375244136</v>
      </c>
      <c r="M429" s="53">
        <f t="shared" si="88"/>
        <v>44136</v>
      </c>
      <c r="N429" s="8">
        <f>VLOOKUP(B429,Assumptions!$B$6:$D$1323,3,FALSE)</f>
        <v>0.67589999999999983</v>
      </c>
      <c r="O429" s="54">
        <f t="shared" si="89"/>
        <v>8.9181274147960305</v>
      </c>
      <c r="P429" s="31">
        <f>Assumptions!$H$15</f>
        <v>0.94496666666666673</v>
      </c>
      <c r="Q429" s="10">
        <f t="shared" si="90"/>
        <v>8.3306351360684232</v>
      </c>
    </row>
    <row r="430" spans="2:17" x14ac:dyDescent="0.25">
      <c r="B430" s="13">
        <v>43752</v>
      </c>
      <c r="C430" s="16">
        <v>44166</v>
      </c>
      <c r="D430" s="14">
        <v>7.125</v>
      </c>
      <c r="E430" s="18">
        <v>1387</v>
      </c>
      <c r="F430" s="10">
        <f t="shared" si="84"/>
        <v>14.632849999999999</v>
      </c>
      <c r="H430" s="13">
        <v>43748</v>
      </c>
      <c r="I430" s="29">
        <v>44166</v>
      </c>
      <c r="J430" s="17">
        <v>0.62286741619851826</v>
      </c>
      <c r="L430" s="40" t="str">
        <f t="shared" si="80"/>
        <v>4375244166</v>
      </c>
      <c r="M430" s="53">
        <f t="shared" si="88"/>
        <v>44166</v>
      </c>
      <c r="N430" s="8">
        <f>VLOOKUP(B430,Assumptions!$B$6:$D$1323,3,FALSE)</f>
        <v>0.67589999999999983</v>
      </c>
      <c r="O430" s="54">
        <f t="shared" si="89"/>
        <v>9.118447769204316</v>
      </c>
      <c r="P430" s="31">
        <f>Assumptions!$H$15</f>
        <v>0.94496666666666673</v>
      </c>
      <c r="Q430" s="10">
        <f t="shared" si="90"/>
        <v>8.5199311936391062</v>
      </c>
    </row>
    <row r="431" spans="2:17" x14ac:dyDescent="0.25">
      <c r="B431" s="13">
        <v>43768</v>
      </c>
      <c r="C431" s="16">
        <v>43800</v>
      </c>
      <c r="D431" s="14">
        <v>6.125</v>
      </c>
      <c r="E431" s="18">
        <v>6402</v>
      </c>
      <c r="F431" s="10">
        <f t="shared" si="84"/>
        <v>67.5411</v>
      </c>
      <c r="H431" s="13">
        <v>43762</v>
      </c>
      <c r="I431" s="16">
        <v>43800</v>
      </c>
      <c r="J431" s="17">
        <v>0.84804871869293164</v>
      </c>
      <c r="L431" s="40" t="str">
        <f t="shared" si="80"/>
        <v>4376843800</v>
      </c>
      <c r="M431" s="53">
        <f t="shared" ref="M431:M441" si="91">IF(C431="",NA(),C431)</f>
        <v>43800</v>
      </c>
      <c r="N431" s="8">
        <f>VLOOKUP(B431,Assumptions!$B$6:$D$1323,3,FALSE)</f>
        <v>0.68385999999999991</v>
      </c>
      <c r="O431" s="54">
        <f t="shared" ref="O431:O441" si="92">(D431-J431)/N431/mmbtu_gj</f>
        <v>7.314142596059571</v>
      </c>
      <c r="P431" s="31">
        <f>Assumptions!$H$15</f>
        <v>0.94496666666666673</v>
      </c>
      <c r="Q431" s="10">
        <f t="shared" ref="Q431:Q441" si="93">(O431-opex_2017)*P431-transport_2017</f>
        <v>6.8149229485230931</v>
      </c>
    </row>
    <row r="432" spans="2:17" x14ac:dyDescent="0.25">
      <c r="B432" s="13">
        <v>43768</v>
      </c>
      <c r="C432" s="16">
        <v>43831</v>
      </c>
      <c r="D432" s="14">
        <v>6.3250000000000002</v>
      </c>
      <c r="E432" s="18">
        <v>7073</v>
      </c>
      <c r="F432" s="10">
        <f t="shared" si="84"/>
        <v>74.620149999999995</v>
      </c>
      <c r="H432" s="13">
        <v>43762</v>
      </c>
      <c r="I432" s="16">
        <v>43831</v>
      </c>
      <c r="J432" s="17">
        <v>0.67410073723871189</v>
      </c>
      <c r="L432" s="40" t="str">
        <f t="shared" si="80"/>
        <v>4376843831</v>
      </c>
      <c r="M432" s="53">
        <f t="shared" si="91"/>
        <v>43831</v>
      </c>
      <c r="N432" s="8">
        <f>VLOOKUP(B432,Assumptions!$B$6:$D$1323,3,FALSE)</f>
        <v>0.68385999999999991</v>
      </c>
      <c r="O432" s="54">
        <f t="shared" si="92"/>
        <v>7.8324549158176824</v>
      </c>
      <c r="P432" s="31">
        <f>Assumptions!$H$15</f>
        <v>0.94496666666666673</v>
      </c>
      <c r="Q432" s="10">
        <f t="shared" si="93"/>
        <v>7.3047108136171834</v>
      </c>
    </row>
    <row r="433" spans="2:17" x14ac:dyDescent="0.25">
      <c r="B433" s="13">
        <v>43768</v>
      </c>
      <c r="C433" s="16">
        <v>43862</v>
      </c>
      <c r="D433" s="14">
        <v>6.375</v>
      </c>
      <c r="E433" s="18">
        <v>3989</v>
      </c>
      <c r="F433" s="10">
        <f t="shared" si="84"/>
        <v>42.083950000000002</v>
      </c>
      <c r="H433" s="13">
        <v>43762</v>
      </c>
      <c r="I433" s="16">
        <v>43862</v>
      </c>
      <c r="J433" s="17">
        <v>0.60599249660957799</v>
      </c>
      <c r="L433" s="40" t="str">
        <f t="shared" si="80"/>
        <v>4376843862</v>
      </c>
      <c r="M433" s="53">
        <f t="shared" si="91"/>
        <v>43862</v>
      </c>
      <c r="N433" s="8">
        <f>VLOOKUP(B433,Assumptions!$B$6:$D$1323,3,FALSE)</f>
        <v>0.68385999999999991</v>
      </c>
      <c r="O433" s="54">
        <f t="shared" si="92"/>
        <v>7.9961593860088911</v>
      </c>
      <c r="P433" s="31">
        <f>Assumptions!$H$15</f>
        <v>0.94496666666666673</v>
      </c>
      <c r="Q433" s="10">
        <f t="shared" si="93"/>
        <v>7.4594060811322027</v>
      </c>
    </row>
    <row r="434" spans="2:17" x14ac:dyDescent="0.25">
      <c r="B434" s="13">
        <v>43768</v>
      </c>
      <c r="C434" s="16">
        <v>43891</v>
      </c>
      <c r="D434" s="14">
        <v>6.0350000000000001</v>
      </c>
      <c r="E434" s="18">
        <v>5286</v>
      </c>
      <c r="F434" s="10">
        <f t="shared" si="84"/>
        <v>55.767299999999999</v>
      </c>
      <c r="H434" s="13">
        <v>43762</v>
      </c>
      <c r="I434" s="16">
        <v>43891</v>
      </c>
      <c r="J434" s="17">
        <v>0.53537675252033001</v>
      </c>
      <c r="L434" s="40" t="str">
        <f t="shared" si="80"/>
        <v>4376843891</v>
      </c>
      <c r="M434" s="53">
        <f t="shared" si="91"/>
        <v>43891</v>
      </c>
      <c r="N434" s="8">
        <f>VLOOKUP(B434,Assumptions!$B$6:$D$1323,3,FALSE)</f>
        <v>0.68385999999999991</v>
      </c>
      <c r="O434" s="54">
        <f t="shared" si="92"/>
        <v>7.6227780990062559</v>
      </c>
      <c r="P434" s="31">
        <f>Assumptions!$H$15</f>
        <v>0.94496666666666673</v>
      </c>
      <c r="Q434" s="10">
        <f t="shared" si="93"/>
        <v>7.1065732109576123</v>
      </c>
    </row>
    <row r="435" spans="2:17" x14ac:dyDescent="0.25">
      <c r="B435" s="13">
        <v>43768</v>
      </c>
      <c r="C435" s="16">
        <v>43922</v>
      </c>
      <c r="D435" s="14">
        <v>5.66</v>
      </c>
      <c r="E435" s="18">
        <v>3569</v>
      </c>
      <c r="F435" s="10">
        <f t="shared" si="84"/>
        <v>37.652949999999997</v>
      </c>
      <c r="H435" s="13">
        <v>43762</v>
      </c>
      <c r="I435" s="16">
        <v>43922</v>
      </c>
      <c r="J435" s="17">
        <v>0.49275903425225182</v>
      </c>
      <c r="L435" s="40" t="str">
        <f t="shared" si="80"/>
        <v>4376843922</v>
      </c>
      <c r="M435" s="53">
        <f t="shared" si="91"/>
        <v>43922</v>
      </c>
      <c r="N435" s="8">
        <f>VLOOKUP(B435,Assumptions!$B$6:$D$1323,3,FALSE)</f>
        <v>0.68385999999999991</v>
      </c>
      <c r="O435" s="54">
        <f t="shared" si="92"/>
        <v>7.1620781085396468</v>
      </c>
      <c r="P435" s="31">
        <f>Assumptions!$H$15</f>
        <v>0.94496666666666673</v>
      </c>
      <c r="Q435" s="10">
        <f t="shared" si="93"/>
        <v>6.6712270766330155</v>
      </c>
    </row>
    <row r="436" spans="2:17" x14ac:dyDescent="0.25">
      <c r="B436" s="13">
        <v>43768</v>
      </c>
      <c r="C436" s="16">
        <v>43952</v>
      </c>
      <c r="D436" s="14">
        <v>5.52</v>
      </c>
      <c r="E436" s="18">
        <v>3646</v>
      </c>
      <c r="F436" s="10">
        <f t="shared" si="84"/>
        <v>38.465299999999999</v>
      </c>
      <c r="H436" s="13">
        <v>43762</v>
      </c>
      <c r="I436" s="16">
        <v>43952</v>
      </c>
      <c r="J436" s="17">
        <v>0.47846435901644113</v>
      </c>
      <c r="L436" s="40" t="str">
        <f t="shared" si="80"/>
        <v>4376843952</v>
      </c>
      <c r="M436" s="53">
        <f t="shared" si="91"/>
        <v>43952</v>
      </c>
      <c r="N436" s="8">
        <f>VLOOKUP(B436,Assumptions!$B$6:$D$1323,3,FALSE)</f>
        <v>0.68385999999999991</v>
      </c>
      <c r="O436" s="54">
        <f t="shared" si="92"/>
        <v>6.9878436649384312</v>
      </c>
      <c r="P436" s="31">
        <f>Assumptions!$H$15</f>
        <v>0.94496666666666673</v>
      </c>
      <c r="Q436" s="10">
        <f t="shared" si="93"/>
        <v>6.506581335244654</v>
      </c>
    </row>
    <row r="437" spans="2:17" x14ac:dyDescent="0.25">
      <c r="B437" s="13">
        <v>43768</v>
      </c>
      <c r="C437" s="16">
        <v>43983</v>
      </c>
      <c r="D437" s="14">
        <v>5.3849999999999998</v>
      </c>
      <c r="E437" s="18">
        <v>3659</v>
      </c>
      <c r="F437" s="10">
        <f t="shared" si="84"/>
        <v>38.602449999999997</v>
      </c>
      <c r="H437" s="13">
        <v>43762</v>
      </c>
      <c r="I437" s="16">
        <v>43983</v>
      </c>
      <c r="J437" s="17">
        <v>0.45951125402023651</v>
      </c>
      <c r="L437" s="40" t="str">
        <f t="shared" si="80"/>
        <v>4376843983</v>
      </c>
      <c r="M437" s="53">
        <f t="shared" si="91"/>
        <v>43983</v>
      </c>
      <c r="N437" s="8">
        <f>VLOOKUP(B437,Assumptions!$B$6:$D$1323,3,FALSE)</f>
        <v>0.68385999999999991</v>
      </c>
      <c r="O437" s="54">
        <f t="shared" si="92"/>
        <v>6.8269963323328753</v>
      </c>
      <c r="P437" s="31">
        <f>Assumptions!$H$15</f>
        <v>0.94496666666666673</v>
      </c>
      <c r="Q437" s="10">
        <f t="shared" si="93"/>
        <v>6.3545859675101566</v>
      </c>
    </row>
    <row r="438" spans="2:17" x14ac:dyDescent="0.25">
      <c r="B438" s="13">
        <v>43768</v>
      </c>
      <c r="C438" s="16">
        <v>44013</v>
      </c>
      <c r="D438" s="14">
        <v>5.47</v>
      </c>
      <c r="E438" s="18">
        <v>3622</v>
      </c>
      <c r="F438" s="10">
        <f t="shared" si="84"/>
        <v>38.2121</v>
      </c>
      <c r="H438" s="13">
        <v>43762</v>
      </c>
      <c r="I438" s="16">
        <v>44013</v>
      </c>
      <c r="J438" s="17">
        <v>0.47520328355627089</v>
      </c>
      <c r="L438" s="40" t="str">
        <f t="shared" si="80"/>
        <v>4376844013</v>
      </c>
      <c r="M438" s="53">
        <f t="shared" si="91"/>
        <v>44013</v>
      </c>
      <c r="N438" s="8">
        <f>VLOOKUP(B438,Assumptions!$B$6:$D$1323,3,FALSE)</f>
        <v>0.68385999999999991</v>
      </c>
      <c r="O438" s="54">
        <f t="shared" si="92"/>
        <v>6.9230609635931</v>
      </c>
      <c r="P438" s="31">
        <f>Assumptions!$H$15</f>
        <v>0.94496666666666673</v>
      </c>
      <c r="Q438" s="10">
        <f t="shared" si="93"/>
        <v>6.4453638418966941</v>
      </c>
    </row>
    <row r="439" spans="2:17" x14ac:dyDescent="0.25">
      <c r="B439" s="13">
        <v>43768</v>
      </c>
      <c r="C439" s="16">
        <v>44044</v>
      </c>
      <c r="D439" s="14">
        <v>5.5949999999999998</v>
      </c>
      <c r="E439" s="18">
        <v>3572</v>
      </c>
      <c r="F439" s="10">
        <f t="shared" si="84"/>
        <v>37.684600000000003</v>
      </c>
      <c r="H439" s="13">
        <v>43762</v>
      </c>
      <c r="I439" s="16">
        <v>44044</v>
      </c>
      <c r="J439" s="17">
        <v>0.48912900728976766</v>
      </c>
      <c r="L439" s="40" t="str">
        <f t="shared" si="80"/>
        <v>4376844044</v>
      </c>
      <c r="M439" s="53">
        <f t="shared" si="91"/>
        <v>44044</v>
      </c>
      <c r="N439" s="8">
        <f>VLOOKUP(B439,Assumptions!$B$6:$D$1323,3,FALSE)</f>
        <v>0.68385999999999991</v>
      </c>
      <c r="O439" s="54">
        <f t="shared" si="92"/>
        <v>7.0770159751250779</v>
      </c>
      <c r="P439" s="31">
        <f>Assumptions!$H$15</f>
        <v>0.94496666666666673</v>
      </c>
      <c r="Q439" s="10">
        <f t="shared" si="93"/>
        <v>6.5908461959606948</v>
      </c>
    </row>
    <row r="440" spans="2:17" x14ac:dyDescent="0.25">
      <c r="B440" s="13">
        <v>43768</v>
      </c>
      <c r="C440" s="16">
        <v>44075</v>
      </c>
      <c r="D440" s="14">
        <v>5.67</v>
      </c>
      <c r="E440" s="18">
        <v>3572</v>
      </c>
      <c r="F440" s="10">
        <f t="shared" si="84"/>
        <v>37.684600000000003</v>
      </c>
      <c r="H440" s="13">
        <v>43762</v>
      </c>
      <c r="I440" s="16">
        <v>44075</v>
      </c>
      <c r="J440" s="17">
        <v>0.50501207736898934</v>
      </c>
      <c r="L440" s="40" t="str">
        <f t="shared" si="80"/>
        <v>4376844075</v>
      </c>
      <c r="M440" s="53">
        <f t="shared" si="91"/>
        <v>44075</v>
      </c>
      <c r="N440" s="8">
        <f>VLOOKUP(B440,Assumptions!$B$6:$D$1323,3,FALSE)</f>
        <v>0.68385999999999991</v>
      </c>
      <c r="O440" s="54">
        <f t="shared" si="92"/>
        <v>7.1589552677642807</v>
      </c>
      <c r="P440" s="31">
        <f>Assumptions!$H$15</f>
        <v>0.94496666666666673</v>
      </c>
      <c r="Q440" s="10">
        <f t="shared" si="93"/>
        <v>6.6682760961949876</v>
      </c>
    </row>
    <row r="441" spans="2:17" x14ac:dyDescent="0.25">
      <c r="B441" s="13">
        <v>43768</v>
      </c>
      <c r="C441" s="16">
        <v>44105</v>
      </c>
      <c r="D441" s="14">
        <v>6.3449999999999998</v>
      </c>
      <c r="E441" s="18">
        <v>1537</v>
      </c>
      <c r="F441" s="10">
        <f t="shared" si="84"/>
        <v>16.215349999999997</v>
      </c>
      <c r="H441" s="13">
        <v>43762</v>
      </c>
      <c r="I441" s="16">
        <v>44105</v>
      </c>
      <c r="J441" s="17">
        <v>0.59936512164945721</v>
      </c>
      <c r="L441" s="40" t="str">
        <f t="shared" si="80"/>
        <v>4376844105</v>
      </c>
      <c r="M441" s="53">
        <f t="shared" si="91"/>
        <v>44105</v>
      </c>
      <c r="N441" s="8">
        <f>VLOOKUP(B441,Assumptions!$B$6:$D$1323,3,FALSE)</f>
        <v>0.68385999999999991</v>
      </c>
      <c r="O441" s="54">
        <f t="shared" si="92"/>
        <v>7.9637636515643688</v>
      </c>
      <c r="P441" s="31">
        <f>Assumptions!$H$15</f>
        <v>0.94496666666666673</v>
      </c>
      <c r="Q441" s="10">
        <f t="shared" si="93"/>
        <v>7.4287931919399437</v>
      </c>
    </row>
    <row r="442" spans="2:17" x14ac:dyDescent="0.25">
      <c r="B442" s="13">
        <v>43768</v>
      </c>
      <c r="C442" s="16">
        <v>44136</v>
      </c>
      <c r="D442" s="14">
        <v>6.62</v>
      </c>
      <c r="E442" s="18">
        <v>1537</v>
      </c>
      <c r="F442" s="10">
        <f t="shared" si="84"/>
        <v>16.215349999999997</v>
      </c>
      <c r="H442" s="13">
        <v>43762</v>
      </c>
      <c r="I442" s="16">
        <v>44136</v>
      </c>
      <c r="J442" s="17">
        <v>0.63000325077045971</v>
      </c>
      <c r="L442" s="40" t="str">
        <f t="shared" si="80"/>
        <v>4376844136</v>
      </c>
      <c r="M442" s="53">
        <f t="shared" ref="M442:M443" si="94">IF(C442="",NA(),C442)</f>
        <v>44136</v>
      </c>
      <c r="N442" s="8">
        <f>VLOOKUP(B442,Assumptions!$B$6:$D$1323,3,FALSE)</f>
        <v>0.68385999999999991</v>
      </c>
      <c r="O442" s="54">
        <f t="shared" ref="O442:O443" si="95">(D442-J442)/N442/mmbtu_gj</f>
        <v>8.3024625466972761</v>
      </c>
      <c r="P442" s="31">
        <f>Assumptions!$H$15</f>
        <v>0.94496666666666673</v>
      </c>
      <c r="Q442" s="10">
        <f t="shared" ref="Q442:Q443" si="96">(O442-opex_2017)*P442-transport_2017</f>
        <v>7.7488523578773698</v>
      </c>
    </row>
    <row r="443" spans="2:17" x14ac:dyDescent="0.25">
      <c r="B443" s="13">
        <v>43768</v>
      </c>
      <c r="C443" s="16">
        <v>44166</v>
      </c>
      <c r="D443" s="14">
        <v>6.8949999999999996</v>
      </c>
      <c r="E443" s="18">
        <v>1537</v>
      </c>
      <c r="F443" s="10">
        <f t="shared" si="84"/>
        <v>16.215349999999997</v>
      </c>
      <c r="H443" s="13">
        <v>43762</v>
      </c>
      <c r="I443" s="16">
        <v>44166</v>
      </c>
      <c r="J443" s="17">
        <v>0.69304267253849239</v>
      </c>
      <c r="L443" s="40" t="str">
        <f t="shared" si="80"/>
        <v>4376844166</v>
      </c>
      <c r="M443" s="53">
        <f t="shared" si="94"/>
        <v>44166</v>
      </c>
      <c r="N443" s="8">
        <f>VLOOKUP(B443,Assumptions!$B$6:$D$1323,3,FALSE)</f>
        <v>0.68385999999999991</v>
      </c>
      <c r="O443" s="54">
        <f t="shared" si="95"/>
        <v>8.5962514811192445</v>
      </c>
      <c r="P443" s="31">
        <f>Assumptions!$H$15</f>
        <v>0.94496666666666673</v>
      </c>
      <c r="Q443" s="10">
        <f t="shared" si="96"/>
        <v>8.0264731079416496</v>
      </c>
    </row>
    <row r="444" spans="2:17" x14ac:dyDescent="0.25">
      <c r="B444" s="13">
        <v>43783</v>
      </c>
      <c r="C444" s="16">
        <v>43831</v>
      </c>
      <c r="D444" s="14">
        <v>6.05</v>
      </c>
      <c r="E444" s="18">
        <v>7244</v>
      </c>
      <c r="F444" s="10">
        <f t="shared" si="84"/>
        <v>76.424199999999999</v>
      </c>
      <c r="H444" s="13">
        <v>43783</v>
      </c>
      <c r="I444" s="29">
        <v>43831</v>
      </c>
      <c r="J444" s="17">
        <v>0.60331933876687838</v>
      </c>
      <c r="L444" s="40" t="str">
        <f t="shared" ref="L444:L467" si="97">B444&amp;M444</f>
        <v>4378343831</v>
      </c>
      <c r="M444" s="53">
        <f t="shared" ref="M444:M467" si="98">IF(C444="",NA(),C444)</f>
        <v>43831</v>
      </c>
      <c r="N444" s="8">
        <f>VLOOKUP(B444,Assumptions!$B$6:$D$1323,3,FALSE)</f>
        <v>0.68444000000000005</v>
      </c>
      <c r="O444" s="54">
        <f t="shared" ref="O444:O467" si="99">(D444-J444)/N444/mmbtu_gj</f>
        <v>7.5429993638319761</v>
      </c>
      <c r="P444" s="31">
        <f>Assumptions!$H$15</f>
        <v>0.94496666666666673</v>
      </c>
      <c r="Q444" s="10">
        <f t="shared" ref="Q444:Q467" si="100">(O444-opex_2017)*P444-transport_2017</f>
        <v>7.0311849655090901</v>
      </c>
    </row>
    <row r="445" spans="2:17" x14ac:dyDescent="0.25">
      <c r="B445" s="13">
        <v>43783</v>
      </c>
      <c r="C445" s="16">
        <v>43862</v>
      </c>
      <c r="D445" s="14">
        <v>6.23</v>
      </c>
      <c r="E445" s="18">
        <v>4787</v>
      </c>
      <c r="F445" s="10">
        <f t="shared" si="84"/>
        <v>50.502850000000002</v>
      </c>
      <c r="H445" s="13">
        <v>43783</v>
      </c>
      <c r="I445" s="29">
        <v>43862</v>
      </c>
      <c r="J445" s="17">
        <v>0.55435780943902779</v>
      </c>
      <c r="L445" s="40" t="str">
        <f t="shared" si="97"/>
        <v>4378343862</v>
      </c>
      <c r="M445" s="53">
        <f t="shared" si="98"/>
        <v>43862</v>
      </c>
      <c r="N445" s="8">
        <f>VLOOKUP(B445,Assumptions!$B$6:$D$1323,3,FALSE)</f>
        <v>0.68444000000000005</v>
      </c>
      <c r="O445" s="54">
        <f t="shared" si="99"/>
        <v>7.860083617064288</v>
      </c>
      <c r="P445" s="31">
        <f>Assumptions!$H$15</f>
        <v>0.94496666666666673</v>
      </c>
      <c r="Q445" s="10">
        <f t="shared" si="100"/>
        <v>7.330819015338518</v>
      </c>
    </row>
    <row r="446" spans="2:17" x14ac:dyDescent="0.25">
      <c r="B446" s="13">
        <v>43783</v>
      </c>
      <c r="C446" s="16">
        <v>43891</v>
      </c>
      <c r="D446" s="14">
        <v>5.88</v>
      </c>
      <c r="E446" s="18">
        <v>6025</v>
      </c>
      <c r="F446" s="10">
        <f t="shared" si="84"/>
        <v>63.563749999999992</v>
      </c>
      <c r="H446" s="13">
        <v>43783</v>
      </c>
      <c r="I446" s="29">
        <v>43891</v>
      </c>
      <c r="J446" s="17">
        <v>0.50131205204123119</v>
      </c>
      <c r="L446" s="40" t="str">
        <f t="shared" si="97"/>
        <v>4378343891</v>
      </c>
      <c r="M446" s="53">
        <f t="shared" si="98"/>
        <v>43891</v>
      </c>
      <c r="N446" s="8">
        <f>VLOOKUP(B446,Assumptions!$B$6:$D$1323,3,FALSE)</f>
        <v>0.68444000000000005</v>
      </c>
      <c r="O446" s="54">
        <f t="shared" si="99"/>
        <v>7.4488376119554598</v>
      </c>
      <c r="P446" s="31">
        <f>Assumptions!$H$15</f>
        <v>0.94496666666666673</v>
      </c>
      <c r="Q446" s="10">
        <f t="shared" si="100"/>
        <v>6.9422052487108452</v>
      </c>
    </row>
    <row r="447" spans="2:17" x14ac:dyDescent="0.25">
      <c r="B447" s="13">
        <v>43783</v>
      </c>
      <c r="C447" s="16">
        <v>43922</v>
      </c>
      <c r="D447" s="14">
        <v>5.49</v>
      </c>
      <c r="E447" s="18">
        <v>3974</v>
      </c>
      <c r="F447" s="10">
        <f t="shared" si="84"/>
        <v>41.925699999999999</v>
      </c>
      <c r="H447" s="13">
        <v>43783</v>
      </c>
      <c r="I447" s="29">
        <v>43922</v>
      </c>
      <c r="J447" s="17">
        <v>0.46842226251599789</v>
      </c>
      <c r="L447" s="40" t="str">
        <f t="shared" si="97"/>
        <v>4378343922</v>
      </c>
      <c r="M447" s="53">
        <f t="shared" si="98"/>
        <v>43922</v>
      </c>
      <c r="N447" s="8">
        <f>VLOOKUP(B447,Assumptions!$B$6:$D$1323,3,FALSE)</f>
        <v>0.68444000000000005</v>
      </c>
      <c r="O447" s="54">
        <f t="shared" si="99"/>
        <v>6.9542828073014231</v>
      </c>
      <c r="P447" s="31">
        <f>Assumptions!$H$15</f>
        <v>0.94496666666666673</v>
      </c>
      <c r="Q447" s="10">
        <f t="shared" si="100"/>
        <v>6.4748674434729354</v>
      </c>
    </row>
    <row r="448" spans="2:17" x14ac:dyDescent="0.25">
      <c r="B448" s="13">
        <v>43783</v>
      </c>
      <c r="C448" s="16">
        <v>43952</v>
      </c>
      <c r="D448" s="14">
        <v>5.32</v>
      </c>
      <c r="E448" s="18">
        <v>3730</v>
      </c>
      <c r="F448" s="10">
        <f t="shared" si="84"/>
        <v>39.351500000000001</v>
      </c>
      <c r="H448" s="13">
        <v>43783</v>
      </c>
      <c r="I448" s="29">
        <v>43952</v>
      </c>
      <c r="J448" s="17">
        <v>0.45968727545573335</v>
      </c>
      <c r="L448" s="40" t="str">
        <f t="shared" si="97"/>
        <v>4378343952</v>
      </c>
      <c r="M448" s="53">
        <f t="shared" si="98"/>
        <v>43952</v>
      </c>
      <c r="N448" s="8">
        <f>VLOOKUP(B448,Assumptions!$B$6:$D$1323,3,FALSE)</f>
        <v>0.68444000000000005</v>
      </c>
      <c r="O448" s="54">
        <f t="shared" si="99"/>
        <v>6.7309501087882362</v>
      </c>
      <c r="P448" s="31">
        <f>Assumptions!$H$15</f>
        <v>0.94496666666666673</v>
      </c>
      <c r="Q448" s="10">
        <f t="shared" si="100"/>
        <v>6.2638254878012578</v>
      </c>
    </row>
    <row r="449" spans="2:17" x14ac:dyDescent="0.25">
      <c r="B449" s="13">
        <v>43783</v>
      </c>
      <c r="C449" s="16">
        <v>43983</v>
      </c>
      <c r="D449" s="14">
        <v>5.3</v>
      </c>
      <c r="E449" s="18">
        <v>3821</v>
      </c>
      <c r="F449" s="10">
        <f t="shared" si="84"/>
        <v>40.311549999999997</v>
      </c>
      <c r="H449" s="13">
        <v>43783</v>
      </c>
      <c r="I449" s="29">
        <v>43983</v>
      </c>
      <c r="J449" s="17">
        <v>0.44677444488019019</v>
      </c>
      <c r="L449" s="40" t="str">
        <f t="shared" si="97"/>
        <v>4378343983</v>
      </c>
      <c r="M449" s="53">
        <f t="shared" si="98"/>
        <v>43983</v>
      </c>
      <c r="N449" s="8">
        <f>VLOOKUP(B449,Assumptions!$B$6:$D$1323,3,FALSE)</f>
        <v>0.68444000000000005</v>
      </c>
      <c r="O449" s="54">
        <f t="shared" si="99"/>
        <v>6.7211352292707831</v>
      </c>
      <c r="P449" s="31">
        <f>Assumptions!$H$15</f>
        <v>0.94496666666666673</v>
      </c>
      <c r="Q449" s="10">
        <f t="shared" si="100"/>
        <v>6.254550753819915</v>
      </c>
    </row>
    <row r="450" spans="2:17" x14ac:dyDescent="0.25">
      <c r="B450" s="13">
        <v>43783</v>
      </c>
      <c r="C450" s="16">
        <v>44013</v>
      </c>
      <c r="D450" s="14">
        <v>5.35</v>
      </c>
      <c r="E450" s="18">
        <v>3762</v>
      </c>
      <c r="F450" s="10">
        <f t="shared" si="84"/>
        <v>39.689100000000003</v>
      </c>
      <c r="H450" s="13">
        <v>43783</v>
      </c>
      <c r="I450" s="29">
        <v>44013</v>
      </c>
      <c r="J450" s="17">
        <v>0.45452393921413853</v>
      </c>
      <c r="L450" s="40" t="str">
        <f t="shared" si="97"/>
        <v>4378344013</v>
      </c>
      <c r="M450" s="53">
        <f t="shared" si="98"/>
        <v>44013</v>
      </c>
      <c r="N450" s="8">
        <f>VLOOKUP(B450,Assumptions!$B$6:$D$1323,3,FALSE)</f>
        <v>0.68444000000000005</v>
      </c>
      <c r="O450" s="54">
        <f t="shared" si="99"/>
        <v>6.7796471114945618</v>
      </c>
      <c r="P450" s="31">
        <f>Assumptions!$H$15</f>
        <v>0.94496666666666673</v>
      </c>
      <c r="Q450" s="10">
        <f t="shared" si="100"/>
        <v>6.3098425321253115</v>
      </c>
    </row>
    <row r="451" spans="2:17" x14ac:dyDescent="0.25">
      <c r="B451" s="13">
        <v>43783</v>
      </c>
      <c r="C451" s="16">
        <v>44044</v>
      </c>
      <c r="D451" s="14">
        <v>5.5149999999999997</v>
      </c>
      <c r="E451" s="18">
        <v>3664</v>
      </c>
      <c r="F451" s="10">
        <f t="shared" si="84"/>
        <v>38.655200000000001</v>
      </c>
      <c r="H451" s="13">
        <v>43783</v>
      </c>
      <c r="I451" s="29">
        <v>44044</v>
      </c>
      <c r="J451" s="17">
        <v>0.46806278549896468</v>
      </c>
      <c r="L451" s="40" t="str">
        <f t="shared" si="97"/>
        <v>4378344044</v>
      </c>
      <c r="M451" s="53">
        <f t="shared" si="98"/>
        <v>44044</v>
      </c>
      <c r="N451" s="8">
        <f>VLOOKUP(B451,Assumptions!$B$6:$D$1323,3,FALSE)</f>
        <v>0.68444000000000005</v>
      </c>
      <c r="O451" s="54">
        <f t="shared" si="99"/>
        <v>6.9894026409953787</v>
      </c>
      <c r="P451" s="31">
        <f>Assumptions!$H$15</f>
        <v>0.94496666666666673</v>
      </c>
      <c r="Q451" s="10">
        <f t="shared" si="100"/>
        <v>6.5080545156526002</v>
      </c>
    </row>
    <row r="452" spans="2:17" x14ac:dyDescent="0.25">
      <c r="B452" s="13">
        <v>43783</v>
      </c>
      <c r="C452" s="16">
        <v>44075</v>
      </c>
      <c r="D452" s="14">
        <v>5.6749999999999998</v>
      </c>
      <c r="E452" s="18">
        <v>3664</v>
      </c>
      <c r="F452" s="10">
        <f t="shared" si="84"/>
        <v>38.655200000000001</v>
      </c>
      <c r="H452" s="13">
        <v>43783</v>
      </c>
      <c r="I452" s="29">
        <v>44075</v>
      </c>
      <c r="J452" s="17">
        <v>0.50192732338561696</v>
      </c>
      <c r="L452" s="40" t="str">
        <f t="shared" si="97"/>
        <v>4378344075</v>
      </c>
      <c r="M452" s="53">
        <f t="shared" si="98"/>
        <v>44075</v>
      </c>
      <c r="N452" s="8">
        <f>VLOOKUP(B452,Assumptions!$B$6:$D$1323,3,FALSE)</f>
        <v>0.68444000000000005</v>
      </c>
      <c r="O452" s="54">
        <f t="shared" si="99"/>
        <v>7.1640851255496001</v>
      </c>
      <c r="P452" s="31">
        <f>Assumptions!$H$15</f>
        <v>0.94496666666666673</v>
      </c>
      <c r="Q452" s="10">
        <f t="shared" si="100"/>
        <v>6.6731236408068542</v>
      </c>
    </row>
    <row r="453" spans="2:17" x14ac:dyDescent="0.25">
      <c r="B453" s="13">
        <v>43783</v>
      </c>
      <c r="C453" s="16">
        <v>44105</v>
      </c>
      <c r="D453" s="14">
        <v>5.8150000000000004</v>
      </c>
      <c r="E453" s="18">
        <v>2092</v>
      </c>
      <c r="F453" s="10">
        <f t="shared" si="84"/>
        <v>22.070599999999999</v>
      </c>
      <c r="H453" s="13">
        <v>43783</v>
      </c>
      <c r="I453" s="29">
        <v>44105</v>
      </c>
      <c r="J453" s="17">
        <v>0.57099736849853577</v>
      </c>
      <c r="L453" s="40" t="str">
        <f t="shared" si="97"/>
        <v>4378344105</v>
      </c>
      <c r="M453" s="53">
        <f t="shared" si="98"/>
        <v>44105</v>
      </c>
      <c r="N453" s="8">
        <f>VLOOKUP(B453,Assumptions!$B$6:$D$1323,3,FALSE)</f>
        <v>0.68444000000000005</v>
      </c>
      <c r="O453" s="54">
        <f t="shared" si="99"/>
        <v>7.2623146047254101</v>
      </c>
      <c r="P453" s="31">
        <f>Assumptions!$H$15</f>
        <v>0.94496666666666673</v>
      </c>
      <c r="Q453" s="10">
        <f t="shared" si="100"/>
        <v>6.7659472243120229</v>
      </c>
    </row>
    <row r="454" spans="2:17" x14ac:dyDescent="0.25">
      <c r="B454" s="13">
        <v>43783</v>
      </c>
      <c r="C454" s="16">
        <v>44136</v>
      </c>
      <c r="D454" s="14">
        <v>6.4550000000000001</v>
      </c>
      <c r="E454" s="18">
        <v>1987</v>
      </c>
      <c r="F454" s="10">
        <f t="shared" si="84"/>
        <v>20.96285</v>
      </c>
      <c r="H454" s="13">
        <v>43783</v>
      </c>
      <c r="I454" s="29">
        <v>44136</v>
      </c>
      <c r="J454" s="17">
        <v>0.67651868271029847</v>
      </c>
      <c r="L454" s="40" t="str">
        <f t="shared" si="97"/>
        <v>4378344136</v>
      </c>
      <c r="M454" s="53">
        <f t="shared" si="98"/>
        <v>44136</v>
      </c>
      <c r="N454" s="8">
        <f>VLOOKUP(B454,Assumptions!$B$6:$D$1323,3,FALSE)</f>
        <v>0.68444000000000005</v>
      </c>
      <c r="O454" s="54">
        <f t="shared" si="99"/>
        <v>8.0025034716030365</v>
      </c>
      <c r="P454" s="31">
        <f>Assumptions!$H$15</f>
        <v>0.94496666666666673</v>
      </c>
      <c r="Q454" s="10">
        <f t="shared" si="100"/>
        <v>7.4654010305491507</v>
      </c>
    </row>
    <row r="455" spans="2:17" x14ac:dyDescent="0.25">
      <c r="B455" s="13">
        <v>43783</v>
      </c>
      <c r="C455" s="16">
        <v>44166</v>
      </c>
      <c r="D455" s="14">
        <v>7.0549999999999997</v>
      </c>
      <c r="E455" s="18">
        <v>1825</v>
      </c>
      <c r="F455" s="10">
        <f t="shared" si="84"/>
        <v>19.25375</v>
      </c>
      <c r="H455" s="13">
        <v>43783</v>
      </c>
      <c r="I455" s="29">
        <v>44166</v>
      </c>
      <c r="J455" s="17">
        <v>0.73701666501204877</v>
      </c>
      <c r="L455" s="40" t="str">
        <f t="shared" si="97"/>
        <v>4378344166</v>
      </c>
      <c r="M455" s="53">
        <f t="shared" si="98"/>
        <v>44166</v>
      </c>
      <c r="N455" s="8">
        <f>VLOOKUP(B455,Assumptions!$B$6:$D$1323,3,FALSE)</f>
        <v>0.68444000000000005</v>
      </c>
      <c r="O455" s="54">
        <f t="shared" si="99"/>
        <v>8.7496490506064966</v>
      </c>
      <c r="P455" s="31">
        <f>Assumptions!$H$15</f>
        <v>0.94496666666666673</v>
      </c>
      <c r="Q455" s="10">
        <f t="shared" si="100"/>
        <v>8.1714286978547861</v>
      </c>
    </row>
    <row r="456" spans="2:17" x14ac:dyDescent="0.25">
      <c r="B456" s="13">
        <v>43783</v>
      </c>
      <c r="C456" s="16">
        <v>44197</v>
      </c>
      <c r="D456" s="14">
        <v>7.35</v>
      </c>
      <c r="E456" s="18">
        <v>2125</v>
      </c>
      <c r="F456" s="10">
        <f t="shared" si="84"/>
        <v>22.418749999999999</v>
      </c>
      <c r="H456" s="13">
        <v>43783</v>
      </c>
      <c r="I456" s="29">
        <v>44197</v>
      </c>
      <c r="J456" s="17">
        <v>0.68507662178798423</v>
      </c>
      <c r="L456" s="40" t="str">
        <f t="shared" si="97"/>
        <v>4378344197</v>
      </c>
      <c r="M456" s="53">
        <f t="shared" si="98"/>
        <v>44197</v>
      </c>
      <c r="N456" s="8">
        <f>VLOOKUP(B456,Assumptions!$B$6:$D$1323,3,FALSE)</f>
        <v>0.68444000000000005</v>
      </c>
      <c r="O456" s="54">
        <f t="shared" si="99"/>
        <v>9.2301193935721297</v>
      </c>
      <c r="P456" s="31">
        <f>Assumptions!$H$15</f>
        <v>0.94496666666666673</v>
      </c>
      <c r="Q456" s="10">
        <f t="shared" si="100"/>
        <v>8.6254571562792108</v>
      </c>
    </row>
    <row r="457" spans="2:17" x14ac:dyDescent="0.25">
      <c r="B457" s="13">
        <v>43783</v>
      </c>
      <c r="C457" s="16">
        <v>44228</v>
      </c>
      <c r="D457" s="14">
        <v>7.3150000000000004</v>
      </c>
      <c r="E457" s="18">
        <v>2130</v>
      </c>
      <c r="F457" s="10">
        <f t="shared" ref="F457:F520" si="101">E457*10000*mmbtu_gj/1000000</f>
        <v>22.471499999999999</v>
      </c>
      <c r="H457" s="13">
        <v>43783</v>
      </c>
      <c r="I457" s="29">
        <v>44228</v>
      </c>
      <c r="J457" s="17">
        <v>0.63881056011327142</v>
      </c>
      <c r="L457" s="40" t="str">
        <f t="shared" si="97"/>
        <v>4378344228</v>
      </c>
      <c r="M457" s="53">
        <f t="shared" si="98"/>
        <v>44228</v>
      </c>
      <c r="N457" s="8">
        <f>VLOOKUP(B457,Assumptions!$B$6:$D$1323,3,FALSE)</f>
        <v>0.68444000000000005</v>
      </c>
      <c r="O457" s="54">
        <f t="shared" si="99"/>
        <v>9.2457215375806978</v>
      </c>
      <c r="P457" s="31">
        <f>Assumptions!$H$15</f>
        <v>0.94496666666666673</v>
      </c>
      <c r="Q457" s="10">
        <f t="shared" si="100"/>
        <v>8.6402006622958414</v>
      </c>
    </row>
    <row r="458" spans="2:17" x14ac:dyDescent="0.25">
      <c r="B458" s="13">
        <v>43783</v>
      </c>
      <c r="C458" s="16">
        <v>44256</v>
      </c>
      <c r="D458" s="14">
        <v>6.9349999999999996</v>
      </c>
      <c r="E458" s="18">
        <v>2130</v>
      </c>
      <c r="F458" s="10">
        <f t="shared" si="101"/>
        <v>22.471499999999999</v>
      </c>
      <c r="H458" s="13">
        <v>43783</v>
      </c>
      <c r="I458" s="29">
        <v>44256</v>
      </c>
      <c r="J458" s="17">
        <v>0.58668600032894647</v>
      </c>
      <c r="L458" s="40" t="str">
        <f t="shared" si="97"/>
        <v>4378344256</v>
      </c>
      <c r="M458" s="53">
        <f t="shared" si="98"/>
        <v>44256</v>
      </c>
      <c r="N458" s="8">
        <f>VLOOKUP(B458,Assumptions!$B$6:$D$1323,3,FALSE)</f>
        <v>0.68444000000000005</v>
      </c>
      <c r="O458" s="54">
        <f t="shared" si="99"/>
        <v>8.7916533829033412</v>
      </c>
      <c r="P458" s="31">
        <f>Assumptions!$H$15</f>
        <v>0.94496666666666673</v>
      </c>
      <c r="Q458" s="10">
        <f t="shared" si="100"/>
        <v>8.2111213917308952</v>
      </c>
    </row>
    <row r="459" spans="2:17" x14ac:dyDescent="0.25">
      <c r="B459" s="13">
        <v>43783</v>
      </c>
      <c r="C459" s="16">
        <v>44287</v>
      </c>
      <c r="D459" s="14">
        <v>6.1849999999999996</v>
      </c>
      <c r="E459" s="18">
        <v>1296</v>
      </c>
      <c r="F459" s="10">
        <f t="shared" si="101"/>
        <v>13.672800000000001</v>
      </c>
      <c r="H459" s="13">
        <v>43783</v>
      </c>
      <c r="I459" s="29">
        <v>44287</v>
      </c>
      <c r="J459" s="17">
        <v>0.50867917304875809</v>
      </c>
      <c r="L459" s="40" t="str">
        <f t="shared" si="97"/>
        <v>4378344287</v>
      </c>
      <c r="M459" s="53">
        <f t="shared" si="98"/>
        <v>44287</v>
      </c>
      <c r="N459" s="8">
        <f>VLOOKUP(B459,Assumptions!$B$6:$D$1323,3,FALSE)</f>
        <v>0.68444000000000005</v>
      </c>
      <c r="O459" s="54">
        <f t="shared" si="99"/>
        <v>7.8610234470595559</v>
      </c>
      <c r="P459" s="31">
        <f>Assumptions!$H$15</f>
        <v>0.94496666666666673</v>
      </c>
      <c r="Q459" s="10">
        <f t="shared" si="100"/>
        <v>7.3317071233563791</v>
      </c>
    </row>
    <row r="460" spans="2:17" x14ac:dyDescent="0.25">
      <c r="B460" s="13">
        <v>43783</v>
      </c>
      <c r="C460" s="16">
        <v>44317</v>
      </c>
      <c r="D460" s="14">
        <v>6.13</v>
      </c>
      <c r="E460" s="18">
        <v>1296</v>
      </c>
      <c r="F460" s="10">
        <f t="shared" si="101"/>
        <v>13.672800000000001</v>
      </c>
      <c r="H460" s="13">
        <v>43783</v>
      </c>
      <c r="I460" s="29">
        <v>44317</v>
      </c>
      <c r="J460" s="17">
        <v>0.45659042348944573</v>
      </c>
      <c r="L460" s="40" t="str">
        <f t="shared" si="97"/>
        <v>4378344317</v>
      </c>
      <c r="M460" s="53">
        <f t="shared" si="98"/>
        <v>44317</v>
      </c>
      <c r="N460" s="8">
        <f>VLOOKUP(B460,Assumptions!$B$6:$D$1323,3,FALSE)</f>
        <v>0.68444000000000005</v>
      </c>
      <c r="O460" s="54">
        <f t="shared" si="99"/>
        <v>7.8569917144157895</v>
      </c>
      <c r="P460" s="31">
        <f>Assumptions!$H$15</f>
        <v>0.94496666666666673</v>
      </c>
      <c r="Q460" s="10">
        <f t="shared" si="100"/>
        <v>7.3278972703991077</v>
      </c>
    </row>
    <row r="461" spans="2:17" x14ac:dyDescent="0.25">
      <c r="B461" s="13">
        <v>43783</v>
      </c>
      <c r="C461" s="16">
        <v>44348</v>
      </c>
      <c r="D461" s="14">
        <v>6.07</v>
      </c>
      <c r="E461" s="18">
        <v>1296</v>
      </c>
      <c r="F461" s="10">
        <f t="shared" si="101"/>
        <v>13.672800000000001</v>
      </c>
      <c r="H461" s="13">
        <v>43783</v>
      </c>
      <c r="I461" s="29">
        <v>44348</v>
      </c>
      <c r="J461" s="17">
        <v>0.42706120985051815</v>
      </c>
      <c r="L461" s="40" t="str">
        <f t="shared" si="97"/>
        <v>4378344348</v>
      </c>
      <c r="M461" s="53">
        <f t="shared" si="98"/>
        <v>44348</v>
      </c>
      <c r="N461" s="8">
        <f>VLOOKUP(B461,Assumptions!$B$6:$D$1323,3,FALSE)</f>
        <v>0.68444000000000005</v>
      </c>
      <c r="O461" s="54">
        <f t="shared" si="99"/>
        <v>7.8147933304031323</v>
      </c>
      <c r="P461" s="31">
        <f>Assumptions!$H$15</f>
        <v>0.94496666666666673</v>
      </c>
      <c r="Q461" s="10">
        <f t="shared" si="100"/>
        <v>7.2880212041199472</v>
      </c>
    </row>
    <row r="462" spans="2:17" x14ac:dyDescent="0.25">
      <c r="B462" s="13">
        <v>43783</v>
      </c>
      <c r="C462" s="16">
        <v>44378</v>
      </c>
      <c r="D462" s="14">
        <v>6.0650000000000004</v>
      </c>
      <c r="E462" s="18">
        <v>1296</v>
      </c>
      <c r="F462" s="10">
        <f t="shared" si="101"/>
        <v>13.672800000000001</v>
      </c>
      <c r="H462" s="13">
        <v>43783</v>
      </c>
      <c r="I462" s="29">
        <v>44378</v>
      </c>
      <c r="J462" s="17">
        <v>0.42520090951106704</v>
      </c>
      <c r="L462" s="40" t="str">
        <f t="shared" si="97"/>
        <v>4378344378</v>
      </c>
      <c r="M462" s="53">
        <f t="shared" si="98"/>
        <v>44378</v>
      </c>
      <c r="N462" s="8">
        <f>VLOOKUP(B462,Assumptions!$B$6:$D$1323,3,FALSE)</f>
        <v>0.68444000000000005</v>
      </c>
      <c r="O462" s="54">
        <f t="shared" si="99"/>
        <v>7.8104452229932928</v>
      </c>
      <c r="P462" s="31">
        <f>Assumptions!$H$15</f>
        <v>0.94496666666666673</v>
      </c>
      <c r="Q462" s="10">
        <f t="shared" si="100"/>
        <v>7.2839123875545626</v>
      </c>
    </row>
    <row r="463" spans="2:17" x14ac:dyDescent="0.25">
      <c r="B463" s="13">
        <v>43783</v>
      </c>
      <c r="C463" s="16">
        <v>44409</v>
      </c>
      <c r="D463" s="14">
        <v>6.17</v>
      </c>
      <c r="E463" s="18">
        <v>1296</v>
      </c>
      <c r="F463" s="10">
        <f t="shared" si="101"/>
        <v>13.672800000000001</v>
      </c>
      <c r="H463" s="13">
        <v>43783</v>
      </c>
      <c r="I463" s="29">
        <v>44409</v>
      </c>
      <c r="J463" s="17">
        <v>0.43476082954258793</v>
      </c>
      <c r="L463" s="40" t="str">
        <f t="shared" si="97"/>
        <v>4378344409</v>
      </c>
      <c r="M463" s="53">
        <f t="shared" si="98"/>
        <v>44409</v>
      </c>
      <c r="N463" s="8">
        <f>VLOOKUP(B463,Assumptions!$B$6:$D$1323,3,FALSE)</f>
        <v>0.68444000000000005</v>
      </c>
      <c r="O463" s="54">
        <f t="shared" si="99"/>
        <v>7.9426182853154952</v>
      </c>
      <c r="P463" s="31">
        <f>Assumptions!$H$15</f>
        <v>0.94496666666666673</v>
      </c>
      <c r="Q463" s="10">
        <f t="shared" si="100"/>
        <v>7.4088115256803002</v>
      </c>
    </row>
    <row r="464" spans="2:17" x14ac:dyDescent="0.25">
      <c r="B464" s="13">
        <v>43783</v>
      </c>
      <c r="C464" s="16">
        <v>44440</v>
      </c>
      <c r="D464" s="14">
        <v>6.2850000000000001</v>
      </c>
      <c r="E464" s="18">
        <v>1296</v>
      </c>
      <c r="F464" s="10">
        <f t="shared" si="101"/>
        <v>13.672800000000001</v>
      </c>
      <c r="H464" s="13">
        <v>43783</v>
      </c>
      <c r="I464" s="29">
        <v>44440</v>
      </c>
      <c r="J464" s="17">
        <v>0.44719456761670417</v>
      </c>
      <c r="L464" s="40" t="str">
        <f t="shared" si="97"/>
        <v>4378344440</v>
      </c>
      <c r="M464" s="53">
        <f t="shared" si="98"/>
        <v>44440</v>
      </c>
      <c r="N464" s="8">
        <f>VLOOKUP(B464,Assumptions!$B$6:$D$1323,3,FALSE)</f>
        <v>0.68444000000000005</v>
      </c>
      <c r="O464" s="54">
        <f t="shared" si="99"/>
        <v>8.0846602548335706</v>
      </c>
      <c r="P464" s="31">
        <f>Assumptions!$H$15</f>
        <v>0.94496666666666673</v>
      </c>
      <c r="Q464" s="10">
        <f t="shared" si="100"/>
        <v>7.5430364521425632</v>
      </c>
    </row>
    <row r="465" spans="2:17" x14ac:dyDescent="0.25">
      <c r="B465" s="13">
        <v>43783</v>
      </c>
      <c r="C465" s="16">
        <v>44470</v>
      </c>
      <c r="D465" s="14">
        <v>6.4050000000000002</v>
      </c>
      <c r="E465" s="18">
        <v>1016</v>
      </c>
      <c r="F465" s="10">
        <f t="shared" si="101"/>
        <v>10.7188</v>
      </c>
      <c r="H465" s="13">
        <v>43783</v>
      </c>
      <c r="I465" s="29">
        <v>44470</v>
      </c>
      <c r="J465" s="17">
        <v>0.47890092026073827</v>
      </c>
      <c r="L465" s="40" t="str">
        <f t="shared" si="97"/>
        <v>4378344470</v>
      </c>
      <c r="M465" s="53">
        <f t="shared" si="98"/>
        <v>44470</v>
      </c>
      <c r="N465" s="8">
        <f>VLOOKUP(B465,Assumptions!$B$6:$D$1323,3,FALSE)</f>
        <v>0.68444000000000005</v>
      </c>
      <c r="O465" s="54">
        <f t="shared" si="99"/>
        <v>8.20693636523173</v>
      </c>
      <c r="P465" s="31">
        <f>Assumptions!$H$15</f>
        <v>0.94496666666666673</v>
      </c>
      <c r="Q465" s="10">
        <f t="shared" si="100"/>
        <v>7.6585833005984769</v>
      </c>
    </row>
    <row r="466" spans="2:17" x14ac:dyDescent="0.25">
      <c r="B466" s="13">
        <v>43783</v>
      </c>
      <c r="C466" s="16">
        <v>44501</v>
      </c>
      <c r="D466" s="14">
        <v>6.9450000000000003</v>
      </c>
      <c r="E466" s="18">
        <v>1016</v>
      </c>
      <c r="F466" s="10">
        <f t="shared" si="101"/>
        <v>10.7188</v>
      </c>
      <c r="H466" s="13">
        <v>43783</v>
      </c>
      <c r="I466" s="29">
        <v>44501</v>
      </c>
      <c r="J466" s="17">
        <v>0.52288951011650009</v>
      </c>
      <c r="L466" s="40" t="str">
        <f t="shared" si="97"/>
        <v>4378344501</v>
      </c>
      <c r="M466" s="53">
        <f t="shared" si="98"/>
        <v>44501</v>
      </c>
      <c r="N466" s="8">
        <f>VLOOKUP(B466,Assumptions!$B$6:$D$1323,3,FALSE)</f>
        <v>0.68444000000000005</v>
      </c>
      <c r="O466" s="54">
        <f t="shared" si="99"/>
        <v>8.8938526696519595</v>
      </c>
      <c r="P466" s="31">
        <f>Assumptions!$H$15</f>
        <v>0.94496666666666673</v>
      </c>
      <c r="Q466" s="10">
        <f t="shared" si="100"/>
        <v>8.3076963110654471</v>
      </c>
    </row>
    <row r="467" spans="2:17" x14ac:dyDescent="0.25">
      <c r="B467" s="13">
        <v>43783</v>
      </c>
      <c r="C467" s="16">
        <v>44531</v>
      </c>
      <c r="D467" s="14">
        <v>7.5549999999999997</v>
      </c>
      <c r="E467" s="18">
        <v>1016</v>
      </c>
      <c r="F467" s="10">
        <f t="shared" si="101"/>
        <v>10.7188</v>
      </c>
      <c r="H467" s="13">
        <v>43783</v>
      </c>
      <c r="I467" s="29">
        <v>44531</v>
      </c>
      <c r="J467" s="17">
        <v>0.56573174696056217</v>
      </c>
      <c r="L467" s="40" t="str">
        <f t="shared" si="97"/>
        <v>4378344531</v>
      </c>
      <c r="M467" s="53">
        <f t="shared" si="98"/>
        <v>44531</v>
      </c>
      <c r="N467" s="8">
        <f>VLOOKUP(B467,Assumptions!$B$6:$D$1323,3,FALSE)</f>
        <v>0.68444000000000005</v>
      </c>
      <c r="O467" s="54">
        <f t="shared" si="99"/>
        <v>9.6792981386927401</v>
      </c>
      <c r="P467" s="31">
        <f>Assumptions!$H$15</f>
        <v>0.94496666666666673</v>
      </c>
      <c r="Q467" s="10">
        <f t="shared" si="100"/>
        <v>9.0499160977933499</v>
      </c>
    </row>
    <row r="468" spans="2:17" x14ac:dyDescent="0.25">
      <c r="B468" s="13">
        <v>43798</v>
      </c>
      <c r="C468" s="16">
        <v>43831</v>
      </c>
      <c r="D468" s="14">
        <v>5.64</v>
      </c>
      <c r="E468" s="18">
        <v>6733</v>
      </c>
      <c r="F468" s="10">
        <f t="shared" si="101"/>
        <v>71.033150000000006</v>
      </c>
      <c r="H468" s="13">
        <v>43797</v>
      </c>
      <c r="I468" s="29">
        <v>43831</v>
      </c>
      <c r="J468" s="17">
        <v>0.66495801582565639</v>
      </c>
      <c r="L468" s="40" t="str">
        <f t="shared" ref="L468:L531" si="102">B468&amp;M468</f>
        <v>4379843831</v>
      </c>
      <c r="M468" s="53">
        <f t="shared" ref="M468:M491" si="103">IF(C468="",NA(),C468)</f>
        <v>43831</v>
      </c>
      <c r="N468" s="8">
        <f>VLOOKUP(B468,Assumptions!$B$6:$D$1323,3,FALSE)</f>
        <v>0.67786000000000013</v>
      </c>
      <c r="O468" s="54">
        <f t="shared" ref="O468:O491" si="104">(D468-J468)/N468/mmbtu_gj</f>
        <v>6.9567161447090218</v>
      </c>
      <c r="P468" s="31">
        <f>Assumptions!$H$15</f>
        <v>0.94496666666666673</v>
      </c>
      <c r="Q468" s="10">
        <f t="shared" ref="Q468:Q491" si="105">(O468-opex_2017)*P468-transport_2017</f>
        <v>6.4771668662118698</v>
      </c>
    </row>
    <row r="469" spans="2:17" x14ac:dyDescent="0.25">
      <c r="B469" s="13">
        <v>43798</v>
      </c>
      <c r="C469" s="16">
        <v>43862</v>
      </c>
      <c r="D469" s="14">
        <v>5.82</v>
      </c>
      <c r="E469" s="18">
        <v>5249</v>
      </c>
      <c r="F469" s="10">
        <f t="shared" si="101"/>
        <v>55.376950000000001</v>
      </c>
      <c r="H469" s="13">
        <v>43797</v>
      </c>
      <c r="I469" s="29">
        <v>43862</v>
      </c>
      <c r="J469" s="17">
        <v>0.62368427076805388</v>
      </c>
      <c r="L469" s="40" t="str">
        <f t="shared" si="102"/>
        <v>4379843862</v>
      </c>
      <c r="M469" s="53">
        <f t="shared" si="103"/>
        <v>43862</v>
      </c>
      <c r="N469" s="8">
        <f>VLOOKUP(B469,Assumptions!$B$6:$D$1323,3,FALSE)</f>
        <v>0.67786000000000013</v>
      </c>
      <c r="O469" s="54">
        <f t="shared" si="104"/>
        <v>7.2661283345034207</v>
      </c>
      <c r="P469" s="31">
        <f>Assumptions!$H$15</f>
        <v>0.94496666666666673</v>
      </c>
      <c r="Q469" s="10">
        <f t="shared" si="105"/>
        <v>6.7695510718279168</v>
      </c>
    </row>
    <row r="470" spans="2:17" x14ac:dyDescent="0.25">
      <c r="B470" s="13">
        <v>43798</v>
      </c>
      <c r="C470" s="16">
        <v>43891</v>
      </c>
      <c r="D470" s="14">
        <v>5.61</v>
      </c>
      <c r="E470" s="18">
        <v>7649</v>
      </c>
      <c r="F470" s="10">
        <f t="shared" si="101"/>
        <v>80.696950000000001</v>
      </c>
      <c r="H470" s="13">
        <v>43797</v>
      </c>
      <c r="I470" s="29">
        <v>43891</v>
      </c>
      <c r="J470" s="17">
        <v>0.53003117190148175</v>
      </c>
      <c r="L470" s="40" t="str">
        <f t="shared" si="102"/>
        <v>4379843891</v>
      </c>
      <c r="M470" s="53">
        <f t="shared" si="103"/>
        <v>43891</v>
      </c>
      <c r="N470" s="8">
        <f>VLOOKUP(B470,Assumptions!$B$6:$D$1323,3,FALSE)</f>
        <v>0.67786000000000013</v>
      </c>
      <c r="O470" s="54">
        <f t="shared" si="104"/>
        <v>7.1034377746897617</v>
      </c>
      <c r="P470" s="31">
        <f>Assumptions!$H$15</f>
        <v>0.94496666666666673</v>
      </c>
      <c r="Q470" s="10">
        <f t="shared" si="105"/>
        <v>6.6158139158226694</v>
      </c>
    </row>
    <row r="471" spans="2:17" x14ac:dyDescent="0.25">
      <c r="B471" s="13">
        <v>43798</v>
      </c>
      <c r="C471" s="16">
        <v>43922</v>
      </c>
      <c r="D471" s="14">
        <v>5.2750000000000004</v>
      </c>
      <c r="E471" s="18">
        <v>4620</v>
      </c>
      <c r="F471" s="10">
        <f t="shared" si="101"/>
        <v>48.741</v>
      </c>
      <c r="H471" s="13">
        <v>43797</v>
      </c>
      <c r="I471" s="29">
        <v>43922</v>
      </c>
      <c r="J471" s="17">
        <v>0.47529579378361492</v>
      </c>
      <c r="L471" s="40" t="str">
        <f t="shared" si="102"/>
        <v>4379843922</v>
      </c>
      <c r="M471" s="53">
        <f t="shared" si="103"/>
        <v>43922</v>
      </c>
      <c r="N471" s="8">
        <f>VLOOKUP(B471,Assumptions!$B$6:$D$1323,3,FALSE)</f>
        <v>0.67786000000000013</v>
      </c>
      <c r="O471" s="54">
        <f t="shared" si="104"/>
        <v>6.7115372789672563</v>
      </c>
      <c r="P471" s="31">
        <f>Assumptions!$H$15</f>
        <v>0.94496666666666673</v>
      </c>
      <c r="Q471" s="10">
        <f t="shared" si="105"/>
        <v>6.2454810107147587</v>
      </c>
    </row>
    <row r="472" spans="2:17" x14ac:dyDescent="0.25">
      <c r="B472" s="13">
        <v>43798</v>
      </c>
      <c r="C472" s="16">
        <v>43952</v>
      </c>
      <c r="D472" s="14">
        <v>5.21</v>
      </c>
      <c r="E472" s="18">
        <v>3822</v>
      </c>
      <c r="F472" s="10">
        <f t="shared" si="101"/>
        <v>40.322099999999999</v>
      </c>
      <c r="H472" s="13">
        <v>43797</v>
      </c>
      <c r="I472" s="29">
        <v>43952</v>
      </c>
      <c r="J472" s="17">
        <v>0.46981052058523448</v>
      </c>
      <c r="L472" s="40" t="str">
        <f t="shared" si="102"/>
        <v>4379843952</v>
      </c>
      <c r="M472" s="53">
        <f t="shared" si="103"/>
        <v>43952</v>
      </c>
      <c r="N472" s="8">
        <f>VLOOKUP(B472,Assumptions!$B$6:$D$1323,3,FALSE)</f>
        <v>0.67786000000000013</v>
      </c>
      <c r="O472" s="54">
        <f t="shared" si="104"/>
        <v>6.6283164615136947</v>
      </c>
      <c r="P472" s="31">
        <f>Assumptions!$H$15</f>
        <v>0.94496666666666673</v>
      </c>
      <c r="Q472" s="10">
        <f t="shared" si="105"/>
        <v>6.1668401122483916</v>
      </c>
    </row>
    <row r="473" spans="2:17" x14ac:dyDescent="0.25">
      <c r="B473" s="13">
        <v>43798</v>
      </c>
      <c r="C473" s="16">
        <v>43983</v>
      </c>
      <c r="D473" s="14">
        <v>5.12</v>
      </c>
      <c r="E473" s="18">
        <v>3993</v>
      </c>
      <c r="F473" s="10">
        <f t="shared" si="101"/>
        <v>42.126150000000003</v>
      </c>
      <c r="H473" s="13">
        <v>43797</v>
      </c>
      <c r="I473" s="29">
        <v>43983</v>
      </c>
      <c r="J473" s="17">
        <v>0.45202167371323559</v>
      </c>
      <c r="L473" s="40" t="str">
        <f t="shared" si="102"/>
        <v>4379843983</v>
      </c>
      <c r="M473" s="53">
        <f t="shared" si="103"/>
        <v>43983</v>
      </c>
      <c r="N473" s="8">
        <f>VLOOKUP(B473,Assumptions!$B$6:$D$1323,3,FALSE)</f>
        <v>0.67786000000000013</v>
      </c>
      <c r="O473" s="54">
        <f t="shared" si="104"/>
        <v>6.5273419378028175</v>
      </c>
      <c r="P473" s="31">
        <f>Assumptions!$H$15</f>
        <v>0.94496666666666673</v>
      </c>
      <c r="Q473" s="10">
        <f t="shared" si="105"/>
        <v>6.0714225531590698</v>
      </c>
    </row>
    <row r="474" spans="2:17" x14ac:dyDescent="0.25">
      <c r="B474" s="13">
        <v>43798</v>
      </c>
      <c r="C474" s="16">
        <v>44013</v>
      </c>
      <c r="D474" s="14">
        <v>5.25</v>
      </c>
      <c r="E474" s="18">
        <v>3861</v>
      </c>
      <c r="F474" s="10">
        <f t="shared" si="101"/>
        <v>40.733550000000001</v>
      </c>
      <c r="H474" s="13">
        <v>43797</v>
      </c>
      <c r="I474" s="29">
        <v>44013</v>
      </c>
      <c r="J474" s="17">
        <v>0.46139364583511211</v>
      </c>
      <c r="L474" s="40" t="str">
        <f t="shared" si="102"/>
        <v>4379844013</v>
      </c>
      <c r="M474" s="53">
        <f t="shared" si="103"/>
        <v>44013</v>
      </c>
      <c r="N474" s="8">
        <f>VLOOKUP(B474,Assumptions!$B$6:$D$1323,3,FALSE)</f>
        <v>0.67786000000000013</v>
      </c>
      <c r="O474" s="54">
        <f t="shared" si="104"/>
        <v>6.6960188960503215</v>
      </c>
      <c r="P474" s="31">
        <f>Assumptions!$H$15</f>
        <v>0.94496666666666673</v>
      </c>
      <c r="Q474" s="10">
        <f t="shared" si="105"/>
        <v>6.2308166561376863</v>
      </c>
    </row>
    <row r="475" spans="2:17" x14ac:dyDescent="0.25">
      <c r="B475" s="13">
        <v>43798</v>
      </c>
      <c r="C475" s="16">
        <v>44044</v>
      </c>
      <c r="D475" s="14">
        <v>5.3550000000000004</v>
      </c>
      <c r="E475" s="18">
        <v>3755</v>
      </c>
      <c r="F475" s="10">
        <f t="shared" si="101"/>
        <v>39.615250000000003</v>
      </c>
      <c r="H475" s="13">
        <v>43797</v>
      </c>
      <c r="I475" s="29">
        <v>44044</v>
      </c>
      <c r="J475" s="17">
        <v>0.4706181293097017</v>
      </c>
      <c r="L475" s="40" t="str">
        <f t="shared" si="102"/>
        <v>4379844044</v>
      </c>
      <c r="M475" s="53">
        <f t="shared" si="103"/>
        <v>44044</v>
      </c>
      <c r="N475" s="8">
        <f>VLOOKUP(B475,Assumptions!$B$6:$D$1323,3,FALSE)</f>
        <v>0.67786000000000013</v>
      </c>
      <c r="O475" s="54">
        <f t="shared" si="104"/>
        <v>6.8299440135065401</v>
      </c>
      <c r="P475" s="31">
        <f>Assumptions!$H$15</f>
        <v>0.94496666666666673</v>
      </c>
      <c r="Q475" s="10">
        <f t="shared" si="105"/>
        <v>6.3573714279632307</v>
      </c>
    </row>
    <row r="476" spans="2:17" x14ac:dyDescent="0.25">
      <c r="B476" s="13">
        <v>43798</v>
      </c>
      <c r="C476" s="16">
        <v>44075</v>
      </c>
      <c r="D476" s="14">
        <v>5.59</v>
      </c>
      <c r="E476" s="18">
        <v>3755</v>
      </c>
      <c r="F476" s="10">
        <f t="shared" si="101"/>
        <v>39.615250000000003</v>
      </c>
      <c r="H476" s="13">
        <v>43797</v>
      </c>
      <c r="I476" s="29">
        <v>44075</v>
      </c>
      <c r="J476" s="17">
        <v>0.48154229376227359</v>
      </c>
      <c r="L476" s="40" t="str">
        <f t="shared" si="102"/>
        <v>4379844075</v>
      </c>
      <c r="M476" s="53">
        <f t="shared" si="103"/>
        <v>44075</v>
      </c>
      <c r="N476" s="8">
        <f>VLOOKUP(B476,Assumptions!$B$6:$D$1323,3,FALSE)</f>
        <v>0.67786000000000013</v>
      </c>
      <c r="O476" s="54">
        <f t="shared" si="104"/>
        <v>7.1432744311694689</v>
      </c>
      <c r="P476" s="31">
        <f>Assumptions!$H$15</f>
        <v>0.94496666666666673</v>
      </c>
      <c r="Q476" s="10">
        <f t="shared" si="105"/>
        <v>6.6534582283074437</v>
      </c>
    </row>
    <row r="477" spans="2:17" x14ac:dyDescent="0.25">
      <c r="B477" s="13">
        <v>43798</v>
      </c>
      <c r="C477" s="16">
        <v>44105</v>
      </c>
      <c r="D477" s="14">
        <v>5.7750000000000004</v>
      </c>
      <c r="E477" s="18">
        <v>2062</v>
      </c>
      <c r="F477" s="10">
        <f t="shared" si="101"/>
        <v>21.754100000000001</v>
      </c>
      <c r="H477" s="13">
        <v>43797</v>
      </c>
      <c r="I477" s="29">
        <v>44105</v>
      </c>
      <c r="J477" s="17">
        <v>0.54376178082949456</v>
      </c>
      <c r="L477" s="40" t="str">
        <f t="shared" si="102"/>
        <v>4379844105</v>
      </c>
      <c r="M477" s="53">
        <f t="shared" si="103"/>
        <v>44105</v>
      </c>
      <c r="N477" s="8">
        <f>VLOOKUP(B477,Assumptions!$B$6:$D$1323,3,FALSE)</f>
        <v>0.67786000000000013</v>
      </c>
      <c r="O477" s="54">
        <f t="shared" si="104"/>
        <v>7.3149612589976929</v>
      </c>
      <c r="P477" s="31">
        <f>Assumptions!$H$15</f>
        <v>0.94496666666666673</v>
      </c>
      <c r="Q477" s="10">
        <f t="shared" si="105"/>
        <v>6.8156965577108544</v>
      </c>
    </row>
    <row r="478" spans="2:17" x14ac:dyDescent="0.25">
      <c r="B478" s="13">
        <v>43798</v>
      </c>
      <c r="C478" s="16">
        <v>44136</v>
      </c>
      <c r="D478" s="14">
        <v>6.5250000000000004</v>
      </c>
      <c r="E478" s="18">
        <v>2522</v>
      </c>
      <c r="F478" s="10">
        <f t="shared" si="101"/>
        <v>26.607099999999999</v>
      </c>
      <c r="H478" s="13">
        <v>43797</v>
      </c>
      <c r="I478" s="29">
        <v>44136</v>
      </c>
      <c r="J478" s="17">
        <v>0.65069287581764268</v>
      </c>
      <c r="L478" s="40" t="str">
        <f t="shared" si="102"/>
        <v>4379844136</v>
      </c>
      <c r="M478" s="53">
        <f t="shared" si="103"/>
        <v>44136</v>
      </c>
      <c r="N478" s="8">
        <f>VLOOKUP(B478,Assumptions!$B$6:$D$1323,3,FALSE)</f>
        <v>0.67786000000000013</v>
      </c>
      <c r="O478" s="54">
        <f t="shared" si="104"/>
        <v>8.2141793656763937</v>
      </c>
      <c r="P478" s="31">
        <f>Assumptions!$H$15</f>
        <v>0.94496666666666673</v>
      </c>
      <c r="Q478" s="10">
        <f t="shared" si="105"/>
        <v>7.6654276945853361</v>
      </c>
    </row>
    <row r="479" spans="2:17" x14ac:dyDescent="0.25">
      <c r="B479" s="13">
        <v>43798</v>
      </c>
      <c r="C479" s="16">
        <v>44166</v>
      </c>
      <c r="D479" s="14">
        <v>6.9</v>
      </c>
      <c r="E479" s="18">
        <v>2068</v>
      </c>
      <c r="F479" s="10">
        <f t="shared" si="101"/>
        <v>21.817399999999999</v>
      </c>
      <c r="H479" s="13">
        <v>43797</v>
      </c>
      <c r="I479" s="29">
        <v>44166</v>
      </c>
      <c r="J479" s="17">
        <v>0.69397313145261674</v>
      </c>
      <c r="L479" s="40" t="str">
        <f t="shared" si="102"/>
        <v>4379844166</v>
      </c>
      <c r="M479" s="53">
        <f t="shared" si="103"/>
        <v>44166</v>
      </c>
      <c r="N479" s="8">
        <f>VLOOKUP(B479,Assumptions!$B$6:$D$1323,3,FALSE)</f>
        <v>0.67786000000000013</v>
      </c>
      <c r="O479" s="54">
        <f t="shared" si="104"/>
        <v>8.6780307479328016</v>
      </c>
      <c r="P479" s="31">
        <f>Assumptions!$H$15</f>
        <v>0.94496666666666673</v>
      </c>
      <c r="Q479" s="10">
        <f t="shared" si="105"/>
        <v>8.1037517891049013</v>
      </c>
    </row>
    <row r="480" spans="2:17" x14ac:dyDescent="0.25">
      <c r="B480" s="13">
        <v>43798</v>
      </c>
      <c r="C480" s="16">
        <v>44197</v>
      </c>
      <c r="D480" s="14">
        <v>7.2149999999999999</v>
      </c>
      <c r="E480" s="18">
        <v>2095</v>
      </c>
      <c r="F480" s="10">
        <f t="shared" si="101"/>
        <v>22.102250000000002</v>
      </c>
      <c r="H480" s="13">
        <v>43797</v>
      </c>
      <c r="I480" s="29">
        <v>44197</v>
      </c>
      <c r="J480" s="17">
        <v>0.73368922844269868</v>
      </c>
      <c r="L480" s="40" t="str">
        <f t="shared" si="102"/>
        <v>4379844197</v>
      </c>
      <c r="M480" s="53">
        <f t="shared" si="103"/>
        <v>44197</v>
      </c>
      <c r="N480" s="8">
        <f>VLOOKUP(B480,Assumptions!$B$6:$D$1323,3,FALSE)</f>
        <v>0.67786000000000013</v>
      </c>
      <c r="O480" s="54">
        <f t="shared" si="104"/>
        <v>9.062966589386896</v>
      </c>
      <c r="P480" s="31">
        <f>Assumptions!$H$15</f>
        <v>0.94496666666666673</v>
      </c>
      <c r="Q480" s="10">
        <f t="shared" si="105"/>
        <v>8.4675033280843053</v>
      </c>
    </row>
    <row r="481" spans="2:17" x14ac:dyDescent="0.25">
      <c r="B481" s="13">
        <v>43798</v>
      </c>
      <c r="C481" s="16">
        <v>44228</v>
      </c>
      <c r="D481" s="14">
        <v>7.18</v>
      </c>
      <c r="E481" s="18">
        <v>2100</v>
      </c>
      <c r="F481" s="10">
        <f t="shared" si="101"/>
        <v>22.155000000000001</v>
      </c>
      <c r="H481" s="13">
        <v>43797</v>
      </c>
      <c r="I481" s="29">
        <v>44228</v>
      </c>
      <c r="J481" s="17">
        <v>0.6626659158219308</v>
      </c>
      <c r="L481" s="40" t="str">
        <f t="shared" si="102"/>
        <v>4379844228</v>
      </c>
      <c r="M481" s="53">
        <f t="shared" si="103"/>
        <v>44228</v>
      </c>
      <c r="N481" s="8">
        <f>VLOOKUP(B481,Assumptions!$B$6:$D$1323,3,FALSE)</f>
        <v>0.67786000000000013</v>
      </c>
      <c r="O481" s="54">
        <f t="shared" si="104"/>
        <v>9.1133388196699716</v>
      </c>
      <c r="P481" s="31">
        <f>Assumptions!$H$15</f>
        <v>0.94496666666666673</v>
      </c>
      <c r="Q481" s="10">
        <f t="shared" si="105"/>
        <v>8.5151034066274693</v>
      </c>
    </row>
    <row r="482" spans="2:17" x14ac:dyDescent="0.25">
      <c r="B482" s="13">
        <v>43798</v>
      </c>
      <c r="C482" s="16">
        <v>44256</v>
      </c>
      <c r="D482" s="14">
        <v>6.8449999999999998</v>
      </c>
      <c r="E482" s="18">
        <v>2100</v>
      </c>
      <c r="F482" s="10">
        <f t="shared" si="101"/>
        <v>22.155000000000001</v>
      </c>
      <c r="H482" s="13">
        <v>43797</v>
      </c>
      <c r="I482" s="29">
        <v>44256</v>
      </c>
      <c r="J482" s="17">
        <v>0.58899597464260856</v>
      </c>
      <c r="L482" s="40" t="str">
        <f t="shared" si="102"/>
        <v>4379844256</v>
      </c>
      <c r="M482" s="53">
        <f t="shared" si="103"/>
        <v>44256</v>
      </c>
      <c r="N482" s="8">
        <f>VLOOKUP(B482,Assumptions!$B$6:$D$1323,3,FALSE)</f>
        <v>0.67786000000000013</v>
      </c>
      <c r="O482" s="54">
        <f t="shared" si="104"/>
        <v>8.7479149609209124</v>
      </c>
      <c r="P482" s="31">
        <f>Assumptions!$H$15</f>
        <v>0.94496666666666673</v>
      </c>
      <c r="Q482" s="10">
        <f t="shared" si="105"/>
        <v>8.1697900409048998</v>
      </c>
    </row>
    <row r="483" spans="2:17" x14ac:dyDescent="0.25">
      <c r="B483" s="13">
        <v>43798</v>
      </c>
      <c r="C483" s="16">
        <v>44287</v>
      </c>
      <c r="D483" s="14">
        <v>6.11</v>
      </c>
      <c r="E483" s="18">
        <v>1341</v>
      </c>
      <c r="F483" s="10">
        <f t="shared" si="101"/>
        <v>14.147550000000001</v>
      </c>
      <c r="H483" s="13">
        <v>43797</v>
      </c>
      <c r="I483" s="29">
        <v>44287</v>
      </c>
      <c r="J483" s="17">
        <v>0.51140225067029199</v>
      </c>
      <c r="L483" s="40" t="str">
        <f t="shared" si="102"/>
        <v>4379844287</v>
      </c>
      <c r="M483" s="53">
        <f t="shared" si="103"/>
        <v>44287</v>
      </c>
      <c r="N483" s="8">
        <f>VLOOKUP(B483,Assumptions!$B$6:$D$1323,3,FALSE)</f>
        <v>0.67786000000000013</v>
      </c>
      <c r="O483" s="54">
        <f t="shared" si="104"/>
        <v>7.8286485771149437</v>
      </c>
      <c r="P483" s="31">
        <f>Assumptions!$H$15</f>
        <v>0.94496666666666673</v>
      </c>
      <c r="Q483" s="10">
        <f t="shared" si="105"/>
        <v>7.301113950421052</v>
      </c>
    </row>
    <row r="484" spans="2:17" x14ac:dyDescent="0.25">
      <c r="B484" s="13">
        <v>43798</v>
      </c>
      <c r="C484" s="16">
        <v>44317</v>
      </c>
      <c r="D484" s="14">
        <v>6.05</v>
      </c>
      <c r="E484" s="18">
        <v>1341</v>
      </c>
      <c r="F484" s="10">
        <f t="shared" si="101"/>
        <v>14.147550000000001</v>
      </c>
      <c r="H484" s="13">
        <v>43797</v>
      </c>
      <c r="I484" s="29">
        <v>44317</v>
      </c>
      <c r="J484" s="17">
        <v>0.48418364816726983</v>
      </c>
      <c r="L484" s="40" t="str">
        <f t="shared" si="102"/>
        <v>4379844317</v>
      </c>
      <c r="M484" s="53">
        <f t="shared" si="103"/>
        <v>44317</v>
      </c>
      <c r="N484" s="8">
        <f>VLOOKUP(B484,Assumptions!$B$6:$D$1323,3,FALSE)</f>
        <v>0.67786000000000013</v>
      </c>
      <c r="O484" s="54">
        <f t="shared" si="104"/>
        <v>7.7828095916473252</v>
      </c>
      <c r="P484" s="31">
        <f>Assumptions!$H$15</f>
        <v>0.94496666666666673</v>
      </c>
      <c r="Q484" s="10">
        <f t="shared" si="105"/>
        <v>7.2577976371203352</v>
      </c>
    </row>
    <row r="485" spans="2:17" x14ac:dyDescent="0.25">
      <c r="B485" s="13">
        <v>43798</v>
      </c>
      <c r="C485" s="16">
        <v>44348</v>
      </c>
      <c r="D485" s="14">
        <v>5.99</v>
      </c>
      <c r="E485" s="18">
        <v>1341</v>
      </c>
      <c r="F485" s="10">
        <f t="shared" si="101"/>
        <v>14.147550000000001</v>
      </c>
      <c r="H485" s="13">
        <v>43797</v>
      </c>
      <c r="I485" s="29">
        <v>44348</v>
      </c>
      <c r="J485" s="17">
        <v>0.45204361619480038</v>
      </c>
      <c r="L485" s="40" t="str">
        <f t="shared" si="102"/>
        <v>4379844348</v>
      </c>
      <c r="M485" s="53">
        <f t="shared" si="103"/>
        <v>44348</v>
      </c>
      <c r="N485" s="8">
        <f>VLOOKUP(B485,Assumptions!$B$6:$D$1323,3,FALSE)</f>
        <v>0.67786000000000013</v>
      </c>
      <c r="O485" s="54">
        <f t="shared" si="104"/>
        <v>7.7438523547064664</v>
      </c>
      <c r="P485" s="31">
        <f>Assumptions!$H$15</f>
        <v>0.94496666666666673</v>
      </c>
      <c r="Q485" s="10">
        <f t="shared" si="105"/>
        <v>7.2209843467857882</v>
      </c>
    </row>
    <row r="486" spans="2:17" x14ac:dyDescent="0.25">
      <c r="B486" s="13">
        <v>43798</v>
      </c>
      <c r="C486" s="16">
        <v>44378</v>
      </c>
      <c r="D486" s="14">
        <v>5.98</v>
      </c>
      <c r="E486" s="18">
        <v>1341</v>
      </c>
      <c r="F486" s="10">
        <f t="shared" si="101"/>
        <v>14.147550000000001</v>
      </c>
      <c r="H486" s="13">
        <v>43797</v>
      </c>
      <c r="I486" s="29">
        <v>44378</v>
      </c>
      <c r="J486" s="17">
        <v>0.42565122030752145</v>
      </c>
      <c r="L486" s="40" t="str">
        <f t="shared" si="102"/>
        <v>4379844378</v>
      </c>
      <c r="M486" s="53">
        <f t="shared" si="103"/>
        <v>44378</v>
      </c>
      <c r="N486" s="8">
        <f>VLOOKUP(B486,Assumptions!$B$6:$D$1323,3,FALSE)</f>
        <v>0.67786000000000013</v>
      </c>
      <c r="O486" s="54">
        <f t="shared" si="104"/>
        <v>7.7667742205886539</v>
      </c>
      <c r="P486" s="31">
        <f>Assumptions!$H$15</f>
        <v>0.94496666666666673</v>
      </c>
      <c r="Q486" s="10">
        <f t="shared" si="105"/>
        <v>7.2426447459822594</v>
      </c>
    </row>
    <row r="487" spans="2:17" x14ac:dyDescent="0.25">
      <c r="B487" s="13">
        <v>43798</v>
      </c>
      <c r="C487" s="16">
        <v>44409</v>
      </c>
      <c r="D487" s="14">
        <v>6.08</v>
      </c>
      <c r="E487" s="18">
        <v>1341</v>
      </c>
      <c r="F487" s="10">
        <f t="shared" si="101"/>
        <v>14.147550000000001</v>
      </c>
      <c r="H487" s="13">
        <v>43797</v>
      </c>
      <c r="I487" s="29">
        <v>44409</v>
      </c>
      <c r="J487" s="17">
        <v>0.43543629573726961</v>
      </c>
      <c r="L487" s="40" t="str">
        <f t="shared" si="102"/>
        <v>4379844409</v>
      </c>
      <c r="M487" s="53">
        <f t="shared" si="103"/>
        <v>44409</v>
      </c>
      <c r="N487" s="8">
        <f>VLOOKUP(B487,Assumptions!$B$6:$D$1323,3,FALSE)</f>
        <v>0.67786000000000013</v>
      </c>
      <c r="O487" s="54">
        <f t="shared" si="104"/>
        <v>7.8929238338477949</v>
      </c>
      <c r="P487" s="31">
        <f>Assumptions!$H$15</f>
        <v>0.94496666666666673</v>
      </c>
      <c r="Q487" s="10">
        <f t="shared" si="105"/>
        <v>7.3618519255250385</v>
      </c>
    </row>
    <row r="488" spans="2:17" x14ac:dyDescent="0.25">
      <c r="B488" s="13">
        <v>43798</v>
      </c>
      <c r="C488" s="16">
        <v>44440</v>
      </c>
      <c r="D488" s="14">
        <v>6.18</v>
      </c>
      <c r="E488" s="18">
        <v>1341</v>
      </c>
      <c r="F488" s="10">
        <f t="shared" si="101"/>
        <v>14.147550000000001</v>
      </c>
      <c r="H488" s="13">
        <v>43797</v>
      </c>
      <c r="I488" s="29">
        <v>44440</v>
      </c>
      <c r="J488" s="17">
        <v>0.44514631936760862</v>
      </c>
      <c r="L488" s="40" t="str">
        <f t="shared" si="102"/>
        <v>4379844440</v>
      </c>
      <c r="M488" s="53">
        <f t="shared" si="103"/>
        <v>44440</v>
      </c>
      <c r="N488" s="8">
        <f>VLOOKUP(B488,Assumptions!$B$6:$D$1323,3,FALSE)</f>
        <v>0.67786000000000013</v>
      </c>
      <c r="O488" s="54">
        <f t="shared" si="104"/>
        <v>8.0191783937719681</v>
      </c>
      <c r="P488" s="31">
        <f>Assumptions!$H$15</f>
        <v>0.94496666666666673</v>
      </c>
      <c r="Q488" s="10">
        <f t="shared" si="105"/>
        <v>7.4811582761680517</v>
      </c>
    </row>
    <row r="489" spans="2:17" x14ac:dyDescent="0.25">
      <c r="B489" s="13">
        <v>43798</v>
      </c>
      <c r="C489" s="16">
        <v>44470</v>
      </c>
      <c r="D489" s="14">
        <v>6.33</v>
      </c>
      <c r="E489" s="18">
        <v>1066</v>
      </c>
      <c r="F489" s="10">
        <f t="shared" si="101"/>
        <v>11.2463</v>
      </c>
      <c r="H489" s="13">
        <v>43797</v>
      </c>
      <c r="I489" s="29">
        <v>44470</v>
      </c>
      <c r="J489" s="17">
        <v>0.45568254961369092</v>
      </c>
      <c r="L489" s="40" t="str">
        <f t="shared" si="102"/>
        <v>4379844470</v>
      </c>
      <c r="M489" s="53">
        <f t="shared" si="103"/>
        <v>44470</v>
      </c>
      <c r="N489" s="8">
        <f>VLOOKUP(B489,Assumptions!$B$6:$D$1323,3,FALSE)</f>
        <v>0.67786000000000013</v>
      </c>
      <c r="O489" s="54">
        <f t="shared" si="104"/>
        <v>8.2141938050459444</v>
      </c>
      <c r="P489" s="31">
        <f>Assumptions!$H$15</f>
        <v>0.94496666666666673</v>
      </c>
      <c r="Q489" s="10">
        <f t="shared" si="105"/>
        <v>7.6654413393082494</v>
      </c>
    </row>
    <row r="490" spans="2:17" x14ac:dyDescent="0.25">
      <c r="B490" s="13">
        <v>43798</v>
      </c>
      <c r="C490" s="16">
        <v>44501</v>
      </c>
      <c r="D490" s="14">
        <v>6.8550000000000004</v>
      </c>
      <c r="E490" s="18">
        <v>1066</v>
      </c>
      <c r="F490" s="10">
        <f t="shared" si="101"/>
        <v>11.2463</v>
      </c>
      <c r="H490" s="13">
        <v>43797</v>
      </c>
      <c r="I490" s="29">
        <v>44501</v>
      </c>
      <c r="J490" s="17">
        <v>0.51909385763818883</v>
      </c>
      <c r="L490" s="40" t="str">
        <f t="shared" si="102"/>
        <v>4379844501</v>
      </c>
      <c r="M490" s="53">
        <f t="shared" si="103"/>
        <v>44501</v>
      </c>
      <c r="N490" s="8">
        <f>VLOOKUP(B490,Assumptions!$B$6:$D$1323,3,FALSE)</f>
        <v>0.67786000000000013</v>
      </c>
      <c r="O490" s="54">
        <f t="shared" si="104"/>
        <v>8.8596439371042806</v>
      </c>
      <c r="P490" s="31">
        <f>Assumptions!$H$15</f>
        <v>0.94496666666666673</v>
      </c>
      <c r="Q490" s="10">
        <f t="shared" si="105"/>
        <v>8.2753701990989761</v>
      </c>
    </row>
    <row r="491" spans="2:17" x14ac:dyDescent="0.25">
      <c r="B491" s="13">
        <v>43798</v>
      </c>
      <c r="C491" s="16">
        <v>44531</v>
      </c>
      <c r="D491" s="14">
        <v>7.4550000000000001</v>
      </c>
      <c r="E491" s="18">
        <v>1066</v>
      </c>
      <c r="F491" s="10">
        <f t="shared" si="101"/>
        <v>11.2463</v>
      </c>
      <c r="H491" s="13">
        <v>43797</v>
      </c>
      <c r="I491" s="29">
        <v>44531</v>
      </c>
      <c r="J491" s="17">
        <v>0.58374447558630149</v>
      </c>
      <c r="L491" s="40" t="str">
        <f t="shared" si="102"/>
        <v>4379844531</v>
      </c>
      <c r="M491" s="53">
        <f t="shared" si="103"/>
        <v>44531</v>
      </c>
      <c r="N491" s="8">
        <f>VLOOKUP(B491,Assumptions!$B$6:$D$1323,3,FALSE)</f>
        <v>0.67786000000000013</v>
      </c>
      <c r="O491" s="54">
        <f t="shared" si="104"/>
        <v>9.6082353461873229</v>
      </c>
      <c r="P491" s="31">
        <f>Assumptions!$H$15</f>
        <v>0.94496666666666673</v>
      </c>
      <c r="Q491" s="10">
        <f t="shared" si="105"/>
        <v>8.9827641276354822</v>
      </c>
    </row>
    <row r="492" spans="2:17" x14ac:dyDescent="0.25">
      <c r="B492" s="13">
        <v>43812</v>
      </c>
      <c r="C492" s="16">
        <v>43831</v>
      </c>
      <c r="D492" s="14">
        <v>5.6449999999999996</v>
      </c>
      <c r="E492" s="18">
        <v>6618</v>
      </c>
      <c r="F492" s="10">
        <f t="shared" si="101"/>
        <v>69.819900000000004</v>
      </c>
      <c r="H492" s="13">
        <v>43811</v>
      </c>
      <c r="I492" s="16">
        <v>43831</v>
      </c>
      <c r="J492" s="17">
        <v>0.62583083579274812</v>
      </c>
      <c r="L492" s="40" t="str">
        <f t="shared" si="102"/>
        <v>4381243831</v>
      </c>
      <c r="M492" s="53">
        <f t="shared" ref="M492:M515" si="106">IF(C492="",NA(),C492)</f>
        <v>43831</v>
      </c>
      <c r="N492" s="8">
        <f>VLOOKUP(B492,Assumptions!$B$6:$D$1323,3,FALSE)</f>
        <v>0.68574000000000002</v>
      </c>
      <c r="O492" s="54">
        <f t="shared" ref="O492:O515" si="107">(D492-J492)/N492/mmbtu_gj</f>
        <v>6.9377698789397213</v>
      </c>
      <c r="P492" s="31">
        <f>Assumptions!$H$15</f>
        <v>0.94496666666666673</v>
      </c>
      <c r="Q492" s="10">
        <f t="shared" ref="Q492:Q515" si="108">(O492-opex_2017)*P492-transport_2017</f>
        <v>6.4592632766020728</v>
      </c>
    </row>
    <row r="493" spans="2:17" x14ac:dyDescent="0.25">
      <c r="B493" s="13">
        <v>43812</v>
      </c>
      <c r="C493" s="16">
        <v>43862</v>
      </c>
      <c r="D493" s="14">
        <v>5.4249999999999998</v>
      </c>
      <c r="E493" s="18">
        <v>3362</v>
      </c>
      <c r="F493" s="10">
        <f t="shared" si="101"/>
        <v>35.469099999999997</v>
      </c>
      <c r="H493" s="13">
        <v>43811</v>
      </c>
      <c r="I493" s="16">
        <v>43862</v>
      </c>
      <c r="J493" s="17">
        <v>0.59609565094037897</v>
      </c>
      <c r="L493" s="40" t="str">
        <f t="shared" si="102"/>
        <v>4381243862</v>
      </c>
      <c r="M493" s="53">
        <f t="shared" si="106"/>
        <v>43862</v>
      </c>
      <c r="N493" s="8">
        <f>VLOOKUP(B493,Assumptions!$B$6:$D$1323,3,FALSE)</f>
        <v>0.68574000000000002</v>
      </c>
      <c r="O493" s="54">
        <f t="shared" si="107"/>
        <v>6.6747754548891125</v>
      </c>
      <c r="P493" s="31">
        <f>Assumptions!$H$15</f>
        <v>0.94496666666666673</v>
      </c>
      <c r="Q493" s="10">
        <f t="shared" si="108"/>
        <v>6.2107423123550491</v>
      </c>
    </row>
    <row r="494" spans="2:17" x14ac:dyDescent="0.25">
      <c r="B494" s="13">
        <v>43812</v>
      </c>
      <c r="C494" s="16">
        <v>43891</v>
      </c>
      <c r="D494" s="14">
        <v>5.0250000000000004</v>
      </c>
      <c r="E494" s="18">
        <v>8726</v>
      </c>
      <c r="F494" s="10">
        <f t="shared" si="101"/>
        <v>92.059299999999993</v>
      </c>
      <c r="H494" s="13">
        <v>43811</v>
      </c>
      <c r="I494" s="16">
        <v>43891</v>
      </c>
      <c r="J494" s="17">
        <v>0.51655824552570972</v>
      </c>
      <c r="L494" s="40" t="str">
        <f t="shared" si="102"/>
        <v>4381243891</v>
      </c>
      <c r="M494" s="53">
        <f t="shared" si="106"/>
        <v>43891</v>
      </c>
      <c r="N494" s="8">
        <f>VLOOKUP(B494,Assumptions!$B$6:$D$1323,3,FALSE)</f>
        <v>0.68574000000000002</v>
      </c>
      <c r="O494" s="54">
        <f t="shared" si="107"/>
        <v>6.2318145457618073</v>
      </c>
      <c r="P494" s="31">
        <f>Assumptions!$H$15</f>
        <v>0.94496666666666673</v>
      </c>
      <c r="Q494" s="10">
        <f t="shared" si="108"/>
        <v>5.7921590185933836</v>
      </c>
    </row>
    <row r="495" spans="2:17" x14ac:dyDescent="0.25">
      <c r="B495" s="13">
        <v>43812</v>
      </c>
      <c r="C495" s="16">
        <v>43922</v>
      </c>
      <c r="D495" s="14">
        <v>4.6500000000000004</v>
      </c>
      <c r="E495" s="18">
        <v>5094</v>
      </c>
      <c r="F495" s="10">
        <f t="shared" si="101"/>
        <v>53.741700000000002</v>
      </c>
      <c r="H495" s="13">
        <v>43811</v>
      </c>
      <c r="I495" s="16">
        <v>43922</v>
      </c>
      <c r="J495" s="17">
        <v>0.44873093142930753</v>
      </c>
      <c r="L495" s="40" t="str">
        <f t="shared" si="102"/>
        <v>4381243922</v>
      </c>
      <c r="M495" s="53">
        <f t="shared" si="106"/>
        <v>43922</v>
      </c>
      <c r="N495" s="8">
        <f>VLOOKUP(B495,Assumptions!$B$6:$D$1323,3,FALSE)</f>
        <v>0.68574000000000002</v>
      </c>
      <c r="O495" s="54">
        <f t="shared" si="107"/>
        <v>5.8072236746088155</v>
      </c>
      <c r="P495" s="31">
        <f>Assumptions!$H$15</f>
        <v>0.94496666666666673</v>
      </c>
      <c r="Q495" s="10">
        <f t="shared" si="108"/>
        <v>5.3909347983828448</v>
      </c>
    </row>
    <row r="496" spans="2:17" x14ac:dyDescent="0.25">
      <c r="B496" s="13">
        <v>43812</v>
      </c>
      <c r="C496" s="16">
        <v>43952</v>
      </c>
      <c r="D496" s="14">
        <v>4.5999999999999996</v>
      </c>
      <c r="E496" s="18">
        <v>3649</v>
      </c>
      <c r="F496" s="10">
        <f t="shared" si="101"/>
        <v>38.496949999999998</v>
      </c>
      <c r="H496" s="13">
        <v>43811</v>
      </c>
      <c r="I496" s="16">
        <v>43952</v>
      </c>
      <c r="J496" s="17">
        <v>0.42900736924069177</v>
      </c>
      <c r="L496" s="40" t="str">
        <f t="shared" si="102"/>
        <v>4381243952</v>
      </c>
      <c r="M496" s="53">
        <f t="shared" si="106"/>
        <v>43952</v>
      </c>
      <c r="N496" s="8">
        <f>VLOOKUP(B496,Assumptions!$B$6:$D$1323,3,FALSE)</f>
        <v>0.68574000000000002</v>
      </c>
      <c r="O496" s="54">
        <f t="shared" si="107"/>
        <v>5.7653739278843306</v>
      </c>
      <c r="P496" s="31">
        <f>Assumptions!$H$15</f>
        <v>0.94496666666666673</v>
      </c>
      <c r="Q496" s="10">
        <f t="shared" si="108"/>
        <v>5.3513881827197638</v>
      </c>
    </row>
    <row r="497" spans="2:17" x14ac:dyDescent="0.25">
      <c r="B497" s="13">
        <v>43812</v>
      </c>
      <c r="C497" s="16">
        <v>43983</v>
      </c>
      <c r="D497" s="14">
        <v>4.55</v>
      </c>
      <c r="E497" s="18">
        <v>3850</v>
      </c>
      <c r="F497" s="10">
        <f t="shared" si="101"/>
        <v>40.6175</v>
      </c>
      <c r="H497" s="13">
        <v>43811</v>
      </c>
      <c r="I497" s="16">
        <v>43983</v>
      </c>
      <c r="J497" s="17">
        <v>0.42166243252510355</v>
      </c>
      <c r="L497" s="40" t="str">
        <f t="shared" si="102"/>
        <v>4381243983</v>
      </c>
      <c r="M497" s="53">
        <f t="shared" si="106"/>
        <v>43983</v>
      </c>
      <c r="N497" s="8">
        <f>VLOOKUP(B497,Assumptions!$B$6:$D$1323,3,FALSE)</f>
        <v>0.68574000000000002</v>
      </c>
      <c r="O497" s="54">
        <f t="shared" si="107"/>
        <v>5.7064137686314407</v>
      </c>
      <c r="P497" s="31">
        <f>Assumptions!$H$15</f>
        <v>0.94496666666666673</v>
      </c>
      <c r="Q497" s="10">
        <f t="shared" si="108"/>
        <v>5.295672797564424</v>
      </c>
    </row>
    <row r="498" spans="2:17" x14ac:dyDescent="0.25">
      <c r="B498" s="13">
        <v>43812</v>
      </c>
      <c r="C498" s="16">
        <v>44013</v>
      </c>
      <c r="D498" s="14">
        <v>4.7</v>
      </c>
      <c r="E498" s="18">
        <v>3684</v>
      </c>
      <c r="F498" s="10">
        <f t="shared" si="101"/>
        <v>38.866199999999999</v>
      </c>
      <c r="H498" s="13">
        <v>43811</v>
      </c>
      <c r="I498" s="16">
        <v>44013</v>
      </c>
      <c r="J498" s="17">
        <v>0.42902463753095427</v>
      </c>
      <c r="L498" s="40" t="str">
        <f t="shared" si="102"/>
        <v>4381244013</v>
      </c>
      <c r="M498" s="53">
        <f t="shared" si="106"/>
        <v>44013</v>
      </c>
      <c r="N498" s="8">
        <f>VLOOKUP(B498,Assumptions!$B$6:$D$1323,3,FALSE)</f>
        <v>0.68574000000000002</v>
      </c>
      <c r="O498" s="54">
        <f t="shared" si="107"/>
        <v>5.9035755229643581</v>
      </c>
      <c r="P498" s="31">
        <f>Assumptions!$H$15</f>
        <v>0.94496666666666673</v>
      </c>
      <c r="Q498" s="10">
        <f t="shared" si="108"/>
        <v>5.4819840833505538</v>
      </c>
    </row>
    <row r="499" spans="2:17" x14ac:dyDescent="0.25">
      <c r="B499" s="13">
        <v>43812</v>
      </c>
      <c r="C499" s="16">
        <v>44044</v>
      </c>
      <c r="D499" s="14">
        <v>4.8</v>
      </c>
      <c r="E499" s="18">
        <v>3585</v>
      </c>
      <c r="F499" s="10">
        <f t="shared" si="101"/>
        <v>37.821750000000002</v>
      </c>
      <c r="H499" s="13">
        <v>43811</v>
      </c>
      <c r="I499" s="16">
        <v>44044</v>
      </c>
      <c r="J499" s="17">
        <v>0.44810727010541418</v>
      </c>
      <c r="L499" s="40" t="str">
        <f t="shared" si="102"/>
        <v>4381244044</v>
      </c>
      <c r="M499" s="53">
        <f t="shared" si="106"/>
        <v>44044</v>
      </c>
      <c r="N499" s="8">
        <f>VLOOKUP(B499,Assumptions!$B$6:$D$1323,3,FALSE)</f>
        <v>0.68574000000000002</v>
      </c>
      <c r="O499" s="54">
        <f t="shared" si="107"/>
        <v>6.0154239297507592</v>
      </c>
      <c r="P499" s="31">
        <f>Assumptions!$H$15</f>
        <v>0.94496666666666673</v>
      </c>
      <c r="Q499" s="10">
        <f t="shared" si="108"/>
        <v>5.5876770994834768</v>
      </c>
    </row>
    <row r="500" spans="2:17" x14ac:dyDescent="0.25">
      <c r="B500" s="13">
        <v>43812</v>
      </c>
      <c r="C500" s="16">
        <v>44075</v>
      </c>
      <c r="D500" s="14">
        <v>4.9749999999999996</v>
      </c>
      <c r="E500" s="18">
        <v>3585</v>
      </c>
      <c r="F500" s="10">
        <f t="shared" si="101"/>
        <v>37.821750000000002</v>
      </c>
      <c r="H500" s="13">
        <v>43811</v>
      </c>
      <c r="I500" s="16">
        <v>44075</v>
      </c>
      <c r="J500" s="17">
        <v>0.49784692739575137</v>
      </c>
      <c r="L500" s="40" t="str">
        <f t="shared" si="102"/>
        <v>4381244075</v>
      </c>
      <c r="M500" s="53">
        <f t="shared" si="106"/>
        <v>44075</v>
      </c>
      <c r="N500" s="8">
        <f>VLOOKUP(B500,Assumptions!$B$6:$D$1323,3,FALSE)</f>
        <v>0.68574000000000002</v>
      </c>
      <c r="O500" s="54">
        <f t="shared" si="107"/>
        <v>6.1885656199878563</v>
      </c>
      <c r="P500" s="31">
        <f>Assumptions!$H$15</f>
        <v>0.94496666666666673</v>
      </c>
      <c r="Q500" s="10">
        <f t="shared" si="108"/>
        <v>5.7512902253678586</v>
      </c>
    </row>
    <row r="501" spans="2:17" x14ac:dyDescent="0.25">
      <c r="B501" s="13">
        <v>43812</v>
      </c>
      <c r="C501" s="16">
        <v>44105</v>
      </c>
      <c r="D501" s="14">
        <v>5.165</v>
      </c>
      <c r="E501" s="18">
        <v>2362</v>
      </c>
      <c r="F501" s="10">
        <f t="shared" si="101"/>
        <v>24.9191</v>
      </c>
      <c r="H501" s="13">
        <v>43811</v>
      </c>
      <c r="I501" s="16">
        <v>44105</v>
      </c>
      <c r="J501" s="17">
        <v>0.57660191036922159</v>
      </c>
      <c r="L501" s="40" t="str">
        <f t="shared" si="102"/>
        <v>4381244105</v>
      </c>
      <c r="M501" s="53">
        <f t="shared" si="106"/>
        <v>44105</v>
      </c>
      <c r="N501" s="8">
        <f>VLOOKUP(B501,Assumptions!$B$6:$D$1323,3,FALSE)</f>
        <v>0.68574000000000002</v>
      </c>
      <c r="O501" s="54">
        <f t="shared" si="107"/>
        <v>6.3423345612326756</v>
      </c>
      <c r="P501" s="31">
        <f>Assumptions!$H$15</f>
        <v>0.94496666666666673</v>
      </c>
      <c r="Q501" s="10">
        <f t="shared" si="108"/>
        <v>5.8965967492128382</v>
      </c>
    </row>
    <row r="502" spans="2:17" x14ac:dyDescent="0.25">
      <c r="B502" s="13">
        <v>43812</v>
      </c>
      <c r="C502" s="16">
        <v>44136</v>
      </c>
      <c r="D502" s="14">
        <v>5.9249999999999998</v>
      </c>
      <c r="E502" s="18">
        <v>2532</v>
      </c>
      <c r="F502" s="10">
        <f t="shared" si="101"/>
        <v>26.712599999999998</v>
      </c>
      <c r="H502" s="13">
        <v>43811</v>
      </c>
      <c r="I502" s="16">
        <v>44136</v>
      </c>
      <c r="J502" s="17">
        <v>0.66902879697028006</v>
      </c>
      <c r="L502" s="40" t="str">
        <f t="shared" si="102"/>
        <v>4381244136</v>
      </c>
      <c r="M502" s="53">
        <f t="shared" si="106"/>
        <v>44136</v>
      </c>
      <c r="N502" s="8">
        <f>VLOOKUP(B502,Assumptions!$B$6:$D$1323,3,FALSE)</f>
        <v>0.68574000000000002</v>
      </c>
      <c r="O502" s="54">
        <f t="shared" si="107"/>
        <v>7.2650905964659893</v>
      </c>
      <c r="P502" s="31">
        <f>Assumptions!$H$15</f>
        <v>0.94496666666666673</v>
      </c>
      <c r="Q502" s="10">
        <f t="shared" si="108"/>
        <v>6.7685704439738119</v>
      </c>
    </row>
    <row r="503" spans="2:17" x14ac:dyDescent="0.25">
      <c r="B503" s="13">
        <v>43812</v>
      </c>
      <c r="C503" s="16">
        <v>44166</v>
      </c>
      <c r="D503" s="14">
        <v>6.3849999999999998</v>
      </c>
      <c r="E503" s="18">
        <v>2386</v>
      </c>
      <c r="F503" s="10">
        <f t="shared" si="101"/>
        <v>25.1723</v>
      </c>
      <c r="H503" s="13">
        <v>43811</v>
      </c>
      <c r="I503" s="16">
        <v>44166</v>
      </c>
      <c r="J503" s="17">
        <v>0.72292057390151765</v>
      </c>
      <c r="L503" s="40" t="str">
        <f t="shared" si="102"/>
        <v>4381244166</v>
      </c>
      <c r="M503" s="53">
        <f t="shared" si="106"/>
        <v>44166</v>
      </c>
      <c r="N503" s="8">
        <f>VLOOKUP(B503,Assumptions!$B$6:$D$1323,3,FALSE)</f>
        <v>0.68574000000000002</v>
      </c>
      <c r="O503" s="54">
        <f t="shared" si="107"/>
        <v>7.8264355731781263</v>
      </c>
      <c r="P503" s="31">
        <f>Assumptions!$H$15</f>
        <v>0.94496666666666673</v>
      </c>
      <c r="Q503" s="10">
        <f t="shared" si="108"/>
        <v>7.2990227354675579</v>
      </c>
    </row>
    <row r="504" spans="2:17" x14ac:dyDescent="0.25">
      <c r="B504" s="13">
        <v>43812</v>
      </c>
      <c r="C504" s="16">
        <v>44197</v>
      </c>
      <c r="D504" s="14">
        <v>6.7750000000000004</v>
      </c>
      <c r="E504" s="18">
        <v>2110</v>
      </c>
      <c r="F504" s="10">
        <f t="shared" si="101"/>
        <v>22.2605</v>
      </c>
      <c r="H504" s="13">
        <v>43811</v>
      </c>
      <c r="I504" s="16">
        <v>44197</v>
      </c>
      <c r="J504" s="17">
        <v>0.72059347153070208</v>
      </c>
      <c r="L504" s="40" t="str">
        <f t="shared" si="102"/>
        <v>4381244197</v>
      </c>
      <c r="M504" s="53">
        <f t="shared" si="106"/>
        <v>44197</v>
      </c>
      <c r="N504" s="8">
        <f>VLOOKUP(B504,Assumptions!$B$6:$D$1323,3,FALSE)</f>
        <v>0.68574000000000002</v>
      </c>
      <c r="O504" s="54">
        <f t="shared" si="107"/>
        <v>8.3687315318260662</v>
      </c>
      <c r="P504" s="31">
        <f>Assumptions!$H$15</f>
        <v>0.94496666666666673</v>
      </c>
      <c r="Q504" s="10">
        <f t="shared" si="108"/>
        <v>7.811474339857905</v>
      </c>
    </row>
    <row r="505" spans="2:17" x14ac:dyDescent="0.25">
      <c r="B505" s="13">
        <v>43812</v>
      </c>
      <c r="C505" s="16">
        <v>44228</v>
      </c>
      <c r="D505" s="14">
        <v>6.75</v>
      </c>
      <c r="E505" s="18">
        <v>2115</v>
      </c>
      <c r="F505" s="10">
        <f t="shared" si="101"/>
        <v>22.31325</v>
      </c>
      <c r="H505" s="13">
        <v>43811</v>
      </c>
      <c r="I505" s="16">
        <v>44228</v>
      </c>
      <c r="J505" s="17">
        <v>0.66679516205300005</v>
      </c>
      <c r="L505" s="40" t="str">
        <f t="shared" si="102"/>
        <v>4381244228</v>
      </c>
      <c r="M505" s="53">
        <f t="shared" si="106"/>
        <v>44228</v>
      </c>
      <c r="N505" s="8">
        <f>VLOOKUP(B505,Assumptions!$B$6:$D$1323,3,FALSE)</f>
        <v>0.68574000000000002</v>
      </c>
      <c r="O505" s="54">
        <f t="shared" si="107"/>
        <v>8.4085381287990408</v>
      </c>
      <c r="P505" s="31">
        <f>Assumptions!$H$15</f>
        <v>0.94496666666666673</v>
      </c>
      <c r="Q505" s="10">
        <f t="shared" si="108"/>
        <v>7.8490902471108006</v>
      </c>
    </row>
    <row r="506" spans="2:17" x14ac:dyDescent="0.25">
      <c r="B506" s="13">
        <v>43812</v>
      </c>
      <c r="C506" s="16">
        <v>44256</v>
      </c>
      <c r="D506" s="14">
        <v>6.5</v>
      </c>
      <c r="E506" s="18">
        <v>2115</v>
      </c>
      <c r="F506" s="10">
        <f t="shared" si="101"/>
        <v>22.31325</v>
      </c>
      <c r="H506" s="13">
        <v>43811</v>
      </c>
      <c r="I506" s="16">
        <v>44256</v>
      </c>
      <c r="J506" s="17">
        <v>0.59697534913083539</v>
      </c>
      <c r="L506" s="40" t="str">
        <f t="shared" si="102"/>
        <v>4381244256</v>
      </c>
      <c r="M506" s="53">
        <f t="shared" si="106"/>
        <v>44256</v>
      </c>
      <c r="N506" s="8">
        <f>VLOOKUP(B506,Assumptions!$B$6:$D$1323,3,FALSE)</f>
        <v>0.68574000000000002</v>
      </c>
      <c r="O506" s="54">
        <f t="shared" si="107"/>
        <v>8.1594832287162369</v>
      </c>
      <c r="P506" s="31">
        <f>Assumptions!$H$15</f>
        <v>0.94496666666666673</v>
      </c>
      <c r="Q506" s="10">
        <f t="shared" si="108"/>
        <v>7.613741668362553</v>
      </c>
    </row>
    <row r="507" spans="2:17" x14ac:dyDescent="0.25">
      <c r="B507" s="13">
        <v>43812</v>
      </c>
      <c r="C507" s="16">
        <v>44287</v>
      </c>
      <c r="D507" s="14">
        <v>5.7</v>
      </c>
      <c r="E507" s="18">
        <v>1343</v>
      </c>
      <c r="F507" s="10">
        <f t="shared" si="101"/>
        <v>14.16865</v>
      </c>
      <c r="H507" s="13">
        <v>43811</v>
      </c>
      <c r="I507" s="16">
        <v>44287</v>
      </c>
      <c r="J507" s="17">
        <v>0.4857220152631177</v>
      </c>
      <c r="L507" s="40" t="str">
        <f t="shared" si="102"/>
        <v>4381244287</v>
      </c>
      <c r="M507" s="53">
        <f t="shared" si="106"/>
        <v>44287</v>
      </c>
      <c r="N507" s="8">
        <f>VLOOKUP(B507,Assumptions!$B$6:$D$1323,3,FALSE)</f>
        <v>0.68574000000000002</v>
      </c>
      <c r="O507" s="54">
        <f t="shared" si="107"/>
        <v>7.2074599519181097</v>
      </c>
      <c r="P507" s="31">
        <f>Assumptions!$H$15</f>
        <v>0.94496666666666673</v>
      </c>
      <c r="Q507" s="10">
        <f t="shared" si="108"/>
        <v>6.7141114058975502</v>
      </c>
    </row>
    <row r="508" spans="2:17" x14ac:dyDescent="0.25">
      <c r="B508" s="13">
        <v>43812</v>
      </c>
      <c r="C508" s="16">
        <v>44317</v>
      </c>
      <c r="D508" s="14">
        <v>5.625</v>
      </c>
      <c r="E508" s="18">
        <v>1343</v>
      </c>
      <c r="F508" s="10">
        <f t="shared" si="101"/>
        <v>14.16865</v>
      </c>
      <c r="H508" s="13">
        <v>43811</v>
      </c>
      <c r="I508" s="16">
        <v>44317</v>
      </c>
      <c r="J508" s="17">
        <v>0.4313226545678997</v>
      </c>
      <c r="L508" s="40" t="str">
        <f t="shared" si="102"/>
        <v>4381244317</v>
      </c>
      <c r="M508" s="53">
        <f t="shared" si="106"/>
        <v>44317</v>
      </c>
      <c r="N508" s="8">
        <f>VLOOKUP(B508,Assumptions!$B$6:$D$1323,3,FALSE)</f>
        <v>0.68574000000000002</v>
      </c>
      <c r="O508" s="54">
        <f t="shared" si="107"/>
        <v>7.1789846225996978</v>
      </c>
      <c r="P508" s="31">
        <f>Assumptions!$H$15</f>
        <v>0.94496666666666673</v>
      </c>
      <c r="Q508" s="10">
        <f t="shared" si="108"/>
        <v>6.6872031688692957</v>
      </c>
    </row>
    <row r="509" spans="2:17" x14ac:dyDescent="0.25">
      <c r="B509" s="13">
        <v>43812</v>
      </c>
      <c r="C509" s="16">
        <v>44348</v>
      </c>
      <c r="D509" s="14">
        <v>5.5750000000000002</v>
      </c>
      <c r="E509" s="18">
        <v>1343</v>
      </c>
      <c r="F509" s="10">
        <f t="shared" si="101"/>
        <v>14.16865</v>
      </c>
      <c r="H509" s="13">
        <v>43811</v>
      </c>
      <c r="I509" s="16">
        <v>44348</v>
      </c>
      <c r="J509" s="17">
        <v>0.39940777799365745</v>
      </c>
      <c r="L509" s="40" t="str">
        <f t="shared" si="102"/>
        <v>4381244348</v>
      </c>
      <c r="M509" s="53">
        <f t="shared" si="106"/>
        <v>44348</v>
      </c>
      <c r="N509" s="8">
        <f>VLOOKUP(B509,Assumptions!$B$6:$D$1323,3,FALSE)</f>
        <v>0.68574000000000002</v>
      </c>
      <c r="O509" s="54">
        <f t="shared" si="107"/>
        <v>7.1539863767834619</v>
      </c>
      <c r="P509" s="31">
        <f>Assumptions!$H$15</f>
        <v>0.94496666666666673</v>
      </c>
      <c r="Q509" s="10">
        <f t="shared" si="108"/>
        <v>6.6635806598478124</v>
      </c>
    </row>
    <row r="510" spans="2:17" x14ac:dyDescent="0.25">
      <c r="B510" s="13">
        <v>43812</v>
      </c>
      <c r="C510" s="16">
        <v>44378</v>
      </c>
      <c r="D510" s="14">
        <v>5.55</v>
      </c>
      <c r="E510" s="18">
        <v>1343</v>
      </c>
      <c r="F510" s="10">
        <f t="shared" si="101"/>
        <v>14.16865</v>
      </c>
      <c r="H510" s="13">
        <v>43811</v>
      </c>
      <c r="I510" s="16">
        <v>44378</v>
      </c>
      <c r="J510" s="17">
        <v>0.37014156406378329</v>
      </c>
      <c r="L510" s="40" t="str">
        <f t="shared" si="102"/>
        <v>4381244378</v>
      </c>
      <c r="M510" s="53">
        <f t="shared" si="106"/>
        <v>44378</v>
      </c>
      <c r="N510" s="8">
        <f>VLOOKUP(B510,Assumptions!$B$6:$D$1323,3,FALSE)</f>
        <v>0.68574000000000002</v>
      </c>
      <c r="O510" s="54">
        <f t="shared" si="107"/>
        <v>7.1598833707941152</v>
      </c>
      <c r="P510" s="31">
        <f>Assumptions!$H$15</f>
        <v>0.94496666666666673</v>
      </c>
      <c r="Q510" s="10">
        <f t="shared" si="108"/>
        <v>6.6691531226214131</v>
      </c>
    </row>
    <row r="511" spans="2:17" x14ac:dyDescent="0.25">
      <c r="B511" s="13">
        <v>43812</v>
      </c>
      <c r="C511" s="16">
        <v>44409</v>
      </c>
      <c r="D511" s="14">
        <v>5.6749999999999998</v>
      </c>
      <c r="E511" s="18">
        <v>1343</v>
      </c>
      <c r="F511" s="10">
        <f t="shared" si="101"/>
        <v>14.16865</v>
      </c>
      <c r="H511" s="13">
        <v>43811</v>
      </c>
      <c r="I511" s="16">
        <v>44409</v>
      </c>
      <c r="J511" s="17">
        <v>0.40487183834923079</v>
      </c>
      <c r="L511" s="40" t="str">
        <f t="shared" si="102"/>
        <v>4381244409</v>
      </c>
      <c r="M511" s="53">
        <f t="shared" si="106"/>
        <v>44409</v>
      </c>
      <c r="N511" s="8">
        <f>VLOOKUP(B511,Assumptions!$B$6:$D$1323,3,FALSE)</f>
        <v>0.68574000000000002</v>
      </c>
      <c r="O511" s="54">
        <f t="shared" si="107"/>
        <v>7.2846591182442397</v>
      </c>
      <c r="P511" s="31">
        <f>Assumptions!$H$15</f>
        <v>0.94496666666666673</v>
      </c>
      <c r="Q511" s="10">
        <f t="shared" si="108"/>
        <v>6.7870620447701988</v>
      </c>
    </row>
    <row r="512" spans="2:17" x14ac:dyDescent="0.25">
      <c r="B512" s="13">
        <v>43812</v>
      </c>
      <c r="C512" s="16">
        <v>44440</v>
      </c>
      <c r="D512" s="14">
        <v>5.7750000000000004</v>
      </c>
      <c r="E512" s="18">
        <v>1343</v>
      </c>
      <c r="F512" s="10">
        <f t="shared" si="101"/>
        <v>14.16865</v>
      </c>
      <c r="H512" s="13">
        <v>43811</v>
      </c>
      <c r="I512" s="16">
        <v>44440</v>
      </c>
      <c r="J512" s="17">
        <v>0.43911395752739768</v>
      </c>
      <c r="L512" s="40" t="str">
        <f t="shared" si="102"/>
        <v>4381244440</v>
      </c>
      <c r="M512" s="53">
        <f t="shared" si="106"/>
        <v>44440</v>
      </c>
      <c r="N512" s="8">
        <f>VLOOKUP(B512,Assumptions!$B$6:$D$1323,3,FALSE)</f>
        <v>0.68574000000000002</v>
      </c>
      <c r="O512" s="54">
        <f t="shared" si="107"/>
        <v>7.3755532542940818</v>
      </c>
      <c r="P512" s="31">
        <f>Assumptions!$H$15</f>
        <v>0.94496666666666673</v>
      </c>
      <c r="Q512" s="10">
        <f t="shared" si="108"/>
        <v>6.8729539735327654</v>
      </c>
    </row>
    <row r="513" spans="2:17" x14ac:dyDescent="0.25">
      <c r="B513" s="13">
        <v>43812</v>
      </c>
      <c r="C513" s="16">
        <v>44470</v>
      </c>
      <c r="D513" s="14">
        <v>6.1</v>
      </c>
      <c r="E513" s="18">
        <v>1026</v>
      </c>
      <c r="F513" s="10">
        <f t="shared" si="101"/>
        <v>10.824299999999999</v>
      </c>
      <c r="H513" s="13">
        <v>43811</v>
      </c>
      <c r="I513" s="16">
        <v>44470</v>
      </c>
      <c r="J513" s="17">
        <v>0.52820371411142331</v>
      </c>
      <c r="L513" s="40" t="str">
        <f t="shared" si="102"/>
        <v>4381244470</v>
      </c>
      <c r="M513" s="53">
        <f t="shared" si="106"/>
        <v>44470</v>
      </c>
      <c r="N513" s="8">
        <f>VLOOKUP(B513,Assumptions!$B$6:$D$1323,3,FALSE)</f>
        <v>0.68574000000000002</v>
      </c>
      <c r="O513" s="54">
        <f t="shared" si="107"/>
        <v>7.701641283479522</v>
      </c>
      <c r="P513" s="31">
        <f>Assumptions!$H$15</f>
        <v>0.94496666666666673</v>
      </c>
      <c r="Q513" s="10">
        <f t="shared" si="108"/>
        <v>7.1810962915120333</v>
      </c>
    </row>
    <row r="514" spans="2:17" x14ac:dyDescent="0.25">
      <c r="B514" s="13">
        <v>43812</v>
      </c>
      <c r="C514" s="16">
        <v>44501</v>
      </c>
      <c r="D514" s="14">
        <v>6.6</v>
      </c>
      <c r="E514" s="18">
        <v>1026</v>
      </c>
      <c r="F514" s="10">
        <f t="shared" si="101"/>
        <v>10.824299999999999</v>
      </c>
      <c r="H514" s="13">
        <v>43811</v>
      </c>
      <c r="I514" s="16">
        <v>44501</v>
      </c>
      <c r="J514" s="17">
        <v>0.62542676971595401</v>
      </c>
      <c r="L514" s="40" t="str">
        <f t="shared" si="102"/>
        <v>4381244501</v>
      </c>
      <c r="M514" s="53">
        <f t="shared" si="106"/>
        <v>44501</v>
      </c>
      <c r="N514" s="8">
        <f>VLOOKUP(B514,Assumptions!$B$6:$D$1323,3,FALSE)</f>
        <v>0.68574000000000002</v>
      </c>
      <c r="O514" s="54">
        <f t="shared" si="107"/>
        <v>8.258381584779892</v>
      </c>
      <c r="P514" s="31">
        <f>Assumptions!$H$15</f>
        <v>0.94496666666666673</v>
      </c>
      <c r="Q514" s="10">
        <f t="shared" si="108"/>
        <v>7.7071973182308389</v>
      </c>
    </row>
    <row r="515" spans="2:17" x14ac:dyDescent="0.25">
      <c r="B515" s="13">
        <v>43812</v>
      </c>
      <c r="C515" s="16">
        <v>44531</v>
      </c>
      <c r="D515" s="14">
        <v>7.1749999999999998</v>
      </c>
      <c r="E515" s="18">
        <v>1026</v>
      </c>
      <c r="F515" s="10">
        <f t="shared" si="101"/>
        <v>10.824299999999999</v>
      </c>
      <c r="H515" s="13">
        <v>43811</v>
      </c>
      <c r="I515" s="16">
        <v>44531</v>
      </c>
      <c r="J515" s="17">
        <v>0.70174270263158633</v>
      </c>
      <c r="L515" s="40" t="str">
        <f t="shared" si="102"/>
        <v>4381244531</v>
      </c>
      <c r="M515" s="53">
        <f t="shared" si="106"/>
        <v>44531</v>
      </c>
      <c r="N515" s="8">
        <f>VLOOKUP(B515,Assumptions!$B$6:$D$1323,3,FALSE)</f>
        <v>0.68574000000000002</v>
      </c>
      <c r="O515" s="54">
        <f t="shared" si="107"/>
        <v>8.9476899516700392</v>
      </c>
      <c r="P515" s="31">
        <f>Assumptions!$H$15</f>
        <v>0.94496666666666673</v>
      </c>
      <c r="Q515" s="10">
        <f t="shared" si="108"/>
        <v>8.358570747996465</v>
      </c>
    </row>
    <row r="516" spans="2:17" x14ac:dyDescent="0.25">
      <c r="B516" s="13">
        <v>43844</v>
      </c>
      <c r="C516" s="16">
        <v>43862</v>
      </c>
      <c r="D516" s="14">
        <v>5.2990000000000004</v>
      </c>
      <c r="E516" s="18">
        <v>3496</v>
      </c>
      <c r="F516" s="10">
        <f t="shared" si="101"/>
        <v>36.882800000000003</v>
      </c>
      <c r="H516" s="13">
        <v>43839</v>
      </c>
      <c r="I516" s="16">
        <v>43862</v>
      </c>
      <c r="J516" s="17">
        <v>0.59025892039966454</v>
      </c>
      <c r="L516" s="40" t="str">
        <f t="shared" si="102"/>
        <v>4384443862</v>
      </c>
      <c r="M516" s="53">
        <f t="shared" ref="M516:M538" si="109">IF(C516="",NA(),C516)</f>
        <v>43862</v>
      </c>
      <c r="N516" s="8">
        <f>VLOOKUP(B516,Assumptions!$B$6:$D$1323,3,FALSE)</f>
        <v>0.68865999999999994</v>
      </c>
      <c r="O516" s="54">
        <f t="shared" ref="O516:O538" si="110">(D516-J516)/N516/mmbtu_gj</f>
        <v>6.4810816467124033</v>
      </c>
      <c r="P516" s="31">
        <f>Assumptions!$H$15</f>
        <v>0.94496666666666673</v>
      </c>
      <c r="Q516" s="10">
        <f t="shared" ref="Q516:Q538" si="111">(O516-opex_2017)*P516-transport_2017</f>
        <v>6.0277081200883318</v>
      </c>
    </row>
    <row r="517" spans="2:17" x14ac:dyDescent="0.25">
      <c r="B517" s="13">
        <v>43844</v>
      </c>
      <c r="C517" s="16">
        <v>43891</v>
      </c>
      <c r="D517" s="14">
        <v>4.3250000000000002</v>
      </c>
      <c r="E517" s="18">
        <v>7385</v>
      </c>
      <c r="F517" s="10">
        <f t="shared" si="101"/>
        <v>77.911749999999998</v>
      </c>
      <c r="H517" s="13">
        <v>43839</v>
      </c>
      <c r="I517" s="16">
        <v>43891</v>
      </c>
      <c r="J517" s="17">
        <v>0.52251337547118504</v>
      </c>
      <c r="L517" s="40" t="str">
        <f t="shared" si="102"/>
        <v>4384443891</v>
      </c>
      <c r="M517" s="53">
        <f t="shared" si="109"/>
        <v>43891</v>
      </c>
      <c r="N517" s="8">
        <f>VLOOKUP(B517,Assumptions!$B$6:$D$1323,3,FALSE)</f>
        <v>0.68865999999999994</v>
      </c>
      <c r="O517" s="54">
        <f t="shared" si="110"/>
        <v>5.2337187068682125</v>
      </c>
      <c r="P517" s="31">
        <f>Assumptions!$H$15</f>
        <v>0.94496666666666673</v>
      </c>
      <c r="Q517" s="10">
        <f t="shared" si="111"/>
        <v>4.8489917207002327</v>
      </c>
    </row>
    <row r="518" spans="2:17" x14ac:dyDescent="0.25">
      <c r="B518" s="13">
        <v>43844</v>
      </c>
      <c r="C518" s="16">
        <v>43922</v>
      </c>
      <c r="D518" s="14">
        <v>4.01</v>
      </c>
      <c r="E518" s="18">
        <v>5755</v>
      </c>
      <c r="F518" s="10">
        <f t="shared" si="101"/>
        <v>60.715249999999997</v>
      </c>
      <c r="H518" s="13">
        <v>43839</v>
      </c>
      <c r="I518" s="16">
        <v>43922</v>
      </c>
      <c r="J518" s="17">
        <v>0.46534329150759812</v>
      </c>
      <c r="L518" s="40" t="str">
        <f t="shared" si="102"/>
        <v>4384443922</v>
      </c>
      <c r="M518" s="53">
        <f t="shared" si="109"/>
        <v>43922</v>
      </c>
      <c r="N518" s="8">
        <f>VLOOKUP(B518,Assumptions!$B$6:$D$1323,3,FALSE)</f>
        <v>0.68865999999999994</v>
      </c>
      <c r="O518" s="54">
        <f t="shared" si="110"/>
        <v>4.878843229846054</v>
      </c>
      <c r="P518" s="31">
        <f>Assumptions!$H$15</f>
        <v>0.94496666666666673</v>
      </c>
      <c r="Q518" s="10">
        <f t="shared" si="111"/>
        <v>4.5136462240968598</v>
      </c>
    </row>
    <row r="519" spans="2:17" x14ac:dyDescent="0.25">
      <c r="B519" s="13">
        <v>43844</v>
      </c>
      <c r="C519" s="16">
        <v>43952</v>
      </c>
      <c r="D519" s="14">
        <v>3.99</v>
      </c>
      <c r="E519" s="18">
        <v>4394</v>
      </c>
      <c r="F519" s="10">
        <f t="shared" si="101"/>
        <v>46.356699999999996</v>
      </c>
      <c r="H519" s="13">
        <v>43839</v>
      </c>
      <c r="I519" s="16">
        <v>43952</v>
      </c>
      <c r="J519" s="17">
        <v>0.44586609756001677</v>
      </c>
      <c r="L519" s="40" t="str">
        <f t="shared" si="102"/>
        <v>4384443952</v>
      </c>
      <c r="M519" s="53">
        <f t="shared" si="109"/>
        <v>43952</v>
      </c>
      <c r="N519" s="8">
        <f>VLOOKUP(B519,Assumptions!$B$6:$D$1323,3,FALSE)</f>
        <v>0.68865999999999994</v>
      </c>
      <c r="O519" s="54">
        <f t="shared" si="110"/>
        <v>4.8781236428792116</v>
      </c>
      <c r="P519" s="31">
        <f>Assumptions!$H$15</f>
        <v>0.94496666666666673</v>
      </c>
      <c r="Q519" s="10">
        <f t="shared" si="111"/>
        <v>4.512966238399426</v>
      </c>
    </row>
    <row r="520" spans="2:17" x14ac:dyDescent="0.25">
      <c r="B520" s="13">
        <v>43844</v>
      </c>
      <c r="C520" s="16">
        <v>43983</v>
      </c>
      <c r="D520" s="14">
        <v>4.0750000000000002</v>
      </c>
      <c r="E520" s="18">
        <v>4109</v>
      </c>
      <c r="F520" s="10">
        <f t="shared" si="101"/>
        <v>43.34995</v>
      </c>
      <c r="H520" s="13">
        <v>43839</v>
      </c>
      <c r="I520" s="16">
        <v>43983</v>
      </c>
      <c r="J520" s="17">
        <v>0.43803427938163469</v>
      </c>
      <c r="L520" s="40" t="str">
        <f t="shared" si="102"/>
        <v>4384443983</v>
      </c>
      <c r="M520" s="53">
        <f t="shared" si="109"/>
        <v>43983</v>
      </c>
      <c r="N520" s="8">
        <f>VLOOKUP(B520,Assumptions!$B$6:$D$1323,3,FALSE)</f>
        <v>0.68865999999999994</v>
      </c>
      <c r="O520" s="54">
        <f t="shared" si="110"/>
        <v>5.0058967743502505</v>
      </c>
      <c r="P520" s="31">
        <f>Assumptions!$H$15</f>
        <v>0.94496666666666673</v>
      </c>
      <c r="Q520" s="10">
        <f t="shared" si="111"/>
        <v>4.6337075885351755</v>
      </c>
    </row>
    <row r="521" spans="2:17" x14ac:dyDescent="0.25">
      <c r="B521" s="13">
        <v>43844</v>
      </c>
      <c r="C521" s="16">
        <v>44013</v>
      </c>
      <c r="D521" s="14">
        <v>4.2249999999999996</v>
      </c>
      <c r="E521" s="18">
        <v>3895</v>
      </c>
      <c r="F521" s="10">
        <f t="shared" ref="F521:F584" si="112">E521*10000*mmbtu_gj/1000000</f>
        <v>41.09225</v>
      </c>
      <c r="H521" s="13">
        <v>43839</v>
      </c>
      <c r="I521" s="16">
        <v>44013</v>
      </c>
      <c r="J521" s="17">
        <v>0.43495384787556229</v>
      </c>
      <c r="L521" s="40" t="str">
        <f t="shared" si="102"/>
        <v>4384444013</v>
      </c>
      <c r="M521" s="53">
        <f t="shared" si="109"/>
        <v>44013</v>
      </c>
      <c r="N521" s="8">
        <f>VLOOKUP(B521,Assumptions!$B$6:$D$1323,3,FALSE)</f>
        <v>0.68865999999999994</v>
      </c>
      <c r="O521" s="54">
        <f t="shared" si="110"/>
        <v>5.2165957187885006</v>
      </c>
      <c r="P521" s="31">
        <f>Assumptions!$H$15</f>
        <v>0.94496666666666673</v>
      </c>
      <c r="Q521" s="10">
        <f t="shared" si="111"/>
        <v>4.832811067731174</v>
      </c>
    </row>
    <row r="522" spans="2:17" x14ac:dyDescent="0.25">
      <c r="B522" s="13">
        <v>43844</v>
      </c>
      <c r="C522" s="16">
        <v>44044</v>
      </c>
      <c r="D522" s="14">
        <v>4.375</v>
      </c>
      <c r="E522" s="18">
        <v>3286</v>
      </c>
      <c r="F522" s="10">
        <f t="shared" si="112"/>
        <v>34.667299999999997</v>
      </c>
      <c r="H522" s="13">
        <v>43839</v>
      </c>
      <c r="I522" s="16">
        <v>44044</v>
      </c>
      <c r="J522" s="17">
        <v>0.46859618948069998</v>
      </c>
      <c r="L522" s="40" t="str">
        <f t="shared" si="102"/>
        <v>4384444044</v>
      </c>
      <c r="M522" s="53">
        <f t="shared" si="109"/>
        <v>44044</v>
      </c>
      <c r="N522" s="8">
        <f>VLOOKUP(B522,Assumptions!$B$6:$D$1323,3,FALSE)</f>
        <v>0.68865999999999994</v>
      </c>
      <c r="O522" s="54">
        <f t="shared" si="110"/>
        <v>5.3767496689694667</v>
      </c>
      <c r="P522" s="31">
        <f>Assumptions!$H$15</f>
        <v>0.94496666666666673</v>
      </c>
      <c r="Q522" s="10">
        <f t="shared" si="111"/>
        <v>4.9841512121871814</v>
      </c>
    </row>
    <row r="523" spans="2:17" x14ac:dyDescent="0.25">
      <c r="B523" s="13">
        <v>43844</v>
      </c>
      <c r="C523" s="16">
        <v>44075</v>
      </c>
      <c r="D523" s="14">
        <v>4.5250000000000004</v>
      </c>
      <c r="E523" s="18">
        <v>3261</v>
      </c>
      <c r="F523" s="10">
        <f t="shared" si="112"/>
        <v>34.403550000000003</v>
      </c>
      <c r="H523" s="13">
        <v>43839</v>
      </c>
      <c r="I523" s="16">
        <v>44075</v>
      </c>
      <c r="J523" s="17">
        <v>0.54143854306408712</v>
      </c>
      <c r="L523" s="40" t="str">
        <f t="shared" si="102"/>
        <v>4384444075</v>
      </c>
      <c r="M523" s="53">
        <f t="shared" si="109"/>
        <v>44075</v>
      </c>
      <c r="N523" s="8">
        <f>VLOOKUP(B523,Assumptions!$B$6:$D$1323,3,FALSE)</f>
        <v>0.68865999999999994</v>
      </c>
      <c r="O523" s="54">
        <f t="shared" si="110"/>
        <v>5.4829489688759026</v>
      </c>
      <c r="P523" s="31">
        <f>Assumptions!$H$15</f>
        <v>0.94496666666666673</v>
      </c>
      <c r="Q523" s="10">
        <f t="shared" si="111"/>
        <v>5.0845060106220998</v>
      </c>
    </row>
    <row r="524" spans="2:17" x14ac:dyDescent="0.25">
      <c r="B524" s="13">
        <v>43844</v>
      </c>
      <c r="C524" s="16">
        <v>44105</v>
      </c>
      <c r="D524" s="14">
        <v>4.8499999999999996</v>
      </c>
      <c r="E524" s="18">
        <v>2818</v>
      </c>
      <c r="F524" s="10">
        <f t="shared" si="112"/>
        <v>29.729900000000001</v>
      </c>
      <c r="H524" s="13">
        <v>43839</v>
      </c>
      <c r="I524" s="16">
        <v>44105</v>
      </c>
      <c r="J524" s="17">
        <v>0.6449959371960714</v>
      </c>
      <c r="L524" s="40" t="str">
        <f t="shared" si="102"/>
        <v>4384444105</v>
      </c>
      <c r="M524" s="53">
        <f t="shared" si="109"/>
        <v>44105</v>
      </c>
      <c r="N524" s="8">
        <f>VLOOKUP(B524,Assumptions!$B$6:$D$1323,3,FALSE)</f>
        <v>0.68865999999999994</v>
      </c>
      <c r="O524" s="54">
        <f t="shared" si="110"/>
        <v>5.7877411807282426</v>
      </c>
      <c r="P524" s="31">
        <f>Assumptions!$H$15</f>
        <v>0.94496666666666673</v>
      </c>
      <c r="Q524" s="10">
        <f t="shared" si="111"/>
        <v>5.3725244910821655</v>
      </c>
    </row>
    <row r="525" spans="2:17" x14ac:dyDescent="0.25">
      <c r="B525" s="13">
        <v>43844</v>
      </c>
      <c r="C525" s="16">
        <v>44136</v>
      </c>
      <c r="D525" s="14">
        <v>5.625</v>
      </c>
      <c r="E525" s="18">
        <v>3445</v>
      </c>
      <c r="F525" s="10">
        <f t="shared" si="112"/>
        <v>36.344749999999998</v>
      </c>
      <c r="H525" s="13">
        <v>43839</v>
      </c>
      <c r="I525" s="16">
        <v>44136</v>
      </c>
      <c r="J525" s="17">
        <v>0.76948348506066278</v>
      </c>
      <c r="L525" s="40" t="str">
        <f t="shared" si="102"/>
        <v>4384444136</v>
      </c>
      <c r="M525" s="53">
        <f t="shared" si="109"/>
        <v>44136</v>
      </c>
      <c r="N525" s="8">
        <f>VLOOKUP(B525,Assumptions!$B$6:$D$1323,3,FALSE)</f>
        <v>0.68865999999999994</v>
      </c>
      <c r="O525" s="54">
        <f t="shared" si="110"/>
        <v>6.6831024340275054</v>
      </c>
      <c r="P525" s="31">
        <f>Assumptions!$H$15</f>
        <v>0.94496666666666673</v>
      </c>
      <c r="Q525" s="10">
        <f t="shared" si="111"/>
        <v>6.2186110300748592</v>
      </c>
    </row>
    <row r="526" spans="2:17" x14ac:dyDescent="0.25">
      <c r="B526" s="13">
        <v>43844</v>
      </c>
      <c r="C526" s="16">
        <v>44166</v>
      </c>
      <c r="D526" s="14">
        <v>6.1749999999999998</v>
      </c>
      <c r="E526" s="18">
        <v>3562</v>
      </c>
      <c r="F526" s="10">
        <f t="shared" si="112"/>
        <v>37.579099999999997</v>
      </c>
      <c r="H526" s="13">
        <v>43839</v>
      </c>
      <c r="I526" s="16">
        <v>44166</v>
      </c>
      <c r="J526" s="17">
        <v>0.69158268433470915</v>
      </c>
      <c r="L526" s="40" t="str">
        <f t="shared" si="102"/>
        <v>4384444166</v>
      </c>
      <c r="M526" s="53">
        <f t="shared" si="109"/>
        <v>44166</v>
      </c>
      <c r="N526" s="8">
        <f>VLOOKUP(B526,Assumptions!$B$6:$D$1323,3,FALSE)</f>
        <v>0.68865999999999994</v>
      </c>
      <c r="O526" s="54">
        <f t="shared" si="110"/>
        <v>7.5473411523488796</v>
      </c>
      <c r="P526" s="31">
        <f>Assumptions!$H$15</f>
        <v>0.94496666666666673</v>
      </c>
      <c r="Q526" s="10">
        <f t="shared" si="111"/>
        <v>7.0352878109312806</v>
      </c>
    </row>
    <row r="527" spans="2:17" x14ac:dyDescent="0.25">
      <c r="B527" s="13">
        <v>43844</v>
      </c>
      <c r="C527" s="16">
        <v>44197</v>
      </c>
      <c r="D527" s="14">
        <v>6.5250000000000004</v>
      </c>
      <c r="E527" s="18">
        <v>2559</v>
      </c>
      <c r="F527" s="10">
        <f t="shared" si="112"/>
        <v>26.997450000000001</v>
      </c>
      <c r="H527" s="13">
        <v>43839</v>
      </c>
      <c r="I527" s="16">
        <v>44197</v>
      </c>
      <c r="J527" s="17">
        <v>0.62808912456006027</v>
      </c>
      <c r="L527" s="40" t="str">
        <f t="shared" si="102"/>
        <v>4384444197</v>
      </c>
      <c r="M527" s="53">
        <f t="shared" si="109"/>
        <v>44197</v>
      </c>
      <c r="N527" s="8">
        <f>VLOOKUP(B527,Assumptions!$B$6:$D$1323,3,FALSE)</f>
        <v>0.68865999999999994</v>
      </c>
      <c r="O527" s="54">
        <f t="shared" si="110"/>
        <v>8.1164710909006761</v>
      </c>
      <c r="P527" s="31">
        <f>Assumptions!$H$15</f>
        <v>0.94496666666666673</v>
      </c>
      <c r="Q527" s="10">
        <f t="shared" si="111"/>
        <v>7.5730966318647752</v>
      </c>
    </row>
    <row r="528" spans="2:17" x14ac:dyDescent="0.25">
      <c r="B528" s="13">
        <v>43844</v>
      </c>
      <c r="C528" s="16">
        <v>44228</v>
      </c>
      <c r="D528" s="14">
        <v>6.5250000000000004</v>
      </c>
      <c r="E528" s="18">
        <v>2564</v>
      </c>
      <c r="F528" s="10">
        <f t="shared" si="112"/>
        <v>27.0502</v>
      </c>
      <c r="H528" s="13">
        <v>43839</v>
      </c>
      <c r="I528" s="16">
        <v>44228</v>
      </c>
      <c r="J528" s="17">
        <v>0.57099605655142804</v>
      </c>
      <c r="L528" s="40" t="str">
        <f t="shared" si="102"/>
        <v>4384444228</v>
      </c>
      <c r="M528" s="53">
        <f t="shared" si="109"/>
        <v>44228</v>
      </c>
      <c r="N528" s="8">
        <f>VLOOKUP(B528,Assumptions!$B$6:$D$1323,3,FALSE)</f>
        <v>0.68865999999999994</v>
      </c>
      <c r="O528" s="54">
        <f t="shared" si="110"/>
        <v>8.1950536311104809</v>
      </c>
      <c r="P528" s="31">
        <f>Assumptions!$H$15</f>
        <v>0.94496666666666673</v>
      </c>
      <c r="Q528" s="10">
        <f t="shared" si="111"/>
        <v>7.647354512945034</v>
      </c>
    </row>
    <row r="529" spans="2:17" x14ac:dyDescent="0.25">
      <c r="B529" s="13">
        <v>43844</v>
      </c>
      <c r="C529" s="16">
        <v>44256</v>
      </c>
      <c r="D529" s="14">
        <v>6.3</v>
      </c>
      <c r="E529" s="18">
        <v>2564</v>
      </c>
      <c r="F529" s="10">
        <f t="shared" si="112"/>
        <v>27.0502</v>
      </c>
      <c r="H529" s="13">
        <v>43839</v>
      </c>
      <c r="I529" s="16">
        <v>44256</v>
      </c>
      <c r="J529" s="17">
        <v>0.50155213944855115</v>
      </c>
      <c r="L529" s="40" t="str">
        <f t="shared" si="102"/>
        <v>4384444256</v>
      </c>
      <c r="M529" s="53">
        <f t="shared" si="109"/>
        <v>44256</v>
      </c>
      <c r="N529" s="8">
        <f>VLOOKUP(B529,Assumptions!$B$6:$D$1323,3,FALSE)</f>
        <v>0.68865999999999994</v>
      </c>
      <c r="O529" s="54">
        <f t="shared" si="110"/>
        <v>7.9809472156469665</v>
      </c>
      <c r="P529" s="31">
        <f>Assumptions!$H$15</f>
        <v>0.94496666666666673</v>
      </c>
      <c r="Q529" s="10">
        <f t="shared" si="111"/>
        <v>7.4450310872125289</v>
      </c>
    </row>
    <row r="530" spans="2:17" x14ac:dyDescent="0.25">
      <c r="B530" s="13">
        <v>43844</v>
      </c>
      <c r="C530" s="16">
        <v>44287</v>
      </c>
      <c r="D530" s="14">
        <v>5.625</v>
      </c>
      <c r="E530" s="18">
        <v>1630</v>
      </c>
      <c r="F530" s="10">
        <f t="shared" si="112"/>
        <v>17.1965</v>
      </c>
      <c r="H530" s="13">
        <v>43839</v>
      </c>
      <c r="I530" s="16">
        <v>44287</v>
      </c>
      <c r="J530" s="17">
        <v>0.42916278385305573</v>
      </c>
      <c r="L530" s="40" t="str">
        <f t="shared" si="102"/>
        <v>4384444287</v>
      </c>
      <c r="M530" s="53">
        <f t="shared" si="109"/>
        <v>44287</v>
      </c>
      <c r="N530" s="8">
        <f>VLOOKUP(B530,Assumptions!$B$6:$D$1323,3,FALSE)</f>
        <v>0.68865999999999994</v>
      </c>
      <c r="O530" s="54">
        <f t="shared" si="110"/>
        <v>7.15151770964086</v>
      </c>
      <c r="P530" s="31">
        <f>Assumptions!$H$15</f>
        <v>0.94496666666666673</v>
      </c>
      <c r="Q530" s="10">
        <f t="shared" si="111"/>
        <v>6.6612478516869587</v>
      </c>
    </row>
    <row r="531" spans="2:17" x14ac:dyDescent="0.25">
      <c r="B531" s="13">
        <v>43844</v>
      </c>
      <c r="C531" s="16">
        <v>44317</v>
      </c>
      <c r="D531" s="14">
        <v>5.5</v>
      </c>
      <c r="E531" s="18">
        <v>1630</v>
      </c>
      <c r="F531" s="10">
        <f t="shared" si="112"/>
        <v>17.1965</v>
      </c>
      <c r="H531" s="13">
        <v>43839</v>
      </c>
      <c r="I531" s="16">
        <v>44317</v>
      </c>
      <c r="J531" s="17">
        <v>0.40819991174082521</v>
      </c>
      <c r="L531" s="40" t="str">
        <f t="shared" si="102"/>
        <v>4384444317</v>
      </c>
      <c r="M531" s="53">
        <f t="shared" si="109"/>
        <v>44317</v>
      </c>
      <c r="N531" s="8">
        <f>VLOOKUP(B531,Assumptions!$B$6:$D$1323,3,FALSE)</f>
        <v>0.68865999999999994</v>
      </c>
      <c r="O531" s="54">
        <f t="shared" si="110"/>
        <v>7.0083216602655316</v>
      </c>
      <c r="P531" s="31">
        <f>Assumptions!$H$15</f>
        <v>0.94496666666666673</v>
      </c>
      <c r="Q531" s="10">
        <f t="shared" si="111"/>
        <v>6.5259323582289195</v>
      </c>
    </row>
    <row r="532" spans="2:17" x14ac:dyDescent="0.25">
      <c r="B532" s="13">
        <v>43844</v>
      </c>
      <c r="C532" s="16">
        <v>44348</v>
      </c>
      <c r="D532" s="14">
        <v>5.45</v>
      </c>
      <c r="E532" s="18">
        <v>1630</v>
      </c>
      <c r="F532" s="10">
        <f t="shared" si="112"/>
        <v>17.1965</v>
      </c>
      <c r="H532" s="13">
        <v>43839</v>
      </c>
      <c r="I532" s="16">
        <v>44348</v>
      </c>
      <c r="J532" s="17">
        <v>0.4029025864520891</v>
      </c>
      <c r="L532" s="40" t="str">
        <f t="shared" ref="L532:L538" si="113">B532&amp;M532</f>
        <v>4384444348</v>
      </c>
      <c r="M532" s="53">
        <f t="shared" si="109"/>
        <v>44348</v>
      </c>
      <c r="N532" s="8">
        <f>VLOOKUP(B532,Assumptions!$B$6:$D$1323,3,FALSE)</f>
        <v>0.68865999999999994</v>
      </c>
      <c r="O532" s="54">
        <f t="shared" si="110"/>
        <v>6.9467931795670941</v>
      </c>
      <c r="P532" s="31">
        <f>Assumptions!$H$15</f>
        <v>0.94496666666666673</v>
      </c>
      <c r="Q532" s="10">
        <f t="shared" si="111"/>
        <v>6.4677899949182525</v>
      </c>
    </row>
    <row r="533" spans="2:17" x14ac:dyDescent="0.25">
      <c r="B533" s="13">
        <v>43844</v>
      </c>
      <c r="C533" s="16">
        <v>44378</v>
      </c>
      <c r="D533" s="14">
        <v>5.4</v>
      </c>
      <c r="E533" s="18">
        <v>1630</v>
      </c>
      <c r="F533" s="10">
        <f t="shared" si="112"/>
        <v>17.1965</v>
      </c>
      <c r="H533" s="13">
        <v>43839</v>
      </c>
      <c r="I533" s="16">
        <v>44378</v>
      </c>
      <c r="J533" s="17">
        <v>0.43166006925411882</v>
      </c>
      <c r="L533" s="40" t="str">
        <f t="shared" si="113"/>
        <v>4384444378</v>
      </c>
      <c r="M533" s="53">
        <f t="shared" si="109"/>
        <v>44378</v>
      </c>
      <c r="N533" s="8">
        <f>VLOOKUP(B533,Assumptions!$B$6:$D$1323,3,FALSE)</f>
        <v>0.68865999999999994</v>
      </c>
      <c r="O533" s="54">
        <f t="shared" si="110"/>
        <v>6.838391874908222</v>
      </c>
      <c r="P533" s="31">
        <f>Assumptions!$H$15</f>
        <v>0.94496666666666673</v>
      </c>
      <c r="Q533" s="10">
        <f t="shared" si="111"/>
        <v>6.3653543753924406</v>
      </c>
    </row>
    <row r="534" spans="2:17" x14ac:dyDescent="0.25">
      <c r="B534" s="13">
        <v>43844</v>
      </c>
      <c r="C534" s="16">
        <v>44409</v>
      </c>
      <c r="D534" s="14">
        <v>5.5</v>
      </c>
      <c r="E534" s="18">
        <v>1630</v>
      </c>
      <c r="F534" s="10">
        <f t="shared" si="112"/>
        <v>17.1965</v>
      </c>
      <c r="H534" s="13">
        <v>43839</v>
      </c>
      <c r="I534" s="16">
        <v>44409</v>
      </c>
      <c r="J534" s="17">
        <v>0.46870095467547196</v>
      </c>
      <c r="L534" s="40" t="str">
        <f t="shared" si="113"/>
        <v>4384444409</v>
      </c>
      <c r="M534" s="53">
        <f t="shared" si="109"/>
        <v>44409</v>
      </c>
      <c r="N534" s="8">
        <f>VLOOKUP(B534,Assumptions!$B$6:$D$1323,3,FALSE)</f>
        <v>0.68865999999999994</v>
      </c>
      <c r="O534" s="54">
        <f t="shared" si="110"/>
        <v>6.9250484047727943</v>
      </c>
      <c r="P534" s="31">
        <f>Assumptions!$H$15</f>
        <v>0.94496666666666673</v>
      </c>
      <c r="Q534" s="10">
        <f t="shared" si="111"/>
        <v>6.4472419075634653</v>
      </c>
    </row>
    <row r="535" spans="2:17" x14ac:dyDescent="0.25">
      <c r="B535" s="13">
        <v>43844</v>
      </c>
      <c r="C535" s="16">
        <v>44440</v>
      </c>
      <c r="D535" s="14">
        <v>5.6</v>
      </c>
      <c r="E535" s="18">
        <v>1630</v>
      </c>
      <c r="F535" s="10">
        <f t="shared" si="112"/>
        <v>17.1965</v>
      </c>
      <c r="H535" s="13">
        <v>43839</v>
      </c>
      <c r="I535" s="16">
        <v>44440</v>
      </c>
      <c r="J535" s="17">
        <v>0.50525368498954437</v>
      </c>
      <c r="L535" s="40" t="str">
        <f t="shared" si="113"/>
        <v>4384444440</v>
      </c>
      <c r="M535" s="53">
        <f t="shared" si="109"/>
        <v>44440</v>
      </c>
      <c r="N535" s="8">
        <f>VLOOKUP(B535,Assumptions!$B$6:$D$1323,3,FALSE)</f>
        <v>0.68865999999999994</v>
      </c>
      <c r="O535" s="54">
        <f t="shared" si="110"/>
        <v>7.0123768282609644</v>
      </c>
      <c r="P535" s="31">
        <f>Assumptions!$H$15</f>
        <v>0.94496666666666673</v>
      </c>
      <c r="Q535" s="10">
        <f t="shared" si="111"/>
        <v>6.5297643568123371</v>
      </c>
    </row>
    <row r="536" spans="2:17" x14ac:dyDescent="0.25">
      <c r="B536" s="13">
        <v>43844</v>
      </c>
      <c r="C536" s="16">
        <v>44470</v>
      </c>
      <c r="D536" s="14">
        <v>6</v>
      </c>
      <c r="E536" s="18">
        <v>1180</v>
      </c>
      <c r="F536" s="10">
        <f t="shared" si="112"/>
        <v>12.449</v>
      </c>
      <c r="H536" s="13">
        <v>43839</v>
      </c>
      <c r="I536" s="16">
        <v>44470</v>
      </c>
      <c r="J536" s="17">
        <v>0.59310413164995524</v>
      </c>
      <c r="L536" s="40" t="str">
        <f t="shared" si="113"/>
        <v>4384444470</v>
      </c>
      <c r="M536" s="53">
        <f t="shared" si="109"/>
        <v>44470</v>
      </c>
      <c r="N536" s="8">
        <f>VLOOKUP(B536,Assumptions!$B$6:$D$1323,3,FALSE)</f>
        <v>0.68865999999999994</v>
      </c>
      <c r="O536" s="54">
        <f t="shared" si="110"/>
        <v>7.4420175128896462</v>
      </c>
      <c r="P536" s="31">
        <f>Assumptions!$H$15</f>
        <v>0.94496666666666673</v>
      </c>
      <c r="Q536" s="10">
        <f t="shared" si="111"/>
        <v>6.935760482430287</v>
      </c>
    </row>
    <row r="537" spans="2:17" x14ac:dyDescent="0.25">
      <c r="B537" s="13">
        <v>43844</v>
      </c>
      <c r="C537" s="16">
        <v>44501</v>
      </c>
      <c r="D537" s="14">
        <v>6.5</v>
      </c>
      <c r="E537" s="18">
        <v>1180</v>
      </c>
      <c r="F537" s="10">
        <f t="shared" si="112"/>
        <v>12.449</v>
      </c>
      <c r="H537" s="13">
        <v>43839</v>
      </c>
      <c r="I537" s="16">
        <v>44501</v>
      </c>
      <c r="J537" s="17">
        <v>0.70345696754384757</v>
      </c>
      <c r="L537" s="40" t="str">
        <f t="shared" si="113"/>
        <v>4384444501</v>
      </c>
      <c r="M537" s="53">
        <f t="shared" si="109"/>
        <v>44501</v>
      </c>
      <c r="N537" s="8">
        <f>VLOOKUP(B537,Assumptions!$B$6:$D$1323,3,FALSE)</f>
        <v>0.68865999999999994</v>
      </c>
      <c r="O537" s="54">
        <f t="shared" si="110"/>
        <v>7.9783254222206832</v>
      </c>
      <c r="P537" s="31">
        <f>Assumptions!$H$15</f>
        <v>0.94496666666666673</v>
      </c>
      <c r="Q537" s="10">
        <f t="shared" si="111"/>
        <v>7.4425535798178055</v>
      </c>
    </row>
    <row r="538" spans="2:17" x14ac:dyDescent="0.25">
      <c r="B538" s="13">
        <v>43844</v>
      </c>
      <c r="C538" s="16">
        <v>44531</v>
      </c>
      <c r="D538" s="14">
        <v>7.0750000000000002</v>
      </c>
      <c r="E538" s="18">
        <v>1180</v>
      </c>
      <c r="F538" s="10">
        <f t="shared" si="112"/>
        <v>12.449</v>
      </c>
      <c r="H538" s="13">
        <v>43839</v>
      </c>
      <c r="I538" s="16">
        <v>44531</v>
      </c>
      <c r="J538" s="17">
        <v>0.69160027331729879</v>
      </c>
      <c r="L538" s="40" t="str">
        <f t="shared" si="113"/>
        <v>4384444531</v>
      </c>
      <c r="M538" s="53">
        <f t="shared" si="109"/>
        <v>44531</v>
      </c>
      <c r="N538" s="8">
        <f>VLOOKUP(B538,Assumptions!$B$6:$D$1323,3,FALSE)</f>
        <v>0.68865999999999994</v>
      </c>
      <c r="O538" s="54">
        <f t="shared" si="110"/>
        <v>8.7860712901512308</v>
      </c>
      <c r="P538" s="31">
        <f>Assumptions!$H$15</f>
        <v>0.94496666666666673</v>
      </c>
      <c r="Q538" s="10">
        <f t="shared" si="111"/>
        <v>8.2058465001499084</v>
      </c>
    </row>
    <row r="539" spans="2:17" x14ac:dyDescent="0.25">
      <c r="B539" s="13">
        <v>43859</v>
      </c>
      <c r="C539" s="16">
        <v>43891</v>
      </c>
      <c r="D539" s="14">
        <v>3.9</v>
      </c>
      <c r="E539" s="18">
        <v>7263</v>
      </c>
      <c r="F539" s="10">
        <f t="shared" si="112"/>
        <v>76.624650000000003</v>
      </c>
      <c r="H539" s="13">
        <v>43853</v>
      </c>
      <c r="I539" s="16">
        <v>43891</v>
      </c>
      <c r="J539" s="17">
        <v>0.53376081279580911</v>
      </c>
      <c r="L539" s="40" t="str">
        <f t="shared" ref="L539:L560" si="114">B539&amp;M539</f>
        <v>4385943891</v>
      </c>
      <c r="M539" s="53">
        <f t="shared" ref="M539:M560" si="115">IF(C539="",NA(),C539)</f>
        <v>43891</v>
      </c>
      <c r="N539" s="8">
        <f>VLOOKUP(B539,Assumptions!$B$6:$D$1323,3,FALSE)</f>
        <v>0.68178000000000005</v>
      </c>
      <c r="O539" s="54">
        <f t="shared" ref="O539:O560" si="116">(D539-J539)/N539/mmbtu_gj</f>
        <v>4.6800258804061565</v>
      </c>
      <c r="P539" s="31">
        <f>Assumptions!$H$15</f>
        <v>0.94496666666666673</v>
      </c>
      <c r="Q539" s="10">
        <f t="shared" ref="Q539:Q560" si="117">(O539-opex_2017)*P539-transport_2017</f>
        <v>4.3257704561211385</v>
      </c>
    </row>
    <row r="540" spans="2:17" x14ac:dyDescent="0.25">
      <c r="B540" s="13">
        <v>43859</v>
      </c>
      <c r="C540" s="16">
        <v>43922</v>
      </c>
      <c r="D540" s="14">
        <v>3.4249999999999998</v>
      </c>
      <c r="E540" s="18">
        <v>6796</v>
      </c>
      <c r="F540" s="10">
        <f t="shared" si="112"/>
        <v>71.697800000000001</v>
      </c>
      <c r="H540" s="13">
        <v>43853</v>
      </c>
      <c r="I540" s="16">
        <v>43922</v>
      </c>
      <c r="J540" s="17">
        <v>0.45171162107798934</v>
      </c>
      <c r="L540" s="40" t="str">
        <f t="shared" si="114"/>
        <v>4385943922</v>
      </c>
      <c r="M540" s="53">
        <f t="shared" si="115"/>
        <v>43922</v>
      </c>
      <c r="N540" s="8">
        <f>VLOOKUP(B540,Assumptions!$B$6:$D$1323,3,FALSE)</f>
        <v>0.68178000000000005</v>
      </c>
      <c r="O540" s="54">
        <f t="shared" si="116"/>
        <v>4.1337129625726163</v>
      </c>
      <c r="P540" s="31">
        <f>Assumptions!$H$15</f>
        <v>0.94496666666666673</v>
      </c>
      <c r="Q540" s="10">
        <f t="shared" si="117"/>
        <v>3.8095229591990374</v>
      </c>
    </row>
    <row r="541" spans="2:17" x14ac:dyDescent="0.25">
      <c r="B541" s="13">
        <v>43859</v>
      </c>
      <c r="C541" s="16">
        <v>43952</v>
      </c>
      <c r="D541" s="14">
        <v>3.5</v>
      </c>
      <c r="E541" s="18">
        <v>4445</v>
      </c>
      <c r="F541" s="10">
        <f t="shared" si="112"/>
        <v>46.894750000000002</v>
      </c>
      <c r="H541" s="13">
        <v>43853</v>
      </c>
      <c r="I541" s="16">
        <v>43952</v>
      </c>
      <c r="J541" s="17">
        <v>0.41840583723762553</v>
      </c>
      <c r="L541" s="40" t="str">
        <f t="shared" si="114"/>
        <v>4385943952</v>
      </c>
      <c r="M541" s="53">
        <f t="shared" si="115"/>
        <v>43952</v>
      </c>
      <c r="N541" s="8">
        <f>VLOOKUP(B541,Assumptions!$B$6:$D$1323,3,FALSE)</f>
        <v>0.68178000000000005</v>
      </c>
      <c r="O541" s="54">
        <f t="shared" si="116"/>
        <v>4.2842886772447395</v>
      </c>
      <c r="P541" s="31">
        <f>Assumptions!$H$15</f>
        <v>0.94496666666666673</v>
      </c>
      <c r="Q541" s="10">
        <f t="shared" si="117"/>
        <v>3.9518119903737046</v>
      </c>
    </row>
    <row r="542" spans="2:17" x14ac:dyDescent="0.25">
      <c r="B542" s="13">
        <v>43859</v>
      </c>
      <c r="C542" s="16">
        <v>43983</v>
      </c>
      <c r="D542" s="14">
        <v>3.7250000000000001</v>
      </c>
      <c r="E542" s="18">
        <v>5022</v>
      </c>
      <c r="F542" s="10">
        <f t="shared" si="112"/>
        <v>52.982100000000003</v>
      </c>
      <c r="H542" s="13">
        <v>43853</v>
      </c>
      <c r="I542" s="16">
        <v>43983</v>
      </c>
      <c r="J542" s="17">
        <v>0.419833731893128</v>
      </c>
      <c r="L542" s="40" t="str">
        <f t="shared" si="114"/>
        <v>4385943983</v>
      </c>
      <c r="M542" s="53">
        <f t="shared" si="115"/>
        <v>43983</v>
      </c>
      <c r="N542" s="8">
        <f>VLOOKUP(B542,Assumptions!$B$6:$D$1323,3,FALSE)</f>
        <v>0.68178000000000005</v>
      </c>
      <c r="O542" s="54">
        <f t="shared" si="116"/>
        <v>4.595117225354584</v>
      </c>
      <c r="P542" s="31">
        <f>Assumptions!$H$15</f>
        <v>0.94496666666666673</v>
      </c>
      <c r="Q542" s="10">
        <f t="shared" si="117"/>
        <v>4.2455346073859044</v>
      </c>
    </row>
    <row r="543" spans="2:17" x14ac:dyDescent="0.25">
      <c r="B543" s="13">
        <v>43859</v>
      </c>
      <c r="C543" s="16">
        <v>44013</v>
      </c>
      <c r="D543" s="14">
        <v>3.7749999999999999</v>
      </c>
      <c r="E543" s="18">
        <v>4102</v>
      </c>
      <c r="F543" s="10">
        <f t="shared" si="112"/>
        <v>43.2761</v>
      </c>
      <c r="H543" s="13">
        <v>43853</v>
      </c>
      <c r="I543" s="16">
        <v>44013</v>
      </c>
      <c r="J543" s="17">
        <v>0.42543190120174423</v>
      </c>
      <c r="L543" s="40" t="str">
        <f t="shared" si="114"/>
        <v>4385944013</v>
      </c>
      <c r="M543" s="53">
        <f t="shared" si="115"/>
        <v>44013</v>
      </c>
      <c r="N543" s="8">
        <f>VLOOKUP(B543,Assumptions!$B$6:$D$1323,3,FALSE)</f>
        <v>0.68178000000000005</v>
      </c>
      <c r="O543" s="54">
        <f t="shared" si="116"/>
        <v>4.6568483458177363</v>
      </c>
      <c r="P543" s="31">
        <f>Assumptions!$H$15</f>
        <v>0.94496666666666673</v>
      </c>
      <c r="Q543" s="10">
        <f t="shared" si="117"/>
        <v>4.3038684585195677</v>
      </c>
    </row>
    <row r="544" spans="2:17" x14ac:dyDescent="0.25">
      <c r="B544" s="13">
        <v>43859</v>
      </c>
      <c r="C544" s="16">
        <v>44044</v>
      </c>
      <c r="D544" s="14">
        <v>3.875</v>
      </c>
      <c r="E544" s="18">
        <v>3294</v>
      </c>
      <c r="F544" s="10">
        <f t="shared" si="112"/>
        <v>34.7517</v>
      </c>
      <c r="H544" s="13">
        <v>43853</v>
      </c>
      <c r="I544" s="16">
        <v>44044</v>
      </c>
      <c r="J544" s="17">
        <v>0.45325155492228231</v>
      </c>
      <c r="L544" s="40" t="str">
        <f t="shared" si="114"/>
        <v>4385944044</v>
      </c>
      <c r="M544" s="53">
        <f t="shared" si="115"/>
        <v>44044</v>
      </c>
      <c r="N544" s="8">
        <f>VLOOKUP(B544,Assumptions!$B$6:$D$1323,3,FALSE)</f>
        <v>0.68178000000000005</v>
      </c>
      <c r="O544" s="54">
        <f t="shared" si="116"/>
        <v>4.7571994705769747</v>
      </c>
      <c r="P544" s="31">
        <f>Assumptions!$H$15</f>
        <v>0.94496666666666673</v>
      </c>
      <c r="Q544" s="10">
        <f t="shared" si="117"/>
        <v>4.3986969263795554</v>
      </c>
    </row>
    <row r="545" spans="2:17" x14ac:dyDescent="0.25">
      <c r="B545" s="13">
        <v>43859</v>
      </c>
      <c r="C545" s="16">
        <v>44075</v>
      </c>
      <c r="D545" s="14">
        <v>3.9</v>
      </c>
      <c r="E545" s="18">
        <v>3551</v>
      </c>
      <c r="F545" s="10">
        <f t="shared" si="112"/>
        <v>37.463050000000003</v>
      </c>
      <c r="H545" s="13">
        <v>43853</v>
      </c>
      <c r="I545" s="16">
        <v>44075</v>
      </c>
      <c r="J545" s="17">
        <v>0.52667843559087058</v>
      </c>
      <c r="L545" s="40" t="str">
        <f t="shared" si="114"/>
        <v>4385944075</v>
      </c>
      <c r="M545" s="53">
        <f t="shared" si="115"/>
        <v>44075</v>
      </c>
      <c r="N545" s="8">
        <f>VLOOKUP(B545,Assumptions!$B$6:$D$1323,3,FALSE)</f>
        <v>0.68178000000000005</v>
      </c>
      <c r="O545" s="54">
        <f t="shared" si="116"/>
        <v>4.6898723906422388</v>
      </c>
      <c r="P545" s="31">
        <f>Assumptions!$H$15</f>
        <v>0.94496666666666673</v>
      </c>
      <c r="Q545" s="10">
        <f t="shared" si="117"/>
        <v>4.3350750800772282</v>
      </c>
    </row>
    <row r="546" spans="2:17" x14ac:dyDescent="0.25">
      <c r="B546" s="13">
        <v>43859</v>
      </c>
      <c r="C546" s="16">
        <v>44105</v>
      </c>
      <c r="D546" s="14">
        <v>4.1500000000000004</v>
      </c>
      <c r="E546" s="18">
        <v>3582</v>
      </c>
      <c r="F546" s="10">
        <f t="shared" si="112"/>
        <v>37.790100000000002</v>
      </c>
      <c r="H546" s="13">
        <v>43853</v>
      </c>
      <c r="I546" s="16">
        <v>44105</v>
      </c>
      <c r="J546" s="17">
        <v>0.6347721785856909</v>
      </c>
      <c r="L546" s="40" t="str">
        <f t="shared" si="114"/>
        <v>4385944105</v>
      </c>
      <c r="M546" s="53">
        <f t="shared" si="115"/>
        <v>44105</v>
      </c>
      <c r="N546" s="8">
        <f>VLOOKUP(B546,Assumptions!$B$6:$D$1323,3,FALSE)</f>
        <v>0.68178000000000005</v>
      </c>
      <c r="O546" s="54">
        <f t="shared" si="116"/>
        <v>4.8871622795783232</v>
      </c>
      <c r="P546" s="31">
        <f>Assumptions!$H$15</f>
        <v>0.94496666666666673</v>
      </c>
      <c r="Q546" s="10">
        <f t="shared" si="117"/>
        <v>4.5215074487921969</v>
      </c>
    </row>
    <row r="547" spans="2:17" x14ac:dyDescent="0.25">
      <c r="B547" s="13">
        <v>43859</v>
      </c>
      <c r="C547" s="16">
        <v>44136</v>
      </c>
      <c r="D547" s="14">
        <v>4.8</v>
      </c>
      <c r="E547" s="18">
        <v>3553</v>
      </c>
      <c r="F547" s="10">
        <f t="shared" si="112"/>
        <v>37.48415</v>
      </c>
      <c r="H547" s="13">
        <v>43853</v>
      </c>
      <c r="I547" s="16">
        <v>44136</v>
      </c>
      <c r="J547" s="17">
        <v>0.73027190376890794</v>
      </c>
      <c r="L547" s="40" t="str">
        <f t="shared" si="114"/>
        <v>4385944136</v>
      </c>
      <c r="M547" s="53">
        <f t="shared" si="115"/>
        <v>44136</v>
      </c>
      <c r="N547" s="8">
        <f>VLOOKUP(B547,Assumptions!$B$6:$D$1323,3,FALSE)</f>
        <v>0.68178000000000005</v>
      </c>
      <c r="O547" s="54">
        <f t="shared" si="116"/>
        <v>5.6580747110832847</v>
      </c>
      <c r="P547" s="31">
        <f>Assumptions!$H$15</f>
        <v>0.94496666666666673</v>
      </c>
      <c r="Q547" s="10">
        <f t="shared" si="117"/>
        <v>5.2499939994833351</v>
      </c>
    </row>
    <row r="548" spans="2:17" x14ac:dyDescent="0.25">
      <c r="B548" s="13">
        <v>43859</v>
      </c>
      <c r="C548" s="16">
        <v>44166</v>
      </c>
      <c r="D548" s="14">
        <v>5.375</v>
      </c>
      <c r="E548" s="18">
        <v>4358</v>
      </c>
      <c r="F548" s="10">
        <f t="shared" si="112"/>
        <v>45.976900000000001</v>
      </c>
      <c r="H548" s="13">
        <v>43853</v>
      </c>
      <c r="I548" s="16">
        <v>44166</v>
      </c>
      <c r="J548" s="17">
        <v>0.68274303539098946</v>
      </c>
      <c r="L548" s="40" t="str">
        <f t="shared" si="114"/>
        <v>4385944166</v>
      </c>
      <c r="M548" s="53">
        <f t="shared" si="115"/>
        <v>44166</v>
      </c>
      <c r="N548" s="8">
        <f>VLOOKUP(B548,Assumptions!$B$6:$D$1323,3,FALSE)</f>
        <v>0.68178000000000005</v>
      </c>
      <c r="O548" s="54">
        <f t="shared" si="116"/>
        <v>6.5235661551800925</v>
      </c>
      <c r="P548" s="31">
        <f>Assumptions!$H$15</f>
        <v>0.94496666666666673</v>
      </c>
      <c r="Q548" s="10">
        <f t="shared" si="117"/>
        <v>6.0678545644400153</v>
      </c>
    </row>
    <row r="549" spans="2:17" x14ac:dyDescent="0.25">
      <c r="B549" s="13">
        <v>43859</v>
      </c>
      <c r="C549" s="16">
        <v>44197</v>
      </c>
      <c r="D549" s="14">
        <v>5.65</v>
      </c>
      <c r="E549" s="18">
        <v>2865</v>
      </c>
      <c r="F549" s="10">
        <f t="shared" si="112"/>
        <v>30.225750000000001</v>
      </c>
      <c r="H549" s="13">
        <v>43853</v>
      </c>
      <c r="I549" s="16">
        <v>44197</v>
      </c>
      <c r="J549" s="17">
        <v>0.61466894639772629</v>
      </c>
      <c r="L549" s="40" t="str">
        <f t="shared" si="114"/>
        <v>4385944197</v>
      </c>
      <c r="M549" s="53">
        <f t="shared" si="115"/>
        <v>44197</v>
      </c>
      <c r="N549" s="8">
        <f>VLOOKUP(B549,Assumptions!$B$6:$D$1323,3,FALSE)</f>
        <v>0.68178000000000005</v>
      </c>
      <c r="O549" s="54">
        <f t="shared" si="116"/>
        <v>7.0005363067630375</v>
      </c>
      <c r="P549" s="31">
        <f>Assumptions!$H$15</f>
        <v>0.94496666666666673</v>
      </c>
      <c r="Q549" s="10">
        <f t="shared" si="117"/>
        <v>6.5185754586808455</v>
      </c>
    </row>
    <row r="550" spans="2:17" x14ac:dyDescent="0.25">
      <c r="B550" s="13">
        <v>43859</v>
      </c>
      <c r="C550" s="16">
        <v>44228</v>
      </c>
      <c r="D550" s="14">
        <v>5.65</v>
      </c>
      <c r="E550" s="18">
        <v>2870</v>
      </c>
      <c r="F550" s="10">
        <f t="shared" si="112"/>
        <v>30.278500000000001</v>
      </c>
      <c r="H550" s="13">
        <v>43853</v>
      </c>
      <c r="I550" s="16">
        <v>44228</v>
      </c>
      <c r="J550" s="17">
        <v>0.56988174553529614</v>
      </c>
      <c r="L550" s="40" t="str">
        <f t="shared" si="114"/>
        <v>4385944228</v>
      </c>
      <c r="M550" s="53">
        <f t="shared" si="115"/>
        <v>44228</v>
      </c>
      <c r="N550" s="8">
        <f>VLOOKUP(B550,Assumptions!$B$6:$D$1323,3,FALSE)</f>
        <v>0.68178000000000005</v>
      </c>
      <c r="O550" s="54">
        <f t="shared" si="116"/>
        <v>7.0628032009112252</v>
      </c>
      <c r="P550" s="31">
        <f>Assumptions!$H$15</f>
        <v>0.94496666666666673</v>
      </c>
      <c r="Q550" s="10">
        <f t="shared" si="117"/>
        <v>6.5774155980877449</v>
      </c>
    </row>
    <row r="551" spans="2:17" x14ac:dyDescent="0.25">
      <c r="B551" s="13">
        <v>43859</v>
      </c>
      <c r="C551" s="16">
        <v>44256</v>
      </c>
      <c r="D551" s="14">
        <v>5.4249999999999998</v>
      </c>
      <c r="E551" s="18">
        <v>2870</v>
      </c>
      <c r="F551" s="10">
        <f t="shared" si="112"/>
        <v>30.278500000000001</v>
      </c>
      <c r="H551" s="13">
        <v>43853</v>
      </c>
      <c r="I551" s="16">
        <v>44256</v>
      </c>
      <c r="J551" s="17">
        <v>0.49062553962005923</v>
      </c>
      <c r="L551" s="40" t="str">
        <f t="shared" si="114"/>
        <v>4385944256</v>
      </c>
      <c r="M551" s="53">
        <f t="shared" si="115"/>
        <v>44256</v>
      </c>
      <c r="N551" s="8">
        <f>VLOOKUP(B551,Assumptions!$B$6:$D$1323,3,FALSE)</f>
        <v>0.68178000000000005</v>
      </c>
      <c r="O551" s="54">
        <f t="shared" si="116"/>
        <v>6.8601780485399875</v>
      </c>
      <c r="P551" s="31">
        <f>Assumptions!$H$15</f>
        <v>0.94496666666666673</v>
      </c>
      <c r="Q551" s="10">
        <f t="shared" si="117"/>
        <v>6.3859415832686706</v>
      </c>
    </row>
    <row r="552" spans="2:17" x14ac:dyDescent="0.25">
      <c r="B552" s="13">
        <v>43859</v>
      </c>
      <c r="C552" s="16">
        <v>44287</v>
      </c>
      <c r="D552" s="14">
        <v>5</v>
      </c>
      <c r="E552" s="18">
        <v>2026</v>
      </c>
      <c r="F552" s="10">
        <f t="shared" si="112"/>
        <v>21.374300000000002</v>
      </c>
      <c r="H552" s="13">
        <v>43853</v>
      </c>
      <c r="I552" s="16">
        <v>44287</v>
      </c>
      <c r="J552" s="17">
        <v>0.43782551364105254</v>
      </c>
      <c r="L552" s="40" t="str">
        <f t="shared" si="114"/>
        <v>4385944287</v>
      </c>
      <c r="M552" s="53">
        <f t="shared" si="115"/>
        <v>44287</v>
      </c>
      <c r="N552" s="8">
        <f>VLOOKUP(B552,Assumptions!$B$6:$D$1323,3,FALSE)</f>
        <v>0.68178000000000005</v>
      </c>
      <c r="O552" s="54">
        <f t="shared" si="116"/>
        <v>6.3427146675282913</v>
      </c>
      <c r="P552" s="31">
        <f>Assumptions!$H$15</f>
        <v>0.94496666666666673</v>
      </c>
      <c r="Q552" s="10">
        <f t="shared" si="117"/>
        <v>5.8969559369919846</v>
      </c>
    </row>
    <row r="553" spans="2:17" x14ac:dyDescent="0.25">
      <c r="B553" s="13">
        <v>43859</v>
      </c>
      <c r="C553" s="16">
        <v>44317</v>
      </c>
      <c r="D553" s="14">
        <v>4.875</v>
      </c>
      <c r="E553" s="18">
        <v>2026</v>
      </c>
      <c r="F553" s="10">
        <f t="shared" si="112"/>
        <v>21.374300000000002</v>
      </c>
      <c r="H553" s="13">
        <v>43853</v>
      </c>
      <c r="I553" s="16">
        <v>44317</v>
      </c>
      <c r="J553" s="17">
        <v>0.41137800515268497</v>
      </c>
      <c r="L553" s="40" t="str">
        <f t="shared" si="114"/>
        <v>4385944317</v>
      </c>
      <c r="M553" s="53">
        <f t="shared" si="115"/>
        <v>44317</v>
      </c>
      <c r="N553" s="8">
        <f>VLOOKUP(B553,Assumptions!$B$6:$D$1323,3,FALSE)</f>
        <v>0.68178000000000005</v>
      </c>
      <c r="O553" s="54">
        <f t="shared" si="116"/>
        <v>6.2056987915898922</v>
      </c>
      <c r="P553" s="31">
        <f>Assumptions!$H$15</f>
        <v>0.94496666666666673</v>
      </c>
      <c r="Q553" s="10">
        <f t="shared" si="117"/>
        <v>5.7674805014260624</v>
      </c>
    </row>
    <row r="554" spans="2:17" x14ac:dyDescent="0.25">
      <c r="B554" s="13">
        <v>43859</v>
      </c>
      <c r="C554" s="16">
        <v>44348</v>
      </c>
      <c r="D554" s="14">
        <v>4.8250000000000002</v>
      </c>
      <c r="E554" s="18">
        <v>2026</v>
      </c>
      <c r="F554" s="10">
        <f t="shared" si="112"/>
        <v>21.374300000000002</v>
      </c>
      <c r="H554" s="13">
        <v>43853</v>
      </c>
      <c r="I554" s="16">
        <v>44348</v>
      </c>
      <c r="J554" s="17">
        <v>0.37886271418317014</v>
      </c>
      <c r="L554" s="40" t="str">
        <f t="shared" si="114"/>
        <v>4385944348</v>
      </c>
      <c r="M554" s="53">
        <f t="shared" si="115"/>
        <v>44348</v>
      </c>
      <c r="N554" s="8">
        <f>VLOOKUP(B554,Assumptions!$B$6:$D$1323,3,FALSE)</f>
        <v>0.68178000000000005</v>
      </c>
      <c r="O554" s="54">
        <f t="shared" si="116"/>
        <v>6.1813900938939312</v>
      </c>
      <c r="P554" s="31">
        <f>Assumptions!$H$15</f>
        <v>0.94496666666666673</v>
      </c>
      <c r="Q554" s="10">
        <f t="shared" si="117"/>
        <v>5.7445095923933023</v>
      </c>
    </row>
    <row r="555" spans="2:17" x14ac:dyDescent="0.25">
      <c r="B555" s="13">
        <v>43859</v>
      </c>
      <c r="C555" s="16">
        <v>44378</v>
      </c>
      <c r="D555" s="14">
        <v>4.8</v>
      </c>
      <c r="E555" s="18">
        <v>2026</v>
      </c>
      <c r="F555" s="10">
        <f t="shared" si="112"/>
        <v>21.374300000000002</v>
      </c>
      <c r="H555" s="13">
        <v>43853</v>
      </c>
      <c r="I555" s="16">
        <v>44378</v>
      </c>
      <c r="J555" s="17">
        <v>0.38427229875989821</v>
      </c>
      <c r="L555" s="40" t="str">
        <f t="shared" si="114"/>
        <v>4385944378</v>
      </c>
      <c r="M555" s="53">
        <f t="shared" si="115"/>
        <v>44378</v>
      </c>
      <c r="N555" s="8">
        <f>VLOOKUP(B555,Assumptions!$B$6:$D$1323,3,FALSE)</f>
        <v>0.68178000000000005</v>
      </c>
      <c r="O555" s="54">
        <f t="shared" si="116"/>
        <v>6.1391121585135613</v>
      </c>
      <c r="P555" s="31">
        <f>Assumptions!$H$15</f>
        <v>0.94496666666666673</v>
      </c>
      <c r="Q555" s="10">
        <f t="shared" si="117"/>
        <v>5.7045583527233656</v>
      </c>
    </row>
    <row r="556" spans="2:17" x14ac:dyDescent="0.25">
      <c r="B556" s="13">
        <v>43859</v>
      </c>
      <c r="C556" s="16">
        <v>44409</v>
      </c>
      <c r="D556" s="14">
        <v>4.9000000000000004</v>
      </c>
      <c r="E556" s="18">
        <v>2026</v>
      </c>
      <c r="F556" s="10">
        <f t="shared" si="112"/>
        <v>21.374300000000002</v>
      </c>
      <c r="H556" s="13">
        <v>43853</v>
      </c>
      <c r="I556" s="16">
        <v>44409</v>
      </c>
      <c r="J556" s="17">
        <v>0.41813915894101972</v>
      </c>
      <c r="L556" s="40" t="str">
        <f t="shared" si="114"/>
        <v>4385944409</v>
      </c>
      <c r="M556" s="53">
        <f t="shared" si="115"/>
        <v>44409</v>
      </c>
      <c r="N556" s="8">
        <f>VLOOKUP(B556,Assumptions!$B$6:$D$1323,3,FALSE)</f>
        <v>0.68178000000000005</v>
      </c>
      <c r="O556" s="54">
        <f t="shared" si="116"/>
        <v>6.2310559535597871</v>
      </c>
      <c r="P556" s="31">
        <f>Assumptions!$H$15</f>
        <v>0.94496666666666673</v>
      </c>
      <c r="Q556" s="10">
        <f t="shared" si="117"/>
        <v>5.7914421742488811</v>
      </c>
    </row>
    <row r="557" spans="2:17" x14ac:dyDescent="0.25">
      <c r="B557" s="13">
        <v>43859</v>
      </c>
      <c r="C557" s="16">
        <v>44440</v>
      </c>
      <c r="D557" s="14">
        <v>5</v>
      </c>
      <c r="E557" s="18">
        <v>2026</v>
      </c>
      <c r="F557" s="10">
        <f t="shared" si="112"/>
        <v>21.374300000000002</v>
      </c>
      <c r="H557" s="13">
        <v>43853</v>
      </c>
      <c r="I557" s="16">
        <v>44440</v>
      </c>
      <c r="J557" s="17">
        <v>0.45439168205745584</v>
      </c>
      <c r="L557" s="40" t="str">
        <f t="shared" si="114"/>
        <v>4385944440</v>
      </c>
      <c r="M557" s="53">
        <f t="shared" si="115"/>
        <v>44440</v>
      </c>
      <c r="N557" s="8">
        <f>VLOOKUP(B557,Assumptions!$B$6:$D$1323,3,FALSE)</f>
        <v>0.68178000000000005</v>
      </c>
      <c r="O557" s="54">
        <f t="shared" si="116"/>
        <v>6.3196830014415069</v>
      </c>
      <c r="P557" s="31">
        <f>Assumptions!$H$15</f>
        <v>0.94496666666666673</v>
      </c>
      <c r="Q557" s="10">
        <f t="shared" si="117"/>
        <v>5.8751917802621767</v>
      </c>
    </row>
    <row r="558" spans="2:17" x14ac:dyDescent="0.25">
      <c r="B558" s="13">
        <v>43859</v>
      </c>
      <c r="C558" s="16">
        <v>44470</v>
      </c>
      <c r="D558" s="14">
        <v>5.4249999999999998</v>
      </c>
      <c r="E558" s="18">
        <v>1184</v>
      </c>
      <c r="F558" s="10">
        <f t="shared" si="112"/>
        <v>12.491199999999999</v>
      </c>
      <c r="H558" s="13">
        <v>43853</v>
      </c>
      <c r="I558" s="16">
        <v>44470</v>
      </c>
      <c r="J558" s="17">
        <v>0.53129076107809836</v>
      </c>
      <c r="L558" s="40" t="str">
        <f t="shared" si="114"/>
        <v>4385944470</v>
      </c>
      <c r="M558" s="53">
        <f t="shared" si="115"/>
        <v>44470</v>
      </c>
      <c r="N558" s="8">
        <f>VLOOKUP(B558,Assumptions!$B$6:$D$1323,3,FALSE)</f>
        <v>0.68178000000000005</v>
      </c>
      <c r="O558" s="54">
        <f t="shared" si="116"/>
        <v>6.8036418732202133</v>
      </c>
      <c r="P558" s="31">
        <f>Assumptions!$H$15</f>
        <v>0.94496666666666673</v>
      </c>
      <c r="Q558" s="10">
        <f t="shared" si="117"/>
        <v>6.3325167821306616</v>
      </c>
    </row>
    <row r="559" spans="2:17" x14ac:dyDescent="0.25">
      <c r="B559" s="13">
        <v>43859</v>
      </c>
      <c r="C559" s="16">
        <v>44501</v>
      </c>
      <c r="D559" s="14">
        <v>5.875</v>
      </c>
      <c r="E559" s="18">
        <v>1184</v>
      </c>
      <c r="F559" s="10">
        <f t="shared" si="112"/>
        <v>12.491199999999999</v>
      </c>
      <c r="H559" s="13">
        <v>43853</v>
      </c>
      <c r="I559" s="16">
        <v>44501</v>
      </c>
      <c r="J559" s="17">
        <v>0.62246597339980225</v>
      </c>
      <c r="L559" s="40" t="str">
        <f t="shared" si="114"/>
        <v>4385944501</v>
      </c>
      <c r="M559" s="53">
        <f t="shared" si="115"/>
        <v>44501</v>
      </c>
      <c r="N559" s="8">
        <f>VLOOKUP(B559,Assumptions!$B$6:$D$1323,3,FALSE)</f>
        <v>0.68178000000000005</v>
      </c>
      <c r="O559" s="54">
        <f t="shared" si="116"/>
        <v>7.3025099570002041</v>
      </c>
      <c r="P559" s="31">
        <f>Assumptions!$H$15</f>
        <v>0.94496666666666673</v>
      </c>
      <c r="Q559" s="10">
        <f t="shared" si="117"/>
        <v>6.8039304923666268</v>
      </c>
    </row>
    <row r="560" spans="2:17" x14ac:dyDescent="0.25">
      <c r="B560" s="13">
        <v>43859</v>
      </c>
      <c r="C560" s="16">
        <v>44531</v>
      </c>
      <c r="D560" s="14">
        <v>6.4749999999999996</v>
      </c>
      <c r="E560" s="18">
        <v>1184</v>
      </c>
      <c r="F560" s="10">
        <f t="shared" si="112"/>
        <v>12.491199999999999</v>
      </c>
      <c r="H560" s="13">
        <v>43853</v>
      </c>
      <c r="I560" s="16">
        <v>44531</v>
      </c>
      <c r="J560" s="17">
        <v>0.71365909083401202</v>
      </c>
      <c r="L560" s="40" t="str">
        <f t="shared" si="114"/>
        <v>4385944531</v>
      </c>
      <c r="M560" s="53">
        <f t="shared" si="115"/>
        <v>44531</v>
      </c>
      <c r="N560" s="8">
        <f>VLOOKUP(B560,Assumptions!$B$6:$D$1323,3,FALSE)</f>
        <v>0.68178000000000005</v>
      </c>
      <c r="O560" s="54">
        <f t="shared" si="116"/>
        <v>8.0098956316689094</v>
      </c>
      <c r="P560" s="31">
        <f>Assumptions!$H$15</f>
        <v>0.94496666666666673</v>
      </c>
      <c r="Q560" s="10">
        <f t="shared" si="117"/>
        <v>7.4723863754060647</v>
      </c>
    </row>
    <row r="561" spans="2:17" x14ac:dyDescent="0.25">
      <c r="B561" s="13">
        <v>43875</v>
      </c>
      <c r="C561" s="16">
        <v>43891</v>
      </c>
      <c r="D561" s="14">
        <v>3.5219999999999998</v>
      </c>
      <c r="E561" s="18">
        <v>7263</v>
      </c>
      <c r="F561" s="10">
        <f t="shared" si="112"/>
        <v>76.624650000000003</v>
      </c>
      <c r="H561" s="13">
        <v>43874</v>
      </c>
      <c r="I561" s="16">
        <v>43891</v>
      </c>
      <c r="J561" s="17">
        <v>0.39497235800233793</v>
      </c>
      <c r="L561" s="40" t="str">
        <f t="shared" ref="L561:L582" si="118">B561&amp;M561</f>
        <v>4387543891</v>
      </c>
      <c r="M561" s="53">
        <f t="shared" ref="M561:M582" si="119">IF(C561="",NA(),C561)</f>
        <v>43891</v>
      </c>
      <c r="N561" s="8">
        <f>VLOOKUP(B561,Assumptions!$B$6:$D$1323,3,FALSE)</f>
        <v>0.67148000000000008</v>
      </c>
      <c r="O561" s="54">
        <f t="shared" ref="O561:O582" si="120">(D561-J561)/N561/mmbtu_gj</f>
        <v>4.4141407690469991</v>
      </c>
      <c r="P561" s="31">
        <f>Assumptions!$H$15</f>
        <v>0.94496666666666673</v>
      </c>
      <c r="Q561" s="10">
        <f t="shared" ref="Q561:Q582" si="121">(O561-opex_2017)*P561-transport_2017</f>
        <v>4.0745178887237801</v>
      </c>
    </row>
    <row r="562" spans="2:17" x14ac:dyDescent="0.25">
      <c r="B562" s="13">
        <v>43875</v>
      </c>
      <c r="C562" s="16">
        <v>43922</v>
      </c>
      <c r="D562" s="14">
        <v>2.95</v>
      </c>
      <c r="E562" s="18">
        <v>4593</v>
      </c>
      <c r="F562" s="10">
        <f t="shared" si="112"/>
        <v>48.456150000000001</v>
      </c>
      <c r="H562" s="13">
        <v>43874</v>
      </c>
      <c r="I562" s="16">
        <v>43922</v>
      </c>
      <c r="J562" s="17">
        <v>0.36859296384566431</v>
      </c>
      <c r="L562" s="40" t="str">
        <f t="shared" si="118"/>
        <v>4387543922</v>
      </c>
      <c r="M562" s="53">
        <f t="shared" si="119"/>
        <v>43922</v>
      </c>
      <c r="N562" s="8">
        <f>VLOOKUP(B562,Assumptions!$B$6:$D$1323,3,FALSE)</f>
        <v>0.67148000000000008</v>
      </c>
      <c r="O562" s="54">
        <f t="shared" si="120"/>
        <v>3.64393774035022</v>
      </c>
      <c r="P562" s="31">
        <f>Assumptions!$H$15</f>
        <v>0.94496666666666673</v>
      </c>
      <c r="Q562" s="10">
        <f t="shared" si="121"/>
        <v>3.3467017000396129</v>
      </c>
    </row>
    <row r="563" spans="2:17" x14ac:dyDescent="0.25">
      <c r="B563" s="13">
        <v>43875</v>
      </c>
      <c r="C563" s="16">
        <v>43952</v>
      </c>
      <c r="D563" s="14">
        <v>3.1</v>
      </c>
      <c r="E563" s="18">
        <v>5603</v>
      </c>
      <c r="F563" s="10">
        <f t="shared" si="112"/>
        <v>59.111649999999997</v>
      </c>
      <c r="H563" s="13">
        <v>43874</v>
      </c>
      <c r="I563" s="16">
        <v>43952</v>
      </c>
      <c r="J563" s="17">
        <v>0.36217540176993607</v>
      </c>
      <c r="L563" s="40" t="str">
        <f t="shared" si="118"/>
        <v>4387543952</v>
      </c>
      <c r="M563" s="53">
        <f t="shared" si="119"/>
        <v>43952</v>
      </c>
      <c r="N563" s="8">
        <f>VLOOKUP(B563,Assumptions!$B$6:$D$1323,3,FALSE)</f>
        <v>0.67148000000000008</v>
      </c>
      <c r="O563" s="54">
        <f t="shared" si="120"/>
        <v>3.8647381990606924</v>
      </c>
      <c r="P563" s="31">
        <f>Assumptions!$H$15</f>
        <v>0.94496666666666673</v>
      </c>
      <c r="Q563" s="10">
        <f t="shared" si="121"/>
        <v>3.5553507735057193</v>
      </c>
    </row>
    <row r="564" spans="2:17" x14ac:dyDescent="0.25">
      <c r="B564" s="13">
        <v>43875</v>
      </c>
      <c r="C564" s="16">
        <v>43983</v>
      </c>
      <c r="D564" s="14">
        <v>3.25</v>
      </c>
      <c r="E564" s="18">
        <v>5537</v>
      </c>
      <c r="F564" s="10">
        <f t="shared" si="112"/>
        <v>58.415349999999997</v>
      </c>
      <c r="H564" s="13">
        <v>43874</v>
      </c>
      <c r="I564" s="16">
        <v>43983</v>
      </c>
      <c r="J564" s="17">
        <v>0.3582109801389734</v>
      </c>
      <c r="L564" s="40" t="str">
        <f t="shared" si="118"/>
        <v>4387543983</v>
      </c>
      <c r="M564" s="53">
        <f t="shared" si="119"/>
        <v>43983</v>
      </c>
      <c r="N564" s="8">
        <f>VLOOKUP(B564,Assumptions!$B$6:$D$1323,3,FALSE)</f>
        <v>0.67148000000000008</v>
      </c>
      <c r="O564" s="54">
        <f t="shared" si="120"/>
        <v>4.0820757823222875</v>
      </c>
      <c r="P564" s="31">
        <f>Assumptions!$H$15</f>
        <v>0.94496666666666673</v>
      </c>
      <c r="Q564" s="10">
        <f t="shared" si="121"/>
        <v>3.7607275451018181</v>
      </c>
    </row>
    <row r="565" spans="2:17" x14ac:dyDescent="0.25">
      <c r="B565" s="13">
        <v>43875</v>
      </c>
      <c r="C565" s="16">
        <v>44013</v>
      </c>
      <c r="D565" s="14">
        <v>3.35</v>
      </c>
      <c r="E565" s="18">
        <v>4738</v>
      </c>
      <c r="F565" s="10">
        <f t="shared" si="112"/>
        <v>49.985900000000001</v>
      </c>
      <c r="H565" s="13">
        <v>43874</v>
      </c>
      <c r="I565" s="16">
        <v>44013</v>
      </c>
      <c r="J565" s="17">
        <v>0.36153574580026648</v>
      </c>
      <c r="L565" s="40" t="str">
        <f t="shared" si="118"/>
        <v>4387544013</v>
      </c>
      <c r="M565" s="53">
        <f t="shared" si="119"/>
        <v>44013</v>
      </c>
      <c r="N565" s="8">
        <f>VLOOKUP(B565,Assumptions!$B$6:$D$1323,3,FALSE)</f>
        <v>0.67148000000000008</v>
      </c>
      <c r="O565" s="54">
        <f t="shared" si="120"/>
        <v>4.2185434257547714</v>
      </c>
      <c r="P565" s="31">
        <f>Assumptions!$H$15</f>
        <v>0.94496666666666673</v>
      </c>
      <c r="Q565" s="10">
        <f t="shared" si="121"/>
        <v>3.8896849192240679</v>
      </c>
    </row>
    <row r="566" spans="2:17" x14ac:dyDescent="0.25">
      <c r="B566" s="13">
        <v>43875</v>
      </c>
      <c r="C566" s="16">
        <v>44044</v>
      </c>
      <c r="D566" s="14">
        <v>3.5</v>
      </c>
      <c r="E566" s="18">
        <v>3999</v>
      </c>
      <c r="F566" s="10">
        <f t="shared" si="112"/>
        <v>42.189450000000001</v>
      </c>
      <c r="H566" s="13">
        <v>43874</v>
      </c>
      <c r="I566" s="16">
        <v>44044</v>
      </c>
      <c r="J566" s="17">
        <v>0.41112593631402899</v>
      </c>
      <c r="L566" s="40" t="str">
        <f t="shared" si="118"/>
        <v>4387544044</v>
      </c>
      <c r="M566" s="53">
        <f t="shared" si="119"/>
        <v>44044</v>
      </c>
      <c r="N566" s="8">
        <f>VLOOKUP(B566,Assumptions!$B$6:$D$1323,3,FALSE)</f>
        <v>0.67148000000000008</v>
      </c>
      <c r="O566" s="54">
        <f t="shared" si="120"/>
        <v>4.3602828295619904</v>
      </c>
      <c r="P566" s="31">
        <f>Assumptions!$H$15</f>
        <v>0.94496666666666673</v>
      </c>
      <c r="Q566" s="10">
        <f t="shared" si="121"/>
        <v>4.0236239311750959</v>
      </c>
    </row>
    <row r="567" spans="2:17" x14ac:dyDescent="0.25">
      <c r="B567" s="13">
        <v>43875</v>
      </c>
      <c r="C567" s="16">
        <v>44075</v>
      </c>
      <c r="D567" s="14">
        <v>3.5750000000000002</v>
      </c>
      <c r="E567" s="18">
        <v>4370</v>
      </c>
      <c r="F567" s="10">
        <f t="shared" si="112"/>
        <v>46.103499999999997</v>
      </c>
      <c r="H567" s="13">
        <v>43874</v>
      </c>
      <c r="I567" s="16">
        <v>44075</v>
      </c>
      <c r="J567" s="17">
        <v>0.50502689716532423</v>
      </c>
      <c r="L567" s="40" t="str">
        <f t="shared" si="118"/>
        <v>4387544075</v>
      </c>
      <c r="M567" s="53">
        <f t="shared" si="119"/>
        <v>44075</v>
      </c>
      <c r="N567" s="8">
        <f>VLOOKUP(B567,Assumptions!$B$6:$D$1323,3,FALSE)</f>
        <v>0.67148000000000008</v>
      </c>
      <c r="O567" s="54">
        <f t="shared" si="120"/>
        <v>4.3336020606594916</v>
      </c>
      <c r="P567" s="31">
        <f>Assumptions!$H$15</f>
        <v>0.94496666666666673</v>
      </c>
      <c r="Q567" s="10">
        <f t="shared" si="121"/>
        <v>3.9984114939211981</v>
      </c>
    </row>
    <row r="568" spans="2:17" x14ac:dyDescent="0.25">
      <c r="B568" s="13">
        <v>43875</v>
      </c>
      <c r="C568" s="16">
        <v>44105</v>
      </c>
      <c r="D568" s="14">
        <v>4.0999999999999996</v>
      </c>
      <c r="E568" s="18">
        <v>4702</v>
      </c>
      <c r="F568" s="10">
        <f t="shared" si="112"/>
        <v>49.606099999999998</v>
      </c>
      <c r="H568" s="13">
        <v>43874</v>
      </c>
      <c r="I568" s="16">
        <v>44105</v>
      </c>
      <c r="J568" s="17">
        <v>0.63628444916489924</v>
      </c>
      <c r="L568" s="40" t="str">
        <f t="shared" si="118"/>
        <v>4387544105</v>
      </c>
      <c r="M568" s="53">
        <f t="shared" si="119"/>
        <v>44105</v>
      </c>
      <c r="N568" s="8">
        <f>VLOOKUP(B568,Assumptions!$B$6:$D$1323,3,FALSE)</f>
        <v>0.67148000000000008</v>
      </c>
      <c r="O568" s="54">
        <f t="shared" si="120"/>
        <v>4.889412495105387</v>
      </c>
      <c r="P568" s="31">
        <f>Assumptions!$H$15</f>
        <v>0.94496666666666673</v>
      </c>
      <c r="Q568" s="10">
        <f t="shared" si="121"/>
        <v>4.5236338274580881</v>
      </c>
    </row>
    <row r="569" spans="2:17" x14ac:dyDescent="0.25">
      <c r="B569" s="13">
        <v>43875</v>
      </c>
      <c r="C569" s="16">
        <v>44136</v>
      </c>
      <c r="D569" s="14">
        <v>4.75</v>
      </c>
      <c r="E569" s="18">
        <v>3999</v>
      </c>
      <c r="F569" s="10">
        <f t="shared" si="112"/>
        <v>42.189450000000001</v>
      </c>
      <c r="H569" s="13">
        <v>43874</v>
      </c>
      <c r="I569" s="16">
        <v>44136</v>
      </c>
      <c r="J569" s="17">
        <v>0.71394433584359618</v>
      </c>
      <c r="L569" s="40" t="str">
        <f t="shared" si="118"/>
        <v>4387544136</v>
      </c>
      <c r="M569" s="53">
        <f t="shared" si="119"/>
        <v>44136</v>
      </c>
      <c r="N569" s="8">
        <f>VLOOKUP(B569,Assumptions!$B$6:$D$1323,3,FALSE)</f>
        <v>0.67148000000000008</v>
      </c>
      <c r="O569" s="54">
        <f t="shared" si="120"/>
        <v>5.6973330245058218</v>
      </c>
      <c r="P569" s="31">
        <f>Assumptions!$H$15</f>
        <v>0.94496666666666673</v>
      </c>
      <c r="Q569" s="10">
        <f t="shared" si="121"/>
        <v>5.2870917970571858</v>
      </c>
    </row>
    <row r="570" spans="2:17" x14ac:dyDescent="0.25">
      <c r="B570" s="13">
        <v>43875</v>
      </c>
      <c r="C570" s="16">
        <v>44166</v>
      </c>
      <c r="D570" s="14">
        <v>5.3250000000000002</v>
      </c>
      <c r="E570" s="18">
        <v>5364</v>
      </c>
      <c r="F570" s="10">
        <f t="shared" si="112"/>
        <v>56.590200000000003</v>
      </c>
      <c r="H570" s="13">
        <v>43874</v>
      </c>
      <c r="I570" s="16">
        <v>44166</v>
      </c>
      <c r="J570" s="17">
        <v>0.68008380804434598</v>
      </c>
      <c r="L570" s="40" t="str">
        <f t="shared" si="118"/>
        <v>4387544166</v>
      </c>
      <c r="M570" s="53">
        <f t="shared" si="119"/>
        <v>44166</v>
      </c>
      <c r="N570" s="8">
        <f>VLOOKUP(B570,Assumptions!$B$6:$D$1323,3,FALSE)</f>
        <v>0.67148000000000008</v>
      </c>
      <c r="O570" s="54">
        <f t="shared" si="120"/>
        <v>6.5568061044128516</v>
      </c>
      <c r="P570" s="31">
        <f>Assumptions!$H$15</f>
        <v>0.94496666666666673</v>
      </c>
      <c r="Q570" s="10">
        <f t="shared" si="121"/>
        <v>6.0992652084666652</v>
      </c>
    </row>
    <row r="571" spans="2:17" x14ac:dyDescent="0.25">
      <c r="B571" s="13">
        <v>43875</v>
      </c>
      <c r="C571" s="16">
        <v>44197</v>
      </c>
      <c r="D571" s="14">
        <v>5.55</v>
      </c>
      <c r="E571" s="18">
        <v>3777</v>
      </c>
      <c r="F571" s="10">
        <f t="shared" si="112"/>
        <v>39.847349999999999</v>
      </c>
      <c r="H571" s="13">
        <v>43874</v>
      </c>
      <c r="I571" s="16">
        <v>44197</v>
      </c>
      <c r="J571" s="17">
        <v>0.60417273727817133</v>
      </c>
      <c r="L571" s="40" t="str">
        <f t="shared" si="118"/>
        <v>4387544197</v>
      </c>
      <c r="M571" s="53">
        <f t="shared" si="119"/>
        <v>44197</v>
      </c>
      <c r="N571" s="8">
        <f>VLOOKUP(B571,Assumptions!$B$6:$D$1323,3,FALSE)</f>
        <v>0.67148000000000008</v>
      </c>
      <c r="O571" s="54">
        <f t="shared" si="120"/>
        <v>6.981574919209133</v>
      </c>
      <c r="P571" s="31">
        <f>Assumptions!$H$15</f>
        <v>0.94496666666666673</v>
      </c>
      <c r="Q571" s="10">
        <f t="shared" si="121"/>
        <v>6.5006575794886574</v>
      </c>
    </row>
    <row r="572" spans="2:17" x14ac:dyDescent="0.25">
      <c r="B572" s="13">
        <v>43875</v>
      </c>
      <c r="C572" s="16">
        <v>44228</v>
      </c>
      <c r="D572" s="14">
        <v>5.4</v>
      </c>
      <c r="E572" s="18">
        <v>3682</v>
      </c>
      <c r="F572" s="10">
        <f t="shared" si="112"/>
        <v>38.845100000000002</v>
      </c>
      <c r="H572" s="13">
        <v>43874</v>
      </c>
      <c r="I572" s="16">
        <v>44228</v>
      </c>
      <c r="J572" s="17">
        <v>0.55296206669989045</v>
      </c>
      <c r="L572" s="40" t="str">
        <f t="shared" si="118"/>
        <v>4387544228</v>
      </c>
      <c r="M572" s="53">
        <f t="shared" si="119"/>
        <v>44228</v>
      </c>
      <c r="N572" s="8">
        <f>VLOOKUP(B572,Assumptions!$B$6:$D$1323,3,FALSE)</f>
        <v>0.67148000000000008</v>
      </c>
      <c r="O572" s="54">
        <f t="shared" si="120"/>
        <v>6.8421229998558877</v>
      </c>
      <c r="P572" s="31">
        <f>Assumptions!$H$15</f>
        <v>0.94496666666666673</v>
      </c>
      <c r="Q572" s="10">
        <f t="shared" si="121"/>
        <v>6.3688801640971526</v>
      </c>
    </row>
    <row r="573" spans="2:17" x14ac:dyDescent="0.25">
      <c r="B573" s="13">
        <v>43875</v>
      </c>
      <c r="C573" s="16">
        <v>44256</v>
      </c>
      <c r="D573" s="14">
        <v>5.0999999999999996</v>
      </c>
      <c r="E573" s="18">
        <v>3732</v>
      </c>
      <c r="F573" s="10">
        <f t="shared" si="112"/>
        <v>39.372599999999998</v>
      </c>
      <c r="H573" s="13">
        <v>43874</v>
      </c>
      <c r="I573" s="16">
        <v>44256</v>
      </c>
      <c r="J573" s="17">
        <v>0.48929594369258655</v>
      </c>
      <c r="L573" s="40" t="str">
        <f t="shared" si="118"/>
        <v>4387544256</v>
      </c>
      <c r="M573" s="53">
        <f t="shared" si="119"/>
        <v>44256</v>
      </c>
      <c r="N573" s="8">
        <f>VLOOKUP(B573,Assumptions!$B$6:$D$1323,3,FALSE)</f>
        <v>0.67148000000000008</v>
      </c>
      <c r="O573" s="54">
        <f t="shared" si="120"/>
        <v>6.5085119413767378</v>
      </c>
      <c r="P573" s="31">
        <f>Assumptions!$H$15</f>
        <v>0.94496666666666673</v>
      </c>
      <c r="Q573" s="10">
        <f t="shared" si="121"/>
        <v>6.0536288342029723</v>
      </c>
    </row>
    <row r="574" spans="2:17" x14ac:dyDescent="0.25">
      <c r="B574" s="13">
        <v>43875</v>
      </c>
      <c r="C574" s="16">
        <v>44287</v>
      </c>
      <c r="D574" s="14">
        <v>5</v>
      </c>
      <c r="E574" s="18">
        <v>2423</v>
      </c>
      <c r="F574" s="10">
        <f t="shared" si="112"/>
        <v>25.562650000000001</v>
      </c>
      <c r="H574" s="13">
        <v>43874</v>
      </c>
      <c r="I574" s="16">
        <v>44287</v>
      </c>
      <c r="J574" s="17">
        <v>0.40970896045317956</v>
      </c>
      <c r="L574" s="40" t="str">
        <f t="shared" si="118"/>
        <v>4387544287</v>
      </c>
      <c r="M574" s="53">
        <f t="shared" si="119"/>
        <v>44287</v>
      </c>
      <c r="N574" s="8">
        <f>VLOOKUP(B574,Assumptions!$B$6:$D$1323,3,FALSE)</f>
        <v>0.67148000000000008</v>
      </c>
      <c r="O574" s="54">
        <f t="shared" si="120"/>
        <v>6.4796967405476824</v>
      </c>
      <c r="P574" s="31">
        <f>Assumptions!$H$15</f>
        <v>0.94496666666666673</v>
      </c>
      <c r="Q574" s="10">
        <f t="shared" si="121"/>
        <v>6.0263994299262089</v>
      </c>
    </row>
    <row r="575" spans="2:17" x14ac:dyDescent="0.25">
      <c r="B575" s="13">
        <v>43875</v>
      </c>
      <c r="C575" s="16">
        <v>44317</v>
      </c>
      <c r="D575" s="14">
        <v>4.875</v>
      </c>
      <c r="E575" s="18">
        <v>2423</v>
      </c>
      <c r="F575" s="10">
        <f t="shared" si="112"/>
        <v>25.562650000000001</v>
      </c>
      <c r="H575" s="13">
        <v>43874</v>
      </c>
      <c r="I575" s="16">
        <v>44317</v>
      </c>
      <c r="J575" s="17">
        <v>0.37326848942709817</v>
      </c>
      <c r="L575" s="40" t="str">
        <f t="shared" si="118"/>
        <v>4387544317</v>
      </c>
      <c r="M575" s="53">
        <f t="shared" si="119"/>
        <v>44317</v>
      </c>
      <c r="N575" s="8">
        <f>VLOOKUP(B575,Assumptions!$B$6:$D$1323,3,FALSE)</f>
        <v>0.67148000000000008</v>
      </c>
      <c r="O575" s="54">
        <f t="shared" si="120"/>
        <v>6.3546853009041087</v>
      </c>
      <c r="P575" s="31">
        <f>Assumptions!$H$15</f>
        <v>0.94496666666666673</v>
      </c>
      <c r="Q575" s="10">
        <f t="shared" si="121"/>
        <v>5.9082677865110202</v>
      </c>
    </row>
    <row r="576" spans="2:17" x14ac:dyDescent="0.25">
      <c r="B576" s="13">
        <v>43875</v>
      </c>
      <c r="C576" s="16">
        <v>44348</v>
      </c>
      <c r="D576" s="14">
        <v>4.8</v>
      </c>
      <c r="E576" s="18">
        <v>2423</v>
      </c>
      <c r="F576" s="10">
        <f t="shared" si="112"/>
        <v>25.562650000000001</v>
      </c>
      <c r="H576" s="13">
        <v>43874</v>
      </c>
      <c r="I576" s="16">
        <v>44348</v>
      </c>
      <c r="J576" s="17">
        <v>0.36211126876517963</v>
      </c>
      <c r="L576" s="40" t="str">
        <f t="shared" si="118"/>
        <v>4387544348</v>
      </c>
      <c r="M576" s="53">
        <f t="shared" si="119"/>
        <v>44348</v>
      </c>
      <c r="N576" s="8">
        <f>VLOOKUP(B576,Assumptions!$B$6:$D$1323,3,FALSE)</f>
        <v>0.67148000000000008</v>
      </c>
      <c r="O576" s="54">
        <f t="shared" si="120"/>
        <v>6.2645642507091504</v>
      </c>
      <c r="P576" s="31">
        <f>Assumptions!$H$15</f>
        <v>0.94496666666666673</v>
      </c>
      <c r="Q576" s="10">
        <f t="shared" si="121"/>
        <v>5.8231063981117908</v>
      </c>
    </row>
    <row r="577" spans="2:17" x14ac:dyDescent="0.25">
      <c r="B577" s="13">
        <v>43875</v>
      </c>
      <c r="C577" s="16">
        <v>44378</v>
      </c>
      <c r="D577" s="14">
        <v>4.8</v>
      </c>
      <c r="E577" s="18">
        <v>2423</v>
      </c>
      <c r="F577" s="10">
        <f t="shared" si="112"/>
        <v>25.562650000000001</v>
      </c>
      <c r="H577" s="13">
        <v>43874</v>
      </c>
      <c r="I577" s="16">
        <v>44378</v>
      </c>
      <c r="J577" s="17">
        <v>0.36868511146611332</v>
      </c>
      <c r="L577" s="40" t="str">
        <f t="shared" si="118"/>
        <v>4387544378</v>
      </c>
      <c r="M577" s="53">
        <f t="shared" si="119"/>
        <v>44378</v>
      </c>
      <c r="N577" s="8">
        <f>VLOOKUP(B577,Assumptions!$B$6:$D$1323,3,FALSE)</f>
        <v>0.67148000000000008</v>
      </c>
      <c r="O577" s="54">
        <f t="shared" si="120"/>
        <v>6.2552845543336639</v>
      </c>
      <c r="P577" s="31">
        <f>Assumptions!$H$15</f>
        <v>0.94496666666666673</v>
      </c>
      <c r="Q577" s="10">
        <f t="shared" si="121"/>
        <v>5.8143373943601686</v>
      </c>
    </row>
    <row r="578" spans="2:17" x14ac:dyDescent="0.25">
      <c r="B578" s="13">
        <v>43875</v>
      </c>
      <c r="C578" s="16">
        <v>44409</v>
      </c>
      <c r="D578" s="14">
        <v>4.9249999999999998</v>
      </c>
      <c r="E578" s="18">
        <v>2423</v>
      </c>
      <c r="F578" s="10">
        <f t="shared" si="112"/>
        <v>25.562650000000001</v>
      </c>
      <c r="H578" s="13">
        <v>43874</v>
      </c>
      <c r="I578" s="16">
        <v>44409</v>
      </c>
      <c r="J578" s="17">
        <v>0.42988283343824973</v>
      </c>
      <c r="L578" s="40" t="str">
        <f t="shared" si="118"/>
        <v>4387544409</v>
      </c>
      <c r="M578" s="53">
        <f t="shared" si="119"/>
        <v>44409</v>
      </c>
      <c r="N578" s="8">
        <f>VLOOKUP(B578,Assumptions!$B$6:$D$1323,3,FALSE)</f>
        <v>0.67148000000000008</v>
      </c>
      <c r="O578" s="54">
        <f t="shared" si="120"/>
        <v>6.3453484325093434</v>
      </c>
      <c r="P578" s="31">
        <f>Assumptions!$H$15</f>
        <v>0.94496666666666673</v>
      </c>
      <c r="Q578" s="10">
        <f t="shared" si="121"/>
        <v>5.8994447571069131</v>
      </c>
    </row>
    <row r="579" spans="2:17" x14ac:dyDescent="0.25">
      <c r="B579" s="13">
        <v>43875</v>
      </c>
      <c r="C579" s="16">
        <v>44440</v>
      </c>
      <c r="D579" s="14">
        <v>5</v>
      </c>
      <c r="E579" s="18">
        <v>2423</v>
      </c>
      <c r="F579" s="10">
        <f t="shared" si="112"/>
        <v>25.562650000000001</v>
      </c>
      <c r="H579" s="13">
        <v>43874</v>
      </c>
      <c r="I579" s="16">
        <v>44440</v>
      </c>
      <c r="J579" s="17">
        <v>0.49010424519582396</v>
      </c>
      <c r="L579" s="40" t="str">
        <f t="shared" si="118"/>
        <v>4387544440</v>
      </c>
      <c r="M579" s="53">
        <f t="shared" si="119"/>
        <v>44440</v>
      </c>
      <c r="N579" s="8">
        <f>VLOOKUP(B579,Assumptions!$B$6:$D$1323,3,FALSE)</f>
        <v>0.67148000000000008</v>
      </c>
      <c r="O579" s="54">
        <f t="shared" si="120"/>
        <v>6.3662100226001099</v>
      </c>
      <c r="P579" s="31">
        <f>Assumptions!$H$15</f>
        <v>0.94496666666666673</v>
      </c>
      <c r="Q579" s="10">
        <f t="shared" si="121"/>
        <v>5.9191582643563514</v>
      </c>
    </row>
    <row r="580" spans="2:17" x14ac:dyDescent="0.25">
      <c r="B580" s="13">
        <v>43875</v>
      </c>
      <c r="C580" s="16">
        <v>44470</v>
      </c>
      <c r="D580" s="14">
        <v>5.5</v>
      </c>
      <c r="E580" s="18">
        <v>1275</v>
      </c>
      <c r="F580" s="10">
        <f t="shared" si="112"/>
        <v>13.45125</v>
      </c>
      <c r="H580" s="13">
        <v>43874</v>
      </c>
      <c r="I580" s="16">
        <v>44470</v>
      </c>
      <c r="J580" s="17">
        <v>0.60958662952310316</v>
      </c>
      <c r="L580" s="40" t="str">
        <f t="shared" si="118"/>
        <v>4387544470</v>
      </c>
      <c r="M580" s="53">
        <f t="shared" si="119"/>
        <v>44470</v>
      </c>
      <c r="N580" s="8">
        <f>VLOOKUP(B580,Assumptions!$B$6:$D$1323,3,FALSE)</f>
        <v>0.67148000000000008</v>
      </c>
      <c r="O580" s="54">
        <f t="shared" si="120"/>
        <v>6.9033521629901733</v>
      </c>
      <c r="P580" s="31">
        <f>Assumptions!$H$15</f>
        <v>0.94496666666666673</v>
      </c>
      <c r="Q580" s="10">
        <f t="shared" si="121"/>
        <v>6.4267396822869483</v>
      </c>
    </row>
    <row r="581" spans="2:17" x14ac:dyDescent="0.25">
      <c r="B581" s="13">
        <v>43875</v>
      </c>
      <c r="C581" s="16">
        <v>44501</v>
      </c>
      <c r="D581" s="14">
        <v>5.9249999999999998</v>
      </c>
      <c r="E581" s="18">
        <v>1275</v>
      </c>
      <c r="F581" s="10">
        <f t="shared" si="112"/>
        <v>13.45125</v>
      </c>
      <c r="H581" s="13">
        <v>43874</v>
      </c>
      <c r="I581" s="16">
        <v>44501</v>
      </c>
      <c r="J581" s="17">
        <v>0.69043082779863074</v>
      </c>
      <c r="L581" s="40" t="str">
        <f t="shared" si="118"/>
        <v>4387544501</v>
      </c>
      <c r="M581" s="53">
        <f t="shared" si="119"/>
        <v>44501</v>
      </c>
      <c r="N581" s="8">
        <f>VLOOKUP(B581,Assumptions!$B$6:$D$1323,3,FALSE)</f>
        <v>0.67148000000000008</v>
      </c>
      <c r="O581" s="54">
        <f t="shared" si="120"/>
        <v>7.3891656348293786</v>
      </c>
      <c r="P581" s="31">
        <f>Assumptions!$H$15</f>
        <v>0.94496666666666673</v>
      </c>
      <c r="Q581" s="10">
        <f t="shared" si="121"/>
        <v>6.8858172193926031</v>
      </c>
    </row>
    <row r="582" spans="2:17" x14ac:dyDescent="0.25">
      <c r="B582" s="13">
        <v>43875</v>
      </c>
      <c r="C582" s="16">
        <v>44531</v>
      </c>
      <c r="D582" s="14">
        <v>6.4249999999999998</v>
      </c>
      <c r="E582" s="18">
        <v>1275</v>
      </c>
      <c r="F582" s="10">
        <f t="shared" si="112"/>
        <v>13.45125</v>
      </c>
      <c r="H582" s="13">
        <v>43874</v>
      </c>
      <c r="I582" s="16">
        <v>44531</v>
      </c>
      <c r="J582" s="17">
        <v>0.66670360240465543</v>
      </c>
      <c r="L582" s="40" t="str">
        <f t="shared" si="118"/>
        <v>4387544531</v>
      </c>
      <c r="M582" s="53">
        <f t="shared" si="119"/>
        <v>44531</v>
      </c>
      <c r="N582" s="8">
        <f>VLOOKUP(B582,Assumptions!$B$6:$D$1323,3,FALSE)</f>
        <v>0.67148000000000008</v>
      </c>
      <c r="O582" s="54">
        <f t="shared" si="120"/>
        <v>8.128463767798408</v>
      </c>
      <c r="P582" s="31">
        <f>Assumptions!$H$15</f>
        <v>0.94496666666666673</v>
      </c>
      <c r="Q582" s="10">
        <f t="shared" si="121"/>
        <v>7.5844293117772352</v>
      </c>
    </row>
    <row r="583" spans="2:17" x14ac:dyDescent="0.25">
      <c r="B583" s="13">
        <v>43889</v>
      </c>
      <c r="C583" s="16">
        <v>43922</v>
      </c>
      <c r="D583" s="14">
        <v>3.05</v>
      </c>
      <c r="E583" s="18">
        <v>5259</v>
      </c>
      <c r="F583" s="10">
        <f t="shared" si="112"/>
        <v>55.48245</v>
      </c>
      <c r="H583" s="13">
        <v>43888</v>
      </c>
      <c r="I583" s="29">
        <v>43922</v>
      </c>
      <c r="J583" s="17">
        <v>0.31838624609956262</v>
      </c>
      <c r="L583" s="40" t="str">
        <f t="shared" ref="L583:L603" si="122">B583&amp;M583</f>
        <v>4388943922</v>
      </c>
      <c r="M583" s="53">
        <f t="shared" ref="M583:M603" si="123">IF(C583="",NA(),C583)</f>
        <v>43922</v>
      </c>
      <c r="N583" s="8">
        <f>VLOOKUP(B583,Assumptions!$B$6:$D$1323,3,FALSE)</f>
        <v>0.65795999999999999</v>
      </c>
      <c r="O583" s="54">
        <f t="shared" ref="O583:O603" si="124">(D583-J583)/N583/mmbtu_gj</f>
        <v>3.9352047991802861</v>
      </c>
      <c r="P583" s="31">
        <f>Assumptions!$H$15</f>
        <v>0.94496666666666673</v>
      </c>
      <c r="Q583" s="10">
        <f t="shared" ref="Q583:Q603" si="125">(O583-opex_2017)*P583-transport_2017</f>
        <v>3.6219393617320645</v>
      </c>
    </row>
    <row r="584" spans="2:17" x14ac:dyDescent="0.25">
      <c r="B584" s="13">
        <v>43889</v>
      </c>
      <c r="C584" s="16">
        <v>43952</v>
      </c>
      <c r="D584" s="14">
        <v>3.15</v>
      </c>
      <c r="E584" s="18">
        <v>7438</v>
      </c>
      <c r="F584" s="10">
        <f t="shared" si="112"/>
        <v>78.4709</v>
      </c>
      <c r="H584" s="13">
        <v>43888</v>
      </c>
      <c r="I584" s="29">
        <v>43952</v>
      </c>
      <c r="J584" s="17">
        <v>0.33653521424427651</v>
      </c>
      <c r="L584" s="40" t="str">
        <f t="shared" si="122"/>
        <v>4388943952</v>
      </c>
      <c r="M584" s="53">
        <f t="shared" si="123"/>
        <v>43952</v>
      </c>
      <c r="N584" s="8">
        <f>VLOOKUP(B584,Assumptions!$B$6:$D$1323,3,FALSE)</f>
        <v>0.65795999999999999</v>
      </c>
      <c r="O584" s="54">
        <f t="shared" si="124"/>
        <v>4.0531206549321679</v>
      </c>
      <c r="P584" s="31">
        <f>Assumptions!$H$15</f>
        <v>0.94496666666666673</v>
      </c>
      <c r="Q584" s="10">
        <f t="shared" si="125"/>
        <v>3.7333659148890677</v>
      </c>
    </row>
    <row r="585" spans="2:17" x14ac:dyDescent="0.25">
      <c r="B585" s="13">
        <v>43889</v>
      </c>
      <c r="C585" s="16">
        <v>43983</v>
      </c>
      <c r="D585" s="14">
        <v>3.25</v>
      </c>
      <c r="E585" s="18">
        <v>6225</v>
      </c>
      <c r="F585" s="10">
        <f t="shared" ref="F585:F648" si="126">E585*10000*mmbtu_gj/1000000</f>
        <v>65.673749999999998</v>
      </c>
      <c r="H585" s="13">
        <v>43888</v>
      </c>
      <c r="I585" s="29">
        <v>43983</v>
      </c>
      <c r="J585" s="17">
        <v>0.34936755472417774</v>
      </c>
      <c r="L585" s="40" t="str">
        <f t="shared" si="122"/>
        <v>4388943983</v>
      </c>
      <c r="M585" s="53">
        <f t="shared" si="123"/>
        <v>43983</v>
      </c>
      <c r="N585" s="8">
        <f>VLOOKUP(B585,Assumptions!$B$6:$D$1323,3,FALSE)</f>
        <v>0.65795999999999999</v>
      </c>
      <c r="O585" s="54">
        <f t="shared" si="124"/>
        <v>4.1786957262931939</v>
      </c>
      <c r="P585" s="31">
        <f>Assumptions!$H$15</f>
        <v>0.94496666666666673</v>
      </c>
      <c r="Q585" s="10">
        <f t="shared" si="125"/>
        <v>3.8520301714895258</v>
      </c>
    </row>
    <row r="586" spans="2:17" x14ac:dyDescent="0.25">
      <c r="B586" s="13">
        <v>43889</v>
      </c>
      <c r="C586" s="16">
        <v>44013</v>
      </c>
      <c r="D586" s="14">
        <v>3.2749999999999999</v>
      </c>
      <c r="E586" s="18">
        <v>5259</v>
      </c>
      <c r="F586" s="10">
        <f t="shared" si="126"/>
        <v>55.48245</v>
      </c>
      <c r="H586" s="13">
        <v>43888</v>
      </c>
      <c r="I586" s="29">
        <v>44013</v>
      </c>
      <c r="J586" s="17">
        <v>0.35981146488058841</v>
      </c>
      <c r="L586" s="40" t="str">
        <f t="shared" si="122"/>
        <v>4388944013</v>
      </c>
      <c r="M586" s="53">
        <f t="shared" si="123"/>
        <v>44013</v>
      </c>
      <c r="N586" s="8">
        <f>VLOOKUP(B586,Assumptions!$B$6:$D$1323,3,FALSE)</f>
        <v>0.65795999999999999</v>
      </c>
      <c r="O586" s="54">
        <f t="shared" si="124"/>
        <v>4.1996654532642923</v>
      </c>
      <c r="P586" s="31">
        <f>Assumptions!$H$15</f>
        <v>0.94496666666666673</v>
      </c>
      <c r="Q586" s="10">
        <f t="shared" si="125"/>
        <v>3.8718458644863145</v>
      </c>
    </row>
    <row r="587" spans="2:17" x14ac:dyDescent="0.25">
      <c r="B587" s="13">
        <v>43889</v>
      </c>
      <c r="C587" s="16">
        <v>44044</v>
      </c>
      <c r="D587" s="14">
        <v>3.35</v>
      </c>
      <c r="E587" s="18">
        <v>5597</v>
      </c>
      <c r="F587" s="10">
        <f t="shared" si="126"/>
        <v>59.048349999999999</v>
      </c>
      <c r="H587" s="13">
        <v>43888</v>
      </c>
      <c r="I587" s="29">
        <v>44044</v>
      </c>
      <c r="J587" s="17">
        <v>0.38945293780750795</v>
      </c>
      <c r="L587" s="40" t="str">
        <f t="shared" si="122"/>
        <v>4388944044</v>
      </c>
      <c r="M587" s="53">
        <f t="shared" si="123"/>
        <v>44044</v>
      </c>
      <c r="N587" s="8">
        <f>VLOOKUP(B587,Assumptions!$B$6:$D$1323,3,FALSE)</f>
        <v>0.65795999999999999</v>
      </c>
      <c r="O587" s="54">
        <f t="shared" si="124"/>
        <v>4.2650096451973081</v>
      </c>
      <c r="P587" s="31">
        <f>Assumptions!$H$15</f>
        <v>0.94496666666666673</v>
      </c>
      <c r="Q587" s="10">
        <f t="shared" si="125"/>
        <v>3.9335939477232835</v>
      </c>
    </row>
    <row r="588" spans="2:17" x14ac:dyDescent="0.25">
      <c r="B588" s="13">
        <v>43889</v>
      </c>
      <c r="C588" s="16">
        <v>44075</v>
      </c>
      <c r="D588" s="14">
        <v>3.4249999999999998</v>
      </c>
      <c r="E588" s="18">
        <v>5268</v>
      </c>
      <c r="F588" s="10">
        <f t="shared" si="126"/>
        <v>55.577399999999997</v>
      </c>
      <c r="H588" s="13">
        <v>43888</v>
      </c>
      <c r="I588" s="29">
        <v>44075</v>
      </c>
      <c r="J588" s="17">
        <v>0.43748367200169902</v>
      </c>
      <c r="L588" s="40" t="str">
        <f t="shared" si="122"/>
        <v>4388944075</v>
      </c>
      <c r="M588" s="53">
        <f t="shared" si="123"/>
        <v>44075</v>
      </c>
      <c r="N588" s="8">
        <f>VLOOKUP(B588,Assumptions!$B$6:$D$1323,3,FALSE)</f>
        <v>0.65795999999999999</v>
      </c>
      <c r="O588" s="54">
        <f t="shared" si="124"/>
        <v>4.3038619844337198</v>
      </c>
      <c r="P588" s="31">
        <f>Assumptions!$H$15</f>
        <v>0.94496666666666673</v>
      </c>
      <c r="Q588" s="10">
        <f t="shared" si="125"/>
        <v>3.9703081132237177</v>
      </c>
    </row>
    <row r="589" spans="2:17" x14ac:dyDescent="0.25">
      <c r="B589" s="13">
        <v>43889</v>
      </c>
      <c r="C589" s="16">
        <v>44105</v>
      </c>
      <c r="D589" s="14">
        <v>3.75</v>
      </c>
      <c r="E589" s="18">
        <v>4956</v>
      </c>
      <c r="F589" s="10">
        <f t="shared" si="126"/>
        <v>52.285800000000002</v>
      </c>
      <c r="H589" s="13">
        <v>43888</v>
      </c>
      <c r="I589" s="29">
        <v>44105</v>
      </c>
      <c r="J589" s="17">
        <v>0.53844663066120857</v>
      </c>
      <c r="L589" s="40" t="str">
        <f t="shared" si="122"/>
        <v>4388944105</v>
      </c>
      <c r="M589" s="53">
        <f t="shared" si="123"/>
        <v>44105</v>
      </c>
      <c r="N589" s="8">
        <f>VLOOKUP(B589,Assumptions!$B$6:$D$1323,3,FALSE)</f>
        <v>0.65795999999999999</v>
      </c>
      <c r="O589" s="54">
        <f t="shared" si="124"/>
        <v>4.6266131929522674</v>
      </c>
      <c r="P589" s="31">
        <f>Assumptions!$H$15</f>
        <v>0.94496666666666673</v>
      </c>
      <c r="Q589" s="10">
        <f t="shared" si="125"/>
        <v>4.275297246900128</v>
      </c>
    </row>
    <row r="590" spans="2:17" x14ac:dyDescent="0.25">
      <c r="B590" s="13">
        <v>43889</v>
      </c>
      <c r="C590" s="16">
        <v>44136</v>
      </c>
      <c r="D590" s="14">
        <v>4.45</v>
      </c>
      <c r="E590" s="18">
        <v>4322</v>
      </c>
      <c r="F590" s="10">
        <f t="shared" si="126"/>
        <v>45.597099999999998</v>
      </c>
      <c r="H590" s="13">
        <v>43888</v>
      </c>
      <c r="I590" s="29">
        <v>44136</v>
      </c>
      <c r="J590" s="17">
        <v>0.63912179499951338</v>
      </c>
      <c r="L590" s="40" t="str">
        <f t="shared" si="122"/>
        <v>4388944136</v>
      </c>
      <c r="M590" s="53">
        <f t="shared" si="123"/>
        <v>44136</v>
      </c>
      <c r="N590" s="8">
        <f>VLOOKUP(B590,Assumptions!$B$6:$D$1323,3,FALSE)</f>
        <v>0.65795999999999999</v>
      </c>
      <c r="O590" s="54">
        <f t="shared" si="124"/>
        <v>5.4900097716948562</v>
      </c>
      <c r="P590" s="31">
        <f>Assumptions!$H$15</f>
        <v>0.94496666666666673</v>
      </c>
      <c r="Q590" s="10">
        <f t="shared" si="125"/>
        <v>5.0911782339259162</v>
      </c>
    </row>
    <row r="591" spans="2:17" x14ac:dyDescent="0.25">
      <c r="B591" s="13">
        <v>43889</v>
      </c>
      <c r="C591" s="16">
        <v>44166</v>
      </c>
      <c r="D591" s="14">
        <v>5</v>
      </c>
      <c r="E591" s="18">
        <v>5590</v>
      </c>
      <c r="F591" s="10">
        <f t="shared" si="126"/>
        <v>58.974499999999999</v>
      </c>
      <c r="H591" s="13">
        <v>43888</v>
      </c>
      <c r="I591" s="29">
        <v>44166</v>
      </c>
      <c r="J591" s="17">
        <v>0.56021439972816789</v>
      </c>
      <c r="L591" s="40" t="str">
        <f t="shared" si="122"/>
        <v>4388944166</v>
      </c>
      <c r="M591" s="53">
        <f t="shared" si="123"/>
        <v>44166</v>
      </c>
      <c r="N591" s="8">
        <f>VLOOKUP(B591,Assumptions!$B$6:$D$1323,3,FALSE)</f>
        <v>0.65795999999999999</v>
      </c>
      <c r="O591" s="54">
        <f t="shared" si="124"/>
        <v>6.3960234409326544</v>
      </c>
      <c r="P591" s="31">
        <f>Assumptions!$H$15</f>
        <v>0.94496666666666673</v>
      </c>
      <c r="Q591" s="10">
        <f t="shared" si="125"/>
        <v>5.9473309508999943</v>
      </c>
    </row>
    <row r="592" spans="2:17" x14ac:dyDescent="0.25">
      <c r="B592" s="13">
        <v>43889</v>
      </c>
      <c r="C592" s="16">
        <v>44197</v>
      </c>
      <c r="D592" s="14">
        <v>5.2249999999999996</v>
      </c>
      <c r="E592" s="18">
        <v>3677</v>
      </c>
      <c r="F592" s="10">
        <f t="shared" si="126"/>
        <v>38.792349999999999</v>
      </c>
      <c r="H592" s="13">
        <v>43888</v>
      </c>
      <c r="I592" s="29">
        <v>44197</v>
      </c>
      <c r="J592" s="17">
        <v>0.52474287832028299</v>
      </c>
      <c r="L592" s="40" t="str">
        <f t="shared" si="122"/>
        <v>4388944197</v>
      </c>
      <c r="M592" s="53">
        <f t="shared" si="123"/>
        <v>44197</v>
      </c>
      <c r="N592" s="8">
        <f>VLOOKUP(B592,Assumptions!$B$6:$D$1323,3,FALSE)</f>
        <v>0.65795999999999999</v>
      </c>
      <c r="O592" s="54">
        <f t="shared" si="124"/>
        <v>6.771262721973212</v>
      </c>
      <c r="P592" s="31">
        <f>Assumptions!$H$15</f>
        <v>0.94496666666666673</v>
      </c>
      <c r="Q592" s="10">
        <f t="shared" si="125"/>
        <v>6.3019195635072869</v>
      </c>
    </row>
    <row r="593" spans="2:17" x14ac:dyDescent="0.25">
      <c r="B593" s="13">
        <v>43889</v>
      </c>
      <c r="C593" s="16">
        <v>44228</v>
      </c>
      <c r="D593" s="14">
        <v>5.125</v>
      </c>
      <c r="E593" s="18">
        <v>3582</v>
      </c>
      <c r="F593" s="10">
        <f t="shared" si="126"/>
        <v>37.790100000000002</v>
      </c>
      <c r="H593" s="13">
        <v>43888</v>
      </c>
      <c r="I593" s="29">
        <v>44228</v>
      </c>
      <c r="J593" s="17">
        <v>0.48195047890298898</v>
      </c>
      <c r="L593" s="40" t="str">
        <f t="shared" si="122"/>
        <v>4388944228</v>
      </c>
      <c r="M593" s="53">
        <f t="shared" si="123"/>
        <v>44228</v>
      </c>
      <c r="N593" s="8">
        <f>VLOOKUP(B593,Assumptions!$B$6:$D$1323,3,FALSE)</f>
        <v>0.65795999999999999</v>
      </c>
      <c r="O593" s="54">
        <f t="shared" si="124"/>
        <v>6.6888485724466911</v>
      </c>
      <c r="P593" s="31">
        <f>Assumptions!$H$15</f>
        <v>0.94496666666666673</v>
      </c>
      <c r="Q593" s="10">
        <f t="shared" si="125"/>
        <v>6.224040939343042</v>
      </c>
    </row>
    <row r="594" spans="2:17" x14ac:dyDescent="0.25">
      <c r="B594" s="13">
        <v>43889</v>
      </c>
      <c r="C594" s="16">
        <v>44256</v>
      </c>
      <c r="D594" s="14">
        <v>4.8</v>
      </c>
      <c r="E594" s="18">
        <v>3632</v>
      </c>
      <c r="F594" s="10">
        <f t="shared" si="126"/>
        <v>38.317599999999999</v>
      </c>
      <c r="H594" s="13">
        <v>43888</v>
      </c>
      <c r="I594" s="29">
        <v>44256</v>
      </c>
      <c r="J594" s="17">
        <v>0.43120799390382175</v>
      </c>
      <c r="L594" s="40" t="str">
        <f t="shared" si="122"/>
        <v>4388944256</v>
      </c>
      <c r="M594" s="53">
        <f t="shared" si="123"/>
        <v>44256</v>
      </c>
      <c r="N594" s="8">
        <f>VLOOKUP(B594,Assumptions!$B$6:$D$1323,3,FALSE)</f>
        <v>0.65795999999999999</v>
      </c>
      <c r="O594" s="54">
        <f t="shared" si="124"/>
        <v>6.2937489769414787</v>
      </c>
      <c r="P594" s="31">
        <f>Assumptions!$H$15</f>
        <v>0.94496666666666673</v>
      </c>
      <c r="Q594" s="10">
        <f t="shared" si="125"/>
        <v>5.8506849915771335</v>
      </c>
    </row>
    <row r="595" spans="2:17" x14ac:dyDescent="0.25">
      <c r="B595" s="13">
        <v>43889</v>
      </c>
      <c r="C595" s="16">
        <v>44287</v>
      </c>
      <c r="D595" s="14">
        <v>4.55</v>
      </c>
      <c r="E595" s="18">
        <v>2331</v>
      </c>
      <c r="F595" s="10">
        <f t="shared" si="126"/>
        <v>24.59205</v>
      </c>
      <c r="H595" s="13">
        <v>43888</v>
      </c>
      <c r="I595" s="29">
        <v>44287</v>
      </c>
      <c r="J595" s="17">
        <v>0.41557547128696376</v>
      </c>
      <c r="L595" s="40" t="str">
        <f t="shared" si="122"/>
        <v>4388944287</v>
      </c>
      <c r="M595" s="53">
        <f t="shared" si="123"/>
        <v>44287</v>
      </c>
      <c r="N595" s="8">
        <f>VLOOKUP(B595,Assumptions!$B$6:$D$1323,3,FALSE)</f>
        <v>0.65795999999999999</v>
      </c>
      <c r="O595" s="54">
        <f t="shared" si="124"/>
        <v>5.9561155833282715</v>
      </c>
      <c r="P595" s="31">
        <f>Assumptions!$H$15</f>
        <v>0.94496666666666673</v>
      </c>
      <c r="Q595" s="10">
        <f t="shared" si="125"/>
        <v>5.5316326890591068</v>
      </c>
    </row>
    <row r="596" spans="2:17" x14ac:dyDescent="0.25">
      <c r="B596" s="13">
        <v>43889</v>
      </c>
      <c r="C596" s="16">
        <v>44317</v>
      </c>
      <c r="D596" s="14">
        <v>4.45</v>
      </c>
      <c r="E596" s="18">
        <v>2331</v>
      </c>
      <c r="F596" s="10">
        <f t="shared" si="126"/>
        <v>24.59205</v>
      </c>
      <c r="H596" s="13">
        <v>43888</v>
      </c>
      <c r="I596" s="29">
        <v>44317</v>
      </c>
      <c r="J596" s="17">
        <v>0.38193376650406946</v>
      </c>
      <c r="L596" s="40" t="str">
        <f t="shared" si="122"/>
        <v>4388944317</v>
      </c>
      <c r="M596" s="53">
        <f t="shared" si="123"/>
        <v>44317</v>
      </c>
      <c r="N596" s="8">
        <f>VLOOKUP(B596,Assumptions!$B$6:$D$1323,3,FALSE)</f>
        <v>0.65795999999999999</v>
      </c>
      <c r="O596" s="54">
        <f t="shared" si="124"/>
        <v>5.8605188023298949</v>
      </c>
      <c r="P596" s="31">
        <f>Assumptions!$H$15</f>
        <v>0.94496666666666673</v>
      </c>
      <c r="Q596" s="10">
        <f t="shared" si="125"/>
        <v>5.4412969175750074</v>
      </c>
    </row>
    <row r="597" spans="2:17" x14ac:dyDescent="0.25">
      <c r="B597" s="13">
        <v>43889</v>
      </c>
      <c r="C597" s="16">
        <v>44348</v>
      </c>
      <c r="D597" s="14">
        <v>4.3499999999999996</v>
      </c>
      <c r="E597" s="18">
        <v>2331</v>
      </c>
      <c r="F597" s="10">
        <f t="shared" si="126"/>
        <v>24.59205</v>
      </c>
      <c r="H597" s="13">
        <v>43888</v>
      </c>
      <c r="I597" s="29">
        <v>44348</v>
      </c>
      <c r="J597" s="17">
        <v>0.34836711352058425</v>
      </c>
      <c r="L597" s="40" t="str">
        <f t="shared" si="122"/>
        <v>4388944348</v>
      </c>
      <c r="M597" s="53">
        <f t="shared" si="123"/>
        <v>44348</v>
      </c>
      <c r="N597" s="8">
        <f>VLOOKUP(B597,Assumptions!$B$6:$D$1323,3,FALSE)</f>
        <v>0.65795999999999999</v>
      </c>
      <c r="O597" s="54">
        <f t="shared" si="124"/>
        <v>5.7648139005546302</v>
      </c>
      <c r="P597" s="31">
        <f>Assumptions!$H$15</f>
        <v>0.94496666666666673</v>
      </c>
      <c r="Q597" s="10">
        <f t="shared" si="125"/>
        <v>5.3508589755607741</v>
      </c>
    </row>
    <row r="598" spans="2:17" x14ac:dyDescent="0.25">
      <c r="B598" s="13">
        <v>43889</v>
      </c>
      <c r="C598" s="16">
        <v>44378</v>
      </c>
      <c r="D598" s="14">
        <v>4.5</v>
      </c>
      <c r="E598" s="18">
        <v>2331</v>
      </c>
      <c r="F598" s="10">
        <f t="shared" si="126"/>
        <v>24.59205</v>
      </c>
      <c r="H598" s="13">
        <v>43888</v>
      </c>
      <c r="I598" s="29">
        <v>44378</v>
      </c>
      <c r="J598" s="17">
        <v>0.38242192161135014</v>
      </c>
      <c r="L598" s="40" t="str">
        <f t="shared" si="122"/>
        <v>4388944378</v>
      </c>
      <c r="M598" s="53">
        <f t="shared" si="123"/>
        <v>44378</v>
      </c>
      <c r="N598" s="8">
        <f>VLOOKUP(B598,Assumptions!$B$6:$D$1323,3,FALSE)</f>
        <v>0.65795999999999999</v>
      </c>
      <c r="O598" s="54">
        <f t="shared" si="124"/>
        <v>5.9318463278118152</v>
      </c>
      <c r="P598" s="31">
        <f>Assumptions!$H$15</f>
        <v>0.94496666666666673</v>
      </c>
      <c r="Q598" s="10">
        <f t="shared" si="125"/>
        <v>5.5086990515712388</v>
      </c>
    </row>
    <row r="599" spans="2:17" x14ac:dyDescent="0.25">
      <c r="B599" s="13">
        <v>43889</v>
      </c>
      <c r="C599" s="16">
        <v>44409</v>
      </c>
      <c r="D599" s="14">
        <v>4.5999999999999996</v>
      </c>
      <c r="E599" s="18">
        <v>2331</v>
      </c>
      <c r="F599" s="10">
        <f t="shared" si="126"/>
        <v>24.59205</v>
      </c>
      <c r="H599" s="13">
        <v>43888</v>
      </c>
      <c r="I599" s="29">
        <v>44409</v>
      </c>
      <c r="J599" s="17">
        <v>0.41613867819365347</v>
      </c>
      <c r="L599" s="40" t="str">
        <f t="shared" si="122"/>
        <v>4388944409</v>
      </c>
      <c r="M599" s="53">
        <f t="shared" si="123"/>
        <v>44409</v>
      </c>
      <c r="N599" s="8">
        <f>VLOOKUP(B599,Assumptions!$B$6:$D$1323,3,FALSE)</f>
        <v>0.65795999999999999</v>
      </c>
      <c r="O599" s="54">
        <f t="shared" si="124"/>
        <v>6.0273349880333074</v>
      </c>
      <c r="P599" s="31">
        <f>Assumptions!$H$15</f>
        <v>0.94496666666666673</v>
      </c>
      <c r="Q599" s="10">
        <f t="shared" si="125"/>
        <v>5.5989326525252086</v>
      </c>
    </row>
    <row r="600" spans="2:17" x14ac:dyDescent="0.25">
      <c r="B600" s="13">
        <v>43889</v>
      </c>
      <c r="C600" s="16">
        <v>44440</v>
      </c>
      <c r="D600" s="14">
        <v>4.7</v>
      </c>
      <c r="E600" s="18">
        <v>2331</v>
      </c>
      <c r="F600" s="10">
        <f t="shared" si="126"/>
        <v>24.59205</v>
      </c>
      <c r="H600" s="13">
        <v>43888</v>
      </c>
      <c r="I600" s="29">
        <v>44440</v>
      </c>
      <c r="J600" s="17">
        <v>0.4769232968579174</v>
      </c>
      <c r="L600" s="40" t="str">
        <f t="shared" si="122"/>
        <v>4388944440</v>
      </c>
      <c r="M600" s="53">
        <f t="shared" si="123"/>
        <v>44440</v>
      </c>
      <c r="N600" s="8">
        <f>VLOOKUP(B600,Assumptions!$B$6:$D$1323,3,FALSE)</f>
        <v>0.65795999999999999</v>
      </c>
      <c r="O600" s="54">
        <f t="shared" si="124"/>
        <v>6.0838292697060821</v>
      </c>
      <c r="P600" s="31">
        <f>Assumptions!$H$15</f>
        <v>0.94496666666666673</v>
      </c>
      <c r="Q600" s="10">
        <f t="shared" si="125"/>
        <v>5.6523178655632584</v>
      </c>
    </row>
    <row r="601" spans="2:17" x14ac:dyDescent="0.25">
      <c r="B601" s="13">
        <v>43889</v>
      </c>
      <c r="C601" s="16">
        <v>44470</v>
      </c>
      <c r="D601" s="14">
        <v>5.0750000000000002</v>
      </c>
      <c r="E601" s="18">
        <v>1259</v>
      </c>
      <c r="F601" s="10">
        <f t="shared" si="126"/>
        <v>13.282450000000001</v>
      </c>
      <c r="H601" s="13">
        <v>43888</v>
      </c>
      <c r="I601" s="29">
        <v>44470</v>
      </c>
      <c r="J601" s="17">
        <v>0.55652818520983116</v>
      </c>
      <c r="L601" s="40" t="str">
        <f t="shared" si="122"/>
        <v>4388944470</v>
      </c>
      <c r="M601" s="53">
        <f t="shared" si="123"/>
        <v>44470</v>
      </c>
      <c r="N601" s="8">
        <f>VLOOKUP(B601,Assumptions!$B$6:$D$1323,3,FALSE)</f>
        <v>0.65795999999999999</v>
      </c>
      <c r="O601" s="54">
        <f t="shared" si="124"/>
        <v>6.5093800121388696</v>
      </c>
      <c r="P601" s="31">
        <f>Assumptions!$H$15</f>
        <v>0.94496666666666673</v>
      </c>
      <c r="Q601" s="10">
        <f t="shared" si="125"/>
        <v>6.0544491321374947</v>
      </c>
    </row>
    <row r="602" spans="2:17" x14ac:dyDescent="0.25">
      <c r="B602" s="13">
        <v>43889</v>
      </c>
      <c r="C602" s="16">
        <v>44501</v>
      </c>
      <c r="D602" s="14">
        <v>5.45</v>
      </c>
      <c r="E602" s="18">
        <v>1259</v>
      </c>
      <c r="F602" s="10">
        <f t="shared" si="126"/>
        <v>13.282450000000001</v>
      </c>
      <c r="H602" s="13">
        <v>43888</v>
      </c>
      <c r="I602" s="29">
        <v>44501</v>
      </c>
      <c r="J602" s="17">
        <v>0.64146760633906297</v>
      </c>
      <c r="L602" s="40" t="str">
        <f t="shared" si="122"/>
        <v>4388944501</v>
      </c>
      <c r="M602" s="53">
        <f t="shared" si="123"/>
        <v>44501</v>
      </c>
      <c r="N602" s="8">
        <f>VLOOKUP(B602,Assumptions!$B$6:$D$1323,3,FALSE)</f>
        <v>0.65795999999999999</v>
      </c>
      <c r="O602" s="54">
        <f t="shared" si="124"/>
        <v>6.9272457445819713</v>
      </c>
      <c r="P602" s="31">
        <f>Assumptions!$H$15</f>
        <v>0.94496666666666673</v>
      </c>
      <c r="Q602" s="10">
        <f t="shared" si="125"/>
        <v>6.4493183204384774</v>
      </c>
    </row>
    <row r="603" spans="2:17" x14ac:dyDescent="0.25">
      <c r="B603" s="13">
        <v>43889</v>
      </c>
      <c r="C603" s="16">
        <v>44531</v>
      </c>
      <c r="D603" s="14">
        <v>5.9749999999999996</v>
      </c>
      <c r="E603" s="18">
        <v>1259</v>
      </c>
      <c r="F603" s="10">
        <f t="shared" si="126"/>
        <v>13.282450000000001</v>
      </c>
      <c r="H603" s="13">
        <v>43888</v>
      </c>
      <c r="I603" s="29">
        <v>44531</v>
      </c>
      <c r="J603" s="17">
        <v>0.60600001417815896</v>
      </c>
      <c r="L603" s="40" t="str">
        <f t="shared" si="122"/>
        <v>4388944531</v>
      </c>
      <c r="M603" s="53">
        <f t="shared" si="123"/>
        <v>44531</v>
      </c>
      <c r="N603" s="8">
        <f>VLOOKUP(B603,Assumptions!$B$6:$D$1323,3,FALSE)</f>
        <v>0.65795999999999999</v>
      </c>
      <c r="O603" s="54">
        <f t="shared" si="124"/>
        <v>7.7346639805266841</v>
      </c>
      <c r="P603" s="31">
        <f>Assumptions!$H$15</f>
        <v>0.94496666666666673</v>
      </c>
      <c r="Q603" s="10">
        <f t="shared" si="125"/>
        <v>7.212301639465033</v>
      </c>
    </row>
    <row r="604" spans="2:17" x14ac:dyDescent="0.25">
      <c r="B604" s="13">
        <v>43903</v>
      </c>
      <c r="C604" s="16">
        <v>43922</v>
      </c>
      <c r="D604" s="14">
        <v>3.141</v>
      </c>
      <c r="E604" s="18">
        <v>5280</v>
      </c>
      <c r="F604" s="10">
        <f t="shared" si="126"/>
        <v>55.704000000000001</v>
      </c>
      <c r="H604" s="13">
        <v>43902</v>
      </c>
      <c r="I604" s="29">
        <v>43922</v>
      </c>
      <c r="J604" s="17">
        <v>0.27945089353055108</v>
      </c>
      <c r="L604" s="40" t="str">
        <f t="shared" ref="L604:L624" si="127">B604&amp;M604</f>
        <v>4390343922</v>
      </c>
      <c r="M604" s="53">
        <f t="shared" ref="M604:M624" si="128">IF(C604="",NA(),C604)</f>
        <v>43922</v>
      </c>
      <c r="N604" s="8">
        <f>VLOOKUP(B604,Assumptions!$B$6:$D$1323,3,FALSE)</f>
        <v>0.64748000000000006</v>
      </c>
      <c r="O604" s="54">
        <f t="shared" ref="O604:O624" si="129">(D604-J604)/N604/mmbtu_gj</f>
        <v>4.1891159901434118</v>
      </c>
      <c r="P604" s="31">
        <f>Assumptions!$H$15</f>
        <v>0.94496666666666673</v>
      </c>
      <c r="Q604" s="10">
        <f t="shared" ref="Q604:Q624" si="130">(O604-opex_2017)*P604-transport_2017</f>
        <v>3.8618769734858533</v>
      </c>
    </row>
    <row r="605" spans="2:17" x14ac:dyDescent="0.25">
      <c r="B605" s="13">
        <v>43903</v>
      </c>
      <c r="C605" s="16">
        <v>43952</v>
      </c>
      <c r="D605" s="14">
        <v>3.45</v>
      </c>
      <c r="E605" s="18">
        <v>7902</v>
      </c>
      <c r="F605" s="10">
        <f t="shared" si="126"/>
        <v>83.366100000000003</v>
      </c>
      <c r="H605" s="13">
        <v>43902</v>
      </c>
      <c r="I605" s="29">
        <v>43952</v>
      </c>
      <c r="J605" s="17">
        <v>0.29052421988640886</v>
      </c>
      <c r="L605" s="40" t="str">
        <f t="shared" si="127"/>
        <v>4390343952</v>
      </c>
      <c r="M605" s="53">
        <f t="shared" si="128"/>
        <v>43952</v>
      </c>
      <c r="N605" s="8">
        <f>VLOOKUP(B605,Assumptions!$B$6:$D$1323,3,FALSE)</f>
        <v>0.64748000000000006</v>
      </c>
      <c r="O605" s="54">
        <f t="shared" si="129"/>
        <v>4.6252606607455329</v>
      </c>
      <c r="P605" s="31">
        <f>Assumptions!$H$15</f>
        <v>0.94496666666666673</v>
      </c>
      <c r="Q605" s="10">
        <f t="shared" si="130"/>
        <v>4.2740191490491712</v>
      </c>
    </row>
    <row r="606" spans="2:17" x14ac:dyDescent="0.25">
      <c r="B606" s="13">
        <v>43903</v>
      </c>
      <c r="C606" s="16">
        <v>43983</v>
      </c>
      <c r="D606" s="14">
        <v>3.5</v>
      </c>
      <c r="E606" s="18">
        <v>7818</v>
      </c>
      <c r="F606" s="10">
        <f t="shared" si="126"/>
        <v>82.479900000000001</v>
      </c>
      <c r="H606" s="13">
        <v>43902</v>
      </c>
      <c r="I606" s="29">
        <v>43983</v>
      </c>
      <c r="J606" s="17">
        <v>0.30425654513697509</v>
      </c>
      <c r="L606" s="40" t="str">
        <f t="shared" si="127"/>
        <v>4390343983</v>
      </c>
      <c r="M606" s="53">
        <f t="shared" si="128"/>
        <v>43983</v>
      </c>
      <c r="N606" s="8">
        <f>VLOOKUP(B606,Assumptions!$B$6:$D$1323,3,FALSE)</f>
        <v>0.64748000000000006</v>
      </c>
      <c r="O606" s="54">
        <f t="shared" si="129"/>
        <v>4.6783541043892871</v>
      </c>
      <c r="P606" s="31">
        <f>Assumptions!$H$15</f>
        <v>0.94496666666666673</v>
      </c>
      <c r="Q606" s="10">
        <f t="shared" si="130"/>
        <v>4.3241906835110644</v>
      </c>
    </row>
    <row r="607" spans="2:17" x14ac:dyDescent="0.25">
      <c r="B607" s="13">
        <v>43903</v>
      </c>
      <c r="C607" s="16">
        <v>44013</v>
      </c>
      <c r="D607" s="14">
        <v>3.56</v>
      </c>
      <c r="E607" s="18">
        <v>7431</v>
      </c>
      <c r="F607" s="10">
        <f t="shared" si="126"/>
        <v>78.397049999999993</v>
      </c>
      <c r="H607" s="13">
        <v>43902</v>
      </c>
      <c r="I607" s="29">
        <v>44013</v>
      </c>
      <c r="J607" s="17">
        <v>0.31471708676140492</v>
      </c>
      <c r="L607" s="40" t="str">
        <f t="shared" si="127"/>
        <v>4390344013</v>
      </c>
      <c r="M607" s="53">
        <f t="shared" si="128"/>
        <v>44013</v>
      </c>
      <c r="N607" s="8">
        <f>VLOOKUP(B607,Assumptions!$B$6:$D$1323,3,FALSE)</f>
        <v>0.64748000000000006</v>
      </c>
      <c r="O607" s="54">
        <f t="shared" si="129"/>
        <v>4.750876549226934</v>
      </c>
      <c r="P607" s="31">
        <f>Assumptions!$H$15</f>
        <v>0.94496666666666673</v>
      </c>
      <c r="Q607" s="10">
        <f t="shared" si="130"/>
        <v>4.3927219764678123</v>
      </c>
    </row>
    <row r="608" spans="2:17" x14ac:dyDescent="0.25">
      <c r="B608" s="13">
        <v>43903</v>
      </c>
      <c r="C608" s="16">
        <v>44044</v>
      </c>
      <c r="D608" s="14">
        <v>3.59</v>
      </c>
      <c r="E608" s="18">
        <v>5513</v>
      </c>
      <c r="F608" s="10">
        <f t="shared" si="126"/>
        <v>58.162149999999997</v>
      </c>
      <c r="H608" s="13">
        <v>43902</v>
      </c>
      <c r="I608" s="29">
        <v>44044</v>
      </c>
      <c r="J608" s="17">
        <v>0.34324877734296405</v>
      </c>
      <c r="L608" s="40" t="str">
        <f t="shared" si="127"/>
        <v>4390344044</v>
      </c>
      <c r="M608" s="53">
        <f t="shared" si="128"/>
        <v>44044</v>
      </c>
      <c r="N608" s="8">
        <f>VLOOKUP(B608,Assumptions!$B$6:$D$1323,3,FALSE)</f>
        <v>0.64748000000000006</v>
      </c>
      <c r="O608" s="54">
        <f t="shared" si="129"/>
        <v>4.7530260557474966</v>
      </c>
      <c r="P608" s="31">
        <f>Assumptions!$H$15</f>
        <v>0.94496666666666673</v>
      </c>
      <c r="Q608" s="10">
        <f t="shared" si="130"/>
        <v>4.3947531884795268</v>
      </c>
    </row>
    <row r="609" spans="2:17" x14ac:dyDescent="0.25">
      <c r="B609" s="13">
        <v>43903</v>
      </c>
      <c r="C609" s="16">
        <v>44075</v>
      </c>
      <c r="D609" s="14">
        <v>3.65</v>
      </c>
      <c r="E609" s="18">
        <v>4817</v>
      </c>
      <c r="F609" s="10">
        <f t="shared" si="126"/>
        <v>50.81935</v>
      </c>
      <c r="H609" s="13">
        <v>43902</v>
      </c>
      <c r="I609" s="29">
        <v>44075</v>
      </c>
      <c r="J609" s="17">
        <v>0.38737096294860901</v>
      </c>
      <c r="L609" s="40" t="str">
        <f t="shared" si="127"/>
        <v>4390344075</v>
      </c>
      <c r="M609" s="53">
        <f t="shared" si="128"/>
        <v>44075</v>
      </c>
      <c r="N609" s="8">
        <f>VLOOKUP(B609,Assumptions!$B$6:$D$1323,3,FALSE)</f>
        <v>0.64748000000000006</v>
      </c>
      <c r="O609" s="54">
        <f t="shared" si="129"/>
        <v>4.776270111219949</v>
      </c>
      <c r="P609" s="31">
        <f>Assumptions!$H$15</f>
        <v>0.94496666666666673</v>
      </c>
      <c r="Q609" s="10">
        <f t="shared" si="130"/>
        <v>4.4167180460991453</v>
      </c>
    </row>
    <row r="610" spans="2:17" x14ac:dyDescent="0.25">
      <c r="B610" s="13">
        <v>43903</v>
      </c>
      <c r="C610" s="16">
        <v>44105</v>
      </c>
      <c r="D610" s="14">
        <v>3.875</v>
      </c>
      <c r="E610" s="18">
        <v>5179</v>
      </c>
      <c r="F610" s="10">
        <f t="shared" si="126"/>
        <v>54.638449999999999</v>
      </c>
      <c r="H610" s="13">
        <v>43902</v>
      </c>
      <c r="I610" s="29">
        <v>44105</v>
      </c>
      <c r="J610" s="17">
        <v>0.48262285618926698</v>
      </c>
      <c r="L610" s="40" t="str">
        <f t="shared" si="127"/>
        <v>4390344105</v>
      </c>
      <c r="M610" s="53">
        <f t="shared" si="128"/>
        <v>44105</v>
      </c>
      <c r="N610" s="8">
        <f>VLOOKUP(B610,Assumptions!$B$6:$D$1323,3,FALSE)</f>
        <v>0.64748000000000006</v>
      </c>
      <c r="O610" s="54">
        <f t="shared" si="129"/>
        <v>4.9662126383244356</v>
      </c>
      <c r="P610" s="31">
        <f>Assumptions!$H$15</f>
        <v>0.94496666666666673</v>
      </c>
      <c r="Q610" s="10">
        <f t="shared" si="130"/>
        <v>4.596207402795315</v>
      </c>
    </row>
    <row r="611" spans="2:17" x14ac:dyDescent="0.25">
      <c r="B611" s="13">
        <v>43903</v>
      </c>
      <c r="C611" s="16">
        <v>44136</v>
      </c>
      <c r="D611" s="14">
        <v>4.4749999999999996</v>
      </c>
      <c r="E611" s="18">
        <v>4230</v>
      </c>
      <c r="F611" s="10">
        <f t="shared" si="126"/>
        <v>44.6265</v>
      </c>
      <c r="H611" s="13">
        <v>43902</v>
      </c>
      <c r="I611" s="29">
        <v>44136</v>
      </c>
      <c r="J611" s="17">
        <v>0.57534054729771156</v>
      </c>
      <c r="L611" s="40" t="str">
        <f t="shared" si="127"/>
        <v>4390344136</v>
      </c>
      <c r="M611" s="53">
        <f t="shared" si="128"/>
        <v>44136</v>
      </c>
      <c r="N611" s="8">
        <f>VLOOKUP(B611,Assumptions!$B$6:$D$1323,3,FALSE)</f>
        <v>0.64748000000000006</v>
      </c>
      <c r="O611" s="54">
        <f t="shared" si="129"/>
        <v>5.7088399190829922</v>
      </c>
      <c r="P611" s="31">
        <f>Assumptions!$H$15</f>
        <v>0.94496666666666673</v>
      </c>
      <c r="Q611" s="10">
        <f t="shared" si="130"/>
        <v>5.2979654288694586</v>
      </c>
    </row>
    <row r="612" spans="2:17" x14ac:dyDescent="0.25">
      <c r="B612" s="13">
        <v>43903</v>
      </c>
      <c r="C612" s="16">
        <v>44166</v>
      </c>
      <c r="D612" s="14">
        <v>4.9249999999999998</v>
      </c>
      <c r="E612" s="18">
        <v>5587</v>
      </c>
      <c r="F612" s="10">
        <f t="shared" si="126"/>
        <v>58.94285</v>
      </c>
      <c r="H612" s="13">
        <v>43902</v>
      </c>
      <c r="I612" s="29">
        <v>44166</v>
      </c>
      <c r="J612" s="17">
        <v>0.51071104307813164</v>
      </c>
      <c r="L612" s="40" t="str">
        <f t="shared" si="127"/>
        <v>4390344166</v>
      </c>
      <c r="M612" s="53">
        <f t="shared" si="128"/>
        <v>44166</v>
      </c>
      <c r="N612" s="8">
        <f>VLOOKUP(B612,Assumptions!$B$6:$D$1323,3,FALSE)</f>
        <v>0.64748000000000006</v>
      </c>
      <c r="O612" s="54">
        <f t="shared" si="129"/>
        <v>6.4622230010828243</v>
      </c>
      <c r="P612" s="31">
        <f>Assumptions!$H$15</f>
        <v>0.94496666666666673</v>
      </c>
      <c r="Q612" s="10">
        <f t="shared" si="130"/>
        <v>6.0098873285899002</v>
      </c>
    </row>
    <row r="613" spans="2:17" x14ac:dyDescent="0.25">
      <c r="B613" s="13">
        <v>43903</v>
      </c>
      <c r="C613" s="16">
        <v>44197</v>
      </c>
      <c r="D613" s="14">
        <v>5.0999999999999996</v>
      </c>
      <c r="E613" s="18">
        <v>3741</v>
      </c>
      <c r="F613" s="10">
        <f t="shared" si="126"/>
        <v>39.467550000000003</v>
      </c>
      <c r="H613" s="13">
        <v>43902</v>
      </c>
      <c r="I613" s="29">
        <v>44197</v>
      </c>
      <c r="J613" s="17">
        <v>0.46862812467074394</v>
      </c>
      <c r="L613" s="40" t="str">
        <f t="shared" si="127"/>
        <v>4390344197</v>
      </c>
      <c r="M613" s="53">
        <f t="shared" si="128"/>
        <v>44197</v>
      </c>
      <c r="N613" s="8">
        <f>VLOOKUP(B613,Assumptions!$B$6:$D$1323,3,FALSE)</f>
        <v>0.64748000000000006</v>
      </c>
      <c r="O613" s="54">
        <f t="shared" si="129"/>
        <v>6.7800178355769898</v>
      </c>
      <c r="P613" s="31">
        <f>Assumptions!$H$15</f>
        <v>0.94496666666666673</v>
      </c>
      <c r="Q613" s="10">
        <f t="shared" si="130"/>
        <v>6.310192854025737</v>
      </c>
    </row>
    <row r="614" spans="2:17" x14ac:dyDescent="0.25">
      <c r="B614" s="13">
        <v>43903</v>
      </c>
      <c r="C614" s="16">
        <v>44228</v>
      </c>
      <c r="D614" s="14">
        <v>5.05</v>
      </c>
      <c r="E614" s="18">
        <v>3646</v>
      </c>
      <c r="F614" s="10">
        <f t="shared" si="126"/>
        <v>38.465299999999999</v>
      </c>
      <c r="H614" s="13">
        <v>43902</v>
      </c>
      <c r="I614" s="29">
        <v>44228</v>
      </c>
      <c r="J614" s="17">
        <v>0.42182438587046683</v>
      </c>
      <c r="L614" s="40" t="str">
        <f t="shared" si="127"/>
        <v>4390344228</v>
      </c>
      <c r="M614" s="53">
        <f t="shared" si="128"/>
        <v>44228</v>
      </c>
      <c r="N614" s="8">
        <f>VLOOKUP(B614,Assumptions!$B$6:$D$1323,3,FALSE)</f>
        <v>0.64748000000000006</v>
      </c>
      <c r="O614" s="54">
        <f t="shared" si="129"/>
        <v>6.7753387235288463</v>
      </c>
      <c r="P614" s="31">
        <f>Assumptions!$H$15</f>
        <v>0.94496666666666673</v>
      </c>
      <c r="Q614" s="10">
        <f t="shared" si="130"/>
        <v>6.3057712491106432</v>
      </c>
    </row>
    <row r="615" spans="2:17" x14ac:dyDescent="0.25">
      <c r="B615" s="13">
        <v>43903</v>
      </c>
      <c r="C615" s="16">
        <v>44256</v>
      </c>
      <c r="D615" s="14">
        <v>4.7750000000000004</v>
      </c>
      <c r="E615" s="18">
        <v>3696</v>
      </c>
      <c r="F615" s="10">
        <f t="shared" si="126"/>
        <v>38.992800000000003</v>
      </c>
      <c r="H615" s="13">
        <v>43902</v>
      </c>
      <c r="I615" s="29">
        <v>44256</v>
      </c>
      <c r="J615" s="17">
        <v>0.38171397180205124</v>
      </c>
      <c r="L615" s="40" t="str">
        <f t="shared" si="127"/>
        <v>4390344256</v>
      </c>
      <c r="M615" s="53">
        <f t="shared" si="128"/>
        <v>44256</v>
      </c>
      <c r="N615" s="8">
        <f>VLOOKUP(B615,Assumptions!$B$6:$D$1323,3,FALSE)</f>
        <v>0.64748000000000006</v>
      </c>
      <c r="O615" s="54">
        <f t="shared" si="129"/>
        <v>6.4314761219332421</v>
      </c>
      <c r="P615" s="31">
        <f>Assumptions!$H$15</f>
        <v>0.94496666666666673</v>
      </c>
      <c r="Q615" s="10">
        <f t="shared" si="130"/>
        <v>5.9808325526895167</v>
      </c>
    </row>
    <row r="616" spans="2:17" x14ac:dyDescent="0.25">
      <c r="B616" s="13">
        <v>43903</v>
      </c>
      <c r="C616" s="16">
        <v>44287</v>
      </c>
      <c r="D616" s="14">
        <v>4.3499999999999996</v>
      </c>
      <c r="E616" s="18">
        <v>2540</v>
      </c>
      <c r="F616" s="10">
        <f t="shared" si="126"/>
        <v>26.797000000000001</v>
      </c>
      <c r="H616" s="13">
        <v>43902</v>
      </c>
      <c r="I616" s="29">
        <v>44287</v>
      </c>
      <c r="J616" s="17">
        <v>0.35700422223946437</v>
      </c>
      <c r="L616" s="40" t="str">
        <f t="shared" si="127"/>
        <v>4390344287</v>
      </c>
      <c r="M616" s="53">
        <f t="shared" si="128"/>
        <v>44287</v>
      </c>
      <c r="N616" s="8">
        <f>VLOOKUP(B616,Assumptions!$B$6:$D$1323,3,FALSE)</f>
        <v>0.64748000000000006</v>
      </c>
      <c r="O616" s="54">
        <f t="shared" si="129"/>
        <v>5.8454780396306187</v>
      </c>
      <c r="P616" s="31">
        <f>Assumptions!$H$15</f>
        <v>0.94496666666666673</v>
      </c>
      <c r="Q616" s="10">
        <f t="shared" si="130"/>
        <v>5.4270838981829481</v>
      </c>
    </row>
    <row r="617" spans="2:17" x14ac:dyDescent="0.25">
      <c r="B617" s="13">
        <v>43903</v>
      </c>
      <c r="C617" s="16">
        <v>44317</v>
      </c>
      <c r="D617" s="14">
        <v>4.25</v>
      </c>
      <c r="E617" s="18">
        <v>2540</v>
      </c>
      <c r="F617" s="10">
        <f t="shared" si="126"/>
        <v>26.797000000000001</v>
      </c>
      <c r="H617" s="13">
        <v>43902</v>
      </c>
      <c r="I617" s="29">
        <v>44317</v>
      </c>
      <c r="J617" s="17">
        <v>0.33410599798837282</v>
      </c>
      <c r="L617" s="40" t="str">
        <f t="shared" si="127"/>
        <v>4390344317</v>
      </c>
      <c r="M617" s="53">
        <f t="shared" si="128"/>
        <v>44317</v>
      </c>
      <c r="N617" s="8">
        <f>VLOOKUP(B617,Assumptions!$B$6:$D$1323,3,FALSE)</f>
        <v>0.64748000000000006</v>
      </c>
      <c r="O617" s="54">
        <f t="shared" si="129"/>
        <v>5.7326062105475586</v>
      </c>
      <c r="P617" s="31">
        <f>Assumptions!$H$15</f>
        <v>0.94496666666666673</v>
      </c>
      <c r="Q617" s="10">
        <f t="shared" si="130"/>
        <v>5.3204237820937585</v>
      </c>
    </row>
    <row r="618" spans="2:17" x14ac:dyDescent="0.25">
      <c r="B618" s="13">
        <v>43903</v>
      </c>
      <c r="C618" s="16">
        <v>44348</v>
      </c>
      <c r="D618" s="14">
        <v>4.1500000000000004</v>
      </c>
      <c r="E618" s="18">
        <v>2540</v>
      </c>
      <c r="F618" s="10">
        <f t="shared" si="126"/>
        <v>26.797000000000001</v>
      </c>
      <c r="H618" s="13">
        <v>43902</v>
      </c>
      <c r="I618" s="29">
        <v>44348</v>
      </c>
      <c r="J618" s="17">
        <v>0.33089349161507164</v>
      </c>
      <c r="L618" s="40" t="str">
        <f t="shared" si="127"/>
        <v>4390344348</v>
      </c>
      <c r="M618" s="53">
        <f t="shared" si="128"/>
        <v>44348</v>
      </c>
      <c r="N618" s="8">
        <f>VLOOKUP(B618,Assumptions!$B$6:$D$1323,3,FALSE)</f>
        <v>0.64748000000000006</v>
      </c>
      <c r="O618" s="54">
        <f t="shared" si="129"/>
        <v>5.5909158106586156</v>
      </c>
      <c r="P618" s="31">
        <f>Assumptions!$H$15</f>
        <v>0.94496666666666673</v>
      </c>
      <c r="Q618" s="10">
        <f t="shared" si="130"/>
        <v>5.1865310772120372</v>
      </c>
    </row>
    <row r="619" spans="2:17" x14ac:dyDescent="0.25">
      <c r="B619" s="13">
        <v>43903</v>
      </c>
      <c r="C619" s="16">
        <v>44378</v>
      </c>
      <c r="D619" s="14">
        <v>4.1500000000000004</v>
      </c>
      <c r="E619" s="18">
        <v>2540</v>
      </c>
      <c r="F619" s="10">
        <f t="shared" si="126"/>
        <v>26.797000000000001</v>
      </c>
      <c r="H619" s="13">
        <v>43902</v>
      </c>
      <c r="I619" s="29">
        <v>44378</v>
      </c>
      <c r="J619" s="17">
        <v>0.36453455957572262</v>
      </c>
      <c r="L619" s="40" t="str">
        <f t="shared" si="127"/>
        <v>4390344378</v>
      </c>
      <c r="M619" s="53">
        <f t="shared" si="128"/>
        <v>44378</v>
      </c>
      <c r="N619" s="8">
        <f>VLOOKUP(B619,Assumptions!$B$6:$D$1323,3,FALSE)</f>
        <v>0.64748000000000006</v>
      </c>
      <c r="O619" s="54">
        <f t="shared" si="129"/>
        <v>5.5416675432076552</v>
      </c>
      <c r="P619" s="31">
        <f>Assumptions!$H$15</f>
        <v>0.94496666666666673</v>
      </c>
      <c r="Q619" s="10">
        <f t="shared" si="130"/>
        <v>5.1399931060797943</v>
      </c>
    </row>
    <row r="620" spans="2:17" x14ac:dyDescent="0.25">
      <c r="B620" s="13">
        <v>43903</v>
      </c>
      <c r="C620" s="16">
        <v>44409</v>
      </c>
      <c r="D620" s="14">
        <v>4.25</v>
      </c>
      <c r="E620" s="18">
        <v>2540</v>
      </c>
      <c r="F620" s="10">
        <f t="shared" si="126"/>
        <v>26.797000000000001</v>
      </c>
      <c r="H620" s="13">
        <v>43902</v>
      </c>
      <c r="I620" s="29">
        <v>44409</v>
      </c>
      <c r="J620" s="17">
        <v>0.39639101581857572</v>
      </c>
      <c r="L620" s="40" t="str">
        <f t="shared" si="127"/>
        <v>4390344409</v>
      </c>
      <c r="M620" s="53">
        <f t="shared" si="128"/>
        <v>44409</v>
      </c>
      <c r="N620" s="8">
        <f>VLOOKUP(B620,Assumptions!$B$6:$D$1323,3,FALSE)</f>
        <v>0.64748000000000006</v>
      </c>
      <c r="O620" s="54">
        <f t="shared" si="129"/>
        <v>5.6414251214133628</v>
      </c>
      <c r="P620" s="31">
        <f>Assumptions!$H$15</f>
        <v>0.94496666666666673</v>
      </c>
      <c r="Q620" s="10">
        <f t="shared" si="130"/>
        <v>5.2342606922315813</v>
      </c>
    </row>
    <row r="621" spans="2:17" x14ac:dyDescent="0.25">
      <c r="B621" s="13">
        <v>43903</v>
      </c>
      <c r="C621" s="16">
        <v>44440</v>
      </c>
      <c r="D621" s="14">
        <v>4.3499999999999996</v>
      </c>
      <c r="E621" s="18">
        <v>2540</v>
      </c>
      <c r="F621" s="10">
        <f t="shared" si="126"/>
        <v>26.797000000000001</v>
      </c>
      <c r="H621" s="13">
        <v>43902</v>
      </c>
      <c r="I621" s="29">
        <v>44440</v>
      </c>
      <c r="J621" s="17">
        <v>0.45792615247693036</v>
      </c>
      <c r="L621" s="40" t="str">
        <f t="shared" si="127"/>
        <v>4390344440</v>
      </c>
      <c r="M621" s="53">
        <f t="shared" si="128"/>
        <v>44440</v>
      </c>
      <c r="N621" s="8">
        <f>VLOOKUP(B621,Assumptions!$B$6:$D$1323,3,FALSE)</f>
        <v>0.64748000000000006</v>
      </c>
      <c r="O621" s="54">
        <f t="shared" si="129"/>
        <v>5.6977351018078535</v>
      </c>
      <c r="P621" s="31">
        <f>Assumptions!$H$15</f>
        <v>0.94496666666666673</v>
      </c>
      <c r="Q621" s="10">
        <f t="shared" si="130"/>
        <v>5.2874717467050285</v>
      </c>
    </row>
    <row r="622" spans="2:17" x14ac:dyDescent="0.25">
      <c r="B622" s="13">
        <v>43903</v>
      </c>
      <c r="C622" s="16">
        <v>44470</v>
      </c>
      <c r="D622" s="14">
        <v>4.6749999999999998</v>
      </c>
      <c r="E622" s="18">
        <v>1242</v>
      </c>
      <c r="F622" s="10">
        <f t="shared" si="126"/>
        <v>13.1031</v>
      </c>
      <c r="H622" s="13">
        <v>43902</v>
      </c>
      <c r="I622" s="29">
        <v>44470</v>
      </c>
      <c r="J622" s="17">
        <v>0.53321002575466847</v>
      </c>
      <c r="L622" s="40" t="str">
        <f t="shared" si="127"/>
        <v>4390344470</v>
      </c>
      <c r="M622" s="53">
        <f t="shared" si="128"/>
        <v>44470</v>
      </c>
      <c r="N622" s="8">
        <f>VLOOKUP(B622,Assumptions!$B$6:$D$1323,3,FALSE)</f>
        <v>0.64748000000000006</v>
      </c>
      <c r="O622" s="54">
        <f t="shared" si="129"/>
        <v>6.0633027648208309</v>
      </c>
      <c r="P622" s="31">
        <f>Assumptions!$H$15</f>
        <v>0.94496666666666673</v>
      </c>
      <c r="Q622" s="10">
        <f t="shared" si="130"/>
        <v>5.632921002663525</v>
      </c>
    </row>
    <row r="623" spans="2:17" x14ac:dyDescent="0.25">
      <c r="B623" s="13">
        <v>43903</v>
      </c>
      <c r="C623" s="16">
        <v>44501</v>
      </c>
      <c r="D623" s="14">
        <v>4.9749999999999996</v>
      </c>
      <c r="E623" s="18">
        <v>1242</v>
      </c>
      <c r="F623" s="10">
        <f t="shared" si="126"/>
        <v>13.1031</v>
      </c>
      <c r="H623" s="13">
        <v>43902</v>
      </c>
      <c r="I623" s="29">
        <v>44501</v>
      </c>
      <c r="J623" s="17">
        <v>0.57798901200116182</v>
      </c>
      <c r="L623" s="40" t="str">
        <f t="shared" si="127"/>
        <v>4390344501</v>
      </c>
      <c r="M623" s="53">
        <f t="shared" si="128"/>
        <v>44501</v>
      </c>
      <c r="N623" s="8">
        <f>VLOOKUP(B623,Assumptions!$B$6:$D$1323,3,FALSE)</f>
        <v>0.64748000000000006</v>
      </c>
      <c r="O623" s="54">
        <f t="shared" si="129"/>
        <v>6.4369292132778106</v>
      </c>
      <c r="P623" s="31">
        <f>Assumptions!$H$15</f>
        <v>0.94496666666666673</v>
      </c>
      <c r="Q623" s="10">
        <f t="shared" si="130"/>
        <v>5.9859855422404227</v>
      </c>
    </row>
    <row r="624" spans="2:17" x14ac:dyDescent="0.25">
      <c r="B624" s="13">
        <v>43903</v>
      </c>
      <c r="C624" s="16">
        <v>44531</v>
      </c>
      <c r="D624" s="14">
        <v>5.4249999999999998</v>
      </c>
      <c r="E624" s="18">
        <v>1242</v>
      </c>
      <c r="F624" s="10">
        <f t="shared" si="126"/>
        <v>13.1031</v>
      </c>
      <c r="H624" s="13">
        <v>43902</v>
      </c>
      <c r="I624" s="29">
        <v>44531</v>
      </c>
      <c r="J624" s="17">
        <v>0.53442532830833545</v>
      </c>
      <c r="L624" s="40" t="str">
        <f t="shared" si="127"/>
        <v>4390344531</v>
      </c>
      <c r="M624" s="53">
        <f t="shared" si="128"/>
        <v>44531</v>
      </c>
      <c r="N624" s="8">
        <f>VLOOKUP(B624,Assumptions!$B$6:$D$1323,3,FALSE)</f>
        <v>0.64748000000000006</v>
      </c>
      <c r="O624" s="54">
        <f t="shared" si="129"/>
        <v>7.1594733467463705</v>
      </c>
      <c r="P624" s="31">
        <f>Assumptions!$H$15</f>
        <v>0.94496666666666673</v>
      </c>
      <c r="Q624" s="10">
        <f t="shared" si="130"/>
        <v>6.6687656635637627</v>
      </c>
    </row>
    <row r="625" spans="2:17" x14ac:dyDescent="0.25">
      <c r="B625" s="13">
        <v>43921</v>
      </c>
      <c r="C625" s="16">
        <v>43952</v>
      </c>
      <c r="D625" s="14">
        <v>2.875</v>
      </c>
      <c r="E625" s="18">
        <v>5965</v>
      </c>
      <c r="F625" s="10">
        <f t="shared" si="126"/>
        <v>62.930750000000003</v>
      </c>
      <c r="H625" s="13">
        <v>43916</v>
      </c>
      <c r="I625" s="16">
        <v>43952</v>
      </c>
      <c r="J625" s="17">
        <v>0.31803867197508473</v>
      </c>
      <c r="L625" s="40" t="str">
        <f t="shared" ref="L625:L683" si="131">B625&amp;M625</f>
        <v>4392143952</v>
      </c>
      <c r="M625" s="53">
        <f t="shared" ref="M625:M644" si="132">IF(C625="",NA(),C625)</f>
        <v>43952</v>
      </c>
      <c r="N625" s="8">
        <f>VLOOKUP(B625,Assumptions!$B$6:$D$1323,3,FALSE)</f>
        <v>0.60729999999999995</v>
      </c>
      <c r="O625" s="54">
        <f t="shared" ref="O625:O644" si="133">(D625-J625)/N625/mmbtu_gj</f>
        <v>3.9908776989361119</v>
      </c>
      <c r="P625" s="31">
        <f>Assumptions!$H$15</f>
        <v>0.94496666666666673</v>
      </c>
      <c r="Q625" s="10">
        <f t="shared" ref="Q625:Q644" si="134">(O625-opex_2017)*P625-transport_2017</f>
        <v>3.6745483962379946</v>
      </c>
    </row>
    <row r="626" spans="2:17" x14ac:dyDescent="0.25">
      <c r="B626" s="13">
        <v>43921</v>
      </c>
      <c r="C626" s="16">
        <v>43983</v>
      </c>
      <c r="D626" s="14">
        <v>2.4750000000000001</v>
      </c>
      <c r="E626" s="18">
        <v>8012</v>
      </c>
      <c r="F626" s="10">
        <f t="shared" si="126"/>
        <v>84.526600000000002</v>
      </c>
      <c r="H626" s="13">
        <v>43916</v>
      </c>
      <c r="I626" s="16">
        <v>43983</v>
      </c>
      <c r="J626" s="17">
        <v>0.33569821136803119</v>
      </c>
      <c r="L626" s="40" t="str">
        <f t="shared" si="131"/>
        <v>4392143983</v>
      </c>
      <c r="M626" s="53">
        <f t="shared" si="132"/>
        <v>43983</v>
      </c>
      <c r="N626" s="8">
        <f>VLOOKUP(B626,Assumptions!$B$6:$D$1323,3,FALSE)</f>
        <v>0.60729999999999995</v>
      </c>
      <c r="O626" s="54">
        <f t="shared" si="133"/>
        <v>3.3389991885955768</v>
      </c>
      <c r="P626" s="31">
        <f>Assumptions!$H$15</f>
        <v>0.94496666666666673</v>
      </c>
      <c r="Q626" s="10">
        <f t="shared" si="134"/>
        <v>3.0585449332498671</v>
      </c>
    </row>
    <row r="627" spans="2:17" x14ac:dyDescent="0.25">
      <c r="B627" s="13">
        <v>43921</v>
      </c>
      <c r="C627" s="16">
        <v>44013</v>
      </c>
      <c r="D627" s="14">
        <v>2.7250000000000001</v>
      </c>
      <c r="E627" s="18">
        <v>8423</v>
      </c>
      <c r="F627" s="10">
        <f t="shared" si="126"/>
        <v>88.862650000000002</v>
      </c>
      <c r="H627" s="13">
        <v>43916</v>
      </c>
      <c r="I627" s="16">
        <v>44013</v>
      </c>
      <c r="J627" s="17">
        <v>0.34278921098042003</v>
      </c>
      <c r="L627" s="40" t="str">
        <f t="shared" si="131"/>
        <v>4392144013</v>
      </c>
      <c r="M627" s="53">
        <f t="shared" si="132"/>
        <v>44013</v>
      </c>
      <c r="N627" s="8">
        <f>VLOOKUP(B627,Assumptions!$B$6:$D$1323,3,FALSE)</f>
        <v>0.60729999999999995</v>
      </c>
      <c r="O627" s="54">
        <f t="shared" si="133"/>
        <v>3.7181289399503208</v>
      </c>
      <c r="P627" s="31">
        <f>Assumptions!$H$15</f>
        <v>0.94496666666666673</v>
      </c>
      <c r="Q627" s="10">
        <f t="shared" si="134"/>
        <v>3.4168099106217218</v>
      </c>
    </row>
    <row r="628" spans="2:17" x14ac:dyDescent="0.25">
      <c r="B628" s="13">
        <v>43921</v>
      </c>
      <c r="C628" s="16">
        <v>44044</v>
      </c>
      <c r="D628" s="14">
        <v>2.83</v>
      </c>
      <c r="E628" s="18">
        <v>5288</v>
      </c>
      <c r="F628" s="10">
        <f t="shared" si="126"/>
        <v>55.788400000000003</v>
      </c>
      <c r="H628" s="13">
        <v>43916</v>
      </c>
      <c r="I628" s="16">
        <v>44044</v>
      </c>
      <c r="J628" s="17">
        <v>0.3660793256965752</v>
      </c>
      <c r="L628" s="40" t="str">
        <f t="shared" si="131"/>
        <v>4392144044</v>
      </c>
      <c r="M628" s="53">
        <f t="shared" si="132"/>
        <v>44044</v>
      </c>
      <c r="N628" s="8">
        <f>VLOOKUP(B628,Assumptions!$B$6:$D$1323,3,FALSE)</f>
        <v>0.60729999999999995</v>
      </c>
      <c r="O628" s="54">
        <f t="shared" si="133"/>
        <v>3.8456608487781367</v>
      </c>
      <c r="P628" s="31">
        <f>Assumptions!$H$15</f>
        <v>0.94496666666666673</v>
      </c>
      <c r="Q628" s="10">
        <f t="shared" si="134"/>
        <v>3.5373233134003801</v>
      </c>
    </row>
    <row r="629" spans="2:17" x14ac:dyDescent="0.25">
      <c r="B629" s="13">
        <v>43921</v>
      </c>
      <c r="C629" s="16">
        <v>44075</v>
      </c>
      <c r="D629" s="14">
        <v>2.9750000000000001</v>
      </c>
      <c r="E629" s="18">
        <v>6118</v>
      </c>
      <c r="F629" s="10">
        <f t="shared" si="126"/>
        <v>64.544899999999998</v>
      </c>
      <c r="H629" s="13">
        <v>43916</v>
      </c>
      <c r="I629" s="16">
        <v>44075</v>
      </c>
      <c r="J629" s="17">
        <v>0.40535513363218129</v>
      </c>
      <c r="L629" s="40" t="str">
        <f t="shared" si="131"/>
        <v>4392144075</v>
      </c>
      <c r="M629" s="53">
        <f t="shared" si="132"/>
        <v>44075</v>
      </c>
      <c r="N629" s="8">
        <f>VLOOKUP(B629,Assumptions!$B$6:$D$1323,3,FALSE)</f>
        <v>0.60729999999999995</v>
      </c>
      <c r="O629" s="54">
        <f t="shared" si="133"/>
        <v>4.0106740289632832</v>
      </c>
      <c r="P629" s="31">
        <f>Assumptions!$H$15</f>
        <v>0.94496666666666673</v>
      </c>
      <c r="Q629" s="10">
        <f t="shared" si="134"/>
        <v>3.6932552682360038</v>
      </c>
    </row>
    <row r="630" spans="2:17" x14ac:dyDescent="0.25">
      <c r="B630" s="13">
        <v>43921</v>
      </c>
      <c r="C630" s="16">
        <v>44105</v>
      </c>
      <c r="D630" s="14">
        <v>3.35</v>
      </c>
      <c r="E630" s="18">
        <v>5567</v>
      </c>
      <c r="F630" s="10">
        <f t="shared" si="126"/>
        <v>58.731850000000001</v>
      </c>
      <c r="H630" s="13">
        <v>43916</v>
      </c>
      <c r="I630" s="16">
        <v>44105</v>
      </c>
      <c r="J630" s="17">
        <v>0.48347498064168931</v>
      </c>
      <c r="L630" s="40" t="str">
        <f t="shared" si="131"/>
        <v>4392144105</v>
      </c>
      <c r="M630" s="53">
        <f t="shared" si="132"/>
        <v>44105</v>
      </c>
      <c r="N630" s="8">
        <f>VLOOKUP(B630,Assumptions!$B$6:$D$1323,3,FALSE)</f>
        <v>0.60729999999999995</v>
      </c>
      <c r="O630" s="54">
        <f t="shared" si="133"/>
        <v>4.4740413739601221</v>
      </c>
      <c r="P630" s="31">
        <f>Assumptions!$H$15</f>
        <v>0.94496666666666673</v>
      </c>
      <c r="Q630" s="10">
        <f t="shared" si="134"/>
        <v>4.1311219636798509</v>
      </c>
    </row>
    <row r="631" spans="2:17" x14ac:dyDescent="0.25">
      <c r="B631" s="13">
        <v>43921</v>
      </c>
      <c r="C631" s="16">
        <v>44136</v>
      </c>
      <c r="D631" s="14">
        <v>4</v>
      </c>
      <c r="E631" s="18">
        <v>4545</v>
      </c>
      <c r="F631" s="10">
        <f t="shared" si="126"/>
        <v>47.949750000000002</v>
      </c>
      <c r="H631" s="13">
        <v>43916</v>
      </c>
      <c r="I631" s="16">
        <v>44136</v>
      </c>
      <c r="J631" s="17">
        <v>0.56033418126569101</v>
      </c>
      <c r="L631" s="40" t="str">
        <f t="shared" si="131"/>
        <v>4392144136</v>
      </c>
      <c r="M631" s="53">
        <f t="shared" si="132"/>
        <v>44136</v>
      </c>
      <c r="N631" s="8">
        <f>VLOOKUP(B631,Assumptions!$B$6:$D$1323,3,FALSE)</f>
        <v>0.60729999999999995</v>
      </c>
      <c r="O631" s="54">
        <f t="shared" si="133"/>
        <v>5.368593360144013</v>
      </c>
      <c r="P631" s="31">
        <f>Assumptions!$H$15</f>
        <v>0.94496666666666673</v>
      </c>
      <c r="Q631" s="10">
        <f t="shared" si="134"/>
        <v>4.976443772224088</v>
      </c>
    </row>
    <row r="632" spans="2:17" x14ac:dyDescent="0.25">
      <c r="B632" s="13">
        <v>43921</v>
      </c>
      <c r="C632" s="16">
        <v>44166</v>
      </c>
      <c r="D632" s="14">
        <v>4.5</v>
      </c>
      <c r="E632" s="18">
        <v>5581</v>
      </c>
      <c r="F632" s="10">
        <f t="shared" si="126"/>
        <v>58.879550000000002</v>
      </c>
      <c r="H632" s="13">
        <v>43916</v>
      </c>
      <c r="I632" s="16">
        <v>44166</v>
      </c>
      <c r="J632" s="17">
        <v>0.50149673387873062</v>
      </c>
      <c r="L632" s="40" t="str">
        <f t="shared" si="131"/>
        <v>4392144166</v>
      </c>
      <c r="M632" s="53">
        <f t="shared" si="132"/>
        <v>44166</v>
      </c>
      <c r="N632" s="8">
        <f>VLOOKUP(B632,Assumptions!$B$6:$D$1323,3,FALSE)</f>
        <v>0.60729999999999995</v>
      </c>
      <c r="O632" s="54">
        <f t="shared" si="133"/>
        <v>6.2408208286093751</v>
      </c>
      <c r="P632" s="31">
        <f>Assumptions!$H$15</f>
        <v>0.94496666666666673</v>
      </c>
      <c r="Q632" s="10">
        <f t="shared" si="134"/>
        <v>5.8006696556749064</v>
      </c>
    </row>
    <row r="633" spans="2:17" x14ac:dyDescent="0.25">
      <c r="B633" s="13">
        <v>43921</v>
      </c>
      <c r="C633" s="16">
        <v>44197</v>
      </c>
      <c r="D633" s="14">
        <v>4.75</v>
      </c>
      <c r="E633" s="18">
        <v>3744</v>
      </c>
      <c r="F633" s="10">
        <f t="shared" si="126"/>
        <v>39.499200000000002</v>
      </c>
      <c r="H633" s="13">
        <v>43916</v>
      </c>
      <c r="I633" s="16">
        <v>44197</v>
      </c>
      <c r="J633" s="17">
        <v>0.4668313278094961</v>
      </c>
      <c r="L633" s="40" t="str">
        <f t="shared" si="131"/>
        <v>4392144197</v>
      </c>
      <c r="M633" s="53">
        <f t="shared" si="132"/>
        <v>44197</v>
      </c>
      <c r="N633" s="8">
        <f>VLOOKUP(B633,Assumptions!$B$6:$D$1323,3,FALSE)</f>
        <v>0.60729999999999995</v>
      </c>
      <c r="O633" s="54">
        <f t="shared" si="133"/>
        <v>6.6851235281804469</v>
      </c>
      <c r="P633" s="31">
        <f>Assumptions!$H$15</f>
        <v>0.94496666666666673</v>
      </c>
      <c r="Q633" s="10">
        <f t="shared" si="134"/>
        <v>6.2205208966795835</v>
      </c>
    </row>
    <row r="634" spans="2:17" x14ac:dyDescent="0.25">
      <c r="B634" s="13">
        <v>43921</v>
      </c>
      <c r="C634" s="16">
        <v>44228</v>
      </c>
      <c r="D634" s="14">
        <v>4.5999999999999996</v>
      </c>
      <c r="E634" s="18">
        <v>3649</v>
      </c>
      <c r="F634" s="10">
        <f t="shared" si="126"/>
        <v>38.496949999999998</v>
      </c>
      <c r="H634" s="13">
        <v>43916</v>
      </c>
      <c r="I634" s="16">
        <v>44228</v>
      </c>
      <c r="J634" s="17">
        <v>0.41514315507178906</v>
      </c>
      <c r="L634" s="40" t="str">
        <f t="shared" si="131"/>
        <v>4392144228</v>
      </c>
      <c r="M634" s="53">
        <f t="shared" si="132"/>
        <v>44228</v>
      </c>
      <c r="N634" s="8">
        <f>VLOOKUP(B634,Assumptions!$B$6:$D$1323,3,FALSE)</f>
        <v>0.60729999999999995</v>
      </c>
      <c r="O634" s="54">
        <f t="shared" si="133"/>
        <v>6.5316794871374766</v>
      </c>
      <c r="P634" s="31">
        <f>Assumptions!$H$15</f>
        <v>0.94496666666666673</v>
      </c>
      <c r="Q634" s="10">
        <f t="shared" si="134"/>
        <v>6.0755213926953449</v>
      </c>
    </row>
    <row r="635" spans="2:17" x14ac:dyDescent="0.25">
      <c r="B635" s="13">
        <v>43921</v>
      </c>
      <c r="C635" s="16">
        <v>44256</v>
      </c>
      <c r="D635" s="14">
        <v>4.45</v>
      </c>
      <c r="E635" s="18">
        <v>3699</v>
      </c>
      <c r="F635" s="10">
        <f t="shared" si="126"/>
        <v>39.024450000000002</v>
      </c>
      <c r="H635" s="13">
        <v>43916</v>
      </c>
      <c r="I635" s="16">
        <v>44256</v>
      </c>
      <c r="J635" s="17">
        <v>0.37764196473081063</v>
      </c>
      <c r="L635" s="40" t="str">
        <f t="shared" si="131"/>
        <v>4392144256</v>
      </c>
      <c r="M635" s="53">
        <f t="shared" si="132"/>
        <v>44256</v>
      </c>
      <c r="N635" s="8">
        <f>VLOOKUP(B635,Assumptions!$B$6:$D$1323,3,FALSE)</f>
        <v>0.60729999999999995</v>
      </c>
      <c r="O635" s="54">
        <f t="shared" si="133"/>
        <v>6.3560925567821993</v>
      </c>
      <c r="P635" s="31">
        <f>Assumptions!$H$15</f>
        <v>0.94496666666666673</v>
      </c>
      <c r="Q635" s="10">
        <f t="shared" si="134"/>
        <v>5.909597596407286</v>
      </c>
    </row>
    <row r="636" spans="2:17" x14ac:dyDescent="0.25">
      <c r="B636" s="13">
        <v>43921</v>
      </c>
      <c r="C636" s="16">
        <v>44287</v>
      </c>
      <c r="D636" s="14">
        <v>3.9750000000000001</v>
      </c>
      <c r="E636" s="18">
        <v>2664</v>
      </c>
      <c r="F636" s="10">
        <f t="shared" si="126"/>
        <v>28.1052</v>
      </c>
      <c r="H636" s="13">
        <v>43916</v>
      </c>
      <c r="I636" s="16">
        <v>44287</v>
      </c>
      <c r="J636" s="17">
        <v>0.33659123329620499</v>
      </c>
      <c r="L636" s="40" t="str">
        <f t="shared" si="131"/>
        <v>4392144287</v>
      </c>
      <c r="M636" s="53">
        <f t="shared" si="132"/>
        <v>44287</v>
      </c>
      <c r="N636" s="8">
        <f>VLOOKUP(B636,Assumptions!$B$6:$D$1323,3,FALSE)</f>
        <v>0.60729999999999995</v>
      </c>
      <c r="O636" s="54">
        <f t="shared" si="133"/>
        <v>5.6787892126111705</v>
      </c>
      <c r="P636" s="31">
        <f>Assumptions!$H$15</f>
        <v>0.94496666666666673</v>
      </c>
      <c r="Q636" s="10">
        <f t="shared" si="134"/>
        <v>5.2695685129438035</v>
      </c>
    </row>
    <row r="637" spans="2:17" x14ac:dyDescent="0.25">
      <c r="B637" s="13">
        <v>43921</v>
      </c>
      <c r="C637" s="16">
        <v>44317</v>
      </c>
      <c r="D637" s="14">
        <v>3.875</v>
      </c>
      <c r="E637" s="18">
        <v>2664</v>
      </c>
      <c r="F637" s="10">
        <f t="shared" si="126"/>
        <v>28.1052</v>
      </c>
      <c r="H637" s="13">
        <v>43916</v>
      </c>
      <c r="I637" s="16">
        <v>44317</v>
      </c>
      <c r="J637" s="17">
        <v>0.32853234925286551</v>
      </c>
      <c r="L637" s="40" t="str">
        <f t="shared" si="131"/>
        <v>4392144317</v>
      </c>
      <c r="M637" s="53">
        <f t="shared" si="132"/>
        <v>44317</v>
      </c>
      <c r="N637" s="8">
        <f>VLOOKUP(B637,Assumptions!$B$6:$D$1323,3,FALSE)</f>
        <v>0.60729999999999995</v>
      </c>
      <c r="O637" s="54">
        <f t="shared" si="133"/>
        <v>5.5352885091530695</v>
      </c>
      <c r="P637" s="31">
        <f>Assumptions!$H$15</f>
        <v>0.94496666666666673</v>
      </c>
      <c r="Q637" s="10">
        <f t="shared" si="134"/>
        <v>5.1339651315326797</v>
      </c>
    </row>
    <row r="638" spans="2:17" x14ac:dyDescent="0.25">
      <c r="B638" s="13">
        <v>43921</v>
      </c>
      <c r="C638" s="16">
        <v>44348</v>
      </c>
      <c r="D638" s="14">
        <v>3.7749999999999999</v>
      </c>
      <c r="E638" s="18">
        <v>2664</v>
      </c>
      <c r="F638" s="10">
        <f t="shared" si="126"/>
        <v>28.1052</v>
      </c>
      <c r="H638" s="13">
        <v>43916</v>
      </c>
      <c r="I638" s="16">
        <v>44348</v>
      </c>
      <c r="J638" s="17">
        <v>0.31063060627063083</v>
      </c>
      <c r="L638" s="40" t="str">
        <f t="shared" si="131"/>
        <v>4392144348</v>
      </c>
      <c r="M638" s="53">
        <f t="shared" si="132"/>
        <v>44348</v>
      </c>
      <c r="N638" s="8">
        <f>VLOOKUP(B638,Assumptions!$B$6:$D$1323,3,FALSE)</f>
        <v>0.60729999999999995</v>
      </c>
      <c r="O638" s="54">
        <f t="shared" si="133"/>
        <v>5.4071504339062253</v>
      </c>
      <c r="P638" s="31">
        <f>Assumptions!$H$15</f>
        <v>0.94496666666666673</v>
      </c>
      <c r="Q638" s="10">
        <f t="shared" si="134"/>
        <v>5.012878921693587</v>
      </c>
    </row>
    <row r="639" spans="2:17" x14ac:dyDescent="0.25">
      <c r="B639" s="13">
        <v>43921</v>
      </c>
      <c r="C639" s="16">
        <v>44378</v>
      </c>
      <c r="D639" s="14">
        <v>3.875</v>
      </c>
      <c r="E639" s="18">
        <v>2568</v>
      </c>
      <c r="F639" s="10">
        <f t="shared" si="126"/>
        <v>27.092400000000001</v>
      </c>
      <c r="H639" s="13">
        <v>43916</v>
      </c>
      <c r="I639" s="16">
        <v>44378</v>
      </c>
      <c r="J639" s="17">
        <v>0.3205657852991976</v>
      </c>
      <c r="L639" s="40" t="str">
        <f t="shared" si="131"/>
        <v>4392144378</v>
      </c>
      <c r="M639" s="53">
        <f t="shared" si="132"/>
        <v>44378</v>
      </c>
      <c r="N639" s="8">
        <f>VLOOKUP(B639,Assumptions!$B$6:$D$1323,3,FALSE)</f>
        <v>0.60729999999999995</v>
      </c>
      <c r="O639" s="54">
        <f t="shared" si="133"/>
        <v>5.5477226363615557</v>
      </c>
      <c r="P639" s="31">
        <f>Assumptions!$H$15</f>
        <v>0.94496666666666673</v>
      </c>
      <c r="Q639" s="10">
        <f t="shared" si="134"/>
        <v>5.1457149672737925</v>
      </c>
    </row>
    <row r="640" spans="2:17" x14ac:dyDescent="0.25">
      <c r="B640" s="13">
        <v>43921</v>
      </c>
      <c r="C640" s="16">
        <v>44409</v>
      </c>
      <c r="D640" s="14">
        <v>3.9750000000000001</v>
      </c>
      <c r="E640" s="18">
        <v>2549</v>
      </c>
      <c r="F640" s="10">
        <f t="shared" si="126"/>
        <v>26.891950000000001</v>
      </c>
      <c r="H640" s="13">
        <v>43916</v>
      </c>
      <c r="I640" s="16">
        <v>44409</v>
      </c>
      <c r="J640" s="17">
        <v>0.35987943754562995</v>
      </c>
      <c r="L640" s="40" t="str">
        <f t="shared" si="131"/>
        <v>4392144409</v>
      </c>
      <c r="M640" s="53">
        <f t="shared" si="132"/>
        <v>44409</v>
      </c>
      <c r="N640" s="8">
        <f>VLOOKUP(B640,Assumptions!$B$6:$D$1323,3,FALSE)</f>
        <v>0.60729999999999995</v>
      </c>
      <c r="O640" s="54">
        <f t="shared" si="133"/>
        <v>5.6424412342633365</v>
      </c>
      <c r="P640" s="31">
        <f>Assumptions!$H$15</f>
        <v>0.94496666666666673</v>
      </c>
      <c r="Q640" s="10">
        <f t="shared" si="134"/>
        <v>5.2352208850043782</v>
      </c>
    </row>
    <row r="641" spans="2:17" x14ac:dyDescent="0.25">
      <c r="B641" s="13">
        <v>43921</v>
      </c>
      <c r="C641" s="16">
        <v>44440</v>
      </c>
      <c r="D641" s="14">
        <v>4.0750000000000002</v>
      </c>
      <c r="E641" s="18">
        <v>2568</v>
      </c>
      <c r="F641" s="10">
        <f t="shared" si="126"/>
        <v>27.092400000000001</v>
      </c>
      <c r="H641" s="13">
        <v>43916</v>
      </c>
      <c r="I641" s="16">
        <v>44440</v>
      </c>
      <c r="J641" s="17">
        <v>0.40165380452678601</v>
      </c>
      <c r="L641" s="40" t="str">
        <f t="shared" si="131"/>
        <v>4392144440</v>
      </c>
      <c r="M641" s="53">
        <f t="shared" si="132"/>
        <v>44440</v>
      </c>
      <c r="N641" s="8">
        <f>VLOOKUP(B641,Assumptions!$B$6:$D$1323,3,FALSE)</f>
        <v>0.60729999999999995</v>
      </c>
      <c r="O641" s="54">
        <f t="shared" si="133"/>
        <v>5.7333191751123023</v>
      </c>
      <c r="P641" s="31">
        <f>Assumptions!$H$15</f>
        <v>0.94496666666666673</v>
      </c>
      <c r="Q641" s="10">
        <f t="shared" si="134"/>
        <v>5.3210975098419562</v>
      </c>
    </row>
    <row r="642" spans="2:17" x14ac:dyDescent="0.25">
      <c r="B642" s="13">
        <v>43921</v>
      </c>
      <c r="C642" s="16">
        <v>44470</v>
      </c>
      <c r="D642" s="14">
        <v>4.5250000000000004</v>
      </c>
      <c r="E642" s="18">
        <v>1332</v>
      </c>
      <c r="F642" s="10">
        <f t="shared" si="126"/>
        <v>14.0526</v>
      </c>
      <c r="H642" s="13">
        <v>43916</v>
      </c>
      <c r="I642" s="16">
        <v>44470</v>
      </c>
      <c r="J642" s="17">
        <v>0.52123054302955141</v>
      </c>
      <c r="L642" s="40" t="str">
        <f t="shared" si="131"/>
        <v>4392144470</v>
      </c>
      <c r="M642" s="53">
        <f t="shared" si="132"/>
        <v>44470</v>
      </c>
      <c r="N642" s="8">
        <f>VLOOKUP(B642,Assumptions!$B$6:$D$1323,3,FALSE)</f>
        <v>0.60729999999999995</v>
      </c>
      <c r="O642" s="54">
        <f t="shared" si="133"/>
        <v>6.2490402425629554</v>
      </c>
      <c r="P642" s="31">
        <f>Assumptions!$H$15</f>
        <v>0.94496666666666673</v>
      </c>
      <c r="Q642" s="10">
        <f t="shared" si="134"/>
        <v>5.8084367278805749</v>
      </c>
    </row>
    <row r="643" spans="2:17" x14ac:dyDescent="0.25">
      <c r="B643" s="13">
        <v>43921</v>
      </c>
      <c r="C643" s="16">
        <v>44501</v>
      </c>
      <c r="D643" s="14">
        <v>4.8</v>
      </c>
      <c r="E643" s="18">
        <v>1332</v>
      </c>
      <c r="F643" s="10">
        <f t="shared" si="126"/>
        <v>14.0526</v>
      </c>
      <c r="H643" s="13">
        <v>43916</v>
      </c>
      <c r="I643" s="16">
        <v>44501</v>
      </c>
      <c r="J643" s="17">
        <v>0.54344999335565913</v>
      </c>
      <c r="L643" s="40" t="str">
        <f t="shared" si="131"/>
        <v>4392144501</v>
      </c>
      <c r="M643" s="53">
        <f t="shared" si="132"/>
        <v>44501</v>
      </c>
      <c r="N643" s="8">
        <f>VLOOKUP(B643,Assumptions!$B$6:$D$1323,3,FALSE)</f>
        <v>0.60729999999999995</v>
      </c>
      <c r="O643" s="54">
        <f t="shared" si="133"/>
        <v>6.6435774017141229</v>
      </c>
      <c r="P643" s="31">
        <f>Assumptions!$H$15</f>
        <v>0.94496666666666673</v>
      </c>
      <c r="Q643" s="10">
        <f t="shared" si="134"/>
        <v>6.1812611920397895</v>
      </c>
    </row>
    <row r="644" spans="2:17" x14ac:dyDescent="0.25">
      <c r="B644" s="13">
        <v>43921</v>
      </c>
      <c r="C644" s="16">
        <v>44531</v>
      </c>
      <c r="D644" s="14">
        <v>5.2249999999999996</v>
      </c>
      <c r="E644" s="18">
        <v>1332</v>
      </c>
      <c r="F644" s="10">
        <f t="shared" si="126"/>
        <v>14.0526</v>
      </c>
      <c r="H644" s="13">
        <v>43916</v>
      </c>
      <c r="I644" s="16">
        <v>44531</v>
      </c>
      <c r="J644" s="17">
        <v>0.47725172194303894</v>
      </c>
      <c r="L644" s="40" t="str">
        <f t="shared" si="131"/>
        <v>4392144531</v>
      </c>
      <c r="M644" s="53">
        <f t="shared" si="132"/>
        <v>44531</v>
      </c>
      <c r="N644" s="8">
        <f>VLOOKUP(B644,Assumptions!$B$6:$D$1323,3,FALSE)</f>
        <v>0.60729999999999995</v>
      </c>
      <c r="O644" s="54">
        <f t="shared" si="133"/>
        <v>7.4102343728818516</v>
      </c>
      <c r="P644" s="31">
        <f>Assumptions!$H$15</f>
        <v>0.94496666666666673</v>
      </c>
      <c r="Q644" s="10">
        <f t="shared" si="134"/>
        <v>6.9057264745609208</v>
      </c>
    </row>
    <row r="645" spans="2:17" x14ac:dyDescent="0.25">
      <c r="B645" s="13">
        <v>43935</v>
      </c>
      <c r="C645" s="16">
        <v>43952</v>
      </c>
      <c r="D645" s="14">
        <v>2.798</v>
      </c>
      <c r="E645" s="18">
        <v>5970</v>
      </c>
      <c r="F645" s="10">
        <f t="shared" si="126"/>
        <v>62.983499999999999</v>
      </c>
      <c r="H645" s="13">
        <v>43930</v>
      </c>
      <c r="I645" s="16">
        <v>43952</v>
      </c>
      <c r="J645" s="17">
        <v>0.29855361063358732</v>
      </c>
      <c r="L645" s="40" t="str">
        <f t="shared" si="131"/>
        <v>4393543952</v>
      </c>
      <c r="M645" s="53">
        <f t="shared" ref="M645:M664" si="135">IF(C645="",NA(),C645)</f>
        <v>43952</v>
      </c>
      <c r="N645" s="8">
        <f>VLOOKUP(B645,Assumptions!$B$6:$D$1323,3,FALSE)</f>
        <v>0.61912</v>
      </c>
      <c r="O645" s="54">
        <f t="shared" ref="O645:O664" si="136">(D645-J645)/N645/mmbtu_gj</f>
        <v>3.8266305353239685</v>
      </c>
      <c r="P645" s="31">
        <f>Assumptions!$H$15</f>
        <v>0.94496666666666673</v>
      </c>
      <c r="Q645" s="10">
        <f t="shared" ref="Q645:Q664" si="137">(O645-opex_2017)*P645-transport_2017</f>
        <v>3.5193403015299727</v>
      </c>
    </row>
    <row r="646" spans="2:17" x14ac:dyDescent="0.25">
      <c r="B646" s="13">
        <v>43935</v>
      </c>
      <c r="C646" s="16">
        <v>43983</v>
      </c>
      <c r="D646" s="14">
        <v>2.5</v>
      </c>
      <c r="E646" s="18">
        <v>7940</v>
      </c>
      <c r="F646" s="10">
        <f t="shared" si="126"/>
        <v>83.766999999999996</v>
      </c>
      <c r="H646" s="13">
        <v>43930</v>
      </c>
      <c r="I646" s="16">
        <v>43983</v>
      </c>
      <c r="J646" s="17">
        <v>0.32266033444529962</v>
      </c>
      <c r="L646" s="40" t="str">
        <f t="shared" si="131"/>
        <v>4393543983</v>
      </c>
      <c r="M646" s="53">
        <f t="shared" si="135"/>
        <v>43983</v>
      </c>
      <c r="N646" s="8">
        <f>VLOOKUP(B646,Assumptions!$B$6:$D$1323,3,FALSE)</f>
        <v>0.61912</v>
      </c>
      <c r="O646" s="54">
        <f t="shared" si="136"/>
        <v>3.3334879617465001</v>
      </c>
      <c r="P646" s="31">
        <f>Assumptions!$H$15</f>
        <v>0.94496666666666673</v>
      </c>
      <c r="Q646" s="10">
        <f t="shared" si="137"/>
        <v>3.0533370075850512</v>
      </c>
    </row>
    <row r="647" spans="2:17" x14ac:dyDescent="0.25">
      <c r="B647" s="13">
        <v>43935</v>
      </c>
      <c r="C647" s="16">
        <v>44013</v>
      </c>
      <c r="D647" s="14">
        <v>2.7250000000000001</v>
      </c>
      <c r="E647" s="18">
        <v>8042</v>
      </c>
      <c r="F647" s="10">
        <f t="shared" si="126"/>
        <v>84.843100000000007</v>
      </c>
      <c r="H647" s="13">
        <v>43930</v>
      </c>
      <c r="I647" s="16">
        <v>44013</v>
      </c>
      <c r="J647" s="17">
        <v>0.33335360033012207</v>
      </c>
      <c r="L647" s="40" t="str">
        <f t="shared" si="131"/>
        <v>4393544013</v>
      </c>
      <c r="M647" s="53">
        <f t="shared" si="135"/>
        <v>44013</v>
      </c>
      <c r="N647" s="8">
        <f>VLOOKUP(B647,Assumptions!$B$6:$D$1323,3,FALSE)</f>
        <v>0.61912</v>
      </c>
      <c r="O647" s="54">
        <f t="shared" si="136"/>
        <v>3.6615896950661639</v>
      </c>
      <c r="P647" s="31">
        <f>Assumptions!$H$15</f>
        <v>0.94496666666666673</v>
      </c>
      <c r="Q647" s="10">
        <f t="shared" si="137"/>
        <v>3.3633822088476895</v>
      </c>
    </row>
    <row r="648" spans="2:17" x14ac:dyDescent="0.25">
      <c r="B648" s="13">
        <v>43935</v>
      </c>
      <c r="C648" s="16">
        <v>44044</v>
      </c>
      <c r="D648" s="14">
        <v>2.95</v>
      </c>
      <c r="E648" s="18">
        <v>5445</v>
      </c>
      <c r="F648" s="10">
        <f t="shared" si="126"/>
        <v>57.444749999999999</v>
      </c>
      <c r="H648" s="13">
        <v>43930</v>
      </c>
      <c r="I648" s="16">
        <v>44044</v>
      </c>
      <c r="J648" s="17">
        <v>0.35932958517922814</v>
      </c>
      <c r="L648" s="40" t="str">
        <f t="shared" si="131"/>
        <v>4393544044</v>
      </c>
      <c r="M648" s="53">
        <f t="shared" si="135"/>
        <v>44044</v>
      </c>
      <c r="N648" s="8">
        <f>VLOOKUP(B648,Assumptions!$B$6:$D$1323,3,FALSE)</f>
        <v>0.61912</v>
      </c>
      <c r="O648" s="54">
        <f t="shared" si="136"/>
        <v>3.9662937194770449</v>
      </c>
      <c r="P648" s="31">
        <f>Assumptions!$H$15</f>
        <v>0.94496666666666673</v>
      </c>
      <c r="Q648" s="10">
        <f t="shared" si="137"/>
        <v>3.6513173551151583</v>
      </c>
    </row>
    <row r="649" spans="2:17" x14ac:dyDescent="0.25">
      <c r="B649" s="13">
        <v>43935</v>
      </c>
      <c r="C649" s="16">
        <v>44075</v>
      </c>
      <c r="D649" s="14">
        <v>3.1</v>
      </c>
      <c r="E649" s="18">
        <v>6556</v>
      </c>
      <c r="F649" s="10">
        <f t="shared" ref="F649:F712" si="138">E649*10000*mmbtu_gj/1000000</f>
        <v>69.165800000000004</v>
      </c>
      <c r="H649" s="13">
        <v>43930</v>
      </c>
      <c r="I649" s="16">
        <v>44075</v>
      </c>
      <c r="J649" s="17">
        <v>0.40741479515226492</v>
      </c>
      <c r="L649" s="40" t="str">
        <f t="shared" si="131"/>
        <v>4393544075</v>
      </c>
      <c r="M649" s="53">
        <f t="shared" si="135"/>
        <v>44075</v>
      </c>
      <c r="N649" s="8">
        <f>VLOOKUP(B649,Assumptions!$B$6:$D$1323,3,FALSE)</f>
        <v>0.61912</v>
      </c>
      <c r="O649" s="54">
        <f t="shared" si="136"/>
        <v>4.1223243705754129</v>
      </c>
      <c r="P649" s="31">
        <f>Assumptions!$H$15</f>
        <v>0.94496666666666673</v>
      </c>
      <c r="Q649" s="10">
        <f t="shared" si="137"/>
        <v>3.7987611193814135</v>
      </c>
    </row>
    <row r="650" spans="2:17" x14ac:dyDescent="0.25">
      <c r="B650" s="13">
        <v>43935</v>
      </c>
      <c r="C650" s="16">
        <v>44105</v>
      </c>
      <c r="D650" s="14">
        <v>3.4750000000000001</v>
      </c>
      <c r="E650" s="18">
        <v>5349</v>
      </c>
      <c r="F650" s="10">
        <f t="shared" si="138"/>
        <v>56.431950000000001</v>
      </c>
      <c r="H650" s="13">
        <v>43930</v>
      </c>
      <c r="I650" s="16">
        <v>44105</v>
      </c>
      <c r="J650" s="17">
        <v>0.45551791023780752</v>
      </c>
      <c r="L650" s="40" t="str">
        <f t="shared" si="131"/>
        <v>4393544105</v>
      </c>
      <c r="M650" s="53">
        <f t="shared" si="135"/>
        <v>44105</v>
      </c>
      <c r="N650" s="8">
        <f>VLOOKUP(B650,Assumptions!$B$6:$D$1323,3,FALSE)</f>
        <v>0.61912</v>
      </c>
      <c r="O650" s="54">
        <f t="shared" si="136"/>
        <v>4.6228006388553826</v>
      </c>
      <c r="P650" s="31">
        <f>Assumptions!$H$15</f>
        <v>0.94496666666666673</v>
      </c>
      <c r="Q650" s="10">
        <f t="shared" si="137"/>
        <v>4.2716945103637087</v>
      </c>
    </row>
    <row r="651" spans="2:17" x14ac:dyDescent="0.25">
      <c r="B651" s="13">
        <v>43935</v>
      </c>
      <c r="C651" s="16">
        <v>44136</v>
      </c>
      <c r="D651" s="14">
        <v>4.125</v>
      </c>
      <c r="E651" s="18">
        <v>4564</v>
      </c>
      <c r="F651" s="10">
        <f t="shared" si="138"/>
        <v>48.150199999999998</v>
      </c>
      <c r="H651" s="13">
        <v>43930</v>
      </c>
      <c r="I651" s="16">
        <v>44136</v>
      </c>
      <c r="J651" s="17">
        <v>0.52852698260465258</v>
      </c>
      <c r="L651" s="40" t="str">
        <f t="shared" si="131"/>
        <v>4393544136</v>
      </c>
      <c r="M651" s="53">
        <f t="shared" si="135"/>
        <v>44136</v>
      </c>
      <c r="N651" s="8">
        <f>VLOOKUP(B651,Assumptions!$B$6:$D$1323,3,FALSE)</f>
        <v>0.61912</v>
      </c>
      <c r="O651" s="54">
        <f t="shared" si="136"/>
        <v>5.5061686965498007</v>
      </c>
      <c r="P651" s="31">
        <f>Assumptions!$H$15</f>
        <v>0.94496666666666673</v>
      </c>
      <c r="Q651" s="10">
        <f t="shared" si="137"/>
        <v>5.106447879283011</v>
      </c>
    </row>
    <row r="652" spans="2:17" x14ac:dyDescent="0.25">
      <c r="B652" s="13">
        <v>43935</v>
      </c>
      <c r="C652" s="16">
        <v>44166</v>
      </c>
      <c r="D652" s="14">
        <v>4.625</v>
      </c>
      <c r="E652" s="18">
        <v>5403</v>
      </c>
      <c r="F652" s="10">
        <f t="shared" si="138"/>
        <v>57.001649999999998</v>
      </c>
      <c r="H652" s="13">
        <v>43930</v>
      </c>
      <c r="I652" s="16">
        <v>44166</v>
      </c>
      <c r="J652" s="17">
        <v>0.47356098365336008</v>
      </c>
      <c r="L652" s="40" t="str">
        <f t="shared" si="131"/>
        <v>4393544166</v>
      </c>
      <c r="M652" s="53">
        <f t="shared" si="135"/>
        <v>44166</v>
      </c>
      <c r="N652" s="8">
        <f>VLOOKUP(B652,Assumptions!$B$6:$D$1323,3,FALSE)</f>
        <v>0.61912</v>
      </c>
      <c r="O652" s="54">
        <f t="shared" si="136"/>
        <v>6.355816781297043</v>
      </c>
      <c r="P652" s="31">
        <f>Assumptions!$H$15</f>
        <v>0.94496666666666673</v>
      </c>
      <c r="Q652" s="10">
        <f t="shared" si="137"/>
        <v>5.9093369977663297</v>
      </c>
    </row>
    <row r="653" spans="2:17" x14ac:dyDescent="0.25">
      <c r="B653" s="13">
        <v>43935</v>
      </c>
      <c r="C653" s="16">
        <v>44197</v>
      </c>
      <c r="D653" s="14">
        <v>4.9000000000000004</v>
      </c>
      <c r="E653" s="18">
        <v>3825</v>
      </c>
      <c r="F653" s="10">
        <f t="shared" si="138"/>
        <v>40.353749999999998</v>
      </c>
      <c r="H653" s="13">
        <v>43930</v>
      </c>
      <c r="I653" s="16">
        <v>44197</v>
      </c>
      <c r="J653" s="17">
        <v>0.45274425348787084</v>
      </c>
      <c r="L653" s="40" t="str">
        <f t="shared" si="131"/>
        <v>4393544197</v>
      </c>
      <c r="M653" s="53">
        <f t="shared" si="135"/>
        <v>44197</v>
      </c>
      <c r="N653" s="8">
        <f>VLOOKUP(B653,Assumptions!$B$6:$D$1323,3,FALSE)</f>
        <v>0.61912</v>
      </c>
      <c r="O653" s="54">
        <f t="shared" si="136"/>
        <v>6.8087096048146147</v>
      </c>
      <c r="P653" s="31">
        <f>Assumptions!$H$15</f>
        <v>0.94496666666666673</v>
      </c>
      <c r="Q653" s="10">
        <f t="shared" si="137"/>
        <v>6.3373056195629847</v>
      </c>
    </row>
    <row r="654" spans="2:17" x14ac:dyDescent="0.25">
      <c r="B654" s="13">
        <v>43935</v>
      </c>
      <c r="C654" s="16">
        <v>44228</v>
      </c>
      <c r="D654" s="14">
        <v>4.9249999999999998</v>
      </c>
      <c r="E654" s="18">
        <v>3890</v>
      </c>
      <c r="F654" s="10">
        <f t="shared" si="138"/>
        <v>41.039499999999997</v>
      </c>
      <c r="H654" s="13">
        <v>43930</v>
      </c>
      <c r="I654" s="16">
        <v>44228</v>
      </c>
      <c r="J654" s="17">
        <v>0.41161636829116865</v>
      </c>
      <c r="L654" s="40" t="str">
        <f t="shared" si="131"/>
        <v>4393544228</v>
      </c>
      <c r="M654" s="53">
        <f t="shared" si="135"/>
        <v>44228</v>
      </c>
      <c r="N654" s="8">
        <f>VLOOKUP(B654,Assumptions!$B$6:$D$1323,3,FALSE)</f>
        <v>0.61912</v>
      </c>
      <c r="O654" s="54">
        <f t="shared" si="136"/>
        <v>6.9099508179915219</v>
      </c>
      <c r="P654" s="31">
        <f>Assumptions!$H$15</f>
        <v>0.94496666666666673</v>
      </c>
      <c r="Q654" s="10">
        <f t="shared" si="137"/>
        <v>6.4329751913080555</v>
      </c>
    </row>
    <row r="655" spans="2:17" x14ac:dyDescent="0.25">
      <c r="B655" s="13">
        <v>43935</v>
      </c>
      <c r="C655" s="16">
        <v>44256</v>
      </c>
      <c r="D655" s="14">
        <v>4.6500000000000004</v>
      </c>
      <c r="E655" s="18">
        <v>3483</v>
      </c>
      <c r="F655" s="10">
        <f t="shared" si="138"/>
        <v>36.745649999999998</v>
      </c>
      <c r="H655" s="13">
        <v>43930</v>
      </c>
      <c r="I655" s="16">
        <v>44256</v>
      </c>
      <c r="J655" s="17">
        <v>0.36898529937373015</v>
      </c>
      <c r="L655" s="40" t="str">
        <f t="shared" si="131"/>
        <v>4393544256</v>
      </c>
      <c r="M655" s="53">
        <f t="shared" si="135"/>
        <v>44256</v>
      </c>
      <c r="N655" s="8">
        <f>VLOOKUP(B655,Assumptions!$B$6:$D$1323,3,FALSE)</f>
        <v>0.61912</v>
      </c>
      <c r="O655" s="54">
        <f t="shared" si="136"/>
        <v>6.554196019279269</v>
      </c>
      <c r="P655" s="31">
        <f>Assumptions!$H$15</f>
        <v>0.94496666666666673</v>
      </c>
      <c r="Q655" s="10">
        <f t="shared" si="137"/>
        <v>6.0967987650182671</v>
      </c>
    </row>
    <row r="656" spans="2:17" x14ac:dyDescent="0.25">
      <c r="B656" s="13">
        <v>43935</v>
      </c>
      <c r="C656" s="16">
        <v>44287</v>
      </c>
      <c r="D656" s="14">
        <v>4.2</v>
      </c>
      <c r="E656" s="18">
        <v>2874</v>
      </c>
      <c r="F656" s="10">
        <f t="shared" si="138"/>
        <v>30.320699999999999</v>
      </c>
      <c r="H656" s="13">
        <v>43930</v>
      </c>
      <c r="I656" s="16">
        <v>44287</v>
      </c>
      <c r="J656" s="17">
        <v>0.33915759213290703</v>
      </c>
      <c r="L656" s="40" t="str">
        <f t="shared" si="131"/>
        <v>4393544287</v>
      </c>
      <c r="M656" s="53">
        <f t="shared" si="135"/>
        <v>44287</v>
      </c>
      <c r="N656" s="8">
        <f>VLOOKUP(B656,Assumptions!$B$6:$D$1323,3,FALSE)</f>
        <v>0.61912</v>
      </c>
      <c r="O656" s="54">
        <f t="shared" si="136"/>
        <v>5.9109159183698337</v>
      </c>
      <c r="P656" s="31">
        <f>Assumptions!$H$15</f>
        <v>0.94496666666666673</v>
      </c>
      <c r="Q656" s="10">
        <f t="shared" si="137"/>
        <v>5.4889205123288809</v>
      </c>
    </row>
    <row r="657" spans="2:17" x14ac:dyDescent="0.25">
      <c r="B657" s="13">
        <v>43935</v>
      </c>
      <c r="C657" s="16">
        <v>44317</v>
      </c>
      <c r="D657" s="14">
        <v>4.0999999999999996</v>
      </c>
      <c r="E657" s="18">
        <v>2848</v>
      </c>
      <c r="F657" s="10">
        <f t="shared" si="138"/>
        <v>30.046399999999998</v>
      </c>
      <c r="H657" s="13">
        <v>43930</v>
      </c>
      <c r="I657" s="16">
        <v>44317</v>
      </c>
      <c r="J657" s="17">
        <v>0.33318747128295811</v>
      </c>
      <c r="L657" s="40" t="str">
        <f t="shared" si="131"/>
        <v>4393544317</v>
      </c>
      <c r="M657" s="53">
        <f t="shared" si="135"/>
        <v>44317</v>
      </c>
      <c r="N657" s="8">
        <f>VLOOKUP(B657,Assumptions!$B$6:$D$1323,3,FALSE)</f>
        <v>0.61912</v>
      </c>
      <c r="O657" s="54">
        <f t="shared" si="136"/>
        <v>5.7669569967785526</v>
      </c>
      <c r="P657" s="31">
        <f>Assumptions!$H$15</f>
        <v>0.94496666666666673</v>
      </c>
      <c r="Q657" s="10">
        <f t="shared" si="137"/>
        <v>5.3528841300558403</v>
      </c>
    </row>
    <row r="658" spans="2:17" x14ac:dyDescent="0.25">
      <c r="B658" s="13">
        <v>43935</v>
      </c>
      <c r="C658" s="16">
        <v>44348</v>
      </c>
      <c r="D658" s="14">
        <v>4</v>
      </c>
      <c r="E658" s="18">
        <v>2848</v>
      </c>
      <c r="F658" s="10">
        <f t="shared" si="138"/>
        <v>30.046399999999998</v>
      </c>
      <c r="H658" s="13">
        <v>43930</v>
      </c>
      <c r="I658" s="16">
        <v>44348</v>
      </c>
      <c r="J658" s="17">
        <v>0.31483541750426947</v>
      </c>
      <c r="L658" s="40" t="str">
        <f t="shared" si="131"/>
        <v>4393544348</v>
      </c>
      <c r="M658" s="53">
        <f t="shared" si="135"/>
        <v>44348</v>
      </c>
      <c r="N658" s="8">
        <f>VLOOKUP(B658,Assumptions!$B$6:$D$1323,3,FALSE)</f>
        <v>0.61912</v>
      </c>
      <c r="O658" s="54">
        <f t="shared" si="136"/>
        <v>5.6419547060768265</v>
      </c>
      <c r="P658" s="31">
        <f>Assumptions!$H$15</f>
        <v>0.94496666666666673</v>
      </c>
      <c r="Q658" s="10">
        <f t="shared" si="137"/>
        <v>5.2347611320857323</v>
      </c>
    </row>
    <row r="659" spans="2:17" x14ac:dyDescent="0.25">
      <c r="B659" s="13">
        <v>43935</v>
      </c>
      <c r="C659" s="16">
        <v>44378</v>
      </c>
      <c r="D659" s="14">
        <v>4.0999999999999996</v>
      </c>
      <c r="E659" s="18">
        <v>2717</v>
      </c>
      <c r="F659" s="10">
        <f t="shared" si="138"/>
        <v>28.664349999999999</v>
      </c>
      <c r="H659" s="13">
        <v>43930</v>
      </c>
      <c r="I659" s="16">
        <v>44378</v>
      </c>
      <c r="J659" s="17">
        <v>0.32432028573638128</v>
      </c>
      <c r="L659" s="40" t="str">
        <f t="shared" si="131"/>
        <v>4393544378</v>
      </c>
      <c r="M659" s="53">
        <f t="shared" si="135"/>
        <v>44378</v>
      </c>
      <c r="N659" s="8">
        <f>VLOOKUP(B659,Assumptions!$B$6:$D$1323,3,FALSE)</f>
        <v>0.61912</v>
      </c>
      <c r="O659" s="54">
        <f t="shared" si="136"/>
        <v>5.7805325802034542</v>
      </c>
      <c r="P659" s="31">
        <f>Assumptions!$H$15</f>
        <v>0.94496666666666673</v>
      </c>
      <c r="Q659" s="10">
        <f t="shared" si="137"/>
        <v>5.3657126038729244</v>
      </c>
    </row>
    <row r="660" spans="2:17" x14ac:dyDescent="0.25">
      <c r="B660" s="13">
        <v>43935</v>
      </c>
      <c r="C660" s="16">
        <v>44409</v>
      </c>
      <c r="D660" s="14">
        <v>4.2</v>
      </c>
      <c r="E660" s="18">
        <v>2698</v>
      </c>
      <c r="F660" s="10">
        <f t="shared" si="138"/>
        <v>28.463899999999999</v>
      </c>
      <c r="H660" s="13">
        <v>43930</v>
      </c>
      <c r="I660" s="16">
        <v>44409</v>
      </c>
      <c r="J660" s="17">
        <v>0.36325867898576836</v>
      </c>
      <c r="L660" s="40" t="str">
        <f t="shared" si="131"/>
        <v>4393544409</v>
      </c>
      <c r="M660" s="53">
        <f t="shared" si="135"/>
        <v>44409</v>
      </c>
      <c r="N660" s="8">
        <f>VLOOKUP(B660,Assumptions!$B$6:$D$1323,3,FALSE)</f>
        <v>0.61912</v>
      </c>
      <c r="O660" s="54">
        <f t="shared" si="136"/>
        <v>5.8740173654430663</v>
      </c>
      <c r="P660" s="31">
        <f>Assumptions!$H$15</f>
        <v>0.94496666666666673</v>
      </c>
      <c r="Q660" s="10">
        <f t="shared" si="137"/>
        <v>5.4540526097648501</v>
      </c>
    </row>
    <row r="661" spans="2:17" x14ac:dyDescent="0.25">
      <c r="B661" s="13">
        <v>43935</v>
      </c>
      <c r="C661" s="16">
        <v>44440</v>
      </c>
      <c r="D661" s="14">
        <v>4.3</v>
      </c>
      <c r="E661" s="18">
        <v>2717</v>
      </c>
      <c r="F661" s="10">
        <f t="shared" si="138"/>
        <v>28.664349999999999</v>
      </c>
      <c r="H661" s="13">
        <v>43930</v>
      </c>
      <c r="I661" s="16">
        <v>44440</v>
      </c>
      <c r="J661" s="17">
        <v>0.40711850170460367</v>
      </c>
      <c r="L661" s="40" t="str">
        <f t="shared" si="131"/>
        <v>4393544440</v>
      </c>
      <c r="M661" s="53">
        <f t="shared" si="135"/>
        <v>44440</v>
      </c>
      <c r="N661" s="8">
        <f>VLOOKUP(B661,Assumptions!$B$6:$D$1323,3,FALSE)</f>
        <v>0.61912</v>
      </c>
      <c r="O661" s="54">
        <f t="shared" si="136"/>
        <v>5.9599674852602229</v>
      </c>
      <c r="P661" s="31">
        <f>Assumptions!$H$15</f>
        <v>0.94496666666666673</v>
      </c>
      <c r="Q661" s="10">
        <f t="shared" si="137"/>
        <v>5.5352726079880696</v>
      </c>
    </row>
    <row r="662" spans="2:17" x14ac:dyDescent="0.25">
      <c r="B662" s="13">
        <v>43935</v>
      </c>
      <c r="C662" s="16">
        <v>44470</v>
      </c>
      <c r="D662" s="14">
        <v>4.6749999999999998</v>
      </c>
      <c r="E662" s="18">
        <v>1446</v>
      </c>
      <c r="F662" s="10">
        <f t="shared" si="138"/>
        <v>15.2553</v>
      </c>
      <c r="H662" s="13">
        <v>43930</v>
      </c>
      <c r="I662" s="16">
        <v>44470</v>
      </c>
      <c r="J662" s="17">
        <v>0.52367131856595472</v>
      </c>
      <c r="L662" s="40" t="str">
        <f t="shared" si="131"/>
        <v>4393544470</v>
      </c>
      <c r="M662" s="53">
        <f t="shared" si="135"/>
        <v>44470</v>
      </c>
      <c r="N662" s="8">
        <f>VLOOKUP(B662,Assumptions!$B$6:$D$1323,3,FALSE)</f>
        <v>0.61912</v>
      </c>
      <c r="O662" s="54">
        <f t="shared" si="136"/>
        <v>6.3556478595120254</v>
      </c>
      <c r="P662" s="31">
        <f>Assumptions!$H$15</f>
        <v>0.94496666666666673</v>
      </c>
      <c r="Q662" s="10">
        <f t="shared" si="137"/>
        <v>5.9091773723102143</v>
      </c>
    </row>
    <row r="663" spans="2:17" x14ac:dyDescent="0.25">
      <c r="B663" s="13">
        <v>43935</v>
      </c>
      <c r="C663" s="16">
        <v>44501</v>
      </c>
      <c r="D663" s="14">
        <v>5.0250000000000004</v>
      </c>
      <c r="E663" s="18">
        <v>1446</v>
      </c>
      <c r="F663" s="10">
        <f t="shared" si="138"/>
        <v>15.2553</v>
      </c>
      <c r="H663" s="13">
        <v>43930</v>
      </c>
      <c r="I663" s="16">
        <v>44501</v>
      </c>
      <c r="J663" s="17">
        <v>0.5471300788156781</v>
      </c>
      <c r="L663" s="40" t="str">
        <f t="shared" si="131"/>
        <v>4393544501</v>
      </c>
      <c r="M663" s="53">
        <f t="shared" si="135"/>
        <v>44501</v>
      </c>
      <c r="N663" s="8">
        <f>VLOOKUP(B663,Assumptions!$B$6:$D$1323,3,FALSE)</f>
        <v>0.61912</v>
      </c>
      <c r="O663" s="54">
        <f t="shared" si="136"/>
        <v>6.8555796381598979</v>
      </c>
      <c r="P663" s="31">
        <f>Assumptions!$H$15</f>
        <v>0.94496666666666673</v>
      </c>
      <c r="Q663" s="10">
        <f t="shared" si="137"/>
        <v>6.3815962387398324</v>
      </c>
    </row>
    <row r="664" spans="2:17" x14ac:dyDescent="0.25">
      <c r="B664" s="13">
        <v>43935</v>
      </c>
      <c r="C664" s="16">
        <v>44531</v>
      </c>
      <c r="D664" s="14">
        <v>5.5250000000000004</v>
      </c>
      <c r="E664" s="18">
        <v>1446</v>
      </c>
      <c r="F664" s="10">
        <f t="shared" si="138"/>
        <v>15.2553</v>
      </c>
      <c r="H664" s="13">
        <v>43930</v>
      </c>
      <c r="I664" s="16">
        <v>44531</v>
      </c>
      <c r="J664" s="17">
        <v>0.48243411703572608</v>
      </c>
      <c r="L664" s="40" t="str">
        <f t="shared" si="131"/>
        <v>4393544531</v>
      </c>
      <c r="M664" s="53">
        <f t="shared" si="135"/>
        <v>44531</v>
      </c>
      <c r="N664" s="8">
        <f>VLOOKUP(B664,Assumptions!$B$6:$D$1323,3,FALSE)</f>
        <v>0.61912</v>
      </c>
      <c r="O664" s="54">
        <f t="shared" si="136"/>
        <v>7.7201242107958681</v>
      </c>
      <c r="P664" s="31">
        <f>Assumptions!$H$15</f>
        <v>0.94496666666666673</v>
      </c>
      <c r="Q664" s="10">
        <f t="shared" si="137"/>
        <v>7.1985620417284029</v>
      </c>
    </row>
    <row r="665" spans="2:17" x14ac:dyDescent="0.25">
      <c r="B665" s="13">
        <v>43950</v>
      </c>
      <c r="C665" s="16">
        <v>43983</v>
      </c>
      <c r="D665" s="14">
        <v>2</v>
      </c>
      <c r="E665" s="18">
        <v>8762</v>
      </c>
      <c r="F665" s="10">
        <f t="shared" si="138"/>
        <v>92.439099999999996</v>
      </c>
      <c r="H665" s="13">
        <v>43944</v>
      </c>
      <c r="I665" s="16">
        <v>43983</v>
      </c>
      <c r="J665" s="17">
        <v>0.26983236387100829</v>
      </c>
      <c r="L665" s="40" t="str">
        <f t="shared" si="131"/>
        <v>4395043983</v>
      </c>
      <c r="M665" s="53">
        <f t="shared" ref="M665:M683" si="139">IF(C665="",NA(),C665)</f>
        <v>43983</v>
      </c>
      <c r="N665" s="8">
        <f>VLOOKUP(B665,Assumptions!$B$6:$D$1323,3,FALSE)</f>
        <v>0.64290000000000003</v>
      </c>
      <c r="O665" s="54">
        <f t="shared" ref="O665:O683" si="140">(D665-J665)/N665/mmbtu_gj</f>
        <v>2.5508933323145371</v>
      </c>
      <c r="P665" s="31">
        <f>Assumptions!$H$15</f>
        <v>0.94496666666666673</v>
      </c>
      <c r="Q665" s="10">
        <f t="shared" ref="Q665:Q683" si="141">(O665-opex_2017)*P665-transport_2017</f>
        <v>2.3138111692594938</v>
      </c>
    </row>
    <row r="666" spans="2:17" x14ac:dyDescent="0.25">
      <c r="B666" s="13">
        <v>43950</v>
      </c>
      <c r="C666" s="16">
        <v>44013</v>
      </c>
      <c r="D666" s="14">
        <v>2.375</v>
      </c>
      <c r="E666" s="18">
        <v>7425</v>
      </c>
      <c r="F666" s="10">
        <f t="shared" si="138"/>
        <v>78.333749999999995</v>
      </c>
      <c r="H666" s="13">
        <v>43944</v>
      </c>
      <c r="I666" s="16">
        <v>44013</v>
      </c>
      <c r="J666" s="17">
        <v>0.287799775803874</v>
      </c>
      <c r="L666" s="40" t="str">
        <f t="shared" si="131"/>
        <v>4395044013</v>
      </c>
      <c r="M666" s="53">
        <f t="shared" si="139"/>
        <v>44013</v>
      </c>
      <c r="N666" s="8">
        <f>VLOOKUP(B666,Assumptions!$B$6:$D$1323,3,FALSE)</f>
        <v>0.64290000000000003</v>
      </c>
      <c r="O666" s="54">
        <f t="shared" si="140"/>
        <v>3.0772885955834393</v>
      </c>
      <c r="P666" s="31">
        <f>Assumptions!$H$15</f>
        <v>0.94496666666666673</v>
      </c>
      <c r="Q666" s="10">
        <f t="shared" si="141"/>
        <v>2.8112371465398307</v>
      </c>
    </row>
    <row r="667" spans="2:17" x14ac:dyDescent="0.25">
      <c r="B667" s="13">
        <v>43950</v>
      </c>
      <c r="C667" s="16">
        <v>44044</v>
      </c>
      <c r="D667" s="14">
        <v>2.5750000000000002</v>
      </c>
      <c r="E667" s="18">
        <v>6146</v>
      </c>
      <c r="F667" s="10">
        <f t="shared" si="138"/>
        <v>64.840299999999999</v>
      </c>
      <c r="H667" s="13">
        <v>43944</v>
      </c>
      <c r="I667" s="16">
        <v>44044</v>
      </c>
      <c r="J667" s="17">
        <v>0.31884942428717805</v>
      </c>
      <c r="L667" s="40" t="str">
        <f t="shared" si="131"/>
        <v>4395044044</v>
      </c>
      <c r="M667" s="53">
        <f t="shared" si="139"/>
        <v>44044</v>
      </c>
      <c r="N667" s="8">
        <f>VLOOKUP(B667,Assumptions!$B$6:$D$1323,3,FALSE)</f>
        <v>0.64290000000000003</v>
      </c>
      <c r="O667" s="54">
        <f t="shared" si="140"/>
        <v>3.3263825655413926</v>
      </c>
      <c r="P667" s="31">
        <f>Assumptions!$H$15</f>
        <v>0.94496666666666673</v>
      </c>
      <c r="Q667" s="10">
        <f t="shared" si="141"/>
        <v>3.0466226450177647</v>
      </c>
    </row>
    <row r="668" spans="2:17" x14ac:dyDescent="0.25">
      <c r="B668" s="13">
        <v>43950</v>
      </c>
      <c r="C668" s="16">
        <v>44075</v>
      </c>
      <c r="D668" s="14">
        <v>2.75</v>
      </c>
      <c r="E668" s="18">
        <v>7920</v>
      </c>
      <c r="F668" s="10">
        <f t="shared" si="138"/>
        <v>83.555999999999997</v>
      </c>
      <c r="H668" s="13">
        <v>43944</v>
      </c>
      <c r="I668" s="16">
        <v>44075</v>
      </c>
      <c r="J668" s="17">
        <v>0.37948063162232298</v>
      </c>
      <c r="L668" s="40" t="str">
        <f t="shared" si="131"/>
        <v>4395044075</v>
      </c>
      <c r="M668" s="53">
        <f t="shared" si="139"/>
        <v>44075</v>
      </c>
      <c r="N668" s="8">
        <f>VLOOKUP(B668,Assumptions!$B$6:$D$1323,3,FALSE)</f>
        <v>0.64290000000000003</v>
      </c>
      <c r="O668" s="54">
        <f t="shared" si="140"/>
        <v>3.4950035618781263</v>
      </c>
      <c r="P668" s="31">
        <f>Assumptions!$H$15</f>
        <v>0.94496666666666673</v>
      </c>
      <c r="Q668" s="10">
        <f t="shared" si="141"/>
        <v>3.2059638658561003</v>
      </c>
    </row>
    <row r="669" spans="2:17" x14ac:dyDescent="0.25">
      <c r="B669" s="13">
        <v>43950</v>
      </c>
      <c r="C669" s="16">
        <v>44105</v>
      </c>
      <c r="D669" s="14">
        <v>3.1</v>
      </c>
      <c r="E669" s="18">
        <v>5555</v>
      </c>
      <c r="F669" s="10">
        <f t="shared" si="138"/>
        <v>58.605249999999998</v>
      </c>
      <c r="H669" s="13">
        <v>43944</v>
      </c>
      <c r="I669" s="16">
        <v>44105</v>
      </c>
      <c r="J669" s="17">
        <v>0.43981163175983162</v>
      </c>
      <c r="L669" s="40" t="str">
        <f t="shared" si="131"/>
        <v>4395044105</v>
      </c>
      <c r="M669" s="53">
        <f t="shared" si="139"/>
        <v>44105</v>
      </c>
      <c r="N669" s="8">
        <f>VLOOKUP(B669,Assumptions!$B$6:$D$1323,3,FALSE)</f>
        <v>0.64290000000000003</v>
      </c>
      <c r="O669" s="54">
        <f t="shared" si="140"/>
        <v>3.9220805137859016</v>
      </c>
      <c r="P669" s="31">
        <f>Assumptions!$H$15</f>
        <v>0.94496666666666673</v>
      </c>
      <c r="Q669" s="10">
        <f t="shared" si="141"/>
        <v>3.6095373495105512</v>
      </c>
    </row>
    <row r="670" spans="2:17" x14ac:dyDescent="0.25">
      <c r="B670" s="13">
        <v>43950</v>
      </c>
      <c r="C670" s="16">
        <v>44136</v>
      </c>
      <c r="D670" s="14">
        <v>3.8</v>
      </c>
      <c r="E670" s="18">
        <v>5494</v>
      </c>
      <c r="F670" s="10">
        <f t="shared" si="138"/>
        <v>57.9617</v>
      </c>
      <c r="H670" s="13">
        <v>43944</v>
      </c>
      <c r="I670" s="16">
        <v>44136</v>
      </c>
      <c r="J670" s="17">
        <v>0.52129141783340094</v>
      </c>
      <c r="L670" s="40" t="str">
        <f t="shared" si="131"/>
        <v>4395044136</v>
      </c>
      <c r="M670" s="53">
        <f t="shared" si="139"/>
        <v>44136</v>
      </c>
      <c r="N670" s="8">
        <f>VLOOKUP(B670,Assumptions!$B$6:$D$1323,3,FALSE)</f>
        <v>0.64290000000000003</v>
      </c>
      <c r="O670" s="54">
        <f t="shared" si="140"/>
        <v>4.8340031833930803</v>
      </c>
      <c r="P670" s="31">
        <f>Assumptions!$H$15</f>
        <v>0.94496666666666673</v>
      </c>
      <c r="Q670" s="10">
        <f t="shared" si="141"/>
        <v>4.4712738748670153</v>
      </c>
    </row>
    <row r="671" spans="2:17" x14ac:dyDescent="0.25">
      <c r="B671" s="13">
        <v>43950</v>
      </c>
      <c r="C671" s="16">
        <v>44166</v>
      </c>
      <c r="D671" s="14">
        <v>4.2</v>
      </c>
      <c r="E671" s="18">
        <v>5611</v>
      </c>
      <c r="F671" s="10">
        <f t="shared" si="138"/>
        <v>59.19605</v>
      </c>
      <c r="H671" s="13">
        <v>43944</v>
      </c>
      <c r="I671" s="16">
        <v>44166</v>
      </c>
      <c r="J671" s="17">
        <v>0.46487822185052852</v>
      </c>
      <c r="L671" s="40" t="str">
        <f t="shared" si="131"/>
        <v>4395044166</v>
      </c>
      <c r="M671" s="53">
        <f t="shared" si="139"/>
        <v>44166</v>
      </c>
      <c r="N671" s="8">
        <f>VLOOKUP(B671,Assumptions!$B$6:$D$1323,3,FALSE)</f>
        <v>0.64290000000000003</v>
      </c>
      <c r="O671" s="54">
        <f t="shared" si="140"/>
        <v>5.5069214336835257</v>
      </c>
      <c r="P671" s="31">
        <f>Assumptions!$H$15</f>
        <v>0.94496666666666673</v>
      </c>
      <c r="Q671" s="10">
        <f t="shared" si="141"/>
        <v>5.1071591907831433</v>
      </c>
    </row>
    <row r="672" spans="2:17" x14ac:dyDescent="0.25">
      <c r="B672" s="13">
        <v>43950</v>
      </c>
      <c r="C672" s="16">
        <v>44197</v>
      </c>
      <c r="D672" s="14">
        <v>4.5750000000000002</v>
      </c>
      <c r="E672" s="18">
        <v>4246</v>
      </c>
      <c r="F672" s="10">
        <f t="shared" si="138"/>
        <v>44.795299999999997</v>
      </c>
      <c r="H672" s="13">
        <v>43944</v>
      </c>
      <c r="I672" s="16">
        <v>44197</v>
      </c>
      <c r="J672" s="17">
        <v>0.4408888015486031</v>
      </c>
      <c r="L672" s="40" t="str">
        <f t="shared" si="131"/>
        <v>4395044197</v>
      </c>
      <c r="M672" s="53">
        <f t="shared" si="139"/>
        <v>44197</v>
      </c>
      <c r="N672" s="8">
        <f>VLOOKUP(B672,Assumptions!$B$6:$D$1323,3,FALSE)</f>
        <v>0.64290000000000003</v>
      </c>
      <c r="O672" s="54">
        <f t="shared" si="140"/>
        <v>6.0951762540021885</v>
      </c>
      <c r="P672" s="31">
        <f>Assumptions!$H$15</f>
        <v>0.94496666666666673</v>
      </c>
      <c r="Q672" s="10">
        <f t="shared" si="141"/>
        <v>5.6630403874902688</v>
      </c>
    </row>
    <row r="673" spans="2:17" x14ac:dyDescent="0.25">
      <c r="B673" s="13">
        <v>43950</v>
      </c>
      <c r="C673" s="16">
        <v>44228</v>
      </c>
      <c r="D673" s="14">
        <v>4.6749999999999998</v>
      </c>
      <c r="E673" s="18">
        <v>4251</v>
      </c>
      <c r="F673" s="10">
        <f t="shared" si="138"/>
        <v>44.848050000000001</v>
      </c>
      <c r="H673" s="13">
        <v>43944</v>
      </c>
      <c r="I673" s="16">
        <v>44228</v>
      </c>
      <c r="J673" s="17">
        <v>0.40069174505304583</v>
      </c>
      <c r="L673" s="40" t="str">
        <f t="shared" si="131"/>
        <v>4395044228</v>
      </c>
      <c r="M673" s="53">
        <f t="shared" si="139"/>
        <v>44228</v>
      </c>
      <c r="N673" s="8">
        <f>VLOOKUP(B673,Assumptions!$B$6:$D$1323,3,FALSE)</f>
        <v>0.64290000000000003</v>
      </c>
      <c r="O673" s="54">
        <f t="shared" si="140"/>
        <v>6.3018774598025589</v>
      </c>
      <c r="P673" s="31">
        <f>Assumptions!$H$15</f>
        <v>0.94496666666666673</v>
      </c>
      <c r="Q673" s="10">
        <f t="shared" si="141"/>
        <v>5.8583661369314255</v>
      </c>
    </row>
    <row r="674" spans="2:17" x14ac:dyDescent="0.25">
      <c r="B674" s="13">
        <v>43950</v>
      </c>
      <c r="C674" s="16">
        <v>44256</v>
      </c>
      <c r="D674" s="14">
        <v>4.25</v>
      </c>
      <c r="E674" s="18">
        <v>3844</v>
      </c>
      <c r="F674" s="10">
        <f t="shared" si="138"/>
        <v>40.554200000000002</v>
      </c>
      <c r="H674" s="13">
        <v>43944</v>
      </c>
      <c r="I674" s="16">
        <v>44256</v>
      </c>
      <c r="J674" s="17">
        <v>0.35477702743814366</v>
      </c>
      <c r="L674" s="40" t="str">
        <f t="shared" si="131"/>
        <v>4395044256</v>
      </c>
      <c r="M674" s="53">
        <f t="shared" si="139"/>
        <v>44256</v>
      </c>
      <c r="N674" s="8">
        <f>VLOOKUP(B674,Assumptions!$B$6:$D$1323,3,FALSE)</f>
        <v>0.64290000000000003</v>
      </c>
      <c r="O674" s="54">
        <f t="shared" si="140"/>
        <v>5.7429685431046034</v>
      </c>
      <c r="P674" s="31">
        <f>Assumptions!$H$15</f>
        <v>0.94496666666666673</v>
      </c>
      <c r="Q674" s="10">
        <f t="shared" si="141"/>
        <v>5.330215840949081</v>
      </c>
    </row>
    <row r="675" spans="2:17" x14ac:dyDescent="0.25">
      <c r="B675" s="13">
        <v>43950</v>
      </c>
      <c r="C675" s="16">
        <v>44287</v>
      </c>
      <c r="D675" s="14">
        <v>3.9249999999999998</v>
      </c>
      <c r="E675" s="18">
        <v>3081</v>
      </c>
      <c r="F675" s="10">
        <f t="shared" si="138"/>
        <v>32.504549999999995</v>
      </c>
      <c r="H675" s="13">
        <v>43944</v>
      </c>
      <c r="I675" s="16">
        <v>44287</v>
      </c>
      <c r="J675" s="17">
        <v>0.32725432713821473</v>
      </c>
      <c r="L675" s="40" t="str">
        <f t="shared" si="131"/>
        <v>4395044287</v>
      </c>
      <c r="M675" s="53">
        <f t="shared" si="139"/>
        <v>44287</v>
      </c>
      <c r="N675" s="8">
        <f>VLOOKUP(B675,Assumptions!$B$6:$D$1323,3,FALSE)</f>
        <v>0.64290000000000003</v>
      </c>
      <c r="O675" s="54">
        <f t="shared" si="140"/>
        <v>5.304379331010896</v>
      </c>
      <c r="P675" s="31">
        <f>Assumptions!$H$15</f>
        <v>0.94496666666666673</v>
      </c>
      <c r="Q675" s="10">
        <f t="shared" si="141"/>
        <v>4.9157636551609301</v>
      </c>
    </row>
    <row r="676" spans="2:17" x14ac:dyDescent="0.25">
      <c r="B676" s="13">
        <v>43950</v>
      </c>
      <c r="C676" s="16">
        <v>44317</v>
      </c>
      <c r="D676" s="14">
        <v>3.8250000000000002</v>
      </c>
      <c r="E676" s="18">
        <v>3026</v>
      </c>
      <c r="F676" s="10">
        <f t="shared" si="138"/>
        <v>31.924299999999995</v>
      </c>
      <c r="H676" s="13">
        <v>43944</v>
      </c>
      <c r="I676" s="16">
        <v>44317</v>
      </c>
      <c r="J676" s="17">
        <v>0.31857606300459612</v>
      </c>
      <c r="L676" s="40" t="str">
        <f t="shared" si="131"/>
        <v>4395044317</v>
      </c>
      <c r="M676" s="53">
        <f t="shared" si="139"/>
        <v>44317</v>
      </c>
      <c r="N676" s="8">
        <f>VLOOKUP(B676,Assumptions!$B$6:$D$1323,3,FALSE)</f>
        <v>0.64290000000000003</v>
      </c>
      <c r="O676" s="54">
        <f t="shared" si="140"/>
        <v>5.1697380383104177</v>
      </c>
      <c r="P676" s="31">
        <f>Assumptions!$H$15</f>
        <v>0.94496666666666673</v>
      </c>
      <c r="Q676" s="10">
        <f t="shared" si="141"/>
        <v>4.788532121602068</v>
      </c>
    </row>
    <row r="677" spans="2:17" x14ac:dyDescent="0.25">
      <c r="B677" s="13">
        <v>43950</v>
      </c>
      <c r="C677" s="16">
        <v>44348</v>
      </c>
      <c r="D677" s="14">
        <v>3.7250000000000001</v>
      </c>
      <c r="E677" s="18">
        <v>3026</v>
      </c>
      <c r="F677" s="10">
        <f t="shared" si="138"/>
        <v>31.924299999999995</v>
      </c>
      <c r="H677" s="13">
        <v>43944</v>
      </c>
      <c r="I677" s="16">
        <v>44348</v>
      </c>
      <c r="J677" s="17">
        <v>0.3050017213149504</v>
      </c>
      <c r="L677" s="40" t="str">
        <f t="shared" si="131"/>
        <v>4395044348</v>
      </c>
      <c r="M677" s="53">
        <f t="shared" si="139"/>
        <v>44348</v>
      </c>
      <c r="N677" s="8">
        <f>VLOOKUP(B677,Assumptions!$B$6:$D$1323,3,FALSE)</f>
        <v>0.64290000000000003</v>
      </c>
      <c r="O677" s="54">
        <f t="shared" si="140"/>
        <v>5.0423153360698221</v>
      </c>
      <c r="P677" s="31">
        <f>Assumptions!$H$15</f>
        <v>0.94496666666666673</v>
      </c>
      <c r="Q677" s="10">
        <f t="shared" si="141"/>
        <v>4.6681219154081139</v>
      </c>
    </row>
    <row r="678" spans="2:17" x14ac:dyDescent="0.25">
      <c r="B678" s="13">
        <v>43950</v>
      </c>
      <c r="C678" s="16">
        <v>44378</v>
      </c>
      <c r="D678" s="14">
        <v>3.8250000000000002</v>
      </c>
      <c r="E678" s="18">
        <v>2851</v>
      </c>
      <c r="F678" s="10">
        <f t="shared" si="138"/>
        <v>30.078050000000001</v>
      </c>
      <c r="H678" s="13">
        <v>43944</v>
      </c>
      <c r="I678" s="16">
        <v>44378</v>
      </c>
      <c r="J678" s="17">
        <v>0.31501195214292621</v>
      </c>
      <c r="L678" s="40" t="str">
        <f t="shared" si="131"/>
        <v>4395044378</v>
      </c>
      <c r="M678" s="53">
        <f t="shared" si="139"/>
        <v>44378</v>
      </c>
      <c r="N678" s="8">
        <f>VLOOKUP(B678,Assumptions!$B$6:$D$1323,3,FALSE)</f>
        <v>0.64290000000000003</v>
      </c>
      <c r="O678" s="54">
        <f t="shared" si="140"/>
        <v>5.1749928277555615</v>
      </c>
      <c r="P678" s="31">
        <f>Assumptions!$H$15</f>
        <v>0.94496666666666673</v>
      </c>
      <c r="Q678" s="10">
        <f t="shared" si="141"/>
        <v>4.7934977224680813</v>
      </c>
    </row>
    <row r="679" spans="2:17" x14ac:dyDescent="0.25">
      <c r="B679" s="13">
        <v>43950</v>
      </c>
      <c r="C679" s="16">
        <v>44409</v>
      </c>
      <c r="D679" s="14">
        <v>3.9249999999999998</v>
      </c>
      <c r="E679" s="18">
        <v>2822</v>
      </c>
      <c r="F679" s="10">
        <f t="shared" si="138"/>
        <v>29.772099999999998</v>
      </c>
      <c r="H679" s="13">
        <v>43944</v>
      </c>
      <c r="I679" s="16">
        <v>44409</v>
      </c>
      <c r="J679" s="17">
        <v>0.35447570798817674</v>
      </c>
      <c r="L679" s="40" t="str">
        <f t="shared" si="131"/>
        <v>4395044409</v>
      </c>
      <c r="M679" s="53">
        <f t="shared" si="139"/>
        <v>44409</v>
      </c>
      <c r="N679" s="8">
        <f>VLOOKUP(B679,Assumptions!$B$6:$D$1323,3,FALSE)</f>
        <v>0.64290000000000003</v>
      </c>
      <c r="O679" s="54">
        <f t="shared" si="140"/>
        <v>5.2642451628201643</v>
      </c>
      <c r="P679" s="31">
        <f>Assumptions!$H$15</f>
        <v>0.94496666666666673</v>
      </c>
      <c r="Q679" s="10">
        <f t="shared" si="141"/>
        <v>4.8778382040262951</v>
      </c>
    </row>
    <row r="680" spans="2:17" x14ac:dyDescent="0.25">
      <c r="B680" s="13">
        <v>43950</v>
      </c>
      <c r="C680" s="16">
        <v>44440</v>
      </c>
      <c r="D680" s="14">
        <v>4.0250000000000004</v>
      </c>
      <c r="E680" s="18">
        <v>2851</v>
      </c>
      <c r="F680" s="10">
        <f t="shared" si="138"/>
        <v>30.078050000000001</v>
      </c>
      <c r="H680" s="13">
        <v>43944</v>
      </c>
      <c r="I680" s="16">
        <v>44440</v>
      </c>
      <c r="J680" s="17">
        <v>0.39878584150346558</v>
      </c>
      <c r="L680" s="40" t="str">
        <f t="shared" si="131"/>
        <v>4395044440</v>
      </c>
      <c r="M680" s="53">
        <f t="shared" si="139"/>
        <v>44440</v>
      </c>
      <c r="N680" s="8">
        <f>VLOOKUP(B680,Assumptions!$B$6:$D$1323,3,FALSE)</f>
        <v>0.64290000000000003</v>
      </c>
      <c r="O680" s="54">
        <f t="shared" si="140"/>
        <v>5.3463521830457728</v>
      </c>
      <c r="P680" s="31">
        <f>Assumptions!$H$15</f>
        <v>0.94496666666666673</v>
      </c>
      <c r="Q680" s="10">
        <f t="shared" si="141"/>
        <v>4.9554266012388215</v>
      </c>
    </row>
    <row r="681" spans="2:17" x14ac:dyDescent="0.25">
      <c r="B681" s="13">
        <v>43950</v>
      </c>
      <c r="C681" s="16">
        <v>44470</v>
      </c>
      <c r="D681" s="14">
        <v>4.2249999999999996</v>
      </c>
      <c r="E681" s="18">
        <v>1518</v>
      </c>
      <c r="F681" s="10">
        <f t="shared" si="138"/>
        <v>16.014899999999997</v>
      </c>
      <c r="H681" s="13">
        <v>43944</v>
      </c>
      <c r="I681" s="16">
        <v>44470</v>
      </c>
      <c r="J681" s="17">
        <v>0.51454965923765716</v>
      </c>
      <c r="L681" s="40" t="str">
        <f t="shared" si="131"/>
        <v>4395044470</v>
      </c>
      <c r="M681" s="53">
        <f t="shared" si="139"/>
        <v>44470</v>
      </c>
      <c r="N681" s="8">
        <f>VLOOKUP(B681,Assumptions!$B$6:$D$1323,3,FALSE)</f>
        <v>0.64290000000000003</v>
      </c>
      <c r="O681" s="54">
        <f t="shared" si="140"/>
        <v>5.4705468051127077</v>
      </c>
      <c r="P681" s="31">
        <f>Assumptions!$H$15</f>
        <v>0.94496666666666673</v>
      </c>
      <c r="Q681" s="10">
        <f t="shared" si="141"/>
        <v>5.0727863792713395</v>
      </c>
    </row>
    <row r="682" spans="2:17" x14ac:dyDescent="0.25">
      <c r="B682" s="13">
        <v>43950</v>
      </c>
      <c r="C682" s="16">
        <v>44501</v>
      </c>
      <c r="D682" s="14">
        <v>4.55</v>
      </c>
      <c r="E682" s="18">
        <v>1518</v>
      </c>
      <c r="F682" s="10">
        <f t="shared" si="138"/>
        <v>16.014899999999997</v>
      </c>
      <c r="H682" s="13">
        <v>43944</v>
      </c>
      <c r="I682" s="16">
        <v>44501</v>
      </c>
      <c r="J682" s="17">
        <v>0.53853378208324321</v>
      </c>
      <c r="L682" s="40" t="str">
        <f t="shared" si="131"/>
        <v>4395044501</v>
      </c>
      <c r="M682" s="53">
        <f t="shared" si="139"/>
        <v>44501</v>
      </c>
      <c r="N682" s="8">
        <f>VLOOKUP(B682,Assumptions!$B$6:$D$1323,3,FALSE)</f>
        <v>0.64290000000000003</v>
      </c>
      <c r="O682" s="54">
        <f t="shared" si="140"/>
        <v>5.9143531611673072</v>
      </c>
      <c r="P682" s="31">
        <f>Assumptions!$H$15</f>
        <v>0.94496666666666673</v>
      </c>
      <c r="Q682" s="10">
        <f t="shared" si="141"/>
        <v>5.4921685921977339</v>
      </c>
    </row>
    <row r="683" spans="2:17" x14ac:dyDescent="0.25">
      <c r="B683" s="13">
        <v>43950</v>
      </c>
      <c r="C683" s="16">
        <v>44531</v>
      </c>
      <c r="D683" s="14">
        <v>5.0250000000000004</v>
      </c>
      <c r="E683" s="18">
        <v>1518</v>
      </c>
      <c r="F683" s="10">
        <f t="shared" si="138"/>
        <v>16.014899999999997</v>
      </c>
      <c r="H683" s="13">
        <v>43944</v>
      </c>
      <c r="I683" s="16">
        <v>44531</v>
      </c>
      <c r="J683" s="17">
        <v>0.47256066606885022</v>
      </c>
      <c r="L683" s="40" t="str">
        <f t="shared" si="131"/>
        <v>4395044531</v>
      </c>
      <c r="M683" s="53">
        <f t="shared" si="139"/>
        <v>44531</v>
      </c>
      <c r="N683" s="8">
        <f>VLOOKUP(B683,Assumptions!$B$6:$D$1323,3,FALSE)</f>
        <v>0.64290000000000003</v>
      </c>
      <c r="O683" s="54">
        <f t="shared" si="140"/>
        <v>6.7119433401686965</v>
      </c>
      <c r="P683" s="31">
        <f>Assumptions!$H$15</f>
        <v>0.94496666666666673</v>
      </c>
      <c r="Q683" s="10">
        <f t="shared" si="141"/>
        <v>6.245864725014747</v>
      </c>
    </row>
    <row r="684" spans="2:17" x14ac:dyDescent="0.25">
      <c r="B684" s="13">
        <v>43966</v>
      </c>
      <c r="C684" s="16">
        <v>43983</v>
      </c>
      <c r="D684" s="14">
        <v>2.1070000000000002</v>
      </c>
      <c r="E684" s="18">
        <v>8756</v>
      </c>
      <c r="F684" s="10">
        <f t="shared" si="138"/>
        <v>92.375799999999998</v>
      </c>
      <c r="H684" s="13">
        <v>43965</v>
      </c>
      <c r="I684" s="16">
        <v>43983</v>
      </c>
      <c r="J684" s="17">
        <v>0.23972117220004216</v>
      </c>
      <c r="L684" s="40" t="str">
        <f t="shared" ref="L684:L702" si="142">B684&amp;M684</f>
        <v>4396643983</v>
      </c>
      <c r="M684" s="53">
        <f t="shared" ref="M684:M702" si="143">IF(C684="",NA(),C684)</f>
        <v>43983</v>
      </c>
      <c r="N684" s="8">
        <f>VLOOKUP(B684,Assumptions!$B$6:$D$1323,3,FALSE)</f>
        <v>0.64763999999999999</v>
      </c>
      <c r="O684" s="54">
        <f t="shared" ref="O684:O702" si="144">(D684-J684)/N684/mmbtu_gj</f>
        <v>2.7328956491245333</v>
      </c>
      <c r="P684" s="31">
        <f>Assumptions!$H$15</f>
        <v>0.94496666666666673</v>
      </c>
      <c r="Q684" s="10">
        <f t="shared" ref="Q684:Q702" si="145">(O684-opex_2017)*P684-transport_2017</f>
        <v>2.4857972919010467</v>
      </c>
    </row>
    <row r="685" spans="2:17" x14ac:dyDescent="0.25">
      <c r="B685" s="13">
        <v>43966</v>
      </c>
      <c r="C685" s="16">
        <v>44013</v>
      </c>
      <c r="D685" s="14">
        <v>2.2999999999999998</v>
      </c>
      <c r="E685" s="18">
        <v>7818</v>
      </c>
      <c r="F685" s="10">
        <f t="shared" si="138"/>
        <v>82.479900000000001</v>
      </c>
      <c r="H685" s="13">
        <v>43965</v>
      </c>
      <c r="I685" s="16">
        <v>44013</v>
      </c>
      <c r="J685" s="17">
        <v>0.27008022219212724</v>
      </c>
      <c r="L685" s="40" t="str">
        <f t="shared" si="142"/>
        <v>4396644013</v>
      </c>
      <c r="M685" s="53">
        <f t="shared" si="143"/>
        <v>44013</v>
      </c>
      <c r="N685" s="8">
        <f>VLOOKUP(B685,Assumptions!$B$6:$D$1323,3,FALSE)</f>
        <v>0.64763999999999999</v>
      </c>
      <c r="O685" s="54">
        <f t="shared" si="144"/>
        <v>2.9709322712019124</v>
      </c>
      <c r="P685" s="31">
        <f>Assumptions!$H$15</f>
        <v>0.94496666666666673</v>
      </c>
      <c r="Q685" s="10">
        <f t="shared" si="145"/>
        <v>2.7107339652101006</v>
      </c>
    </row>
    <row r="686" spans="2:17" x14ac:dyDescent="0.25">
      <c r="B686" s="13">
        <v>43966</v>
      </c>
      <c r="C686" s="16">
        <v>44044</v>
      </c>
      <c r="D686" s="14">
        <v>2.4249999999999998</v>
      </c>
      <c r="E686" s="18">
        <v>6979</v>
      </c>
      <c r="F686" s="10">
        <f t="shared" si="138"/>
        <v>73.628450000000001</v>
      </c>
      <c r="H686" s="13">
        <v>43965</v>
      </c>
      <c r="I686" s="16">
        <v>44044</v>
      </c>
      <c r="J686" s="17">
        <v>0.31352150330685719</v>
      </c>
      <c r="L686" s="40" t="str">
        <f t="shared" si="142"/>
        <v>4396644044</v>
      </c>
      <c r="M686" s="53">
        <f t="shared" si="143"/>
        <v>44044</v>
      </c>
      <c r="N686" s="8">
        <f>VLOOKUP(B686,Assumptions!$B$6:$D$1323,3,FALSE)</f>
        <v>0.64763999999999999</v>
      </c>
      <c r="O686" s="54">
        <f t="shared" si="144"/>
        <v>3.0902992691410134</v>
      </c>
      <c r="P686" s="31">
        <f>Assumptions!$H$15</f>
        <v>0.94496666666666673</v>
      </c>
      <c r="Q686" s="10">
        <f t="shared" si="145"/>
        <v>2.8235317993626197</v>
      </c>
    </row>
    <row r="687" spans="2:17" x14ac:dyDescent="0.25">
      <c r="B687" s="13">
        <v>43966</v>
      </c>
      <c r="C687" s="16">
        <v>44075</v>
      </c>
      <c r="D687" s="14">
        <v>2.5499999999999998</v>
      </c>
      <c r="E687" s="18">
        <v>8606</v>
      </c>
      <c r="F687" s="10">
        <f t="shared" si="138"/>
        <v>90.793300000000002</v>
      </c>
      <c r="H687" s="13">
        <v>43965</v>
      </c>
      <c r="I687" s="16">
        <v>44075</v>
      </c>
      <c r="J687" s="17">
        <v>0.38022593141938227</v>
      </c>
      <c r="L687" s="40" t="str">
        <f t="shared" si="142"/>
        <v>4396644075</v>
      </c>
      <c r="M687" s="53">
        <f t="shared" si="143"/>
        <v>44075</v>
      </c>
      <c r="N687" s="8">
        <f>VLOOKUP(B687,Assumptions!$B$6:$D$1323,3,FALSE)</f>
        <v>0.64763999999999999</v>
      </c>
      <c r="O687" s="54">
        <f t="shared" si="144"/>
        <v>3.175618993438543</v>
      </c>
      <c r="P687" s="31">
        <f>Assumptions!$H$15</f>
        <v>0.94496666666666673</v>
      </c>
      <c r="Q687" s="10">
        <f t="shared" si="145"/>
        <v>2.9041560948329752</v>
      </c>
    </row>
    <row r="688" spans="2:17" x14ac:dyDescent="0.25">
      <c r="B688" s="13">
        <v>43966</v>
      </c>
      <c r="C688" s="16">
        <v>44105</v>
      </c>
      <c r="D688" s="14">
        <v>3.0249999999999999</v>
      </c>
      <c r="E688" s="18">
        <v>5962</v>
      </c>
      <c r="F688" s="10">
        <f t="shared" si="138"/>
        <v>62.899099999999997</v>
      </c>
      <c r="H688" s="13">
        <v>43965</v>
      </c>
      <c r="I688" s="16">
        <v>44105</v>
      </c>
      <c r="J688" s="17">
        <v>0.43565404402219277</v>
      </c>
      <c r="L688" s="40" t="str">
        <f t="shared" si="142"/>
        <v>4396644105</v>
      </c>
      <c r="M688" s="53">
        <f t="shared" si="143"/>
        <v>44105</v>
      </c>
      <c r="N688" s="8">
        <f>VLOOKUP(B688,Assumptions!$B$6:$D$1323,3,FALSE)</f>
        <v>0.64763999999999999</v>
      </c>
      <c r="O688" s="54">
        <f t="shared" si="144"/>
        <v>3.7896923543590084</v>
      </c>
      <c r="P688" s="31">
        <f>Assumptions!$H$15</f>
        <v>0.94496666666666673</v>
      </c>
      <c r="Q688" s="10">
        <f t="shared" si="145"/>
        <v>3.4844349517907847</v>
      </c>
    </row>
    <row r="689" spans="2:17" x14ac:dyDescent="0.25">
      <c r="B689" s="13">
        <v>43966</v>
      </c>
      <c r="C689" s="16">
        <v>44136</v>
      </c>
      <c r="D689" s="14">
        <v>3.8250000000000002</v>
      </c>
      <c r="E689" s="18">
        <v>6263</v>
      </c>
      <c r="F689" s="10">
        <f t="shared" si="138"/>
        <v>66.074649999999991</v>
      </c>
      <c r="H689" s="13">
        <v>43965</v>
      </c>
      <c r="I689" s="16">
        <v>44136</v>
      </c>
      <c r="J689" s="17">
        <v>0.51441075247422874</v>
      </c>
      <c r="L689" s="40" t="str">
        <f t="shared" si="142"/>
        <v>4396644136</v>
      </c>
      <c r="M689" s="53">
        <f t="shared" si="143"/>
        <v>44136</v>
      </c>
      <c r="N689" s="8">
        <f>VLOOKUP(B689,Assumptions!$B$6:$D$1323,3,FALSE)</f>
        <v>0.64763999999999999</v>
      </c>
      <c r="O689" s="54">
        <f t="shared" si="144"/>
        <v>4.8452833159691906</v>
      </c>
      <c r="P689" s="31">
        <f>Assumptions!$H$15</f>
        <v>0.94496666666666673</v>
      </c>
      <c r="Q689" s="10">
        <f t="shared" si="145"/>
        <v>4.4819332241470198</v>
      </c>
    </row>
    <row r="690" spans="2:17" x14ac:dyDescent="0.25">
      <c r="B690" s="13">
        <v>43966</v>
      </c>
      <c r="C690" s="16">
        <v>44166</v>
      </c>
      <c r="D690" s="14">
        <v>4.2750000000000004</v>
      </c>
      <c r="E690" s="18">
        <v>6112</v>
      </c>
      <c r="F690" s="10">
        <f t="shared" si="138"/>
        <v>64.481599999999986</v>
      </c>
      <c r="H690" s="13">
        <v>43965</v>
      </c>
      <c r="I690" s="16">
        <v>44166</v>
      </c>
      <c r="J690" s="17">
        <v>0.46107926164191682</v>
      </c>
      <c r="L690" s="40" t="str">
        <f t="shared" si="142"/>
        <v>4396644166</v>
      </c>
      <c r="M690" s="53">
        <f t="shared" si="143"/>
        <v>44166</v>
      </c>
      <c r="N690" s="8">
        <f>VLOOKUP(B690,Assumptions!$B$6:$D$1323,3,FALSE)</f>
        <v>0.64763999999999999</v>
      </c>
      <c r="O690" s="54">
        <f t="shared" si="144"/>
        <v>5.5819448262288418</v>
      </c>
      <c r="P690" s="31">
        <f>Assumptions!$H$15</f>
        <v>0.94496666666666673</v>
      </c>
      <c r="Q690" s="10">
        <f t="shared" si="145"/>
        <v>5.1780537959587152</v>
      </c>
    </row>
    <row r="691" spans="2:17" x14ac:dyDescent="0.25">
      <c r="B691" s="13">
        <v>43966</v>
      </c>
      <c r="C691" s="16">
        <v>44197</v>
      </c>
      <c r="D691" s="14">
        <v>4.5750000000000002</v>
      </c>
      <c r="E691" s="18">
        <v>4747</v>
      </c>
      <c r="F691" s="10">
        <f t="shared" si="138"/>
        <v>50.080849999999998</v>
      </c>
      <c r="H691" s="13">
        <v>43965</v>
      </c>
      <c r="I691" s="16">
        <v>44197</v>
      </c>
      <c r="J691" s="17">
        <v>0.44726992063712784</v>
      </c>
      <c r="L691" s="40" t="str">
        <f t="shared" si="142"/>
        <v>4396644197</v>
      </c>
      <c r="M691" s="53">
        <f t="shared" si="143"/>
        <v>44197</v>
      </c>
      <c r="N691" s="8">
        <f>VLOOKUP(B691,Assumptions!$B$6:$D$1323,3,FALSE)</f>
        <v>0.64763999999999999</v>
      </c>
      <c r="O691" s="54">
        <f t="shared" si="144"/>
        <v>6.0412271625990694</v>
      </c>
      <c r="P691" s="31">
        <f>Assumptions!$H$15</f>
        <v>0.94496666666666673</v>
      </c>
      <c r="Q691" s="10">
        <f t="shared" si="145"/>
        <v>5.6120602944173683</v>
      </c>
    </row>
    <row r="692" spans="2:17" x14ac:dyDescent="0.25">
      <c r="B692" s="13">
        <v>43966</v>
      </c>
      <c r="C692" s="16">
        <v>44228</v>
      </c>
      <c r="D692" s="14">
        <v>4.6749999999999998</v>
      </c>
      <c r="E692" s="18">
        <v>4352</v>
      </c>
      <c r="F692" s="10">
        <f t="shared" si="138"/>
        <v>45.913600000000002</v>
      </c>
      <c r="H692" s="13">
        <v>43965</v>
      </c>
      <c r="I692" s="16">
        <v>44228</v>
      </c>
      <c r="J692" s="17">
        <v>0.40715168078699376</v>
      </c>
      <c r="L692" s="40" t="str">
        <f t="shared" si="142"/>
        <v>4396644228</v>
      </c>
      <c r="M692" s="53">
        <f t="shared" si="143"/>
        <v>44228</v>
      </c>
      <c r="N692" s="8">
        <f>VLOOKUP(B692,Assumptions!$B$6:$D$1323,3,FALSE)</f>
        <v>0.64763999999999999</v>
      </c>
      <c r="O692" s="54">
        <f t="shared" si="144"/>
        <v>6.2463001931226296</v>
      </c>
      <c r="P692" s="31">
        <f>Assumptions!$H$15</f>
        <v>0.94496666666666673</v>
      </c>
      <c r="Q692" s="10">
        <f t="shared" si="145"/>
        <v>5.805847472494448</v>
      </c>
    </row>
    <row r="693" spans="2:17" x14ac:dyDescent="0.25">
      <c r="B693" s="13">
        <v>43966</v>
      </c>
      <c r="C693" s="16">
        <v>44256</v>
      </c>
      <c r="D693" s="14">
        <v>4.2249999999999996</v>
      </c>
      <c r="E693" s="18">
        <v>4065</v>
      </c>
      <c r="F693" s="10">
        <f t="shared" si="138"/>
        <v>42.885750000000002</v>
      </c>
      <c r="H693" s="13">
        <v>43965</v>
      </c>
      <c r="I693" s="16">
        <v>44256</v>
      </c>
      <c r="J693" s="17">
        <v>0.36001584765234984</v>
      </c>
      <c r="L693" s="40" t="str">
        <f t="shared" si="142"/>
        <v>4396644256</v>
      </c>
      <c r="M693" s="53">
        <f t="shared" si="143"/>
        <v>44256</v>
      </c>
      <c r="N693" s="8">
        <f>VLOOKUP(B693,Assumptions!$B$6:$D$1323,3,FALSE)</f>
        <v>0.64763999999999999</v>
      </c>
      <c r="O693" s="54">
        <f t="shared" si="144"/>
        <v>5.6566797719926463</v>
      </c>
      <c r="P693" s="31">
        <f>Assumptions!$H$15</f>
        <v>0.94496666666666673</v>
      </c>
      <c r="Q693" s="10">
        <f t="shared" si="145"/>
        <v>5.2486758285406516</v>
      </c>
    </row>
    <row r="694" spans="2:17" x14ac:dyDescent="0.25">
      <c r="B694" s="13">
        <v>43966</v>
      </c>
      <c r="C694" s="16">
        <v>44287</v>
      </c>
      <c r="D694" s="14">
        <v>3.9750000000000001</v>
      </c>
      <c r="E694" s="18">
        <v>3067</v>
      </c>
      <c r="F694" s="10">
        <f t="shared" si="138"/>
        <v>32.356849999999994</v>
      </c>
      <c r="H694" s="13">
        <v>43965</v>
      </c>
      <c r="I694" s="16">
        <v>44287</v>
      </c>
      <c r="J694" s="17">
        <v>0.33375132641212729</v>
      </c>
      <c r="L694" s="40" t="str">
        <f t="shared" si="142"/>
        <v>4396644287</v>
      </c>
      <c r="M694" s="53">
        <f t="shared" si="143"/>
        <v>44287</v>
      </c>
      <c r="N694" s="8">
        <f>VLOOKUP(B694,Assumptions!$B$6:$D$1323,3,FALSE)</f>
        <v>0.64763999999999999</v>
      </c>
      <c r="O694" s="54">
        <f t="shared" si="144"/>
        <v>5.3292269527595382</v>
      </c>
      <c r="P694" s="31">
        <f>Assumptions!$H$15</f>
        <v>0.94496666666666673</v>
      </c>
      <c r="Q694" s="10">
        <f t="shared" si="145"/>
        <v>4.9392438294593388</v>
      </c>
    </row>
    <row r="695" spans="2:17" x14ac:dyDescent="0.25">
      <c r="B695" s="13">
        <v>43966</v>
      </c>
      <c r="C695" s="16">
        <v>44317</v>
      </c>
      <c r="D695" s="14">
        <v>3.875</v>
      </c>
      <c r="E695" s="18">
        <v>3015</v>
      </c>
      <c r="F695" s="10">
        <f t="shared" si="138"/>
        <v>31.808249999999997</v>
      </c>
      <c r="H695" s="13">
        <v>43965</v>
      </c>
      <c r="I695" s="16">
        <v>44317</v>
      </c>
      <c r="J695" s="17">
        <v>0.32436221728341563</v>
      </c>
      <c r="L695" s="40" t="str">
        <f t="shared" si="142"/>
        <v>4396644317</v>
      </c>
      <c r="M695" s="53">
        <f t="shared" si="143"/>
        <v>44317</v>
      </c>
      <c r="N695" s="8">
        <f>VLOOKUP(B695,Assumptions!$B$6:$D$1323,3,FALSE)</f>
        <v>0.64763999999999999</v>
      </c>
      <c r="O695" s="54">
        <f t="shared" si="144"/>
        <v>5.1966114559527758</v>
      </c>
      <c r="P695" s="31">
        <f>Assumptions!$H$15</f>
        <v>0.94496666666666673</v>
      </c>
      <c r="Q695" s="10">
        <f t="shared" si="145"/>
        <v>4.813926605493509</v>
      </c>
    </row>
    <row r="696" spans="2:17" x14ac:dyDescent="0.25">
      <c r="B696" s="13">
        <v>43966</v>
      </c>
      <c r="C696" s="16">
        <v>44348</v>
      </c>
      <c r="D696" s="14">
        <v>3.7749999999999999</v>
      </c>
      <c r="E696" s="18">
        <v>3015</v>
      </c>
      <c r="F696" s="10">
        <f t="shared" si="138"/>
        <v>31.808249999999997</v>
      </c>
      <c r="H696" s="13">
        <v>43965</v>
      </c>
      <c r="I696" s="16">
        <v>44348</v>
      </c>
      <c r="J696" s="17">
        <v>0.30357446348169126</v>
      </c>
      <c r="L696" s="40" t="str">
        <f t="shared" si="142"/>
        <v>4396644348</v>
      </c>
      <c r="M696" s="53">
        <f t="shared" si="143"/>
        <v>44348</v>
      </c>
      <c r="N696" s="8">
        <f>VLOOKUP(B696,Assumptions!$B$6:$D$1323,3,FALSE)</f>
        <v>0.64763999999999999</v>
      </c>
      <c r="O696" s="54">
        <f t="shared" si="144"/>
        <v>5.0806786880288204</v>
      </c>
      <c r="P696" s="31">
        <f>Assumptions!$H$15</f>
        <v>0.94496666666666673</v>
      </c>
      <c r="Q696" s="10">
        <f t="shared" si="145"/>
        <v>4.7043740042309681</v>
      </c>
    </row>
    <row r="697" spans="2:17" x14ac:dyDescent="0.25">
      <c r="B697" s="13">
        <v>43966</v>
      </c>
      <c r="C697" s="16">
        <v>44378</v>
      </c>
      <c r="D697" s="14">
        <v>3.8250000000000002</v>
      </c>
      <c r="E697" s="18">
        <v>2842</v>
      </c>
      <c r="F697" s="10">
        <f t="shared" si="138"/>
        <v>29.9831</v>
      </c>
      <c r="H697" s="13">
        <v>43965</v>
      </c>
      <c r="I697" s="16">
        <v>44378</v>
      </c>
      <c r="J697" s="17">
        <v>0.31328448711203033</v>
      </c>
      <c r="L697" s="40" t="str">
        <f t="shared" si="142"/>
        <v>4396644378</v>
      </c>
      <c r="M697" s="53">
        <f t="shared" si="143"/>
        <v>44378</v>
      </c>
      <c r="N697" s="8">
        <f>VLOOKUP(B697,Assumptions!$B$6:$D$1323,3,FALSE)</f>
        <v>0.64763999999999999</v>
      </c>
      <c r="O697" s="54">
        <f t="shared" si="144"/>
        <v>5.1396459399917784</v>
      </c>
      <c r="P697" s="31">
        <f>Assumptions!$H$15</f>
        <v>0.94496666666666673</v>
      </c>
      <c r="Q697" s="10">
        <f t="shared" si="145"/>
        <v>4.7600960917608983</v>
      </c>
    </row>
    <row r="698" spans="2:17" x14ac:dyDescent="0.25">
      <c r="B698" s="13">
        <v>43966</v>
      </c>
      <c r="C698" s="16">
        <v>44409</v>
      </c>
      <c r="D698" s="14">
        <v>3.9249999999999998</v>
      </c>
      <c r="E698" s="18">
        <v>2813</v>
      </c>
      <c r="F698" s="10">
        <f t="shared" si="138"/>
        <v>29.677150000000001</v>
      </c>
      <c r="H698" s="13">
        <v>43965</v>
      </c>
      <c r="I698" s="16">
        <v>44409</v>
      </c>
      <c r="J698" s="17">
        <v>0.35252308755905409</v>
      </c>
      <c r="L698" s="40" t="str">
        <f t="shared" si="142"/>
        <v>4396644409</v>
      </c>
      <c r="M698" s="53">
        <f t="shared" si="143"/>
        <v>44409</v>
      </c>
      <c r="N698" s="8">
        <f>VLOOKUP(B698,Assumptions!$B$6:$D$1323,3,FALSE)</f>
        <v>0.64763999999999999</v>
      </c>
      <c r="O698" s="54">
        <f t="shared" si="144"/>
        <v>5.2285745788221618</v>
      </c>
      <c r="P698" s="31">
        <f>Assumptions!$H$15</f>
        <v>0.94496666666666673</v>
      </c>
      <c r="Q698" s="10">
        <f t="shared" si="145"/>
        <v>4.8441306911676492</v>
      </c>
    </row>
    <row r="699" spans="2:17" x14ac:dyDescent="0.25">
      <c r="B699" s="13">
        <v>43966</v>
      </c>
      <c r="C699" s="16">
        <v>44440</v>
      </c>
      <c r="D699" s="14">
        <v>4.0250000000000004</v>
      </c>
      <c r="E699" s="18">
        <v>2842</v>
      </c>
      <c r="F699" s="10">
        <f t="shared" si="138"/>
        <v>29.9831</v>
      </c>
      <c r="H699" s="13">
        <v>43965</v>
      </c>
      <c r="I699" s="16">
        <v>44440</v>
      </c>
      <c r="J699" s="17">
        <v>0.39668311747552482</v>
      </c>
      <c r="L699" s="40" t="str">
        <f t="shared" si="142"/>
        <v>4396644440</v>
      </c>
      <c r="M699" s="53">
        <f t="shared" si="143"/>
        <v>44440</v>
      </c>
      <c r="N699" s="8">
        <f>VLOOKUP(B699,Assumptions!$B$6:$D$1323,3,FALSE)</f>
        <v>0.64763999999999999</v>
      </c>
      <c r="O699" s="54">
        <f t="shared" si="144"/>
        <v>5.3103003548640419</v>
      </c>
      <c r="P699" s="31">
        <f>Assumptions!$H$15</f>
        <v>0.94496666666666673</v>
      </c>
      <c r="Q699" s="10">
        <f t="shared" si="145"/>
        <v>4.9213588253346918</v>
      </c>
    </row>
    <row r="700" spans="2:17" x14ac:dyDescent="0.25">
      <c r="B700" s="13">
        <v>43966</v>
      </c>
      <c r="C700" s="16">
        <v>44470</v>
      </c>
      <c r="D700" s="14">
        <v>4.3</v>
      </c>
      <c r="E700" s="18">
        <v>1533</v>
      </c>
      <c r="F700" s="10">
        <f t="shared" si="138"/>
        <v>16.17315</v>
      </c>
      <c r="H700" s="13">
        <v>43965</v>
      </c>
      <c r="I700" s="16">
        <v>44470</v>
      </c>
      <c r="J700" s="17">
        <v>0.51090741808846452</v>
      </c>
      <c r="L700" s="40" t="str">
        <f t="shared" si="142"/>
        <v>4396644470</v>
      </c>
      <c r="M700" s="53">
        <f t="shared" si="143"/>
        <v>44470</v>
      </c>
      <c r="N700" s="8">
        <f>VLOOKUP(B700,Assumptions!$B$6:$D$1323,3,FALSE)</f>
        <v>0.64763999999999999</v>
      </c>
      <c r="O700" s="54">
        <f t="shared" si="144"/>
        <v>5.5456070497177139</v>
      </c>
      <c r="P700" s="31">
        <f>Assumptions!$H$15</f>
        <v>0.94496666666666673</v>
      </c>
      <c r="Q700" s="10">
        <f t="shared" si="145"/>
        <v>5.1437158084149166</v>
      </c>
    </row>
    <row r="701" spans="2:17" x14ac:dyDescent="0.25">
      <c r="B701" s="13">
        <v>43966</v>
      </c>
      <c r="C701" s="16">
        <v>44501</v>
      </c>
      <c r="D701" s="14">
        <v>4.625</v>
      </c>
      <c r="E701" s="18">
        <v>1533</v>
      </c>
      <c r="F701" s="10">
        <f t="shared" si="138"/>
        <v>16.17315</v>
      </c>
      <c r="H701" s="13">
        <v>43965</v>
      </c>
      <c r="I701" s="16">
        <v>44501</v>
      </c>
      <c r="J701" s="17">
        <v>0.53361502352185375</v>
      </c>
      <c r="L701" s="40" t="str">
        <f t="shared" si="142"/>
        <v>4396644501</v>
      </c>
      <c r="M701" s="53">
        <f t="shared" si="143"/>
        <v>44501</v>
      </c>
      <c r="N701" s="8">
        <f>VLOOKUP(B701,Assumptions!$B$6:$D$1323,3,FALSE)</f>
        <v>0.64763999999999999</v>
      </c>
      <c r="O701" s="54">
        <f t="shared" si="144"/>
        <v>5.9880335141402155</v>
      </c>
      <c r="P701" s="31">
        <f>Assumptions!$H$15</f>
        <v>0.94496666666666673</v>
      </c>
      <c r="Q701" s="10">
        <f t="shared" si="145"/>
        <v>5.5617940697453667</v>
      </c>
    </row>
    <row r="702" spans="2:17" x14ac:dyDescent="0.25">
      <c r="B702" s="13">
        <v>43966</v>
      </c>
      <c r="C702" s="16">
        <v>44531</v>
      </c>
      <c r="D702" s="14">
        <v>5.0250000000000004</v>
      </c>
      <c r="E702" s="18">
        <v>1533</v>
      </c>
      <c r="F702" s="10">
        <f t="shared" si="138"/>
        <v>16.17315</v>
      </c>
      <c r="H702" s="13">
        <v>43965</v>
      </c>
      <c r="I702" s="16">
        <v>44531</v>
      </c>
      <c r="J702" s="17">
        <v>0.467754803617696</v>
      </c>
      <c r="L702" s="40" t="str">
        <f t="shared" si="142"/>
        <v>4396644531</v>
      </c>
      <c r="M702" s="53">
        <f t="shared" si="143"/>
        <v>44531</v>
      </c>
      <c r="N702" s="8">
        <f>VLOOKUP(B702,Assumptions!$B$6:$D$1323,3,FALSE)</f>
        <v>0.64763999999999999</v>
      </c>
      <c r="O702" s="54">
        <f t="shared" si="144"/>
        <v>6.6698531487452435</v>
      </c>
      <c r="P702" s="31">
        <f>Assumptions!$H$15</f>
        <v>0.94496666666666673</v>
      </c>
      <c r="Q702" s="10">
        <f t="shared" si="145"/>
        <v>6.2060908971259643</v>
      </c>
    </row>
    <row r="703" spans="2:17" x14ac:dyDescent="0.25">
      <c r="B703" s="13">
        <v>43980</v>
      </c>
      <c r="C703" s="16">
        <v>44013</v>
      </c>
      <c r="D703" s="14">
        <v>2.0249999999999999</v>
      </c>
      <c r="E703" s="18">
        <v>7759</v>
      </c>
      <c r="F703" s="10">
        <f t="shared" si="138"/>
        <v>81.85745</v>
      </c>
      <c r="H703" s="13">
        <v>43979</v>
      </c>
      <c r="I703" s="16">
        <v>44013</v>
      </c>
      <c r="J703" s="17">
        <v>0.22491544399999999</v>
      </c>
      <c r="L703" s="40" t="str">
        <f t="shared" ref="L703:L720" si="146">B703&amp;M703</f>
        <v>4398044013</v>
      </c>
      <c r="M703" s="53">
        <f t="shared" ref="M703:M720" si="147">IF(C703="",NA(),C703)</f>
        <v>44013</v>
      </c>
      <c r="N703" s="8">
        <f>VLOOKUP(B703,Assumptions!$B$6:$D$1323,3,FALSE)</f>
        <v>0.66034000000000004</v>
      </c>
      <c r="O703" s="54">
        <f t="shared" ref="O703:O720" si="148">(D703-J703)/N703/mmbtu_gj</f>
        <v>2.5838829774177796</v>
      </c>
      <c r="P703" s="31">
        <f>Assumptions!$H$15</f>
        <v>0.94496666666666673</v>
      </c>
      <c r="Q703" s="10">
        <f t="shared" ref="Q703:Q720" si="149">(O703-opex_2017)*P703-transport_2017</f>
        <v>2.3449852842272212</v>
      </c>
    </row>
    <row r="704" spans="2:17" x14ac:dyDescent="0.25">
      <c r="B704" s="13">
        <v>43980</v>
      </c>
      <c r="C704" s="16">
        <v>44044</v>
      </c>
      <c r="D704" s="14">
        <v>2.21</v>
      </c>
      <c r="E704" s="18">
        <v>8746</v>
      </c>
      <c r="F704" s="10">
        <f t="shared" si="138"/>
        <v>92.270300000000006</v>
      </c>
      <c r="H704" s="13">
        <v>43979</v>
      </c>
      <c r="I704" s="16">
        <v>44044</v>
      </c>
      <c r="J704" s="17">
        <v>0.29589760500000001</v>
      </c>
      <c r="L704" s="40" t="str">
        <f t="shared" si="146"/>
        <v>4398044044</v>
      </c>
      <c r="M704" s="53">
        <f t="shared" si="147"/>
        <v>44044</v>
      </c>
      <c r="N704" s="8">
        <f>VLOOKUP(B704,Assumptions!$B$6:$D$1323,3,FALSE)</f>
        <v>0.66034000000000004</v>
      </c>
      <c r="O704" s="54">
        <f t="shared" si="148"/>
        <v>2.7475468188368279</v>
      </c>
      <c r="P704" s="31">
        <f>Assumptions!$H$15</f>
        <v>0.94496666666666673</v>
      </c>
      <c r="Q704" s="10">
        <f t="shared" si="149"/>
        <v>2.4996421589068412</v>
      </c>
    </row>
    <row r="705" spans="2:20" x14ac:dyDescent="0.25">
      <c r="B705" s="13">
        <v>43980</v>
      </c>
      <c r="C705" s="16">
        <v>44075</v>
      </c>
      <c r="D705" s="14">
        <v>2.35</v>
      </c>
      <c r="E705" s="18">
        <v>9051</v>
      </c>
      <c r="F705" s="10">
        <f t="shared" si="138"/>
        <v>95.488050000000001</v>
      </c>
      <c r="H705" s="13">
        <v>43979</v>
      </c>
      <c r="I705" s="16">
        <v>44075</v>
      </c>
      <c r="J705" s="17">
        <v>0.36297792899999998</v>
      </c>
      <c r="L705" s="40" t="str">
        <f t="shared" si="146"/>
        <v>4398044075</v>
      </c>
      <c r="M705" s="53">
        <f t="shared" si="147"/>
        <v>44075</v>
      </c>
      <c r="N705" s="8">
        <f>VLOOKUP(B705,Assumptions!$B$6:$D$1323,3,FALSE)</f>
        <v>0.66034000000000004</v>
      </c>
      <c r="O705" s="54">
        <f t="shared" si="148"/>
        <v>2.8522174071751349</v>
      </c>
      <c r="P705" s="31">
        <f>Assumptions!$H$15</f>
        <v>0.94496666666666673</v>
      </c>
      <c r="Q705" s="10">
        <f t="shared" si="149"/>
        <v>2.5985523758669302</v>
      </c>
    </row>
    <row r="706" spans="2:20" x14ac:dyDescent="0.25">
      <c r="B706" s="13">
        <v>43980</v>
      </c>
      <c r="C706" s="16">
        <v>44105</v>
      </c>
      <c r="D706" s="14">
        <v>2.7</v>
      </c>
      <c r="E706" s="18">
        <v>5800</v>
      </c>
      <c r="F706" s="10">
        <f t="shared" si="138"/>
        <v>61.19</v>
      </c>
      <c r="H706" s="13">
        <v>43979</v>
      </c>
      <c r="I706" s="16">
        <v>44105</v>
      </c>
      <c r="J706" s="17">
        <v>0.41630331700000001</v>
      </c>
      <c r="L706" s="40" t="str">
        <f t="shared" si="146"/>
        <v>4398044105</v>
      </c>
      <c r="M706" s="53">
        <f t="shared" si="147"/>
        <v>44105</v>
      </c>
      <c r="N706" s="8">
        <f>VLOOKUP(B706,Assumptions!$B$6:$D$1323,3,FALSE)</f>
        <v>0.66034000000000004</v>
      </c>
      <c r="O706" s="54">
        <f t="shared" si="148"/>
        <v>3.2780710023430411</v>
      </c>
      <c r="P706" s="31">
        <f>Assumptions!$H$15</f>
        <v>0.94496666666666673</v>
      </c>
      <c r="Q706" s="10">
        <f t="shared" si="149"/>
        <v>3.0009698281807626</v>
      </c>
    </row>
    <row r="707" spans="2:20" x14ac:dyDescent="0.25">
      <c r="B707" s="13">
        <v>43980</v>
      </c>
      <c r="C707" s="16">
        <v>44136</v>
      </c>
      <c r="D707" s="14">
        <v>3.5249999999999999</v>
      </c>
      <c r="E707" s="18">
        <v>7609</v>
      </c>
      <c r="F707" s="10">
        <f t="shared" si="138"/>
        <v>80.274950000000004</v>
      </c>
      <c r="H707" s="13">
        <v>43979</v>
      </c>
      <c r="I707" s="16">
        <v>44136</v>
      </c>
      <c r="J707" s="17">
        <v>0.48377060599999999</v>
      </c>
      <c r="L707" s="40" t="str">
        <f t="shared" si="146"/>
        <v>4398044136</v>
      </c>
      <c r="M707" s="53">
        <f t="shared" si="147"/>
        <v>44136</v>
      </c>
      <c r="N707" s="8">
        <f>VLOOKUP(B707,Assumptions!$B$6:$D$1323,3,FALSE)</f>
        <v>0.66034000000000004</v>
      </c>
      <c r="O707" s="54">
        <f t="shared" si="148"/>
        <v>4.3654509647263433</v>
      </c>
      <c r="P707" s="31">
        <f>Assumptions!$H$15</f>
        <v>0.94496666666666673</v>
      </c>
      <c r="Q707" s="10">
        <f t="shared" si="149"/>
        <v>4.0285076466342371</v>
      </c>
    </row>
    <row r="708" spans="2:20" x14ac:dyDescent="0.25">
      <c r="B708" s="13">
        <v>43980</v>
      </c>
      <c r="C708" s="16">
        <v>44166</v>
      </c>
      <c r="D708" s="14">
        <v>4.1500000000000004</v>
      </c>
      <c r="E708" s="18">
        <v>6874</v>
      </c>
      <c r="F708" s="10">
        <f t="shared" si="138"/>
        <v>72.520700000000005</v>
      </c>
      <c r="H708" s="13">
        <v>43979</v>
      </c>
      <c r="I708" s="16">
        <v>44166</v>
      </c>
      <c r="J708" s="17">
        <v>0.44582235999999997</v>
      </c>
      <c r="L708" s="40" t="str">
        <f t="shared" si="146"/>
        <v>4398044166</v>
      </c>
      <c r="M708" s="53">
        <f t="shared" si="147"/>
        <v>44166</v>
      </c>
      <c r="N708" s="8">
        <f>VLOOKUP(B708,Assumptions!$B$6:$D$1323,3,FALSE)</f>
        <v>0.66034000000000004</v>
      </c>
      <c r="O708" s="54">
        <f t="shared" si="148"/>
        <v>5.3170621998978849</v>
      </c>
      <c r="P708" s="31">
        <f>Assumptions!$H$15</f>
        <v>0.94496666666666673</v>
      </c>
      <c r="Q708" s="10">
        <f t="shared" si="149"/>
        <v>4.9277485434968389</v>
      </c>
      <c r="T708" s="35"/>
    </row>
    <row r="709" spans="2:20" x14ac:dyDescent="0.25">
      <c r="B709" s="13">
        <v>43980</v>
      </c>
      <c r="C709" s="16">
        <v>44197</v>
      </c>
      <c r="D709" s="14">
        <v>4.55</v>
      </c>
      <c r="E709" s="18">
        <v>5294</v>
      </c>
      <c r="F709" s="10">
        <f t="shared" si="138"/>
        <v>55.851700000000001</v>
      </c>
      <c r="H709" s="13">
        <v>43979</v>
      </c>
      <c r="I709" s="16">
        <v>44197</v>
      </c>
      <c r="J709" s="17">
        <v>0.40851440700000002</v>
      </c>
      <c r="L709" s="40" t="str">
        <f t="shared" si="146"/>
        <v>4398044197</v>
      </c>
      <c r="M709" s="53">
        <f t="shared" si="147"/>
        <v>44197</v>
      </c>
      <c r="N709" s="8">
        <f>VLOOKUP(B709,Assumptions!$B$6:$D$1323,3,FALSE)</f>
        <v>0.66034000000000004</v>
      </c>
      <c r="O709" s="54">
        <f t="shared" si="148"/>
        <v>5.9447841432253696</v>
      </c>
      <c r="P709" s="31">
        <f>Assumptions!$H$15</f>
        <v>0.94496666666666673</v>
      </c>
      <c r="Q709" s="10">
        <f t="shared" si="149"/>
        <v>5.520924855876534</v>
      </c>
    </row>
    <row r="710" spans="2:20" x14ac:dyDescent="0.25">
      <c r="B710" s="13">
        <v>43980</v>
      </c>
      <c r="C710" s="16">
        <v>44228</v>
      </c>
      <c r="D710" s="14">
        <v>4.6749999999999998</v>
      </c>
      <c r="E710" s="18">
        <v>4552</v>
      </c>
      <c r="F710" s="10">
        <f t="shared" si="138"/>
        <v>48.023600000000002</v>
      </c>
      <c r="H710" s="13">
        <v>43979</v>
      </c>
      <c r="I710" s="16">
        <v>44228</v>
      </c>
      <c r="J710" s="17">
        <v>0.37796710900000002</v>
      </c>
      <c r="L710" s="40" t="str">
        <f t="shared" si="146"/>
        <v>4398044228</v>
      </c>
      <c r="M710" s="53">
        <f t="shared" si="147"/>
        <v>44228</v>
      </c>
      <c r="N710" s="8">
        <f>VLOOKUP(B710,Assumptions!$B$6:$D$1323,3,FALSE)</f>
        <v>0.66034000000000004</v>
      </c>
      <c r="O710" s="54">
        <f t="shared" si="148"/>
        <v>6.1680603299721941</v>
      </c>
      <c r="P710" s="31">
        <f>Assumptions!$H$15</f>
        <v>0.94496666666666673</v>
      </c>
      <c r="Q710" s="10">
        <f t="shared" si="149"/>
        <v>5.7319134098127247</v>
      </c>
    </row>
    <row r="711" spans="2:20" x14ac:dyDescent="0.25">
      <c r="B711" s="13">
        <v>43980</v>
      </c>
      <c r="C711" s="16">
        <v>44256</v>
      </c>
      <c r="D711" s="14">
        <v>4.2750000000000004</v>
      </c>
      <c r="E711" s="18">
        <v>4280</v>
      </c>
      <c r="F711" s="10">
        <f t="shared" si="138"/>
        <v>45.154000000000003</v>
      </c>
      <c r="H711" s="13">
        <v>43979</v>
      </c>
      <c r="I711" s="16">
        <v>44256</v>
      </c>
      <c r="J711" s="17">
        <v>0.33580540399999997</v>
      </c>
      <c r="L711" s="40" t="str">
        <f t="shared" si="146"/>
        <v>4398044256</v>
      </c>
      <c r="M711" s="53">
        <f t="shared" si="147"/>
        <v>44256</v>
      </c>
      <c r="N711" s="8">
        <f>VLOOKUP(B711,Assumptions!$B$6:$D$1323,3,FALSE)</f>
        <v>0.66034000000000004</v>
      </c>
      <c r="O711" s="54">
        <f t="shared" si="148"/>
        <v>5.6544109705369365</v>
      </c>
      <c r="P711" s="31">
        <f>Assumptions!$H$15</f>
        <v>0.94496666666666673</v>
      </c>
      <c r="Q711" s="10">
        <f t="shared" si="149"/>
        <v>5.246531886791721</v>
      </c>
    </row>
    <row r="712" spans="2:20" x14ac:dyDescent="0.25">
      <c r="B712" s="13">
        <v>43980</v>
      </c>
      <c r="C712" s="16">
        <v>44287</v>
      </c>
      <c r="D712" s="14">
        <v>3.9750000000000001</v>
      </c>
      <c r="E712" s="18">
        <v>3184</v>
      </c>
      <c r="F712" s="10">
        <f t="shared" si="138"/>
        <v>33.591200000000001</v>
      </c>
      <c r="H712" s="13">
        <v>43979</v>
      </c>
      <c r="I712" s="16">
        <v>44287</v>
      </c>
      <c r="J712" s="17">
        <v>0.31295329100000002</v>
      </c>
      <c r="L712" s="40" t="str">
        <f t="shared" si="146"/>
        <v>4398044287</v>
      </c>
      <c r="M712" s="53">
        <f t="shared" si="147"/>
        <v>44287</v>
      </c>
      <c r="N712" s="8">
        <f>VLOOKUP(B712,Assumptions!$B$6:$D$1323,3,FALSE)</f>
        <v>0.66034000000000004</v>
      </c>
      <c r="O712" s="54">
        <f t="shared" si="148"/>
        <v>5.2565864877593578</v>
      </c>
      <c r="P712" s="31">
        <f>Assumptions!$H$15</f>
        <v>0.94496666666666673</v>
      </c>
      <c r="Q712" s="10">
        <f t="shared" si="149"/>
        <v>4.8706010113830018</v>
      </c>
    </row>
    <row r="713" spans="2:20" x14ac:dyDescent="0.25">
      <c r="B713" s="13">
        <v>43980</v>
      </c>
      <c r="C713" s="16">
        <v>44317</v>
      </c>
      <c r="D713" s="14">
        <v>3.875</v>
      </c>
      <c r="E713" s="18">
        <v>3151</v>
      </c>
      <c r="F713" s="10">
        <f t="shared" ref="F713:F776" si="150">E713*10000*mmbtu_gj/1000000</f>
        <v>33.243049999999997</v>
      </c>
      <c r="H713" s="13">
        <v>43979</v>
      </c>
      <c r="I713" s="16">
        <v>44317</v>
      </c>
      <c r="J713" s="17">
        <v>0.31083372999999997</v>
      </c>
      <c r="L713" s="40" t="str">
        <f t="shared" si="146"/>
        <v>4398044317</v>
      </c>
      <c r="M713" s="53">
        <f t="shared" si="147"/>
        <v>44317</v>
      </c>
      <c r="N713" s="8">
        <f>VLOOKUP(B713,Assumptions!$B$6:$D$1323,3,FALSE)</f>
        <v>0.66034000000000004</v>
      </c>
      <c r="O713" s="54">
        <f t="shared" si="148"/>
        <v>5.1160866432874519</v>
      </c>
      <c r="P713" s="31">
        <f>Assumptions!$H$15</f>
        <v>0.94496666666666673</v>
      </c>
      <c r="Q713" s="10">
        <f t="shared" si="149"/>
        <v>4.7378333416851994</v>
      </c>
    </row>
    <row r="714" spans="2:20" x14ac:dyDescent="0.25">
      <c r="B714" s="13">
        <v>43980</v>
      </c>
      <c r="C714" s="16">
        <v>44348</v>
      </c>
      <c r="D714" s="14">
        <v>3.7749999999999999</v>
      </c>
      <c r="E714" s="18">
        <v>3151</v>
      </c>
      <c r="F714" s="10">
        <f t="shared" si="150"/>
        <v>33.243049999999997</v>
      </c>
      <c r="H714" s="13">
        <v>43979</v>
      </c>
      <c r="I714" s="16">
        <v>44348</v>
      </c>
      <c r="J714" s="17">
        <v>0.31366970399999999</v>
      </c>
      <c r="L714" s="40" t="str">
        <f t="shared" si="146"/>
        <v>4398044348</v>
      </c>
      <c r="M714" s="53">
        <f t="shared" si="147"/>
        <v>44348</v>
      </c>
      <c r="N714" s="8">
        <f>VLOOKUP(B714,Assumptions!$B$6:$D$1323,3,FALSE)</f>
        <v>0.66034000000000004</v>
      </c>
      <c r="O714" s="54">
        <f t="shared" si="148"/>
        <v>4.9684735093382164</v>
      </c>
      <c r="P714" s="31">
        <f>Assumptions!$H$15</f>
        <v>0.94496666666666673</v>
      </c>
      <c r="Q714" s="10">
        <f t="shared" si="149"/>
        <v>4.5983438505409708</v>
      </c>
    </row>
    <row r="715" spans="2:20" x14ac:dyDescent="0.25">
      <c r="B715" s="13">
        <v>43980</v>
      </c>
      <c r="C715" s="16">
        <v>44378</v>
      </c>
      <c r="D715" s="14">
        <v>3.8250000000000002</v>
      </c>
      <c r="E715" s="18">
        <v>3000</v>
      </c>
      <c r="F715" s="10">
        <f t="shared" si="150"/>
        <v>31.649999999999995</v>
      </c>
      <c r="H715" s="13">
        <v>43979</v>
      </c>
      <c r="I715" s="16">
        <v>44378</v>
      </c>
      <c r="J715" s="17">
        <v>0.31602292300000001</v>
      </c>
      <c r="L715" s="40" t="str">
        <f t="shared" si="146"/>
        <v>4398044378</v>
      </c>
      <c r="M715" s="53">
        <f t="shared" si="147"/>
        <v>44378</v>
      </c>
      <c r="N715" s="8">
        <f>VLOOKUP(B715,Assumptions!$B$6:$D$1323,3,FALSE)</f>
        <v>0.66034000000000004</v>
      </c>
      <c r="O715" s="54">
        <f t="shared" si="148"/>
        <v>5.0368668000557513</v>
      </c>
      <c r="P715" s="31">
        <f>Assumptions!$H$15</f>
        <v>0.94496666666666673</v>
      </c>
      <c r="Q715" s="10">
        <f t="shared" si="149"/>
        <v>4.6629732304926836</v>
      </c>
    </row>
    <row r="716" spans="2:20" x14ac:dyDescent="0.25">
      <c r="B716" s="13">
        <v>43980</v>
      </c>
      <c r="C716" s="16">
        <v>44409</v>
      </c>
      <c r="D716" s="14">
        <v>3.9249999999999998</v>
      </c>
      <c r="E716" s="18">
        <v>2945</v>
      </c>
      <c r="F716" s="10">
        <f t="shared" si="150"/>
        <v>31.069749999999999</v>
      </c>
      <c r="H716" s="13">
        <v>43979</v>
      </c>
      <c r="I716" s="16">
        <v>44409</v>
      </c>
      <c r="J716" s="17">
        <v>0.35488626400000001</v>
      </c>
      <c r="L716" s="40" t="str">
        <f t="shared" si="146"/>
        <v>4398044409</v>
      </c>
      <c r="M716" s="53">
        <f t="shared" si="147"/>
        <v>44409</v>
      </c>
      <c r="N716" s="8">
        <f>VLOOKUP(B716,Assumptions!$B$6:$D$1323,3,FALSE)</f>
        <v>0.66034000000000004</v>
      </c>
      <c r="O716" s="54">
        <f t="shared" si="148"/>
        <v>5.1246237734488922</v>
      </c>
      <c r="P716" s="31">
        <f>Assumptions!$H$15</f>
        <v>0.94496666666666673</v>
      </c>
      <c r="Q716" s="10">
        <f t="shared" si="149"/>
        <v>4.7459006451167554</v>
      </c>
    </row>
    <row r="717" spans="2:20" x14ac:dyDescent="0.25">
      <c r="B717" s="13">
        <v>43980</v>
      </c>
      <c r="C717" s="16">
        <v>44440</v>
      </c>
      <c r="D717" s="14">
        <v>4.0250000000000004</v>
      </c>
      <c r="E717" s="18">
        <v>3000</v>
      </c>
      <c r="F717" s="10">
        <f t="shared" si="150"/>
        <v>31.649999999999995</v>
      </c>
      <c r="H717" s="13">
        <v>43979</v>
      </c>
      <c r="I717" s="16">
        <v>44440</v>
      </c>
      <c r="J717" s="17">
        <v>0.39867103500000001</v>
      </c>
      <c r="L717" s="40" t="str">
        <f t="shared" si="146"/>
        <v>4398044440</v>
      </c>
      <c r="M717" s="53">
        <f t="shared" si="147"/>
        <v>44440</v>
      </c>
      <c r="N717" s="8">
        <f>VLOOKUP(B717,Assumptions!$B$6:$D$1323,3,FALSE)</f>
        <v>0.66034000000000004</v>
      </c>
      <c r="O717" s="54">
        <f t="shared" si="148"/>
        <v>5.2053164124699807</v>
      </c>
      <c r="P717" s="31">
        <f>Assumptions!$H$15</f>
        <v>0.94496666666666673</v>
      </c>
      <c r="Q717" s="10">
        <f t="shared" si="149"/>
        <v>4.8221524992370499</v>
      </c>
    </row>
    <row r="718" spans="2:20" x14ac:dyDescent="0.25">
      <c r="B718" s="13">
        <v>43980</v>
      </c>
      <c r="C718" s="16">
        <v>44470</v>
      </c>
      <c r="D718" s="14">
        <v>4.375</v>
      </c>
      <c r="E718" s="18">
        <v>1586</v>
      </c>
      <c r="F718" s="10">
        <f t="shared" si="150"/>
        <v>16.732299999999999</v>
      </c>
      <c r="H718" s="13">
        <v>43979</v>
      </c>
      <c r="I718" s="16">
        <v>44470</v>
      </c>
      <c r="J718" s="17">
        <v>0.51672616100000002</v>
      </c>
      <c r="L718" s="40" t="str">
        <f t="shared" si="146"/>
        <v>4398044470</v>
      </c>
      <c r="M718" s="53">
        <f t="shared" si="147"/>
        <v>44470</v>
      </c>
      <c r="N718" s="8">
        <f>VLOOKUP(B718,Assumptions!$B$6:$D$1323,3,FALSE)</f>
        <v>0.66034000000000004</v>
      </c>
      <c r="O718" s="54">
        <f t="shared" si="148"/>
        <v>5.5382554456005497</v>
      </c>
      <c r="P718" s="31">
        <f>Assumptions!$H$15</f>
        <v>0.94496666666666673</v>
      </c>
      <c r="Q718" s="10">
        <f t="shared" si="149"/>
        <v>5.1367687875776671</v>
      </c>
    </row>
    <row r="719" spans="2:20" x14ac:dyDescent="0.25">
      <c r="B719" s="13">
        <v>43980</v>
      </c>
      <c r="C719" s="16">
        <v>44501</v>
      </c>
      <c r="D719" s="14">
        <v>4.6500000000000004</v>
      </c>
      <c r="E719" s="18">
        <v>1586</v>
      </c>
      <c r="F719" s="10">
        <f t="shared" si="150"/>
        <v>16.732299999999999</v>
      </c>
      <c r="H719" s="13">
        <v>43979</v>
      </c>
      <c r="I719" s="16">
        <v>44501</v>
      </c>
      <c r="J719" s="17">
        <v>0.53830735299999999</v>
      </c>
      <c r="L719" s="40" t="str">
        <f t="shared" si="146"/>
        <v>4398044501</v>
      </c>
      <c r="M719" s="53">
        <f t="shared" si="147"/>
        <v>44501</v>
      </c>
      <c r="N719" s="8">
        <f>VLOOKUP(B719,Assumptions!$B$6:$D$1323,3,FALSE)</f>
        <v>0.66034000000000004</v>
      </c>
      <c r="O719" s="54">
        <f t="shared" si="148"/>
        <v>5.9020186599263029</v>
      </c>
      <c r="P719" s="31">
        <f>Assumptions!$H$15</f>
        <v>0.94496666666666673</v>
      </c>
      <c r="Q719" s="10">
        <f t="shared" si="149"/>
        <v>5.4805128996750261</v>
      </c>
    </row>
    <row r="720" spans="2:20" x14ac:dyDescent="0.25">
      <c r="B720" s="13">
        <v>43980</v>
      </c>
      <c r="C720" s="16">
        <v>44531</v>
      </c>
      <c r="D720" s="14">
        <v>5.0750000000000002</v>
      </c>
      <c r="E720" s="18">
        <v>1586</v>
      </c>
      <c r="F720" s="10">
        <f t="shared" si="150"/>
        <v>16.732299999999999</v>
      </c>
      <c r="H720" s="13">
        <v>43979</v>
      </c>
      <c r="I720" s="16">
        <v>44531</v>
      </c>
      <c r="J720" s="17">
        <v>0.47673030399999999</v>
      </c>
      <c r="L720" s="40" t="str">
        <f t="shared" si="146"/>
        <v>4398044531</v>
      </c>
      <c r="M720" s="53">
        <f t="shared" si="147"/>
        <v>44531</v>
      </c>
      <c r="N720" s="8">
        <f>VLOOKUP(B720,Assumptions!$B$6:$D$1323,3,FALSE)</f>
        <v>0.66034000000000004</v>
      </c>
      <c r="O720" s="54">
        <f t="shared" si="148"/>
        <v>6.600462602419233</v>
      </c>
      <c r="P720" s="31">
        <f>Assumptions!$H$15</f>
        <v>0.94496666666666673</v>
      </c>
      <c r="Q720" s="10">
        <f t="shared" si="149"/>
        <v>6.1405191438660953</v>
      </c>
    </row>
    <row r="721" spans="2:17" x14ac:dyDescent="0.25">
      <c r="B721" s="13">
        <v>43997</v>
      </c>
      <c r="C721" s="16">
        <v>44013</v>
      </c>
      <c r="D721" s="14">
        <v>2.0630000000000002</v>
      </c>
      <c r="E721" s="18">
        <v>7702</v>
      </c>
      <c r="F721" s="10">
        <f t="shared" si="150"/>
        <v>81.256100000000004</v>
      </c>
      <c r="H721" s="13">
        <v>43993</v>
      </c>
      <c r="I721" s="16">
        <v>44013</v>
      </c>
      <c r="J721" s="17">
        <v>0.24462057885596103</v>
      </c>
      <c r="L721" s="40" t="str">
        <f t="shared" ref="L721:L738" si="151">B721&amp;M721</f>
        <v>4399744013</v>
      </c>
      <c r="M721" s="53">
        <f t="shared" ref="M721:M738" si="152">IF(C721="",NA(),C721)</f>
        <v>44013</v>
      </c>
      <c r="N721" s="8">
        <f>VLOOKUP(B721,Assumptions!$B$6:$D$1323,3,FALSE)</f>
        <v>0.69155999999999995</v>
      </c>
      <c r="O721" s="54">
        <f t="shared" ref="O721:O738" si="153">(D721-J721)/N721/mmbtu_gj</f>
        <v>2.4923107029180263</v>
      </c>
      <c r="P721" s="31">
        <f>Assumptions!$H$15</f>
        <v>0.94496666666666673</v>
      </c>
      <c r="Q721" s="10">
        <f t="shared" ref="Q721:Q738" si="154">(O721-opex_2017)*P721-transport_2017</f>
        <v>2.2584525372341044</v>
      </c>
    </row>
    <row r="722" spans="2:17" x14ac:dyDescent="0.25">
      <c r="B722" s="13">
        <v>43997</v>
      </c>
      <c r="C722" s="16">
        <v>44044</v>
      </c>
      <c r="D722" s="14">
        <v>2.25</v>
      </c>
      <c r="E722" s="18">
        <v>6907</v>
      </c>
      <c r="F722" s="10">
        <f t="shared" si="150"/>
        <v>72.868849999999995</v>
      </c>
      <c r="H722" s="13">
        <v>43993</v>
      </c>
      <c r="I722" s="16">
        <v>44044</v>
      </c>
      <c r="J722" s="17">
        <v>0.30073717023964502</v>
      </c>
      <c r="L722" s="40" t="str">
        <f t="shared" si="151"/>
        <v>4399744044</v>
      </c>
      <c r="M722" s="53">
        <f t="shared" si="152"/>
        <v>44044</v>
      </c>
      <c r="N722" s="8">
        <f>VLOOKUP(B722,Assumptions!$B$6:$D$1323,3,FALSE)</f>
        <v>0.69155999999999995</v>
      </c>
      <c r="O722" s="54">
        <f t="shared" si="153"/>
        <v>2.6717023724099769</v>
      </c>
      <c r="P722" s="31">
        <f>Assumptions!$H$15</f>
        <v>0.94496666666666673</v>
      </c>
      <c r="Q722" s="10">
        <f t="shared" si="154"/>
        <v>2.427971685181681</v>
      </c>
    </row>
    <row r="723" spans="2:17" x14ac:dyDescent="0.25">
      <c r="B723" s="13">
        <v>43997</v>
      </c>
      <c r="C723" s="16">
        <v>44075</v>
      </c>
      <c r="D723" s="14">
        <v>2.4750000000000001</v>
      </c>
      <c r="E723" s="18">
        <v>9148</v>
      </c>
      <c r="F723" s="10">
        <f t="shared" si="150"/>
        <v>96.511399999999995</v>
      </c>
      <c r="H723" s="13">
        <v>43993</v>
      </c>
      <c r="I723" s="16">
        <v>44075</v>
      </c>
      <c r="J723" s="17">
        <v>0.3667213558067402</v>
      </c>
      <c r="L723" s="40" t="str">
        <f t="shared" si="151"/>
        <v>4399744075</v>
      </c>
      <c r="M723" s="53">
        <f t="shared" si="152"/>
        <v>44075</v>
      </c>
      <c r="N723" s="8">
        <f>VLOOKUP(B723,Assumptions!$B$6:$D$1323,3,FALSE)</f>
        <v>0.69155999999999995</v>
      </c>
      <c r="O723" s="54">
        <f t="shared" si="153"/>
        <v>2.8896529341222363</v>
      </c>
      <c r="P723" s="31">
        <f>Assumptions!$H$15</f>
        <v>0.94496666666666673</v>
      </c>
      <c r="Q723" s="10">
        <f t="shared" si="154"/>
        <v>2.6339277009810429</v>
      </c>
    </row>
    <row r="724" spans="2:17" x14ac:dyDescent="0.25">
      <c r="B724" s="13">
        <v>43997</v>
      </c>
      <c r="C724" s="16">
        <v>44105</v>
      </c>
      <c r="D724" s="14">
        <v>2.875</v>
      </c>
      <c r="E724" s="18">
        <v>6695</v>
      </c>
      <c r="F724" s="10">
        <f t="shared" si="150"/>
        <v>70.632249999999999</v>
      </c>
      <c r="H724" s="13">
        <v>43993</v>
      </c>
      <c r="I724" s="16">
        <v>44105</v>
      </c>
      <c r="J724" s="17">
        <v>0.41967148538456495</v>
      </c>
      <c r="L724" s="40" t="str">
        <f t="shared" si="151"/>
        <v>4399744105</v>
      </c>
      <c r="M724" s="53">
        <f t="shared" si="152"/>
        <v>44105</v>
      </c>
      <c r="N724" s="8">
        <f>VLOOKUP(B724,Assumptions!$B$6:$D$1323,3,FALSE)</f>
        <v>0.69155999999999995</v>
      </c>
      <c r="O724" s="54">
        <f t="shared" si="153"/>
        <v>3.3653270956541075</v>
      </c>
      <c r="P724" s="31">
        <f>Assumptions!$H$15</f>
        <v>0.94496666666666673</v>
      </c>
      <c r="Q724" s="10">
        <f t="shared" si="154"/>
        <v>3.0834239278232767</v>
      </c>
    </row>
    <row r="725" spans="2:17" x14ac:dyDescent="0.25">
      <c r="B725" s="13">
        <v>43997</v>
      </c>
      <c r="C725" s="16">
        <v>44136</v>
      </c>
      <c r="D725" s="14">
        <v>3.625</v>
      </c>
      <c r="E725" s="18">
        <v>7184</v>
      </c>
      <c r="F725" s="10">
        <f t="shared" si="150"/>
        <v>75.791200000000003</v>
      </c>
      <c r="H725" s="13">
        <v>43993</v>
      </c>
      <c r="I725" s="16">
        <v>44136</v>
      </c>
      <c r="J725" s="17">
        <v>0.48535416297057155</v>
      </c>
      <c r="L725" s="40" t="str">
        <f t="shared" si="151"/>
        <v>4399744136</v>
      </c>
      <c r="M725" s="53">
        <f t="shared" si="152"/>
        <v>44136</v>
      </c>
      <c r="N725" s="8">
        <f>VLOOKUP(B725,Assumptions!$B$6:$D$1323,3,FALSE)</f>
        <v>0.69155999999999995</v>
      </c>
      <c r="O725" s="54">
        <f t="shared" si="153"/>
        <v>4.3032674215359092</v>
      </c>
      <c r="P725" s="31">
        <f>Assumptions!$H$15</f>
        <v>0.94496666666666673</v>
      </c>
      <c r="Q725" s="10">
        <f t="shared" si="154"/>
        <v>3.9697462711040501</v>
      </c>
    </row>
    <row r="726" spans="2:17" x14ac:dyDescent="0.25">
      <c r="B726" s="13">
        <v>43997</v>
      </c>
      <c r="C726" s="16">
        <v>44166</v>
      </c>
      <c r="D726" s="14">
        <v>4.1500000000000004</v>
      </c>
      <c r="E726" s="18">
        <v>6901</v>
      </c>
      <c r="F726" s="10">
        <f t="shared" si="150"/>
        <v>72.805549999999997</v>
      </c>
      <c r="H726" s="13">
        <v>43993</v>
      </c>
      <c r="I726" s="16">
        <v>44166</v>
      </c>
      <c r="J726" s="17">
        <v>0.47494402895335835</v>
      </c>
      <c r="L726" s="40" t="str">
        <f t="shared" si="151"/>
        <v>4399744166</v>
      </c>
      <c r="M726" s="53">
        <f t="shared" si="152"/>
        <v>44166</v>
      </c>
      <c r="N726" s="8">
        <f>VLOOKUP(B726,Assumptions!$B$6:$D$1323,3,FALSE)</f>
        <v>0.69155999999999995</v>
      </c>
      <c r="O726" s="54">
        <f t="shared" si="153"/>
        <v>5.0371122901840204</v>
      </c>
      <c r="P726" s="31">
        <f>Assumptions!$H$15</f>
        <v>0.94496666666666673</v>
      </c>
      <c r="Q726" s="10">
        <f t="shared" si="154"/>
        <v>4.6632052104808936</v>
      </c>
    </row>
    <row r="727" spans="2:17" x14ac:dyDescent="0.25">
      <c r="B727" s="13">
        <v>43997</v>
      </c>
      <c r="C727" s="16">
        <v>44197</v>
      </c>
      <c r="D727" s="14">
        <v>4.5750000000000002</v>
      </c>
      <c r="E727" s="18">
        <v>6468</v>
      </c>
      <c r="F727" s="10">
        <f t="shared" si="150"/>
        <v>68.237399999999994</v>
      </c>
      <c r="H727" s="13">
        <v>43993</v>
      </c>
      <c r="I727" s="16">
        <v>44197</v>
      </c>
      <c r="J727" s="17">
        <v>0.42097427941494753</v>
      </c>
      <c r="L727" s="40" t="str">
        <f t="shared" si="151"/>
        <v>4399744197</v>
      </c>
      <c r="M727" s="53">
        <f t="shared" si="152"/>
        <v>44197</v>
      </c>
      <c r="N727" s="8">
        <f>VLOOKUP(B727,Assumptions!$B$6:$D$1323,3,FALSE)</f>
        <v>0.69155999999999995</v>
      </c>
      <c r="O727" s="54">
        <f t="shared" si="153"/>
        <v>5.6935987303998372</v>
      </c>
      <c r="P727" s="31">
        <f>Assumptions!$H$15</f>
        <v>0.94496666666666673</v>
      </c>
      <c r="Q727" s="10">
        <f t="shared" si="154"/>
        <v>5.2835630136035006</v>
      </c>
    </row>
    <row r="728" spans="2:17" x14ac:dyDescent="0.25">
      <c r="B728" s="13">
        <v>43997</v>
      </c>
      <c r="C728" s="16">
        <v>44228</v>
      </c>
      <c r="D728" s="14">
        <v>4.75</v>
      </c>
      <c r="E728" s="18">
        <v>5788</v>
      </c>
      <c r="F728" s="10">
        <f t="shared" si="150"/>
        <v>61.063400000000001</v>
      </c>
      <c r="H728" s="13">
        <v>43993</v>
      </c>
      <c r="I728" s="16">
        <v>44228</v>
      </c>
      <c r="J728" s="17">
        <v>0.39246142839298481</v>
      </c>
      <c r="L728" s="40" t="str">
        <f t="shared" si="151"/>
        <v>4399744228</v>
      </c>
      <c r="M728" s="53">
        <f t="shared" si="152"/>
        <v>44228</v>
      </c>
      <c r="N728" s="8">
        <f>VLOOKUP(B728,Assumptions!$B$6:$D$1323,3,FALSE)</f>
        <v>0.69155999999999995</v>
      </c>
      <c r="O728" s="54">
        <f t="shared" si="153"/>
        <v>5.9725379060666404</v>
      </c>
      <c r="P728" s="31">
        <f>Assumptions!$H$15</f>
        <v>0.94496666666666673</v>
      </c>
      <c r="Q728" s="10">
        <f t="shared" si="154"/>
        <v>5.5471512366361067</v>
      </c>
    </row>
    <row r="729" spans="2:17" x14ac:dyDescent="0.25">
      <c r="B729" s="13">
        <v>43997</v>
      </c>
      <c r="C729" s="16">
        <v>44256</v>
      </c>
      <c r="D729" s="14">
        <v>4.4000000000000004</v>
      </c>
      <c r="E729" s="18">
        <v>4696</v>
      </c>
      <c r="F729" s="10">
        <f t="shared" si="150"/>
        <v>49.5428</v>
      </c>
      <c r="H729" s="13">
        <v>43993</v>
      </c>
      <c r="I729" s="16">
        <v>44256</v>
      </c>
      <c r="J729" s="17">
        <v>0.35002381050201142</v>
      </c>
      <c r="L729" s="40" t="str">
        <f t="shared" si="151"/>
        <v>4399744256</v>
      </c>
      <c r="M729" s="53">
        <f t="shared" si="152"/>
        <v>44256</v>
      </c>
      <c r="N729" s="8">
        <f>VLOOKUP(B729,Assumptions!$B$6:$D$1323,3,FALSE)</f>
        <v>0.69155999999999995</v>
      </c>
      <c r="O729" s="54">
        <f t="shared" si="153"/>
        <v>5.550986161787101</v>
      </c>
      <c r="P729" s="31">
        <f>Assumptions!$H$15</f>
        <v>0.94496666666666673</v>
      </c>
      <c r="Q729" s="10">
        <f t="shared" si="154"/>
        <v>5.1487988900167512</v>
      </c>
    </row>
    <row r="730" spans="2:17" x14ac:dyDescent="0.25">
      <c r="B730" s="13">
        <v>43997</v>
      </c>
      <c r="C730" s="16">
        <v>44287</v>
      </c>
      <c r="D730" s="14">
        <v>4.1500000000000004</v>
      </c>
      <c r="E730" s="18">
        <v>3177</v>
      </c>
      <c r="F730" s="10">
        <f t="shared" si="150"/>
        <v>33.517349999999993</v>
      </c>
      <c r="H730" s="13">
        <v>43993</v>
      </c>
      <c r="I730" s="16">
        <v>44287</v>
      </c>
      <c r="J730" s="17">
        <v>0.32569986488792829</v>
      </c>
      <c r="L730" s="40" t="str">
        <f t="shared" si="151"/>
        <v>4399744287</v>
      </c>
      <c r="M730" s="53">
        <f t="shared" si="152"/>
        <v>44287</v>
      </c>
      <c r="N730" s="8">
        <f>VLOOKUP(B730,Assumptions!$B$6:$D$1323,3,FALSE)</f>
        <v>0.69155999999999995</v>
      </c>
      <c r="O730" s="54">
        <f t="shared" si="153"/>
        <v>5.2416696136574155</v>
      </c>
      <c r="P730" s="31">
        <f>Assumptions!$H$15</f>
        <v>0.94496666666666673</v>
      </c>
      <c r="Q730" s="10">
        <f t="shared" si="154"/>
        <v>4.8565050625858026</v>
      </c>
    </row>
    <row r="731" spans="2:17" x14ac:dyDescent="0.25">
      <c r="B731" s="13">
        <v>43997</v>
      </c>
      <c r="C731" s="16">
        <v>44317</v>
      </c>
      <c r="D731" s="14">
        <v>4.05</v>
      </c>
      <c r="E731" s="18">
        <v>3145</v>
      </c>
      <c r="F731" s="10">
        <f t="shared" si="150"/>
        <v>33.179749999999999</v>
      </c>
      <c r="H731" s="13">
        <v>43993</v>
      </c>
      <c r="I731" s="16">
        <v>44317</v>
      </c>
      <c r="J731" s="17">
        <v>0.32350722546585187</v>
      </c>
      <c r="L731" s="40" t="str">
        <f t="shared" si="151"/>
        <v>4399744317</v>
      </c>
      <c r="M731" s="53">
        <f t="shared" si="152"/>
        <v>44317</v>
      </c>
      <c r="N731" s="8">
        <f>VLOOKUP(B731,Assumptions!$B$6:$D$1323,3,FALSE)</f>
        <v>0.69155999999999995</v>
      </c>
      <c r="O731" s="54">
        <f t="shared" si="153"/>
        <v>5.1076127008052241</v>
      </c>
      <c r="P731" s="31">
        <f>Assumptions!$H$15</f>
        <v>0.94496666666666673</v>
      </c>
      <c r="Q731" s="10">
        <f t="shared" si="154"/>
        <v>4.7298257485042443</v>
      </c>
    </row>
    <row r="732" spans="2:17" x14ac:dyDescent="0.25">
      <c r="B732" s="13">
        <v>43997</v>
      </c>
      <c r="C732" s="16">
        <v>44348</v>
      </c>
      <c r="D732" s="14">
        <v>3.95</v>
      </c>
      <c r="E732" s="18">
        <v>3145</v>
      </c>
      <c r="F732" s="10">
        <f t="shared" si="150"/>
        <v>33.179749999999999</v>
      </c>
      <c r="H732" s="13">
        <v>43993</v>
      </c>
      <c r="I732" s="16">
        <v>44348</v>
      </c>
      <c r="J732" s="17">
        <v>0.32611804379939369</v>
      </c>
      <c r="L732" s="40" t="str">
        <f t="shared" si="151"/>
        <v>4399744348</v>
      </c>
      <c r="M732" s="53">
        <f t="shared" si="152"/>
        <v>44348</v>
      </c>
      <c r="N732" s="8">
        <f>VLOOKUP(B732,Assumptions!$B$6:$D$1323,3,FALSE)</f>
        <v>0.69155999999999995</v>
      </c>
      <c r="O732" s="54">
        <f t="shared" si="153"/>
        <v>4.9669720634365042</v>
      </c>
      <c r="P732" s="31">
        <f>Assumptions!$H$15</f>
        <v>0.94496666666666673</v>
      </c>
      <c r="Q732" s="10">
        <f t="shared" si="154"/>
        <v>4.5969250342120489</v>
      </c>
    </row>
    <row r="733" spans="2:17" x14ac:dyDescent="0.25">
      <c r="B733" s="13">
        <v>43997</v>
      </c>
      <c r="C733" s="16">
        <v>44378</v>
      </c>
      <c r="D733" s="14">
        <v>3.95</v>
      </c>
      <c r="E733" s="18">
        <v>3001</v>
      </c>
      <c r="F733" s="10">
        <f t="shared" si="150"/>
        <v>31.660549999999997</v>
      </c>
      <c r="H733" s="13">
        <v>43993</v>
      </c>
      <c r="I733" s="16">
        <v>44378</v>
      </c>
      <c r="J733" s="17">
        <v>0.33043605215485566</v>
      </c>
      <c r="L733" s="40" t="str">
        <f t="shared" si="151"/>
        <v>4399744378</v>
      </c>
      <c r="M733" s="53">
        <f t="shared" si="152"/>
        <v>44378</v>
      </c>
      <c r="N733" s="8">
        <f>VLOOKUP(B733,Assumptions!$B$6:$D$1323,3,FALSE)</f>
        <v>0.69155999999999995</v>
      </c>
      <c r="O733" s="54">
        <f t="shared" si="153"/>
        <v>4.9610537065113931</v>
      </c>
      <c r="P733" s="31">
        <f>Assumptions!$H$15</f>
        <v>0.94496666666666673</v>
      </c>
      <c r="Q733" s="10">
        <f t="shared" si="154"/>
        <v>4.5913323841963836</v>
      </c>
    </row>
    <row r="734" spans="2:17" x14ac:dyDescent="0.25">
      <c r="B734" s="13">
        <v>43997</v>
      </c>
      <c r="C734" s="16">
        <v>44409</v>
      </c>
      <c r="D734" s="14">
        <v>4.05</v>
      </c>
      <c r="E734" s="18">
        <v>2946</v>
      </c>
      <c r="F734" s="10">
        <f t="shared" si="150"/>
        <v>31.080300000000001</v>
      </c>
      <c r="H734" s="13">
        <v>43993</v>
      </c>
      <c r="I734" s="16">
        <v>44409</v>
      </c>
      <c r="J734" s="17">
        <v>0.36922434180542457</v>
      </c>
      <c r="L734" s="40" t="str">
        <f t="shared" si="151"/>
        <v>4399744409</v>
      </c>
      <c r="M734" s="53">
        <f t="shared" si="152"/>
        <v>44409</v>
      </c>
      <c r="N734" s="8">
        <f>VLOOKUP(B734,Assumptions!$B$6:$D$1323,3,FALSE)</f>
        <v>0.69155999999999995</v>
      </c>
      <c r="O734" s="54">
        <f t="shared" si="153"/>
        <v>5.0449518187941544</v>
      </c>
      <c r="P734" s="31">
        <f>Assumptions!$H$15</f>
        <v>0.94496666666666673</v>
      </c>
      <c r="Q734" s="10">
        <f t="shared" si="154"/>
        <v>4.6706133036998505</v>
      </c>
    </row>
    <row r="735" spans="2:17" x14ac:dyDescent="0.25">
      <c r="B735" s="13">
        <v>43997</v>
      </c>
      <c r="C735" s="16">
        <v>44440</v>
      </c>
      <c r="D735" s="14">
        <v>4.1500000000000004</v>
      </c>
      <c r="E735" s="18">
        <v>3001</v>
      </c>
      <c r="F735" s="10">
        <f t="shared" si="150"/>
        <v>31.660549999999997</v>
      </c>
      <c r="H735" s="13">
        <v>43993</v>
      </c>
      <c r="I735" s="16">
        <v>44440</v>
      </c>
      <c r="J735" s="17">
        <v>0.41285900912603174</v>
      </c>
      <c r="L735" s="40" t="str">
        <f t="shared" si="151"/>
        <v>4399744440</v>
      </c>
      <c r="M735" s="53">
        <f t="shared" si="152"/>
        <v>44440</v>
      </c>
      <c r="N735" s="8">
        <f>VLOOKUP(B735,Assumptions!$B$6:$D$1323,3,FALSE)</f>
        <v>0.69155999999999995</v>
      </c>
      <c r="O735" s="54">
        <f t="shared" si="153"/>
        <v>5.1222073795846539</v>
      </c>
      <c r="P735" s="31">
        <f>Assumptions!$H$15</f>
        <v>0.94496666666666673</v>
      </c>
      <c r="Q735" s="10">
        <f t="shared" si="154"/>
        <v>4.7436172334615128</v>
      </c>
    </row>
    <row r="736" spans="2:17" x14ac:dyDescent="0.25">
      <c r="B736" s="13">
        <v>43997</v>
      </c>
      <c r="C736" s="16">
        <v>44470</v>
      </c>
      <c r="D736" s="14">
        <v>4.5</v>
      </c>
      <c r="E736" s="18">
        <v>1672</v>
      </c>
      <c r="F736" s="10">
        <f t="shared" si="150"/>
        <v>17.639600000000002</v>
      </c>
      <c r="H736" s="13">
        <v>43993</v>
      </c>
      <c r="I736" s="16">
        <v>44470</v>
      </c>
      <c r="J736" s="17">
        <v>0.52918667058915647</v>
      </c>
      <c r="L736" s="40" t="str">
        <f t="shared" si="151"/>
        <v>4399744470</v>
      </c>
      <c r="M736" s="53">
        <f t="shared" si="152"/>
        <v>44470</v>
      </c>
      <c r="N736" s="8">
        <f>VLOOKUP(B736,Assumptions!$B$6:$D$1323,3,FALSE)</f>
        <v>0.69155999999999995</v>
      </c>
      <c r="O736" s="54">
        <f t="shared" si="153"/>
        <v>5.4424838100916206</v>
      </c>
      <c r="P736" s="31">
        <f>Assumptions!$H$15</f>
        <v>0.94496666666666673</v>
      </c>
      <c r="Q736" s="10">
        <f t="shared" si="154"/>
        <v>5.0462677844095793</v>
      </c>
    </row>
    <row r="737" spans="2:17" x14ac:dyDescent="0.25">
      <c r="B737" s="13">
        <v>43997</v>
      </c>
      <c r="C737" s="16">
        <v>44501</v>
      </c>
      <c r="D737" s="14">
        <v>4.8</v>
      </c>
      <c r="E737" s="18">
        <v>1672</v>
      </c>
      <c r="F737" s="10">
        <f t="shared" si="150"/>
        <v>17.639600000000002</v>
      </c>
      <c r="H737" s="13">
        <v>43993</v>
      </c>
      <c r="I737" s="16">
        <v>44501</v>
      </c>
      <c r="J737" s="17">
        <v>0.55159406882490858</v>
      </c>
      <c r="L737" s="40" t="str">
        <f t="shared" si="151"/>
        <v>4399744501</v>
      </c>
      <c r="M737" s="53">
        <f t="shared" si="152"/>
        <v>44501</v>
      </c>
      <c r="N737" s="8">
        <f>VLOOKUP(B737,Assumptions!$B$6:$D$1323,3,FALSE)</f>
        <v>0.69155999999999995</v>
      </c>
      <c r="O737" s="54">
        <f t="shared" si="153"/>
        <v>5.822958316337747</v>
      </c>
      <c r="P737" s="31">
        <f>Assumptions!$H$15</f>
        <v>0.94496666666666673</v>
      </c>
      <c r="Q737" s="10">
        <f t="shared" si="154"/>
        <v>5.405803510328627</v>
      </c>
    </row>
    <row r="738" spans="2:17" x14ac:dyDescent="0.25">
      <c r="B738" s="13">
        <v>43997</v>
      </c>
      <c r="C738" s="16">
        <v>44531</v>
      </c>
      <c r="D738" s="14">
        <v>5.1749999999999998</v>
      </c>
      <c r="E738" s="18">
        <v>1672</v>
      </c>
      <c r="F738" s="10">
        <f t="shared" si="150"/>
        <v>17.639600000000002</v>
      </c>
      <c r="H738" s="13">
        <v>43993</v>
      </c>
      <c r="I738" s="16">
        <v>44531</v>
      </c>
      <c r="J738" s="17">
        <v>0.48952886457681877</v>
      </c>
      <c r="L738" s="40" t="str">
        <f t="shared" si="151"/>
        <v>4399744531</v>
      </c>
      <c r="M738" s="53">
        <f t="shared" si="152"/>
        <v>44531</v>
      </c>
      <c r="N738" s="8">
        <f>VLOOKUP(B738,Assumptions!$B$6:$D$1323,3,FALSE)</f>
        <v>0.69155999999999995</v>
      </c>
      <c r="O738" s="54">
        <f t="shared" si="153"/>
        <v>6.4220094680139077</v>
      </c>
      <c r="P738" s="31">
        <f>Assumptions!$H$15</f>
        <v>0.94496666666666673</v>
      </c>
      <c r="Q738" s="10">
        <f t="shared" si="154"/>
        <v>5.9718868802908762</v>
      </c>
    </row>
    <row r="739" spans="2:17" x14ac:dyDescent="0.25">
      <c r="B739" s="13">
        <v>44012</v>
      </c>
      <c r="C739" s="16">
        <v>44044</v>
      </c>
      <c r="D739" s="14">
        <v>2.2000000000000002</v>
      </c>
      <c r="E739" s="18">
        <v>6596</v>
      </c>
      <c r="F739" s="10">
        <f t="shared" si="150"/>
        <v>69.587800000000001</v>
      </c>
      <c r="H739" s="13">
        <v>44007</v>
      </c>
      <c r="I739" s="16">
        <v>44044</v>
      </c>
      <c r="J739" s="17">
        <v>0.24950948411952467</v>
      </c>
      <c r="L739" s="40" t="str">
        <f t="shared" ref="L739:L755" si="155">B739&amp;M739</f>
        <v>4401244044</v>
      </c>
      <c r="M739" s="53">
        <f t="shared" ref="M739:M755" si="156">IF(C739="",NA(),C739)</f>
        <v>44044</v>
      </c>
      <c r="N739" s="8">
        <f>VLOOKUP(B739,Assumptions!$B$6:$D$1323,3,FALSE)</f>
        <v>0.68896000000000002</v>
      </c>
      <c r="O739" s="54">
        <f t="shared" ref="O739:O755" si="157">(D739-J739)/N739/mmbtu_gj</f>
        <v>2.6834738971638763</v>
      </c>
      <c r="P739" s="31">
        <f>Assumptions!$H$15</f>
        <v>0.94496666666666673</v>
      </c>
      <c r="Q739" s="10">
        <f t="shared" ref="Q739:Q755" si="158">(O739-opex_2017)*P739-transport_2017</f>
        <v>2.4390953836899576</v>
      </c>
    </row>
    <row r="740" spans="2:17" x14ac:dyDescent="0.25">
      <c r="B740" s="13">
        <v>44012</v>
      </c>
      <c r="C740" s="16">
        <v>44075</v>
      </c>
      <c r="D740" s="14">
        <v>2.5499999999999998</v>
      </c>
      <c r="E740" s="18">
        <v>8601</v>
      </c>
      <c r="F740" s="10">
        <f t="shared" si="150"/>
        <v>90.740549999999999</v>
      </c>
      <c r="H740" s="13">
        <v>44007</v>
      </c>
      <c r="I740" s="16">
        <v>44075</v>
      </c>
      <c r="J740" s="17">
        <v>0.36284766404164293</v>
      </c>
      <c r="L740" s="40" t="str">
        <f t="shared" si="155"/>
        <v>4401244075</v>
      </c>
      <c r="M740" s="53">
        <f t="shared" si="156"/>
        <v>44075</v>
      </c>
      <c r="N740" s="8">
        <f>VLOOKUP(B740,Assumptions!$B$6:$D$1323,3,FALSE)</f>
        <v>0.68896000000000002</v>
      </c>
      <c r="O740" s="54">
        <f t="shared" si="157"/>
        <v>3.0090719000578341</v>
      </c>
      <c r="P740" s="31">
        <f>Assumptions!$H$15</f>
        <v>0.94496666666666673</v>
      </c>
      <c r="Q740" s="10">
        <f t="shared" si="158"/>
        <v>2.7467746431579849</v>
      </c>
    </row>
    <row r="741" spans="2:17" x14ac:dyDescent="0.25">
      <c r="B741" s="13">
        <v>44012</v>
      </c>
      <c r="C741" s="16">
        <v>44105</v>
      </c>
      <c r="D741" s="14">
        <v>3.05</v>
      </c>
      <c r="E741" s="18">
        <v>6774</v>
      </c>
      <c r="F741" s="10">
        <f t="shared" si="150"/>
        <v>71.465699999999998</v>
      </c>
      <c r="H741" s="13">
        <v>44007</v>
      </c>
      <c r="I741" s="16">
        <v>44105</v>
      </c>
      <c r="J741" s="17">
        <v>0.40612156783949871</v>
      </c>
      <c r="L741" s="40" t="str">
        <f t="shared" si="155"/>
        <v>4401244105</v>
      </c>
      <c r="M741" s="53">
        <f t="shared" si="156"/>
        <v>44105</v>
      </c>
      <c r="N741" s="8">
        <f>VLOOKUP(B741,Assumptions!$B$6:$D$1323,3,FALSE)</f>
        <v>0.68896000000000002</v>
      </c>
      <c r="O741" s="54">
        <f t="shared" si="157"/>
        <v>3.637433098091527</v>
      </c>
      <c r="P741" s="31">
        <f>Assumptions!$H$15</f>
        <v>0.94496666666666673</v>
      </c>
      <c r="Q741" s="10">
        <f t="shared" si="158"/>
        <v>3.340555029926557</v>
      </c>
    </row>
    <row r="742" spans="2:17" x14ac:dyDescent="0.25">
      <c r="B742" s="13">
        <v>44012</v>
      </c>
      <c r="C742" s="16">
        <v>44136</v>
      </c>
      <c r="D742" s="14">
        <v>3.8</v>
      </c>
      <c r="E742" s="18">
        <v>8008</v>
      </c>
      <c r="F742" s="10">
        <f t="shared" si="150"/>
        <v>84.484399999999994</v>
      </c>
      <c r="H742" s="13">
        <v>44007</v>
      </c>
      <c r="I742" s="16">
        <v>44136</v>
      </c>
      <c r="J742" s="17">
        <v>0.46206671916247344</v>
      </c>
      <c r="L742" s="40" t="str">
        <f t="shared" si="155"/>
        <v>4401244136</v>
      </c>
      <c r="M742" s="53">
        <f t="shared" si="156"/>
        <v>44136</v>
      </c>
      <c r="N742" s="8">
        <f>VLOOKUP(B742,Assumptions!$B$6:$D$1323,3,FALSE)</f>
        <v>0.68896000000000002</v>
      </c>
      <c r="O742" s="54">
        <f t="shared" si="157"/>
        <v>4.5923098608652619</v>
      </c>
      <c r="P742" s="31">
        <f>Assumptions!$H$15</f>
        <v>0.94496666666666673</v>
      </c>
      <c r="Q742" s="10">
        <f t="shared" si="158"/>
        <v>4.2428817415223108</v>
      </c>
    </row>
    <row r="743" spans="2:17" x14ac:dyDescent="0.25">
      <c r="B743" s="13">
        <v>44012</v>
      </c>
      <c r="C743" s="16">
        <v>44166</v>
      </c>
      <c r="D743" s="14">
        <v>4.4249999999999998</v>
      </c>
      <c r="E743" s="18">
        <v>7590</v>
      </c>
      <c r="F743" s="10">
        <f t="shared" si="150"/>
        <v>80.0745</v>
      </c>
      <c r="H743" s="13">
        <v>44007</v>
      </c>
      <c r="I743" s="16">
        <v>44166</v>
      </c>
      <c r="J743" s="17">
        <v>0.45971483236635685</v>
      </c>
      <c r="L743" s="40" t="str">
        <f t="shared" si="155"/>
        <v>4401244166</v>
      </c>
      <c r="M743" s="53">
        <f t="shared" si="156"/>
        <v>44166</v>
      </c>
      <c r="N743" s="8">
        <f>VLOOKUP(B743,Assumptions!$B$6:$D$1323,3,FALSE)</f>
        <v>0.68896000000000002</v>
      </c>
      <c r="O743" s="54">
        <f t="shared" si="157"/>
        <v>5.4554170633086141</v>
      </c>
      <c r="P743" s="31">
        <f>Assumptions!$H$15</f>
        <v>0.94496666666666673</v>
      </c>
      <c r="Q743" s="10">
        <f t="shared" si="158"/>
        <v>5.0584892775911978</v>
      </c>
    </row>
    <row r="744" spans="2:17" x14ac:dyDescent="0.25">
      <c r="B744" s="13">
        <v>44012</v>
      </c>
      <c r="C744" s="16">
        <v>44197</v>
      </c>
      <c r="D744" s="14">
        <v>4.7750000000000004</v>
      </c>
      <c r="E744" s="18">
        <v>6450</v>
      </c>
      <c r="F744" s="10">
        <f t="shared" si="150"/>
        <v>68.047499999999999</v>
      </c>
      <c r="H744" s="13">
        <v>44007</v>
      </c>
      <c r="I744" s="16">
        <v>44197</v>
      </c>
      <c r="J744" s="17">
        <v>0.41305217523270754</v>
      </c>
      <c r="L744" s="40" t="str">
        <f t="shared" si="155"/>
        <v>4401244197</v>
      </c>
      <c r="M744" s="53">
        <f t="shared" si="156"/>
        <v>44197</v>
      </c>
      <c r="N744" s="8">
        <f>VLOOKUP(B744,Assumptions!$B$6:$D$1323,3,FALSE)</f>
        <v>0.68896000000000002</v>
      </c>
      <c r="O744" s="54">
        <f t="shared" si="157"/>
        <v>6.0011433192075376</v>
      </c>
      <c r="P744" s="31">
        <f>Assumptions!$H$15</f>
        <v>0.94496666666666673</v>
      </c>
      <c r="Q744" s="10">
        <f t="shared" si="158"/>
        <v>5.5741823985404837</v>
      </c>
    </row>
    <row r="745" spans="2:17" x14ac:dyDescent="0.25">
      <c r="B745" s="13">
        <v>44012</v>
      </c>
      <c r="C745" s="16">
        <v>44228</v>
      </c>
      <c r="D745" s="14">
        <v>4.95</v>
      </c>
      <c r="E745" s="18">
        <v>5816</v>
      </c>
      <c r="F745" s="10">
        <f t="shared" si="150"/>
        <v>61.358800000000002</v>
      </c>
      <c r="H745" s="13">
        <v>44007</v>
      </c>
      <c r="I745" s="16">
        <v>44228</v>
      </c>
      <c r="J745" s="17">
        <v>0.384404917632856</v>
      </c>
      <c r="L745" s="40" t="str">
        <f t="shared" si="155"/>
        <v>4401244228</v>
      </c>
      <c r="M745" s="53">
        <f t="shared" si="156"/>
        <v>44228</v>
      </c>
      <c r="N745" s="8">
        <f>VLOOKUP(B745,Assumptions!$B$6:$D$1323,3,FALSE)</f>
        <v>0.68896000000000002</v>
      </c>
      <c r="O745" s="54">
        <f t="shared" si="157"/>
        <v>6.2813200724646654</v>
      </c>
      <c r="P745" s="31">
        <f>Assumptions!$H$15</f>
        <v>0.94496666666666673</v>
      </c>
      <c r="Q745" s="10">
        <f t="shared" si="158"/>
        <v>5.8389400911433604</v>
      </c>
    </row>
    <row r="746" spans="2:17" x14ac:dyDescent="0.25">
      <c r="B746" s="13">
        <v>44012</v>
      </c>
      <c r="C746" s="16">
        <v>44256</v>
      </c>
      <c r="D746" s="14">
        <v>4.5750000000000002</v>
      </c>
      <c r="E746" s="18">
        <v>4846</v>
      </c>
      <c r="F746" s="10">
        <f t="shared" si="150"/>
        <v>51.125300000000003</v>
      </c>
      <c r="H746" s="13">
        <v>44007</v>
      </c>
      <c r="I746" s="16">
        <v>44256</v>
      </c>
      <c r="J746" s="17">
        <v>0.34208600929884297</v>
      </c>
      <c r="L746" s="40" t="str">
        <f t="shared" si="155"/>
        <v>4401244256</v>
      </c>
      <c r="M746" s="53">
        <f t="shared" si="156"/>
        <v>44256</v>
      </c>
      <c r="N746" s="8">
        <f>VLOOKUP(B746,Assumptions!$B$6:$D$1323,3,FALSE)</f>
        <v>0.68896000000000002</v>
      </c>
      <c r="O746" s="54">
        <f t="shared" si="157"/>
        <v>5.8236192949950221</v>
      </c>
      <c r="P746" s="31">
        <f>Assumptions!$H$15</f>
        <v>0.94496666666666673</v>
      </c>
      <c r="Q746" s="10">
        <f t="shared" si="158"/>
        <v>5.4064281131271299</v>
      </c>
    </row>
    <row r="747" spans="2:17" x14ac:dyDescent="0.25">
      <c r="B747" s="13">
        <v>44012</v>
      </c>
      <c r="C747" s="16">
        <v>44287</v>
      </c>
      <c r="D747" s="14">
        <v>4.1500000000000004</v>
      </c>
      <c r="E747" s="18">
        <v>3263</v>
      </c>
      <c r="F747" s="10">
        <f t="shared" si="150"/>
        <v>34.42465</v>
      </c>
      <c r="H747" s="13">
        <v>44007</v>
      </c>
      <c r="I747" s="16">
        <v>44287</v>
      </c>
      <c r="J747" s="17">
        <v>0.31576175271627577</v>
      </c>
      <c r="L747" s="40" t="str">
        <f t="shared" si="155"/>
        <v>4401244287</v>
      </c>
      <c r="M747" s="53">
        <f t="shared" si="156"/>
        <v>44287</v>
      </c>
      <c r="N747" s="8">
        <f>VLOOKUP(B747,Assumptions!$B$6:$D$1323,3,FALSE)</f>
        <v>0.68896000000000002</v>
      </c>
      <c r="O747" s="54">
        <f t="shared" si="157"/>
        <v>5.2751234462930112</v>
      </c>
      <c r="P747" s="31">
        <f>Assumptions!$H$15</f>
        <v>0.94496666666666673</v>
      </c>
      <c r="Q747" s="10">
        <f t="shared" si="158"/>
        <v>4.8881178192986869</v>
      </c>
    </row>
    <row r="748" spans="2:17" x14ac:dyDescent="0.25">
      <c r="B748" s="13">
        <v>44012</v>
      </c>
      <c r="C748" s="16">
        <v>44317</v>
      </c>
      <c r="D748" s="14">
        <v>4.1500000000000004</v>
      </c>
      <c r="E748" s="18">
        <v>3239</v>
      </c>
      <c r="F748" s="10">
        <f t="shared" si="150"/>
        <v>34.17145</v>
      </c>
      <c r="H748" s="13">
        <v>44007</v>
      </c>
      <c r="I748" s="16">
        <v>44317</v>
      </c>
      <c r="J748" s="17">
        <v>0.31378811041133647</v>
      </c>
      <c r="L748" s="40" t="str">
        <f t="shared" si="155"/>
        <v>4401244317</v>
      </c>
      <c r="M748" s="53">
        <f t="shared" si="156"/>
        <v>44317</v>
      </c>
      <c r="N748" s="8">
        <f>VLOOKUP(B748,Assumptions!$B$6:$D$1323,3,FALSE)</f>
        <v>0.68896000000000002</v>
      </c>
      <c r="O748" s="54">
        <f t="shared" si="157"/>
        <v>5.2778387722915339</v>
      </c>
      <c r="P748" s="31">
        <f>Assumptions!$H$15</f>
        <v>0.94496666666666673</v>
      </c>
      <c r="Q748" s="10">
        <f t="shared" si="158"/>
        <v>4.8906837118564237</v>
      </c>
    </row>
    <row r="749" spans="2:17" x14ac:dyDescent="0.25">
      <c r="B749" s="13">
        <v>44012</v>
      </c>
      <c r="C749" s="16">
        <v>44348</v>
      </c>
      <c r="D749" s="14">
        <v>4.0250000000000004</v>
      </c>
      <c r="E749" s="18">
        <v>3239</v>
      </c>
      <c r="F749" s="10">
        <f t="shared" si="150"/>
        <v>34.17145</v>
      </c>
      <c r="H749" s="13">
        <v>44007</v>
      </c>
      <c r="I749" s="16">
        <v>44348</v>
      </c>
      <c r="J749" s="17">
        <v>0.31630674642223033</v>
      </c>
      <c r="L749" s="40" t="str">
        <f t="shared" si="155"/>
        <v>4401244348</v>
      </c>
      <c r="M749" s="53">
        <f t="shared" si="156"/>
        <v>44348</v>
      </c>
      <c r="N749" s="8">
        <f>VLOOKUP(B749,Assumptions!$B$6:$D$1323,3,FALSE)</f>
        <v>0.68896000000000002</v>
      </c>
      <c r="O749" s="54">
        <f t="shared" si="157"/>
        <v>5.1023993490535773</v>
      </c>
      <c r="P749" s="31">
        <f>Assumptions!$H$15</f>
        <v>0.94496666666666673</v>
      </c>
      <c r="Q749" s="10">
        <f t="shared" si="158"/>
        <v>4.7248993048773293</v>
      </c>
    </row>
    <row r="750" spans="2:17" x14ac:dyDescent="0.25">
      <c r="B750" s="13">
        <v>44012</v>
      </c>
      <c r="C750" s="16">
        <v>44378</v>
      </c>
      <c r="D750" s="14">
        <v>4</v>
      </c>
      <c r="E750" s="18">
        <v>3375</v>
      </c>
      <c r="F750" s="10">
        <f t="shared" si="150"/>
        <v>35.606250000000003</v>
      </c>
      <c r="H750" s="13">
        <v>44007</v>
      </c>
      <c r="I750" s="16">
        <v>44378</v>
      </c>
      <c r="J750" s="17">
        <v>0.31884117123048172</v>
      </c>
      <c r="L750" s="40" t="str">
        <f t="shared" si="155"/>
        <v>4401244378</v>
      </c>
      <c r="M750" s="53">
        <f t="shared" si="156"/>
        <v>44378</v>
      </c>
      <c r="N750" s="8">
        <f>VLOOKUP(B750,Assumptions!$B$6:$D$1323,3,FALSE)</f>
        <v>0.68896000000000002</v>
      </c>
      <c r="O750" s="54">
        <f t="shared" si="157"/>
        <v>5.0645176420446045</v>
      </c>
      <c r="P750" s="31">
        <f>Assumptions!$H$15</f>
        <v>0.94496666666666673</v>
      </c>
      <c r="Q750" s="10">
        <f t="shared" si="158"/>
        <v>4.6891023544774173</v>
      </c>
    </row>
    <row r="751" spans="2:17" x14ac:dyDescent="0.25">
      <c r="B751" s="13">
        <v>44012</v>
      </c>
      <c r="C751" s="16">
        <v>44409</v>
      </c>
      <c r="D751" s="14">
        <v>4.1749999999999998</v>
      </c>
      <c r="E751" s="18">
        <v>3436</v>
      </c>
      <c r="F751" s="10">
        <f t="shared" si="150"/>
        <v>36.2498</v>
      </c>
      <c r="H751" s="13">
        <v>44007</v>
      </c>
      <c r="I751" s="16">
        <v>44409</v>
      </c>
      <c r="J751" s="17">
        <v>0.36517027099284788</v>
      </c>
      <c r="L751" s="40" t="str">
        <f t="shared" si="155"/>
        <v>4401244409</v>
      </c>
      <c r="M751" s="53">
        <f t="shared" si="156"/>
        <v>44409</v>
      </c>
      <c r="N751" s="8">
        <f>VLOOKUP(B751,Assumptions!$B$6:$D$1323,3,FALSE)</f>
        <v>0.68896000000000002</v>
      </c>
      <c r="O751" s="54">
        <f t="shared" si="157"/>
        <v>5.2415423439342224</v>
      </c>
      <c r="P751" s="31">
        <f>Assumptions!$H$15</f>
        <v>0.94496666666666673</v>
      </c>
      <c r="Q751" s="10">
        <f t="shared" si="158"/>
        <v>4.85638479693971</v>
      </c>
    </row>
    <row r="752" spans="2:17" x14ac:dyDescent="0.25">
      <c r="B752" s="13">
        <v>44012</v>
      </c>
      <c r="C752" s="16">
        <v>44440</v>
      </c>
      <c r="D752" s="14">
        <v>4.25</v>
      </c>
      <c r="E752" s="18">
        <v>3590</v>
      </c>
      <c r="F752" s="10">
        <f t="shared" si="150"/>
        <v>37.874499999999998</v>
      </c>
      <c r="H752" s="13">
        <v>44007</v>
      </c>
      <c r="I752" s="16">
        <v>44440</v>
      </c>
      <c r="J752" s="17">
        <v>0.40887999011286413</v>
      </c>
      <c r="L752" s="40" t="str">
        <f t="shared" si="155"/>
        <v>4401244440</v>
      </c>
      <c r="M752" s="53">
        <f t="shared" si="156"/>
        <v>44440</v>
      </c>
      <c r="N752" s="8">
        <f>VLOOKUP(B752,Assumptions!$B$6:$D$1323,3,FALSE)</f>
        <v>0.68896000000000002</v>
      </c>
      <c r="O752" s="54">
        <f t="shared" si="157"/>
        <v>5.284591336632583</v>
      </c>
      <c r="P752" s="31">
        <f>Assumptions!$H$15</f>
        <v>0.94496666666666673</v>
      </c>
      <c r="Q752" s="10">
        <f t="shared" si="158"/>
        <v>4.8970646600732373</v>
      </c>
    </row>
    <row r="753" spans="2:17" x14ac:dyDescent="0.25">
      <c r="B753" s="13">
        <v>44012</v>
      </c>
      <c r="C753" s="16">
        <v>44470</v>
      </c>
      <c r="D753" s="14">
        <v>4.6749999999999998</v>
      </c>
      <c r="E753" s="18">
        <v>1711</v>
      </c>
      <c r="F753" s="10">
        <f t="shared" si="150"/>
        <v>18.05105</v>
      </c>
      <c r="H753" s="13">
        <v>44007</v>
      </c>
      <c r="I753" s="16">
        <v>44470</v>
      </c>
      <c r="J753" s="17">
        <v>0.5282494783299081</v>
      </c>
      <c r="L753" s="40" t="str">
        <f t="shared" si="155"/>
        <v>4401244470</v>
      </c>
      <c r="M753" s="53">
        <f t="shared" si="156"/>
        <v>44470</v>
      </c>
      <c r="N753" s="8">
        <f>VLOOKUP(B753,Assumptions!$B$6:$D$1323,3,FALSE)</f>
        <v>0.68896000000000002</v>
      </c>
      <c r="O753" s="54">
        <f t="shared" si="157"/>
        <v>5.7050760782239429</v>
      </c>
      <c r="P753" s="31">
        <f>Assumptions!$H$15</f>
        <v>0.94496666666666673</v>
      </c>
      <c r="Q753" s="10">
        <f t="shared" si="158"/>
        <v>5.2944087247190197</v>
      </c>
    </row>
    <row r="754" spans="2:17" x14ac:dyDescent="0.25">
      <c r="B754" s="13">
        <v>44012</v>
      </c>
      <c r="C754" s="16">
        <v>44501</v>
      </c>
      <c r="D754" s="14">
        <v>5</v>
      </c>
      <c r="E754" s="18">
        <v>1711</v>
      </c>
      <c r="F754" s="10">
        <f t="shared" si="150"/>
        <v>18.05105</v>
      </c>
      <c r="H754" s="13">
        <v>44007</v>
      </c>
      <c r="I754" s="16">
        <v>44501</v>
      </c>
      <c r="J754" s="17">
        <v>0.55065687656566109</v>
      </c>
      <c r="L754" s="40" t="str">
        <f t="shared" si="155"/>
        <v>4401244501</v>
      </c>
      <c r="M754" s="53">
        <f t="shared" si="156"/>
        <v>44501</v>
      </c>
      <c r="N754" s="8">
        <f>VLOOKUP(B754,Assumptions!$B$6:$D$1323,3,FALSE)</f>
        <v>0.68896000000000002</v>
      </c>
      <c r="O754" s="54">
        <f t="shared" si="157"/>
        <v>6.1213812802734457</v>
      </c>
      <c r="P754" s="31">
        <f>Assumptions!$H$15</f>
        <v>0.94496666666666673</v>
      </c>
      <c r="Q754" s="10">
        <f t="shared" si="158"/>
        <v>5.6878032638157308</v>
      </c>
    </row>
    <row r="755" spans="2:17" x14ac:dyDescent="0.25">
      <c r="B755" s="13">
        <v>44012</v>
      </c>
      <c r="C755" s="16">
        <v>44531</v>
      </c>
      <c r="D755" s="14">
        <v>5.375</v>
      </c>
      <c r="E755" s="18">
        <v>1711</v>
      </c>
      <c r="F755" s="10">
        <f t="shared" si="150"/>
        <v>18.05105</v>
      </c>
      <c r="H755" s="13">
        <v>44007</v>
      </c>
      <c r="I755" s="16">
        <v>44531</v>
      </c>
      <c r="J755" s="17">
        <v>0.4881785690096988</v>
      </c>
      <c r="L755" s="40" t="str">
        <f t="shared" si="155"/>
        <v>4401244531</v>
      </c>
      <c r="M755" s="53">
        <f t="shared" si="156"/>
        <v>44531</v>
      </c>
      <c r="N755" s="8">
        <f>VLOOKUP(B755,Assumptions!$B$6:$D$1323,3,FALSE)</f>
        <v>0.68896000000000002</v>
      </c>
      <c r="O755" s="54">
        <f t="shared" si="157"/>
        <v>6.7232614787895182</v>
      </c>
      <c r="P755" s="31">
        <f>Assumptions!$H$15</f>
        <v>0.94496666666666673</v>
      </c>
      <c r="Q755" s="10">
        <f t="shared" si="158"/>
        <v>6.2565599887401362</v>
      </c>
    </row>
    <row r="756" spans="2:17" x14ac:dyDescent="0.25">
      <c r="B756" s="13">
        <v>44027</v>
      </c>
      <c r="C756" s="16">
        <v>44044</v>
      </c>
      <c r="D756" s="14">
        <v>2.1640000000000001</v>
      </c>
      <c r="E756" s="18">
        <v>6903</v>
      </c>
      <c r="F756" s="10">
        <f t="shared" si="150"/>
        <v>72.826650000000001</v>
      </c>
      <c r="H756" s="13">
        <v>44019</v>
      </c>
      <c r="I756" s="16">
        <v>44044</v>
      </c>
      <c r="J756" s="17">
        <v>0.25044561740569465</v>
      </c>
      <c r="L756" s="40" t="str">
        <f t="shared" ref="L756:L772" si="159">B756&amp;M756</f>
        <v>4402744044</v>
      </c>
      <c r="M756" s="53">
        <f t="shared" ref="M756:M772" si="160">IF(C756="",NA(),C756)</f>
        <v>44044</v>
      </c>
      <c r="N756" s="8">
        <f>VLOOKUP(B756,Assumptions!$B$6:$D$1323,3,FALSE)</f>
        <v>0.69673999999999991</v>
      </c>
      <c r="O756" s="54">
        <f t="shared" ref="O756:O772" si="161">(D756-J756)/N756/mmbtu_gj</f>
        <v>2.6032603601230564</v>
      </c>
      <c r="P756" s="31">
        <f>Assumptions!$H$15</f>
        <v>0.94496666666666673</v>
      </c>
      <c r="Q756" s="10">
        <f t="shared" ref="Q756:Q772" si="162">(O756-opex_2017)*P756-transport_2017</f>
        <v>2.363296264970951</v>
      </c>
    </row>
    <row r="757" spans="2:17" x14ac:dyDescent="0.25">
      <c r="B757" s="13">
        <v>44027</v>
      </c>
      <c r="C757" s="16">
        <v>44075</v>
      </c>
      <c r="D757" s="14">
        <v>2.5249999999999999</v>
      </c>
      <c r="E757" s="18">
        <v>9405</v>
      </c>
      <c r="F757" s="10">
        <f t="shared" si="150"/>
        <v>99.222750000000005</v>
      </c>
      <c r="H757" s="13">
        <v>44019</v>
      </c>
      <c r="I757" s="16">
        <v>44075</v>
      </c>
      <c r="J757" s="17">
        <v>0.38593640696671344</v>
      </c>
      <c r="L757" s="40" t="str">
        <f t="shared" si="159"/>
        <v>4402744075</v>
      </c>
      <c r="M757" s="53">
        <f t="shared" si="160"/>
        <v>44075</v>
      </c>
      <c r="N757" s="8">
        <f>VLOOKUP(B757,Assumptions!$B$6:$D$1323,3,FALSE)</f>
        <v>0.69673999999999991</v>
      </c>
      <c r="O757" s="54">
        <f t="shared" si="161"/>
        <v>2.9100502761653386</v>
      </c>
      <c r="P757" s="31">
        <f>Assumptions!$H$15</f>
        <v>0.94496666666666673</v>
      </c>
      <c r="Q757" s="10">
        <f t="shared" si="162"/>
        <v>2.6532025093003728</v>
      </c>
    </row>
    <row r="758" spans="2:17" x14ac:dyDescent="0.25">
      <c r="B758" s="13">
        <v>44027</v>
      </c>
      <c r="C758" s="16">
        <v>44105</v>
      </c>
      <c r="D758" s="14">
        <v>3.125</v>
      </c>
      <c r="E758" s="18">
        <v>6917</v>
      </c>
      <c r="F758" s="10">
        <f t="shared" si="150"/>
        <v>72.974350000000001</v>
      </c>
      <c r="H758" s="13">
        <v>44019</v>
      </c>
      <c r="I758" s="16">
        <v>44105</v>
      </c>
      <c r="J758" s="17">
        <v>0.44277866833647411</v>
      </c>
      <c r="L758" s="40" t="str">
        <f t="shared" si="159"/>
        <v>4402744105</v>
      </c>
      <c r="M758" s="53">
        <f t="shared" si="160"/>
        <v>44105</v>
      </c>
      <c r="N758" s="8">
        <f>VLOOKUP(B758,Assumptions!$B$6:$D$1323,3,FALSE)</f>
        <v>0.69673999999999991</v>
      </c>
      <c r="O758" s="54">
        <f t="shared" si="161"/>
        <v>3.6489793722661625</v>
      </c>
      <c r="P758" s="31">
        <f>Assumptions!$H$15</f>
        <v>0.94496666666666673</v>
      </c>
      <c r="Q758" s="10">
        <f t="shared" si="162"/>
        <v>3.3514658741457817</v>
      </c>
    </row>
    <row r="759" spans="2:17" x14ac:dyDescent="0.25">
      <c r="B759" s="13">
        <v>44027</v>
      </c>
      <c r="C759" s="16">
        <v>44136</v>
      </c>
      <c r="D759" s="14">
        <v>3.95</v>
      </c>
      <c r="E759" s="18">
        <v>7841</v>
      </c>
      <c r="F759" s="10">
        <f t="shared" si="150"/>
        <v>82.722549999999998</v>
      </c>
      <c r="H759" s="13">
        <v>44019</v>
      </c>
      <c r="I759" s="16">
        <v>44136</v>
      </c>
      <c r="J759" s="17">
        <v>0.47535598223582715</v>
      </c>
      <c r="L759" s="40" t="str">
        <f t="shared" si="159"/>
        <v>4402744136</v>
      </c>
      <c r="M759" s="53">
        <f t="shared" si="160"/>
        <v>44136</v>
      </c>
      <c r="N759" s="8">
        <f>VLOOKUP(B759,Assumptions!$B$6:$D$1323,3,FALSE)</f>
        <v>0.69673999999999991</v>
      </c>
      <c r="O759" s="54">
        <f t="shared" si="161"/>
        <v>4.7270164460760506</v>
      </c>
      <c r="P759" s="31">
        <f>Assumptions!$H$15</f>
        <v>0.94496666666666673</v>
      </c>
      <c r="Q759" s="10">
        <f t="shared" si="162"/>
        <v>4.3701749743269991</v>
      </c>
    </row>
    <row r="760" spans="2:17" x14ac:dyDescent="0.25">
      <c r="B760" s="13">
        <v>44027</v>
      </c>
      <c r="C760" s="16">
        <v>44166</v>
      </c>
      <c r="D760" s="14">
        <v>4.5750000000000002</v>
      </c>
      <c r="E760" s="18">
        <v>8206</v>
      </c>
      <c r="F760" s="10">
        <f t="shared" si="150"/>
        <v>86.573300000000003</v>
      </c>
      <c r="H760" s="13">
        <v>44019</v>
      </c>
      <c r="I760" s="16">
        <v>44166</v>
      </c>
      <c r="J760" s="17">
        <v>0.47334214694817262</v>
      </c>
      <c r="L760" s="40" t="str">
        <f t="shared" si="159"/>
        <v>4402744166</v>
      </c>
      <c r="M760" s="53">
        <f t="shared" si="160"/>
        <v>44166</v>
      </c>
      <c r="N760" s="8">
        <f>VLOOKUP(B760,Assumptions!$B$6:$D$1323,3,FALSE)</f>
        <v>0.69673999999999991</v>
      </c>
      <c r="O760" s="54">
        <f t="shared" si="161"/>
        <v>5.5800260482594544</v>
      </c>
      <c r="P760" s="31">
        <f>Assumptions!$H$15</f>
        <v>0.94496666666666673</v>
      </c>
      <c r="Q760" s="10">
        <f t="shared" si="162"/>
        <v>5.1762406147369093</v>
      </c>
    </row>
    <row r="761" spans="2:17" x14ac:dyDescent="0.25">
      <c r="B761" s="13">
        <v>44027</v>
      </c>
      <c r="C761" s="16">
        <v>44197</v>
      </c>
      <c r="D761" s="14">
        <v>4.9749999999999996</v>
      </c>
      <c r="E761" s="18">
        <v>7217</v>
      </c>
      <c r="F761" s="10">
        <f t="shared" si="150"/>
        <v>76.139349999999993</v>
      </c>
      <c r="H761" s="13">
        <v>44019</v>
      </c>
      <c r="I761" s="16">
        <v>44197</v>
      </c>
      <c r="J761" s="17">
        <v>0.42599304511946523</v>
      </c>
      <c r="L761" s="40" t="str">
        <f t="shared" si="159"/>
        <v>4402744197</v>
      </c>
      <c r="M761" s="53">
        <f t="shared" si="160"/>
        <v>44197</v>
      </c>
      <c r="N761" s="8">
        <f>VLOOKUP(B761,Assumptions!$B$6:$D$1323,3,FALSE)</f>
        <v>0.69673999999999991</v>
      </c>
      <c r="O761" s="54">
        <f t="shared" si="161"/>
        <v>6.1886140217815138</v>
      </c>
      <c r="P761" s="31">
        <f>Assumptions!$H$15</f>
        <v>0.94496666666666673</v>
      </c>
      <c r="Q761" s="10">
        <f t="shared" si="162"/>
        <v>5.7513359634494723</v>
      </c>
    </row>
    <row r="762" spans="2:17" x14ac:dyDescent="0.25">
      <c r="B762" s="13">
        <v>44027</v>
      </c>
      <c r="C762" s="16">
        <v>44228</v>
      </c>
      <c r="D762" s="14">
        <v>5.15</v>
      </c>
      <c r="E762" s="18">
        <v>5971</v>
      </c>
      <c r="F762" s="10">
        <f t="shared" si="150"/>
        <v>62.994050000000001</v>
      </c>
      <c r="H762" s="13">
        <v>44019</v>
      </c>
      <c r="I762" s="16">
        <v>44228</v>
      </c>
      <c r="J762" s="17">
        <v>0.3973189217091635</v>
      </c>
      <c r="L762" s="40" t="str">
        <f t="shared" si="159"/>
        <v>4402744228</v>
      </c>
      <c r="M762" s="53">
        <f t="shared" si="160"/>
        <v>44228</v>
      </c>
      <c r="N762" s="8">
        <f>VLOOKUP(B762,Assumptions!$B$6:$D$1323,3,FALSE)</f>
        <v>0.69673999999999991</v>
      </c>
      <c r="O762" s="54">
        <f t="shared" si="161"/>
        <v>6.4656987896249083</v>
      </c>
      <c r="P762" s="31">
        <f>Assumptions!$H$15</f>
        <v>0.94496666666666673</v>
      </c>
      <c r="Q762" s="10">
        <f t="shared" si="162"/>
        <v>6.0131718329025512</v>
      </c>
    </row>
    <row r="763" spans="2:17" x14ac:dyDescent="0.25">
      <c r="B763" s="13">
        <v>44027</v>
      </c>
      <c r="C763" s="16">
        <v>44256</v>
      </c>
      <c r="D763" s="14">
        <v>4.8</v>
      </c>
      <c r="E763" s="18">
        <v>4988</v>
      </c>
      <c r="F763" s="10">
        <f t="shared" si="150"/>
        <v>52.623399999999997</v>
      </c>
      <c r="H763" s="13">
        <v>44019</v>
      </c>
      <c r="I763" s="16">
        <v>44256</v>
      </c>
      <c r="J763" s="17">
        <v>0.35400717902827511</v>
      </c>
      <c r="L763" s="40" t="str">
        <f t="shared" si="159"/>
        <v>4402744256</v>
      </c>
      <c r="M763" s="53">
        <f t="shared" si="160"/>
        <v>44256</v>
      </c>
      <c r="N763" s="8">
        <f>VLOOKUP(B763,Assumptions!$B$6:$D$1323,3,FALSE)</f>
        <v>0.69673999999999991</v>
      </c>
      <c r="O763" s="54">
        <f t="shared" si="161"/>
        <v>6.0484703113249365</v>
      </c>
      <c r="P763" s="31">
        <f>Assumptions!$H$15</f>
        <v>0.94496666666666673</v>
      </c>
      <c r="Q763" s="10">
        <f t="shared" si="162"/>
        <v>5.6189048285250216</v>
      </c>
    </row>
    <row r="764" spans="2:17" x14ac:dyDescent="0.25">
      <c r="B764" s="13">
        <v>44027</v>
      </c>
      <c r="C764" s="16">
        <v>44287</v>
      </c>
      <c r="D764" s="14">
        <v>4.4000000000000004</v>
      </c>
      <c r="E764" s="18">
        <v>3351</v>
      </c>
      <c r="F764" s="10">
        <f t="shared" si="150"/>
        <v>35.353050000000003</v>
      </c>
      <c r="H764" s="13">
        <v>44019</v>
      </c>
      <c r="I764" s="16">
        <v>44287</v>
      </c>
      <c r="J764" s="17">
        <v>0.32751557494200134</v>
      </c>
      <c r="L764" s="40" t="str">
        <f t="shared" si="159"/>
        <v>4402744287</v>
      </c>
      <c r="M764" s="53">
        <f t="shared" si="160"/>
        <v>44287</v>
      </c>
      <c r="N764" s="8">
        <f>VLOOKUP(B764,Assumptions!$B$6:$D$1323,3,FALSE)</f>
        <v>0.69673999999999991</v>
      </c>
      <c r="O764" s="54">
        <f t="shared" si="161"/>
        <v>5.5403375871652498</v>
      </c>
      <c r="P764" s="31">
        <f>Assumptions!$H$15</f>
        <v>0.94496666666666673</v>
      </c>
      <c r="Q764" s="10">
        <f t="shared" si="162"/>
        <v>5.1387363419515895</v>
      </c>
    </row>
    <row r="765" spans="2:17" x14ac:dyDescent="0.25">
      <c r="B765" s="13">
        <v>44027</v>
      </c>
      <c r="C765" s="16">
        <v>44317</v>
      </c>
      <c r="D765" s="14">
        <v>4.25</v>
      </c>
      <c r="E765" s="18">
        <v>3332</v>
      </c>
      <c r="F765" s="10">
        <f t="shared" si="150"/>
        <v>35.1526</v>
      </c>
      <c r="H765" s="13">
        <v>44019</v>
      </c>
      <c r="I765" s="16">
        <v>44317</v>
      </c>
      <c r="J765" s="17">
        <v>0.32617733498735596</v>
      </c>
      <c r="L765" s="40" t="str">
        <f t="shared" si="159"/>
        <v>4402744317</v>
      </c>
      <c r="M765" s="53">
        <f t="shared" si="160"/>
        <v>44317</v>
      </c>
      <c r="N765" s="8">
        <f>VLOOKUP(B765,Assumptions!$B$6:$D$1323,3,FALSE)</f>
        <v>0.69673999999999991</v>
      </c>
      <c r="O765" s="54">
        <f t="shared" si="161"/>
        <v>5.3380933914881386</v>
      </c>
      <c r="P765" s="31">
        <f>Assumptions!$H$15</f>
        <v>0.94496666666666673</v>
      </c>
      <c r="Q765" s="10">
        <f t="shared" si="162"/>
        <v>4.9476223185099091</v>
      </c>
    </row>
    <row r="766" spans="2:17" x14ac:dyDescent="0.25">
      <c r="B766" s="13">
        <v>44027</v>
      </c>
      <c r="C766" s="16">
        <v>44348</v>
      </c>
      <c r="D766" s="14">
        <v>4.2</v>
      </c>
      <c r="E766" s="18">
        <v>3332</v>
      </c>
      <c r="F766" s="10">
        <f t="shared" si="150"/>
        <v>35.1526</v>
      </c>
      <c r="H766" s="13">
        <v>44019</v>
      </c>
      <c r="I766" s="16">
        <v>44348</v>
      </c>
      <c r="J766" s="17">
        <v>0.32936064909622087</v>
      </c>
      <c r="L766" s="40" t="str">
        <f t="shared" si="159"/>
        <v>4402744348</v>
      </c>
      <c r="M766" s="53">
        <f t="shared" si="160"/>
        <v>44348</v>
      </c>
      <c r="N766" s="8">
        <f>VLOOKUP(B766,Assumptions!$B$6:$D$1323,3,FALSE)</f>
        <v>0.69673999999999991</v>
      </c>
      <c r="O766" s="54">
        <f t="shared" si="161"/>
        <v>5.2657411162150014</v>
      </c>
      <c r="P766" s="31">
        <f>Assumptions!$H$15</f>
        <v>0.94496666666666673</v>
      </c>
      <c r="Q766" s="10">
        <f t="shared" si="162"/>
        <v>4.8792518301193031</v>
      </c>
    </row>
    <row r="767" spans="2:17" x14ac:dyDescent="0.25">
      <c r="B767" s="13">
        <v>44027</v>
      </c>
      <c r="C767" s="16">
        <v>44378</v>
      </c>
      <c r="D767" s="14">
        <v>4.1749999999999998</v>
      </c>
      <c r="E767" s="18">
        <v>3384</v>
      </c>
      <c r="F767" s="10">
        <f t="shared" si="150"/>
        <v>35.7012</v>
      </c>
      <c r="H767" s="13">
        <v>44019</v>
      </c>
      <c r="I767" s="16">
        <v>44378</v>
      </c>
      <c r="J767" s="17">
        <v>0.3312028433214485</v>
      </c>
      <c r="L767" s="40" t="str">
        <f t="shared" si="159"/>
        <v>4402744378</v>
      </c>
      <c r="M767" s="53">
        <f t="shared" si="160"/>
        <v>44378</v>
      </c>
      <c r="N767" s="8">
        <f>VLOOKUP(B767,Assumptions!$B$6:$D$1323,3,FALSE)</f>
        <v>0.69673999999999991</v>
      </c>
      <c r="O767" s="54">
        <f t="shared" si="161"/>
        <v>5.2292241398275712</v>
      </c>
      <c r="P767" s="31">
        <f>Assumptions!$H$15</f>
        <v>0.94496666666666673</v>
      </c>
      <c r="Q767" s="10">
        <f t="shared" si="162"/>
        <v>4.8447445046657283</v>
      </c>
    </row>
    <row r="768" spans="2:17" x14ac:dyDescent="0.25">
      <c r="B768" s="13">
        <v>44027</v>
      </c>
      <c r="C768" s="16">
        <v>44409</v>
      </c>
      <c r="D768" s="14">
        <v>4.3250000000000002</v>
      </c>
      <c r="E768" s="18">
        <v>3453</v>
      </c>
      <c r="F768" s="10">
        <f t="shared" si="150"/>
        <v>36.42915</v>
      </c>
      <c r="H768" s="13">
        <v>44019</v>
      </c>
      <c r="I768" s="16">
        <v>44409</v>
      </c>
      <c r="J768" s="17">
        <v>0.37804706758057344</v>
      </c>
      <c r="L768" s="40" t="str">
        <f t="shared" si="159"/>
        <v>4402744409</v>
      </c>
      <c r="M768" s="53">
        <f t="shared" si="160"/>
        <v>44409</v>
      </c>
      <c r="N768" s="8">
        <f>VLOOKUP(B768,Assumptions!$B$6:$D$1323,3,FALSE)</f>
        <v>0.69673999999999991</v>
      </c>
      <c r="O768" s="54">
        <f t="shared" si="161"/>
        <v>5.3695605443461032</v>
      </c>
      <c r="P768" s="31">
        <f>Assumptions!$H$15</f>
        <v>0.94496666666666673</v>
      </c>
      <c r="Q768" s="10">
        <f t="shared" si="162"/>
        <v>4.9773577290555897</v>
      </c>
    </row>
    <row r="769" spans="2:17" x14ac:dyDescent="0.25">
      <c r="B769" s="13">
        <v>44027</v>
      </c>
      <c r="C769" s="16">
        <v>44440</v>
      </c>
      <c r="D769" s="14">
        <v>4.4249999999999998</v>
      </c>
      <c r="E769" s="18">
        <v>3549</v>
      </c>
      <c r="F769" s="10">
        <f t="shared" si="150"/>
        <v>37.441949999999999</v>
      </c>
      <c r="H769" s="13">
        <v>44019</v>
      </c>
      <c r="I769" s="16">
        <v>44440</v>
      </c>
      <c r="J769" s="17">
        <v>0.42175678670058969</v>
      </c>
      <c r="L769" s="40" t="str">
        <f t="shared" si="159"/>
        <v>4402744440</v>
      </c>
      <c r="M769" s="53">
        <f t="shared" si="160"/>
        <v>44440</v>
      </c>
      <c r="N769" s="8">
        <f>VLOOKUP(B769,Assumptions!$B$6:$D$1323,3,FALSE)</f>
        <v>0.69673999999999991</v>
      </c>
      <c r="O769" s="54">
        <f t="shared" si="161"/>
        <v>5.4461396362224388</v>
      </c>
      <c r="P769" s="31">
        <f>Assumptions!$H$15</f>
        <v>0.94496666666666673</v>
      </c>
      <c r="Q769" s="10">
        <f t="shared" si="162"/>
        <v>5.0497224182423315</v>
      </c>
    </row>
    <row r="770" spans="2:17" x14ac:dyDescent="0.25">
      <c r="B770" s="13">
        <v>44027</v>
      </c>
      <c r="C770" s="16">
        <v>44470</v>
      </c>
      <c r="D770" s="14">
        <v>4.8499999999999996</v>
      </c>
      <c r="E770" s="18">
        <v>1902</v>
      </c>
      <c r="F770" s="10">
        <f t="shared" si="150"/>
        <v>20.066099999999999</v>
      </c>
      <c r="H770" s="13">
        <v>44019</v>
      </c>
      <c r="I770" s="16">
        <v>44470</v>
      </c>
      <c r="J770" s="17">
        <v>0.53609398342376458</v>
      </c>
      <c r="L770" s="40" t="str">
        <f t="shared" si="159"/>
        <v>4402744470</v>
      </c>
      <c r="M770" s="53">
        <f t="shared" si="160"/>
        <v>44470</v>
      </c>
      <c r="N770" s="8">
        <f>VLOOKUP(B770,Assumptions!$B$6:$D$1323,3,FALSE)</f>
        <v>0.69673999999999991</v>
      </c>
      <c r="O770" s="54">
        <f t="shared" si="161"/>
        <v>5.8687752134976545</v>
      </c>
      <c r="P770" s="31">
        <f>Assumptions!$H$15</f>
        <v>0.94496666666666673</v>
      </c>
      <c r="Q770" s="10">
        <f t="shared" si="162"/>
        <v>5.4490989509148342</v>
      </c>
    </row>
    <row r="771" spans="2:17" x14ac:dyDescent="0.25">
      <c r="B771" s="13">
        <v>44027</v>
      </c>
      <c r="C771" s="16">
        <v>44501</v>
      </c>
      <c r="D771" s="14">
        <v>5.2249999999999996</v>
      </c>
      <c r="E771" s="18">
        <v>1902</v>
      </c>
      <c r="F771" s="10">
        <f t="shared" si="150"/>
        <v>20.066099999999999</v>
      </c>
      <c r="H771" s="13">
        <v>44019</v>
      </c>
      <c r="I771" s="16">
        <v>44501</v>
      </c>
      <c r="J771" s="17">
        <v>0.55940264007466989</v>
      </c>
      <c r="L771" s="40" t="str">
        <f t="shared" si="159"/>
        <v>4402744501</v>
      </c>
      <c r="M771" s="53">
        <f t="shared" si="160"/>
        <v>44501</v>
      </c>
      <c r="N771" s="8">
        <f>VLOOKUP(B771,Assumptions!$B$6:$D$1323,3,FALSE)</f>
        <v>0.69673999999999991</v>
      </c>
      <c r="O771" s="54">
        <f t="shared" si="161"/>
        <v>6.3472273241180357</v>
      </c>
      <c r="P771" s="31">
        <f>Assumptions!$H$15</f>
        <v>0.94496666666666673</v>
      </c>
      <c r="Q771" s="10">
        <f t="shared" si="162"/>
        <v>5.9012202470474069</v>
      </c>
    </row>
    <row r="772" spans="2:17" x14ac:dyDescent="0.25">
      <c r="B772" s="13">
        <v>44027</v>
      </c>
      <c r="C772" s="16">
        <v>44531</v>
      </c>
      <c r="D772" s="14">
        <v>5.625</v>
      </c>
      <c r="E772" s="18">
        <v>1902</v>
      </c>
      <c r="F772" s="10">
        <f t="shared" si="150"/>
        <v>20.066099999999999</v>
      </c>
      <c r="H772" s="13">
        <v>44019</v>
      </c>
      <c r="I772" s="16">
        <v>44531</v>
      </c>
      <c r="J772" s="17">
        <v>0.49823869424173234</v>
      </c>
      <c r="L772" s="40" t="str">
        <f t="shared" si="159"/>
        <v>4402744531</v>
      </c>
      <c r="M772" s="53">
        <f t="shared" si="160"/>
        <v>44531</v>
      </c>
      <c r="N772" s="8">
        <f>VLOOKUP(B772,Assumptions!$B$6:$D$1323,3,FALSE)</f>
        <v>0.69673999999999991</v>
      </c>
      <c r="O772" s="54">
        <f t="shared" si="161"/>
        <v>6.9746094516524533</v>
      </c>
      <c r="P772" s="31">
        <f>Assumptions!$H$15</f>
        <v>0.94496666666666673</v>
      </c>
      <c r="Q772" s="10">
        <f t="shared" si="162"/>
        <v>6.4940754448298472</v>
      </c>
    </row>
    <row r="773" spans="2:17" x14ac:dyDescent="0.25">
      <c r="B773" s="13">
        <v>44043</v>
      </c>
      <c r="C773" s="16">
        <v>44075</v>
      </c>
      <c r="D773" s="14">
        <v>2.625</v>
      </c>
      <c r="E773" s="18">
        <v>8885</v>
      </c>
      <c r="F773" s="10">
        <f t="shared" si="150"/>
        <v>93.736750000000001</v>
      </c>
      <c r="H773" s="13">
        <v>44042</v>
      </c>
      <c r="I773" s="29">
        <v>44075</v>
      </c>
      <c r="J773" s="17">
        <v>0.28143043214863961</v>
      </c>
      <c r="L773" s="40" t="str">
        <f t="shared" ref="L773:L788" si="163">B773&amp;M773</f>
        <v>4404344075</v>
      </c>
      <c r="M773" s="53">
        <f t="shared" ref="M773:M788" si="164">IF(C773="",NA(),C773)</f>
        <v>44075</v>
      </c>
      <c r="N773" s="8">
        <f>VLOOKUP(B773,Assumptions!$B$6:$D$1323,3,FALSE)</f>
        <v>0.71614</v>
      </c>
      <c r="O773" s="54">
        <f t="shared" ref="O773:O788" si="165">(D773-J773)/N773/mmbtu_gj</f>
        <v>3.1018976112343206</v>
      </c>
      <c r="P773" s="31">
        <f>Assumptions!$H$15</f>
        <v>0.94496666666666673</v>
      </c>
      <c r="Q773" s="10">
        <f t="shared" ref="Q773:Q788" si="166">(O773-opex_2017)*P773-transport_2017</f>
        <v>2.8344918460293917</v>
      </c>
    </row>
    <row r="774" spans="2:17" x14ac:dyDescent="0.25">
      <c r="B774" s="13">
        <v>44043</v>
      </c>
      <c r="C774" s="16">
        <v>44105</v>
      </c>
      <c r="D774" s="14">
        <v>3.1749999999999998</v>
      </c>
      <c r="E774" s="18">
        <v>9449</v>
      </c>
      <c r="F774" s="10">
        <f t="shared" si="150"/>
        <v>99.686949999999996</v>
      </c>
      <c r="H774" s="13">
        <v>44042</v>
      </c>
      <c r="I774" s="29">
        <v>44105</v>
      </c>
      <c r="J774" s="17">
        <v>0.50105576725724554</v>
      </c>
      <c r="L774" s="40" t="str">
        <f t="shared" si="163"/>
        <v>4404344105</v>
      </c>
      <c r="M774" s="53">
        <f t="shared" si="164"/>
        <v>44105</v>
      </c>
      <c r="N774" s="8">
        <f>VLOOKUP(B774,Assumptions!$B$6:$D$1323,3,FALSE)</f>
        <v>0.71614</v>
      </c>
      <c r="O774" s="54">
        <f t="shared" si="165"/>
        <v>3.5391743184832998</v>
      </c>
      <c r="P774" s="31">
        <f>Assumptions!$H$15</f>
        <v>0.94496666666666673</v>
      </c>
      <c r="Q774" s="10">
        <f t="shared" si="166"/>
        <v>3.2477037584894357</v>
      </c>
    </row>
    <row r="775" spans="2:17" x14ac:dyDescent="0.25">
      <c r="B775" s="13">
        <v>44043</v>
      </c>
      <c r="C775" s="16">
        <v>44136</v>
      </c>
      <c r="D775" s="14">
        <v>3.875</v>
      </c>
      <c r="E775" s="18">
        <v>8176</v>
      </c>
      <c r="F775" s="10">
        <f t="shared" si="150"/>
        <v>86.256799999999998</v>
      </c>
      <c r="H775" s="13">
        <v>44042</v>
      </c>
      <c r="I775" s="29">
        <v>44136</v>
      </c>
      <c r="J775" s="17">
        <v>0.53737991082370584</v>
      </c>
      <c r="L775" s="40" t="str">
        <f t="shared" si="163"/>
        <v>4404344136</v>
      </c>
      <c r="M775" s="53">
        <f t="shared" si="164"/>
        <v>44136</v>
      </c>
      <c r="N775" s="8">
        <f>VLOOKUP(B775,Assumptions!$B$6:$D$1323,3,FALSE)</f>
        <v>0.71614</v>
      </c>
      <c r="O775" s="54">
        <f t="shared" si="165"/>
        <v>4.4176012198841876</v>
      </c>
      <c r="P775" s="31">
        <f>Assumptions!$H$15</f>
        <v>0.94496666666666673</v>
      </c>
      <c r="Q775" s="10">
        <f t="shared" si="166"/>
        <v>4.0777878994165615</v>
      </c>
    </row>
    <row r="776" spans="2:17" x14ac:dyDescent="0.25">
      <c r="B776" s="13">
        <v>44043</v>
      </c>
      <c r="C776" s="16">
        <v>44166</v>
      </c>
      <c r="D776" s="14">
        <v>4.45</v>
      </c>
      <c r="E776" s="18">
        <v>8911</v>
      </c>
      <c r="F776" s="10">
        <f t="shared" si="150"/>
        <v>94.011049999999997</v>
      </c>
      <c r="H776" s="13">
        <v>44042</v>
      </c>
      <c r="I776" s="29">
        <v>44166</v>
      </c>
      <c r="J776" s="17">
        <v>0.52710057802923471</v>
      </c>
      <c r="L776" s="40" t="str">
        <f t="shared" si="163"/>
        <v>4404344166</v>
      </c>
      <c r="M776" s="53">
        <f t="shared" si="164"/>
        <v>44166</v>
      </c>
      <c r="N776" s="8">
        <f>VLOOKUP(B776,Assumptions!$B$6:$D$1323,3,FALSE)</f>
        <v>0.71614</v>
      </c>
      <c r="O776" s="54">
        <f t="shared" si="165"/>
        <v>5.1922641909367</v>
      </c>
      <c r="P776" s="31">
        <f>Assumptions!$H$15</f>
        <v>0.94496666666666673</v>
      </c>
      <c r="Q776" s="10">
        <f t="shared" si="166"/>
        <v>4.8098185849621506</v>
      </c>
    </row>
    <row r="777" spans="2:17" x14ac:dyDescent="0.25">
      <c r="B777" s="13">
        <v>44043</v>
      </c>
      <c r="C777" s="16">
        <v>44197</v>
      </c>
      <c r="D777" s="14">
        <v>4.8250000000000002</v>
      </c>
      <c r="E777" s="18">
        <v>7482</v>
      </c>
      <c r="F777" s="10">
        <f t="shared" ref="F777:F840" si="167">E777*10000*mmbtu_gj/1000000</f>
        <v>78.935100000000006</v>
      </c>
      <c r="H777" s="13">
        <v>44042</v>
      </c>
      <c r="I777" s="29">
        <v>44197</v>
      </c>
      <c r="J777" s="17">
        <v>0.4268474985258478</v>
      </c>
      <c r="L777" s="40" t="str">
        <f t="shared" si="163"/>
        <v>4404344197</v>
      </c>
      <c r="M777" s="53">
        <f t="shared" si="164"/>
        <v>44197</v>
      </c>
      <c r="N777" s="8">
        <f>VLOOKUP(B777,Assumptions!$B$6:$D$1323,3,FALSE)</f>
        <v>0.71614</v>
      </c>
      <c r="O777" s="54">
        <f t="shared" si="165"/>
        <v>5.8212988107175327</v>
      </c>
      <c r="P777" s="31">
        <f>Assumptions!$H$15</f>
        <v>0.94496666666666673</v>
      </c>
      <c r="Q777" s="10">
        <f t="shared" si="166"/>
        <v>5.4042353328343786</v>
      </c>
    </row>
    <row r="778" spans="2:17" x14ac:dyDescent="0.25">
      <c r="B778" s="13">
        <v>44043</v>
      </c>
      <c r="C778" s="16">
        <v>44228</v>
      </c>
      <c r="D778" s="14">
        <v>5</v>
      </c>
      <c r="E778" s="18">
        <v>6414</v>
      </c>
      <c r="F778" s="10">
        <f t="shared" si="167"/>
        <v>67.667699999999996</v>
      </c>
      <c r="H778" s="13">
        <v>44042</v>
      </c>
      <c r="I778" s="29">
        <v>44228</v>
      </c>
      <c r="J778" s="17">
        <v>0.40114911076800058</v>
      </c>
      <c r="L778" s="40" t="str">
        <f t="shared" si="163"/>
        <v>4404344228</v>
      </c>
      <c r="M778" s="53">
        <f t="shared" si="164"/>
        <v>44228</v>
      </c>
      <c r="N778" s="8">
        <f>VLOOKUP(B778,Assumptions!$B$6:$D$1323,3,FALSE)</f>
        <v>0.71614</v>
      </c>
      <c r="O778" s="54">
        <f t="shared" si="165"/>
        <v>6.0869388233310309</v>
      </c>
      <c r="P778" s="31">
        <f>Assumptions!$H$15</f>
        <v>0.94496666666666673</v>
      </c>
      <c r="Q778" s="10">
        <f t="shared" si="166"/>
        <v>5.6552562900870473</v>
      </c>
    </row>
    <row r="779" spans="2:17" x14ac:dyDescent="0.25">
      <c r="B779" s="13">
        <v>44043</v>
      </c>
      <c r="C779" s="16">
        <v>44256</v>
      </c>
      <c r="D779" s="14">
        <v>4.5750000000000002</v>
      </c>
      <c r="E779" s="18">
        <v>5223</v>
      </c>
      <c r="F779" s="10">
        <f t="shared" si="167"/>
        <v>55.102649999999997</v>
      </c>
      <c r="H779" s="13">
        <v>44042</v>
      </c>
      <c r="I779" s="29">
        <v>44256</v>
      </c>
      <c r="J779" s="17">
        <v>0.35807904761765341</v>
      </c>
      <c r="L779" s="40" t="str">
        <f t="shared" si="163"/>
        <v>4404344256</v>
      </c>
      <c r="M779" s="53">
        <f t="shared" si="164"/>
        <v>44256</v>
      </c>
      <c r="N779" s="8">
        <f>VLOOKUP(B779,Assumptions!$B$6:$D$1323,3,FALSE)</f>
        <v>0.71614</v>
      </c>
      <c r="O779" s="54">
        <f t="shared" si="165"/>
        <v>5.581424681560117</v>
      </c>
      <c r="P779" s="31">
        <f>Assumptions!$H$15</f>
        <v>0.94496666666666673</v>
      </c>
      <c r="Q779" s="10">
        <f t="shared" si="166"/>
        <v>5.1775622765849256</v>
      </c>
    </row>
    <row r="780" spans="2:17" x14ac:dyDescent="0.25">
      <c r="B780" s="13">
        <v>44043</v>
      </c>
      <c r="C780" s="16">
        <v>44287</v>
      </c>
      <c r="D780" s="14">
        <v>4.25</v>
      </c>
      <c r="E780" s="18">
        <v>3483</v>
      </c>
      <c r="F780" s="10">
        <f t="shared" si="167"/>
        <v>36.745649999999998</v>
      </c>
      <c r="H780" s="13">
        <v>44042</v>
      </c>
      <c r="I780" s="29">
        <v>44287</v>
      </c>
      <c r="J780" s="17">
        <v>0.33477306160021797</v>
      </c>
      <c r="L780" s="40" t="str">
        <f t="shared" si="163"/>
        <v>4404344287</v>
      </c>
      <c r="M780" s="53">
        <f t="shared" si="164"/>
        <v>44287</v>
      </c>
      <c r="N780" s="8">
        <f>VLOOKUP(B780,Assumptions!$B$6:$D$1323,3,FALSE)</f>
        <v>0.71614</v>
      </c>
      <c r="O780" s="54">
        <f t="shared" si="165"/>
        <v>5.1821090588733965</v>
      </c>
      <c r="P780" s="31">
        <f>Assumptions!$H$15</f>
        <v>0.94496666666666673</v>
      </c>
      <c r="Q780" s="10">
        <f t="shared" si="166"/>
        <v>4.8002223236667314</v>
      </c>
    </row>
    <row r="781" spans="2:17" x14ac:dyDescent="0.25">
      <c r="B781" s="13">
        <v>44043</v>
      </c>
      <c r="C781" s="16">
        <v>44317</v>
      </c>
      <c r="D781" s="14">
        <v>4.0750000000000002</v>
      </c>
      <c r="E781" s="18">
        <v>3451</v>
      </c>
      <c r="F781" s="10">
        <f t="shared" si="167"/>
        <v>36.408050000000003</v>
      </c>
      <c r="H781" s="13">
        <v>44042</v>
      </c>
      <c r="I781" s="29">
        <v>44317</v>
      </c>
      <c r="J781" s="17">
        <v>0.33092427169342525</v>
      </c>
      <c r="L781" s="40" t="str">
        <f t="shared" si="163"/>
        <v>4404344317</v>
      </c>
      <c r="M781" s="53">
        <f t="shared" si="164"/>
        <v>44317</v>
      </c>
      <c r="N781" s="8">
        <f>VLOOKUP(B781,Assumptions!$B$6:$D$1323,3,FALSE)</f>
        <v>0.71614</v>
      </c>
      <c r="O781" s="54">
        <f t="shared" si="165"/>
        <v>4.9555770467536471</v>
      </c>
      <c r="P781" s="31">
        <f>Assumptions!$H$15</f>
        <v>0.94496666666666673</v>
      </c>
      <c r="Q781" s="10">
        <f t="shared" si="166"/>
        <v>4.5861571232806391</v>
      </c>
    </row>
    <row r="782" spans="2:17" x14ac:dyDescent="0.25">
      <c r="B782" s="13">
        <v>44043</v>
      </c>
      <c r="C782" s="16">
        <v>44348</v>
      </c>
      <c r="D782" s="14">
        <v>3.9750000000000001</v>
      </c>
      <c r="E782" s="18">
        <v>3451</v>
      </c>
      <c r="F782" s="10">
        <f t="shared" si="167"/>
        <v>36.408050000000003</v>
      </c>
      <c r="H782" s="13">
        <v>44042</v>
      </c>
      <c r="I782" s="29">
        <v>44348</v>
      </c>
      <c r="J782" s="17">
        <v>0.33705183599805832</v>
      </c>
      <c r="L782" s="40" t="str">
        <f t="shared" si="163"/>
        <v>4404344348</v>
      </c>
      <c r="M782" s="53">
        <f t="shared" si="164"/>
        <v>44348</v>
      </c>
      <c r="N782" s="8">
        <f>VLOOKUP(B782,Assumptions!$B$6:$D$1323,3,FALSE)</f>
        <v>0.71614</v>
      </c>
      <c r="O782" s="54">
        <f t="shared" si="165"/>
        <v>4.81510891526802</v>
      </c>
      <c r="P782" s="31">
        <f>Assumptions!$H$15</f>
        <v>0.94496666666666673</v>
      </c>
      <c r="Q782" s="10">
        <f t="shared" si="166"/>
        <v>4.4534194212977702</v>
      </c>
    </row>
    <row r="783" spans="2:17" x14ac:dyDescent="0.25">
      <c r="B783" s="13">
        <v>44043</v>
      </c>
      <c r="C783" s="16">
        <v>44378</v>
      </c>
      <c r="D783" s="14">
        <v>4.0250000000000004</v>
      </c>
      <c r="E783" s="18">
        <v>3486</v>
      </c>
      <c r="F783" s="10">
        <f t="shared" si="167"/>
        <v>36.777299999999997</v>
      </c>
      <c r="H783" s="13">
        <v>44042</v>
      </c>
      <c r="I783" s="29">
        <v>44378</v>
      </c>
      <c r="J783" s="17">
        <v>0.33538947091585442</v>
      </c>
      <c r="L783" s="40" t="str">
        <f t="shared" si="163"/>
        <v>4404344378</v>
      </c>
      <c r="M783" s="53">
        <f t="shared" si="164"/>
        <v>44378</v>
      </c>
      <c r="N783" s="8">
        <f>VLOOKUP(B783,Assumptions!$B$6:$D$1323,3,FALSE)</f>
        <v>0.71614</v>
      </c>
      <c r="O783" s="54">
        <f t="shared" si="165"/>
        <v>4.8834880959151414</v>
      </c>
      <c r="P783" s="31">
        <f>Assumptions!$H$15</f>
        <v>0.94496666666666673</v>
      </c>
      <c r="Q783" s="10">
        <f t="shared" si="166"/>
        <v>4.518035467703279</v>
      </c>
    </row>
    <row r="784" spans="2:17" x14ac:dyDescent="0.25">
      <c r="B784" s="13">
        <v>44043</v>
      </c>
      <c r="C784" s="16">
        <v>44409</v>
      </c>
      <c r="D784" s="14">
        <v>4.2</v>
      </c>
      <c r="E784" s="18">
        <v>3525</v>
      </c>
      <c r="F784" s="10">
        <f t="shared" si="167"/>
        <v>37.188749999999999</v>
      </c>
      <c r="H784" s="13">
        <v>44042</v>
      </c>
      <c r="I784" s="29">
        <v>44409</v>
      </c>
      <c r="J784" s="17">
        <v>0.37693798386699817</v>
      </c>
      <c r="L784" s="40" t="str">
        <f t="shared" si="163"/>
        <v>4404344409</v>
      </c>
      <c r="M784" s="53">
        <f t="shared" si="164"/>
        <v>44409</v>
      </c>
      <c r="N784" s="8">
        <f>VLOOKUP(B784,Assumptions!$B$6:$D$1323,3,FALSE)</f>
        <v>0.71614</v>
      </c>
      <c r="O784" s="54">
        <f t="shared" si="165"/>
        <v>5.0601215761288456</v>
      </c>
      <c r="P784" s="31">
        <f>Assumptions!$H$15</f>
        <v>0.94496666666666673</v>
      </c>
      <c r="Q784" s="10">
        <f t="shared" si="166"/>
        <v>4.6849482187225551</v>
      </c>
    </row>
    <row r="785" spans="2:17" x14ac:dyDescent="0.25">
      <c r="B785" s="13">
        <v>44043</v>
      </c>
      <c r="C785" s="16">
        <v>44440</v>
      </c>
      <c r="D785" s="14">
        <v>4.375</v>
      </c>
      <c r="E785" s="18">
        <v>3651</v>
      </c>
      <c r="F785" s="10">
        <f t="shared" si="167"/>
        <v>38.518050000000002</v>
      </c>
      <c r="H785" s="13">
        <v>44042</v>
      </c>
      <c r="I785" s="29">
        <v>44440</v>
      </c>
      <c r="J785" s="17">
        <v>0.4205912549318972</v>
      </c>
      <c r="L785" s="40" t="str">
        <f t="shared" si="163"/>
        <v>4404344440</v>
      </c>
      <c r="M785" s="53">
        <f t="shared" si="164"/>
        <v>44440</v>
      </c>
      <c r="N785" s="8">
        <f>VLOOKUP(B785,Assumptions!$B$6:$D$1323,3,FALSE)</f>
        <v>0.71614</v>
      </c>
      <c r="O785" s="54">
        <f t="shared" si="165"/>
        <v>5.2339692443680139</v>
      </c>
      <c r="P785" s="31">
        <f>Assumptions!$H$15</f>
        <v>0.94496666666666673</v>
      </c>
      <c r="Q785" s="10">
        <f t="shared" si="166"/>
        <v>4.8492284702862953</v>
      </c>
    </row>
    <row r="786" spans="2:17" x14ac:dyDescent="0.25">
      <c r="B786" s="13">
        <v>44043</v>
      </c>
      <c r="C786" s="16">
        <v>44470</v>
      </c>
      <c r="D786" s="14">
        <v>4.6749999999999998</v>
      </c>
      <c r="E786" s="18">
        <v>1899</v>
      </c>
      <c r="F786" s="10">
        <f t="shared" si="167"/>
        <v>20.03445</v>
      </c>
      <c r="H786" s="13">
        <v>44042</v>
      </c>
      <c r="I786" s="29">
        <v>44470</v>
      </c>
      <c r="J786" s="17">
        <v>0.5367309684853766</v>
      </c>
      <c r="L786" s="40" t="str">
        <f t="shared" si="163"/>
        <v>4404344470</v>
      </c>
      <c r="M786" s="53">
        <f t="shared" si="164"/>
        <v>44470</v>
      </c>
      <c r="N786" s="8">
        <f>VLOOKUP(B786,Assumptions!$B$6:$D$1323,3,FALSE)</f>
        <v>0.71614</v>
      </c>
      <c r="O786" s="54">
        <f t="shared" si="165"/>
        <v>5.4773227130052593</v>
      </c>
      <c r="P786" s="31">
        <f>Assumptions!$H$15</f>
        <v>0.94496666666666673</v>
      </c>
      <c r="Q786" s="10">
        <f t="shared" si="166"/>
        <v>5.0791893863662043</v>
      </c>
    </row>
    <row r="787" spans="2:17" x14ac:dyDescent="0.25">
      <c r="B787" s="13">
        <v>44043</v>
      </c>
      <c r="C787" s="16">
        <v>44501</v>
      </c>
      <c r="D787" s="14">
        <v>5.05</v>
      </c>
      <c r="E787" s="18">
        <v>1899</v>
      </c>
      <c r="F787" s="10">
        <f t="shared" si="167"/>
        <v>20.03445</v>
      </c>
      <c r="H787" s="13">
        <v>44042</v>
      </c>
      <c r="I787" s="29">
        <v>44501</v>
      </c>
      <c r="J787" s="17">
        <v>0.56060283204297157</v>
      </c>
      <c r="L787" s="40" t="str">
        <f t="shared" si="163"/>
        <v>4404344501</v>
      </c>
      <c r="M787" s="53">
        <f t="shared" si="164"/>
        <v>44501</v>
      </c>
      <c r="N787" s="8">
        <f>VLOOKUP(B787,Assumptions!$B$6:$D$1323,3,FALSE)</f>
        <v>0.71614</v>
      </c>
      <c r="O787" s="54">
        <f t="shared" si="165"/>
        <v>5.9420682629598209</v>
      </c>
      <c r="P787" s="31">
        <f>Assumptions!$H$15</f>
        <v>0.94496666666666673</v>
      </c>
      <c r="Q787" s="10">
        <f t="shared" si="166"/>
        <v>5.518358439554933</v>
      </c>
    </row>
    <row r="788" spans="2:17" x14ac:dyDescent="0.25">
      <c r="B788" s="13">
        <v>44043</v>
      </c>
      <c r="C788" s="16">
        <v>44531</v>
      </c>
      <c r="D788" s="14">
        <v>5.4249999999999998</v>
      </c>
      <c r="E788" s="18">
        <v>1899</v>
      </c>
      <c r="F788" s="10">
        <f t="shared" si="167"/>
        <v>20.03445</v>
      </c>
      <c r="H788" s="13">
        <v>44042</v>
      </c>
      <c r="I788" s="29">
        <v>44531</v>
      </c>
      <c r="J788" s="17">
        <v>0.49786152477795592</v>
      </c>
      <c r="L788" s="40" t="str">
        <f t="shared" si="163"/>
        <v>4404344531</v>
      </c>
      <c r="M788" s="53">
        <f t="shared" si="164"/>
        <v>44531</v>
      </c>
      <c r="N788" s="8">
        <f>VLOOKUP(B788,Assumptions!$B$6:$D$1323,3,FALSE)</f>
        <v>0.71614</v>
      </c>
      <c r="O788" s="54">
        <f t="shared" si="165"/>
        <v>6.5214531184257636</v>
      </c>
      <c r="P788" s="31">
        <f>Assumptions!$H$15</f>
        <v>0.94496666666666673</v>
      </c>
      <c r="Q788" s="10">
        <f t="shared" si="166"/>
        <v>6.0658578151417331</v>
      </c>
    </row>
    <row r="789" spans="2:17" x14ac:dyDescent="0.25">
      <c r="B789" s="13">
        <v>44057</v>
      </c>
      <c r="C789" s="16">
        <v>44075</v>
      </c>
      <c r="D789" s="14">
        <v>2.8980000000000001</v>
      </c>
      <c r="E789" s="18">
        <v>8870</v>
      </c>
      <c r="F789" s="10">
        <f t="shared" si="167"/>
        <v>93.578500000000005</v>
      </c>
      <c r="H789" s="13">
        <v>44056</v>
      </c>
      <c r="I789" s="16">
        <v>44075</v>
      </c>
      <c r="J789" s="17">
        <v>0.31503512240318693</v>
      </c>
      <c r="L789" s="40" t="str">
        <f t="shared" ref="L789:L804" si="168">B789&amp;M789</f>
        <v>4405744075</v>
      </c>
      <c r="M789" s="53">
        <f t="shared" ref="M789:M804" si="169">IF(C789="",NA(),C789)</f>
        <v>44075</v>
      </c>
      <c r="N789" s="8">
        <f>VLOOKUP(B789,Assumptions!$B$6:$D$1323,3,FALSE)</f>
        <v>0.71577999999999997</v>
      </c>
      <c r="O789" s="54">
        <f t="shared" ref="O789:O804" si="170">(D789-J789)/N789/mmbtu_gj</f>
        <v>3.4204754824807342</v>
      </c>
      <c r="P789" s="31">
        <f>Assumptions!$H$15</f>
        <v>0.94496666666666673</v>
      </c>
      <c r="Q789" s="10">
        <f t="shared" ref="Q789:Q804" si="171">(O789-opex_2017)*P789-transport_2017</f>
        <v>3.135537315094878</v>
      </c>
    </row>
    <row r="790" spans="2:17" x14ac:dyDescent="0.25">
      <c r="B790" s="13">
        <v>44057</v>
      </c>
      <c r="C790" s="16">
        <v>44105</v>
      </c>
      <c r="D790" s="14">
        <v>4.0999999999999996</v>
      </c>
      <c r="E790" s="18">
        <v>9295</v>
      </c>
      <c r="F790" s="10">
        <f t="shared" si="167"/>
        <v>98.062250000000006</v>
      </c>
      <c r="H790" s="13">
        <v>44056</v>
      </c>
      <c r="I790" s="16">
        <v>44105</v>
      </c>
      <c r="J790" s="17">
        <v>0.4654554362679042</v>
      </c>
      <c r="L790" s="40" t="str">
        <f t="shared" si="168"/>
        <v>4405744105</v>
      </c>
      <c r="M790" s="53">
        <f t="shared" si="169"/>
        <v>44105</v>
      </c>
      <c r="N790" s="8">
        <f>VLOOKUP(B790,Assumptions!$B$6:$D$1323,3,FALSE)</f>
        <v>0.71577999999999997</v>
      </c>
      <c r="O790" s="54">
        <f t="shared" si="170"/>
        <v>4.8130234669686507</v>
      </c>
      <c r="P790" s="31">
        <f>Assumptions!$H$15</f>
        <v>0.94496666666666673</v>
      </c>
      <c r="Q790" s="10">
        <f t="shared" si="171"/>
        <v>4.4514487421698101</v>
      </c>
    </row>
    <row r="791" spans="2:17" x14ac:dyDescent="0.25">
      <c r="B791" s="13">
        <v>44057</v>
      </c>
      <c r="C791" s="16">
        <v>44136</v>
      </c>
      <c r="D791" s="14">
        <v>4.55</v>
      </c>
      <c r="E791" s="18">
        <v>7710</v>
      </c>
      <c r="F791" s="10">
        <f t="shared" si="167"/>
        <v>81.340500000000006</v>
      </c>
      <c r="H791" s="13">
        <v>44056</v>
      </c>
      <c r="I791" s="16">
        <v>44136</v>
      </c>
      <c r="J791" s="17">
        <v>0.52842262680571439</v>
      </c>
      <c r="L791" s="40" t="str">
        <f t="shared" si="168"/>
        <v>4405744136</v>
      </c>
      <c r="M791" s="53">
        <f t="shared" si="169"/>
        <v>44136</v>
      </c>
      <c r="N791" s="8">
        <f>VLOOKUP(B791,Assumptions!$B$6:$D$1323,3,FALSE)</f>
        <v>0.71577999999999997</v>
      </c>
      <c r="O791" s="54">
        <f t="shared" si="170"/>
        <v>5.3255493039102477</v>
      </c>
      <c r="P791" s="31">
        <f>Assumptions!$H$15</f>
        <v>0.94496666666666673</v>
      </c>
      <c r="Q791" s="10">
        <f t="shared" si="171"/>
        <v>4.9357685738850545</v>
      </c>
    </row>
    <row r="792" spans="2:17" x14ac:dyDescent="0.25">
      <c r="B792" s="13">
        <v>44057</v>
      </c>
      <c r="C792" s="16">
        <v>44166</v>
      </c>
      <c r="D792" s="14">
        <v>5</v>
      </c>
      <c r="E792" s="18">
        <v>8400</v>
      </c>
      <c r="F792" s="10">
        <f t="shared" si="167"/>
        <v>88.62</v>
      </c>
      <c r="H792" s="13">
        <v>44056</v>
      </c>
      <c r="I792" s="16">
        <v>44166</v>
      </c>
      <c r="J792" s="17">
        <v>0.51962013509703286</v>
      </c>
      <c r="L792" s="40" t="str">
        <f t="shared" si="168"/>
        <v>4405744166</v>
      </c>
      <c r="M792" s="53">
        <f t="shared" si="169"/>
        <v>44166</v>
      </c>
      <c r="N792" s="8">
        <f>VLOOKUP(B792,Assumptions!$B$6:$D$1323,3,FALSE)</f>
        <v>0.71577999999999997</v>
      </c>
      <c r="O792" s="54">
        <f t="shared" si="170"/>
        <v>5.9331157047552772</v>
      </c>
      <c r="P792" s="31">
        <f>Assumptions!$H$15</f>
        <v>0.94496666666666673</v>
      </c>
      <c r="Q792" s="10">
        <f t="shared" si="171"/>
        <v>5.5098985704702459</v>
      </c>
    </row>
    <row r="793" spans="2:17" x14ac:dyDescent="0.25">
      <c r="B793" s="13">
        <v>44057</v>
      </c>
      <c r="C793" s="16">
        <v>44197</v>
      </c>
      <c r="D793" s="14">
        <v>5.3</v>
      </c>
      <c r="E793" s="18">
        <v>7761</v>
      </c>
      <c r="F793" s="10">
        <f t="shared" si="167"/>
        <v>81.878550000000004</v>
      </c>
      <c r="H793" s="13">
        <v>44056</v>
      </c>
      <c r="I793" s="16">
        <v>44197</v>
      </c>
      <c r="J793" s="17">
        <v>0.43167062926726529</v>
      </c>
      <c r="L793" s="40" t="str">
        <f t="shared" si="168"/>
        <v>4405744197</v>
      </c>
      <c r="M793" s="53">
        <f t="shared" si="169"/>
        <v>44197</v>
      </c>
      <c r="N793" s="8">
        <f>VLOOKUP(B793,Assumptions!$B$6:$D$1323,3,FALSE)</f>
        <v>0.71577999999999997</v>
      </c>
      <c r="O793" s="54">
        <f t="shared" si="170"/>
        <v>6.4468554712695818</v>
      </c>
      <c r="P793" s="31">
        <f>Assumptions!$H$15</f>
        <v>0.94496666666666673</v>
      </c>
      <c r="Q793" s="10">
        <f t="shared" si="171"/>
        <v>5.9953655251673803</v>
      </c>
    </row>
    <row r="794" spans="2:17" x14ac:dyDescent="0.25">
      <c r="B794" s="13">
        <v>44057</v>
      </c>
      <c r="C794" s="16">
        <v>44228</v>
      </c>
      <c r="D794" s="14">
        <v>5.4749999999999996</v>
      </c>
      <c r="E794" s="18">
        <v>6361</v>
      </c>
      <c r="F794" s="10">
        <f t="shared" si="167"/>
        <v>67.108549999999994</v>
      </c>
      <c r="H794" s="13">
        <v>44056</v>
      </c>
      <c r="I794" s="16">
        <v>44228</v>
      </c>
      <c r="J794" s="17">
        <v>0.40782156334849146</v>
      </c>
      <c r="L794" s="40" t="str">
        <f t="shared" si="168"/>
        <v>4405744228</v>
      </c>
      <c r="M794" s="53">
        <f t="shared" si="169"/>
        <v>44228</v>
      </c>
      <c r="N794" s="8">
        <f>VLOOKUP(B794,Assumptions!$B$6:$D$1323,3,FALSE)</f>
        <v>0.71577999999999997</v>
      </c>
      <c r="O794" s="54">
        <f t="shared" si="170"/>
        <v>6.7101801337877101</v>
      </c>
      <c r="P794" s="31">
        <f>Assumptions!$H$15</f>
        <v>0.94496666666666673</v>
      </c>
      <c r="Q794" s="10">
        <f t="shared" si="171"/>
        <v>6.2441985537582605</v>
      </c>
    </row>
    <row r="795" spans="2:17" x14ac:dyDescent="0.25">
      <c r="B795" s="13">
        <v>44057</v>
      </c>
      <c r="C795" s="16">
        <v>44256</v>
      </c>
      <c r="D795" s="14">
        <v>5.125</v>
      </c>
      <c r="E795" s="18">
        <v>5368</v>
      </c>
      <c r="F795" s="10">
        <f t="shared" si="167"/>
        <v>56.632399999999997</v>
      </c>
      <c r="H795" s="13">
        <v>44056</v>
      </c>
      <c r="I795" s="16">
        <v>44256</v>
      </c>
      <c r="J795" s="17">
        <v>0.36531470710483399</v>
      </c>
      <c r="L795" s="40" t="str">
        <f t="shared" si="168"/>
        <v>4405744256</v>
      </c>
      <c r="M795" s="53">
        <f t="shared" si="169"/>
        <v>44256</v>
      </c>
      <c r="N795" s="8">
        <f>VLOOKUP(B795,Assumptions!$B$6:$D$1323,3,FALSE)</f>
        <v>0.71577999999999997</v>
      </c>
      <c r="O795" s="54">
        <f t="shared" si="170"/>
        <v>6.3029842139469183</v>
      </c>
      <c r="P795" s="31">
        <f>Assumptions!$H$15</f>
        <v>0.94496666666666673</v>
      </c>
      <c r="Q795" s="10">
        <f t="shared" si="171"/>
        <v>5.8594119827060407</v>
      </c>
    </row>
    <row r="796" spans="2:17" x14ac:dyDescent="0.25">
      <c r="B796" s="13">
        <v>44057</v>
      </c>
      <c r="C796" s="16">
        <v>44287</v>
      </c>
      <c r="D796" s="14">
        <v>4.5999999999999996</v>
      </c>
      <c r="E796" s="18">
        <v>3534</v>
      </c>
      <c r="F796" s="10">
        <f t="shared" si="167"/>
        <v>37.283700000000003</v>
      </c>
      <c r="H796" s="13">
        <v>44056</v>
      </c>
      <c r="I796" s="16">
        <v>44287</v>
      </c>
      <c r="J796" s="17">
        <v>0.33868398551724427</v>
      </c>
      <c r="L796" s="40" t="str">
        <f t="shared" si="168"/>
        <v>4405744287</v>
      </c>
      <c r="M796" s="53">
        <f t="shared" si="169"/>
        <v>44287</v>
      </c>
      <c r="N796" s="8">
        <f>VLOOKUP(B796,Assumptions!$B$6:$D$1323,3,FALSE)</f>
        <v>0.71577999999999997</v>
      </c>
      <c r="O796" s="54">
        <f t="shared" si="170"/>
        <v>5.6430217371759301</v>
      </c>
      <c r="P796" s="31">
        <f>Assumptions!$H$15</f>
        <v>0.94496666666666673</v>
      </c>
      <c r="Q796" s="10">
        <f t="shared" si="171"/>
        <v>5.2357694409066822</v>
      </c>
    </row>
    <row r="797" spans="2:17" x14ac:dyDescent="0.25">
      <c r="B797" s="13">
        <v>44057</v>
      </c>
      <c r="C797" s="16">
        <v>44317</v>
      </c>
      <c r="D797" s="14">
        <v>4.5</v>
      </c>
      <c r="E797" s="18">
        <v>3517</v>
      </c>
      <c r="F797" s="10">
        <f t="shared" si="167"/>
        <v>37.104349999999997</v>
      </c>
      <c r="H797" s="13">
        <v>44056</v>
      </c>
      <c r="I797" s="16">
        <v>44317</v>
      </c>
      <c r="J797" s="17">
        <v>0.33668277525506535</v>
      </c>
      <c r="L797" s="40" t="str">
        <f t="shared" si="168"/>
        <v>4405744317</v>
      </c>
      <c r="M797" s="53">
        <f t="shared" si="169"/>
        <v>44317</v>
      </c>
      <c r="N797" s="8">
        <f>VLOOKUP(B797,Assumptions!$B$6:$D$1323,3,FALSE)</f>
        <v>0.71577999999999997</v>
      </c>
      <c r="O797" s="54">
        <f t="shared" si="170"/>
        <v>5.5132474376806657</v>
      </c>
      <c r="P797" s="31">
        <f>Assumptions!$H$15</f>
        <v>0.94496666666666673</v>
      </c>
      <c r="Q797" s="10">
        <f t="shared" si="171"/>
        <v>5.1131370536936407</v>
      </c>
    </row>
    <row r="798" spans="2:17" x14ac:dyDescent="0.25">
      <c r="B798" s="13">
        <v>44057</v>
      </c>
      <c r="C798" s="16">
        <v>44348</v>
      </c>
      <c r="D798" s="14">
        <v>4.3499999999999996</v>
      </c>
      <c r="E798" s="18">
        <v>3517</v>
      </c>
      <c r="F798" s="10">
        <f t="shared" si="167"/>
        <v>37.104349999999997</v>
      </c>
      <c r="H798" s="13">
        <v>44056</v>
      </c>
      <c r="I798" s="16">
        <v>44348</v>
      </c>
      <c r="J798" s="17">
        <v>0.33978768146785582</v>
      </c>
      <c r="L798" s="40" t="str">
        <f t="shared" si="168"/>
        <v>4405744348</v>
      </c>
      <c r="M798" s="53">
        <f t="shared" si="169"/>
        <v>44348</v>
      </c>
      <c r="N798" s="8">
        <f>VLOOKUP(B798,Assumptions!$B$6:$D$1323,3,FALSE)</f>
        <v>0.71577999999999997</v>
      </c>
      <c r="O798" s="54">
        <f t="shared" si="170"/>
        <v>5.3104991996033419</v>
      </c>
      <c r="P798" s="31">
        <f>Assumptions!$H$15</f>
        <v>0.94496666666666673</v>
      </c>
      <c r="Q798" s="10">
        <f t="shared" si="171"/>
        <v>4.9215467269851718</v>
      </c>
    </row>
    <row r="799" spans="2:17" x14ac:dyDescent="0.25">
      <c r="B799" s="13">
        <v>44057</v>
      </c>
      <c r="C799" s="16">
        <v>44378</v>
      </c>
      <c r="D799" s="14">
        <v>4.375</v>
      </c>
      <c r="E799" s="18">
        <v>3508</v>
      </c>
      <c r="F799" s="10">
        <f t="shared" si="167"/>
        <v>37.009399999999999</v>
      </c>
      <c r="H799" s="13">
        <v>44056</v>
      </c>
      <c r="I799" s="16">
        <v>44378</v>
      </c>
      <c r="J799" s="17">
        <v>0.34141697143008187</v>
      </c>
      <c r="L799" s="40" t="str">
        <f t="shared" si="168"/>
        <v>4405744378</v>
      </c>
      <c r="M799" s="53">
        <f t="shared" si="169"/>
        <v>44378</v>
      </c>
      <c r="N799" s="8">
        <f>VLOOKUP(B799,Assumptions!$B$6:$D$1323,3,FALSE)</f>
        <v>0.71577999999999997</v>
      </c>
      <c r="O799" s="54">
        <f t="shared" si="170"/>
        <v>5.3414477198041848</v>
      </c>
      <c r="P799" s="31">
        <f>Assumptions!$H$15</f>
        <v>0.94496666666666673</v>
      </c>
      <c r="Q799" s="10">
        <f t="shared" si="171"/>
        <v>4.9507920469576288</v>
      </c>
    </row>
    <row r="800" spans="2:17" x14ac:dyDescent="0.25">
      <c r="B800" s="13">
        <v>44057</v>
      </c>
      <c r="C800" s="16">
        <v>44409</v>
      </c>
      <c r="D800" s="14">
        <v>4.5999999999999996</v>
      </c>
      <c r="E800" s="18">
        <v>3543</v>
      </c>
      <c r="F800" s="10">
        <f t="shared" si="167"/>
        <v>37.37865</v>
      </c>
      <c r="H800" s="13">
        <v>44056</v>
      </c>
      <c r="I800" s="16">
        <v>44409</v>
      </c>
      <c r="J800" s="17">
        <v>0.38423824269172469</v>
      </c>
      <c r="L800" s="40" t="str">
        <f t="shared" si="168"/>
        <v>4405744409</v>
      </c>
      <c r="M800" s="53">
        <f t="shared" si="169"/>
        <v>44409</v>
      </c>
      <c r="N800" s="8">
        <f>VLOOKUP(B800,Assumptions!$B$6:$D$1323,3,FALSE)</f>
        <v>0.71577999999999997</v>
      </c>
      <c r="O800" s="54">
        <f t="shared" si="170"/>
        <v>5.582696790004019</v>
      </c>
      <c r="P800" s="31">
        <f>Assumptions!$H$15</f>
        <v>0.94496666666666673</v>
      </c>
      <c r="Q800" s="10">
        <f t="shared" si="171"/>
        <v>5.1787643766607987</v>
      </c>
    </row>
    <row r="801" spans="2:17" x14ac:dyDescent="0.25">
      <c r="B801" s="13">
        <v>44057</v>
      </c>
      <c r="C801" s="16">
        <v>44440</v>
      </c>
      <c r="D801" s="14">
        <v>4.8250000000000002</v>
      </c>
      <c r="E801" s="18">
        <v>3673</v>
      </c>
      <c r="F801" s="10">
        <f t="shared" si="167"/>
        <v>38.750149999999998</v>
      </c>
      <c r="H801" s="13">
        <v>44056</v>
      </c>
      <c r="I801" s="16">
        <v>44440</v>
      </c>
      <c r="J801" s="17">
        <v>0.42873851451236356</v>
      </c>
      <c r="L801" s="40" t="str">
        <f t="shared" si="168"/>
        <v>4405744440</v>
      </c>
      <c r="M801" s="53">
        <f t="shared" si="169"/>
        <v>44440</v>
      </c>
      <c r="N801" s="8">
        <f>VLOOKUP(B801,Assumptions!$B$6:$D$1323,3,FALSE)</f>
        <v>0.71577999999999997</v>
      </c>
      <c r="O801" s="54">
        <f t="shared" si="170"/>
        <v>5.8217224539558901</v>
      </c>
      <c r="P801" s="31">
        <f>Assumptions!$H$15</f>
        <v>0.94496666666666673</v>
      </c>
      <c r="Q801" s="10">
        <f t="shared" si="171"/>
        <v>5.4046356615731845</v>
      </c>
    </row>
    <row r="802" spans="2:17" x14ac:dyDescent="0.25">
      <c r="B802" s="13">
        <v>44057</v>
      </c>
      <c r="C802" s="16">
        <v>44470</v>
      </c>
      <c r="D802" s="14">
        <v>4.9749999999999996</v>
      </c>
      <c r="E802" s="18">
        <v>1930</v>
      </c>
      <c r="F802" s="10">
        <f t="shared" si="167"/>
        <v>20.361499999999999</v>
      </c>
      <c r="H802" s="13">
        <v>44056</v>
      </c>
      <c r="I802" s="16">
        <v>44470</v>
      </c>
      <c r="J802" s="17">
        <v>0.54232455641920441</v>
      </c>
      <c r="L802" s="40" t="str">
        <f t="shared" si="168"/>
        <v>4405744470</v>
      </c>
      <c r="M802" s="53">
        <f t="shared" si="169"/>
        <v>44470</v>
      </c>
      <c r="N802" s="8">
        <f>VLOOKUP(B802,Assumptions!$B$6:$D$1323,3,FALSE)</f>
        <v>0.71577999999999997</v>
      </c>
      <c r="O802" s="54">
        <f t="shared" si="170"/>
        <v>5.8699434158272776</v>
      </c>
      <c r="P802" s="31">
        <f>Assumptions!$H$15</f>
        <v>0.94496666666666673</v>
      </c>
      <c r="Q802" s="10">
        <f t="shared" si="171"/>
        <v>5.4502028631762505</v>
      </c>
    </row>
    <row r="803" spans="2:17" x14ac:dyDescent="0.25">
      <c r="B803" s="13">
        <v>44057</v>
      </c>
      <c r="C803" s="16">
        <v>44501</v>
      </c>
      <c r="D803" s="14">
        <v>5.5</v>
      </c>
      <c r="E803" s="18">
        <v>2122</v>
      </c>
      <c r="F803" s="10">
        <f t="shared" si="167"/>
        <v>22.3871</v>
      </c>
      <c r="H803" s="13">
        <v>44056</v>
      </c>
      <c r="I803" s="16">
        <v>44501</v>
      </c>
      <c r="J803" s="17">
        <v>0.56942619464036381</v>
      </c>
      <c r="L803" s="40" t="str">
        <f t="shared" si="168"/>
        <v>4405744501</v>
      </c>
      <c r="M803" s="53">
        <f t="shared" si="169"/>
        <v>44501</v>
      </c>
      <c r="N803" s="8">
        <f>VLOOKUP(B803,Assumptions!$B$6:$D$1323,3,FALSE)</f>
        <v>0.71577999999999997</v>
      </c>
      <c r="O803" s="54">
        <f t="shared" si="170"/>
        <v>6.5292822841189597</v>
      </c>
      <c r="P803" s="31">
        <f>Assumptions!$H$15</f>
        <v>0.94496666666666673</v>
      </c>
      <c r="Q803" s="10">
        <f t="shared" si="171"/>
        <v>6.0732561157496141</v>
      </c>
    </row>
    <row r="804" spans="2:17" x14ac:dyDescent="0.25">
      <c r="B804" s="13">
        <v>44057</v>
      </c>
      <c r="C804" s="16">
        <v>44531</v>
      </c>
      <c r="D804" s="14">
        <v>5.835</v>
      </c>
      <c r="E804" s="18">
        <v>1930</v>
      </c>
      <c r="F804" s="10">
        <f t="shared" si="167"/>
        <v>20.361499999999999</v>
      </c>
      <c r="H804" s="13">
        <v>44056</v>
      </c>
      <c r="I804" s="16">
        <v>44531</v>
      </c>
      <c r="J804" s="17">
        <v>0.50544557745173346</v>
      </c>
      <c r="L804" s="40" t="str">
        <f t="shared" si="168"/>
        <v>4405744531</v>
      </c>
      <c r="M804" s="53">
        <f t="shared" si="169"/>
        <v>44531</v>
      </c>
      <c r="N804" s="8">
        <f>VLOOKUP(B804,Assumptions!$B$6:$D$1323,3,FALSE)</f>
        <v>0.71577999999999997</v>
      </c>
      <c r="O804" s="54">
        <f t="shared" si="170"/>
        <v>7.0576299325579361</v>
      </c>
      <c r="P804" s="31">
        <f>Assumptions!$H$15</f>
        <v>0.94496666666666673</v>
      </c>
      <c r="Q804" s="10">
        <f t="shared" si="171"/>
        <v>6.5725270319361648</v>
      </c>
    </row>
    <row r="805" spans="2:17" x14ac:dyDescent="0.25">
      <c r="B805" s="13">
        <v>44074</v>
      </c>
      <c r="C805" s="16">
        <v>44105</v>
      </c>
      <c r="D805" s="14">
        <v>4.2249999999999996</v>
      </c>
      <c r="E805" s="18">
        <v>8946</v>
      </c>
      <c r="F805" s="10">
        <f t="shared" si="167"/>
        <v>94.380300000000005</v>
      </c>
      <c r="H805" s="13">
        <v>44070</v>
      </c>
      <c r="I805" s="16">
        <v>44105</v>
      </c>
      <c r="J805" s="17">
        <v>0.46712800879691235</v>
      </c>
      <c r="L805" s="40" t="str">
        <f t="shared" ref="L805:L819" si="172">B805&amp;M805</f>
        <v>4407444105</v>
      </c>
      <c r="M805" s="53">
        <f t="shared" ref="M805:M819" si="173">IF(C805="",NA(),C805)</f>
        <v>44105</v>
      </c>
      <c r="N805" s="8">
        <f>VLOOKUP(B805,Assumptions!$B$6:$D$1323,3,FALSE)</f>
        <v>0.72514000000000001</v>
      </c>
      <c r="O805" s="54">
        <f t="shared" ref="O805:O819" si="174">(D805-J805)/N805/mmbtu_gj</f>
        <v>4.9121052109997354</v>
      </c>
      <c r="P805" s="31">
        <f>Assumptions!$H$15</f>
        <v>0.94496666666666673</v>
      </c>
      <c r="Q805" s="10">
        <f t="shared" ref="Q805:Q819" si="175">(O805-opex_2017)*P805-transport_2017</f>
        <v>4.5450776875543841</v>
      </c>
    </row>
    <row r="806" spans="2:17" x14ac:dyDescent="0.25">
      <c r="B806" s="13">
        <v>44074</v>
      </c>
      <c r="C806" s="16">
        <v>44136</v>
      </c>
      <c r="D806" s="14">
        <v>4.9000000000000004</v>
      </c>
      <c r="E806" s="18">
        <v>7951</v>
      </c>
      <c r="F806" s="10">
        <f t="shared" si="167"/>
        <v>83.883049999999997</v>
      </c>
      <c r="H806" s="13">
        <v>44070</v>
      </c>
      <c r="I806" s="16">
        <v>44136</v>
      </c>
      <c r="J806" s="17">
        <v>0.52245623244788642</v>
      </c>
      <c r="L806" s="40" t="str">
        <f t="shared" si="172"/>
        <v>4407444136</v>
      </c>
      <c r="M806" s="53">
        <f t="shared" si="173"/>
        <v>44136</v>
      </c>
      <c r="N806" s="8">
        <f>VLOOKUP(B806,Assumptions!$B$6:$D$1323,3,FALSE)</f>
        <v>0.72514000000000001</v>
      </c>
      <c r="O806" s="54">
        <f t="shared" si="174"/>
        <v>5.7221096413898751</v>
      </c>
      <c r="P806" s="31">
        <f>Assumptions!$H$15</f>
        <v>0.94496666666666673</v>
      </c>
      <c r="Q806" s="10">
        <f t="shared" si="175"/>
        <v>5.3105048741253862</v>
      </c>
    </row>
    <row r="807" spans="2:17" x14ac:dyDescent="0.25">
      <c r="B807" s="13">
        <v>44074</v>
      </c>
      <c r="C807" s="16">
        <v>44166</v>
      </c>
      <c r="D807" s="14">
        <v>5.4</v>
      </c>
      <c r="E807" s="18">
        <v>10475</v>
      </c>
      <c r="F807" s="10">
        <f t="shared" si="167"/>
        <v>110.51125</v>
      </c>
      <c r="H807" s="13">
        <v>44070</v>
      </c>
      <c r="I807" s="16">
        <v>44166</v>
      </c>
      <c r="J807" s="17">
        <v>0.51974699176723016</v>
      </c>
      <c r="L807" s="40" t="str">
        <f t="shared" si="172"/>
        <v>4407444166</v>
      </c>
      <c r="M807" s="53">
        <f t="shared" si="173"/>
        <v>44166</v>
      </c>
      <c r="N807" s="8">
        <f>VLOOKUP(B807,Assumptions!$B$6:$D$1323,3,FALSE)</f>
        <v>0.72514000000000001</v>
      </c>
      <c r="O807" s="54">
        <f t="shared" si="174"/>
        <v>6.379226404958664</v>
      </c>
      <c r="P807" s="31">
        <f>Assumptions!$H$15</f>
        <v>0.94496666666666673</v>
      </c>
      <c r="Q807" s="10">
        <f t="shared" si="175"/>
        <v>5.9314583118057733</v>
      </c>
    </row>
    <row r="808" spans="2:17" x14ac:dyDescent="0.25">
      <c r="B808" s="13">
        <v>44074</v>
      </c>
      <c r="C808" s="16">
        <v>44197</v>
      </c>
      <c r="D808" s="14">
        <v>5.75</v>
      </c>
      <c r="E808" s="18">
        <v>8002</v>
      </c>
      <c r="F808" s="10">
        <f t="shared" si="167"/>
        <v>84.421099999999996</v>
      </c>
      <c r="H808" s="13">
        <v>44070</v>
      </c>
      <c r="I808" s="16">
        <v>44197</v>
      </c>
      <c r="J808" s="17">
        <v>0.44233435300578822</v>
      </c>
      <c r="L808" s="40" t="str">
        <f t="shared" si="172"/>
        <v>4407444197</v>
      </c>
      <c r="M808" s="53">
        <f t="shared" si="173"/>
        <v>44197</v>
      </c>
      <c r="N808" s="8">
        <f>VLOOKUP(B808,Assumptions!$B$6:$D$1323,3,FALSE)</f>
        <v>0.72514000000000001</v>
      </c>
      <c r="O808" s="54">
        <f t="shared" si="174"/>
        <v>6.9379191584696933</v>
      </c>
      <c r="P808" s="31">
        <f>Assumptions!$H$15</f>
        <v>0.94496666666666673</v>
      </c>
      <c r="Q808" s="10">
        <f t="shared" si="175"/>
        <v>6.4594043407819122</v>
      </c>
    </row>
    <row r="809" spans="2:17" x14ac:dyDescent="0.25">
      <c r="B809" s="13">
        <v>44074</v>
      </c>
      <c r="C809" s="16">
        <v>44228</v>
      </c>
      <c r="D809" s="14">
        <v>5.875</v>
      </c>
      <c r="E809" s="18">
        <v>6490</v>
      </c>
      <c r="F809" s="10">
        <f t="shared" si="167"/>
        <v>68.469499999999996</v>
      </c>
      <c r="H809" s="13">
        <v>44070</v>
      </c>
      <c r="I809" s="16">
        <v>44228</v>
      </c>
      <c r="J809" s="17">
        <v>0.41765908047127032</v>
      </c>
      <c r="L809" s="40" t="str">
        <f t="shared" si="172"/>
        <v>4407444228</v>
      </c>
      <c r="M809" s="53">
        <f t="shared" si="173"/>
        <v>44228</v>
      </c>
      <c r="N809" s="8">
        <f>VLOOKUP(B809,Assumptions!$B$6:$D$1323,3,FALSE)</f>
        <v>0.72514000000000001</v>
      </c>
      <c r="O809" s="54">
        <f t="shared" si="174"/>
        <v>7.1335673039881433</v>
      </c>
      <c r="P809" s="31">
        <f>Assumptions!$H$15</f>
        <v>0.94496666666666673</v>
      </c>
      <c r="Q809" s="10">
        <f t="shared" si="175"/>
        <v>6.6442853166919971</v>
      </c>
    </row>
    <row r="810" spans="2:17" x14ac:dyDescent="0.25">
      <c r="B810" s="13">
        <v>44074</v>
      </c>
      <c r="C810" s="16">
        <v>44256</v>
      </c>
      <c r="D810" s="14">
        <v>5.4249999999999998</v>
      </c>
      <c r="E810" s="18">
        <v>5548</v>
      </c>
      <c r="F810" s="10">
        <f t="shared" si="167"/>
        <v>58.531399999999998</v>
      </c>
      <c r="H810" s="13">
        <v>44070</v>
      </c>
      <c r="I810" s="16">
        <v>44256</v>
      </c>
      <c r="J810" s="17">
        <v>0.37342475919671836</v>
      </c>
      <c r="L810" s="40" t="str">
        <f t="shared" si="172"/>
        <v>4407444256</v>
      </c>
      <c r="M810" s="53">
        <f t="shared" si="173"/>
        <v>44256</v>
      </c>
      <c r="N810" s="8">
        <f>VLOOKUP(B810,Assumptions!$B$6:$D$1323,3,FALSE)</f>
        <v>0.72514000000000001</v>
      </c>
      <c r="O810" s="54">
        <f t="shared" si="174"/>
        <v>6.6031703906345278</v>
      </c>
      <c r="P810" s="31">
        <f>Assumptions!$H$15</f>
        <v>0.94496666666666673</v>
      </c>
      <c r="Q810" s="10">
        <f t="shared" si="175"/>
        <v>6.1430779134699414</v>
      </c>
    </row>
    <row r="811" spans="2:17" x14ac:dyDescent="0.25">
      <c r="B811" s="13">
        <v>44074</v>
      </c>
      <c r="C811" s="16">
        <v>44287</v>
      </c>
      <c r="D811" s="14">
        <v>4.95</v>
      </c>
      <c r="E811" s="18">
        <v>3725</v>
      </c>
      <c r="F811" s="10">
        <f t="shared" si="167"/>
        <v>39.298749999999998</v>
      </c>
      <c r="H811" s="13">
        <v>44070</v>
      </c>
      <c r="I811" s="16">
        <v>44287</v>
      </c>
      <c r="J811" s="17">
        <v>0.34551418265007905</v>
      </c>
      <c r="L811" s="40" t="str">
        <f t="shared" si="172"/>
        <v>4407444287</v>
      </c>
      <c r="M811" s="53">
        <f t="shared" si="173"/>
        <v>44287</v>
      </c>
      <c r="N811" s="8">
        <f>VLOOKUP(B811,Assumptions!$B$6:$D$1323,3,FALSE)</f>
        <v>0.72514000000000001</v>
      </c>
      <c r="O811" s="54">
        <f t="shared" si="174"/>
        <v>6.018757113154841</v>
      </c>
      <c r="P811" s="31">
        <f>Assumptions!$H$15</f>
        <v>0.94496666666666673</v>
      </c>
      <c r="Q811" s="10">
        <f t="shared" si="175"/>
        <v>5.5908268466942204</v>
      </c>
    </row>
    <row r="812" spans="2:17" x14ac:dyDescent="0.25">
      <c r="B812" s="13">
        <v>44074</v>
      </c>
      <c r="C812" s="16">
        <v>44317</v>
      </c>
      <c r="D812" s="14">
        <v>4.8499999999999996</v>
      </c>
      <c r="E812" s="18">
        <v>3700</v>
      </c>
      <c r="F812" s="10">
        <f t="shared" si="167"/>
        <v>39.034999999999997</v>
      </c>
      <c r="H812" s="13">
        <v>44070</v>
      </c>
      <c r="I812" s="16">
        <v>44317</v>
      </c>
      <c r="J812" s="17">
        <v>0.3434858735993031</v>
      </c>
      <c r="L812" s="40" t="str">
        <f t="shared" si="172"/>
        <v>4407444317</v>
      </c>
      <c r="M812" s="53">
        <f t="shared" si="173"/>
        <v>44317</v>
      </c>
      <c r="N812" s="8">
        <f>VLOOKUP(B812,Assumptions!$B$6:$D$1323,3,FALSE)</f>
        <v>0.72514000000000001</v>
      </c>
      <c r="O812" s="54">
        <f t="shared" si="174"/>
        <v>5.8906933433487607</v>
      </c>
      <c r="P812" s="31">
        <f>Assumptions!$H$15</f>
        <v>0.94496666666666673</v>
      </c>
      <c r="Q812" s="10">
        <f t="shared" si="175"/>
        <v>5.4698108530198013</v>
      </c>
    </row>
    <row r="813" spans="2:17" x14ac:dyDescent="0.25">
      <c r="B813" s="13">
        <v>44074</v>
      </c>
      <c r="C813" s="16">
        <v>44348</v>
      </c>
      <c r="D813" s="14">
        <v>4.75</v>
      </c>
      <c r="E813" s="18">
        <v>3720</v>
      </c>
      <c r="F813" s="10">
        <f t="shared" si="167"/>
        <v>39.246000000000002</v>
      </c>
      <c r="H813" s="13">
        <v>44070</v>
      </c>
      <c r="I813" s="16">
        <v>44348</v>
      </c>
      <c r="J813" s="17">
        <v>0.34632184733107302</v>
      </c>
      <c r="L813" s="40" t="str">
        <f t="shared" si="172"/>
        <v>4407444348</v>
      </c>
      <c r="M813" s="53">
        <f t="shared" si="173"/>
        <v>44348</v>
      </c>
      <c r="N813" s="8">
        <f>VLOOKUP(B813,Assumptions!$B$6:$D$1323,3,FALSE)</f>
        <v>0.72514000000000001</v>
      </c>
      <c r="O813" s="54">
        <f t="shared" si="174"/>
        <v>5.7562712226302919</v>
      </c>
      <c r="P813" s="31">
        <f>Assumptions!$H$15</f>
        <v>0.94496666666666673</v>
      </c>
      <c r="Q813" s="10">
        <f t="shared" si="175"/>
        <v>5.3427864296782053</v>
      </c>
    </row>
    <row r="814" spans="2:17" x14ac:dyDescent="0.25">
      <c r="B814" s="13">
        <v>44074</v>
      </c>
      <c r="C814" s="16">
        <v>44378</v>
      </c>
      <c r="D814" s="14">
        <v>4.7249999999999996</v>
      </c>
      <c r="E814" s="18">
        <v>3692</v>
      </c>
      <c r="F814" s="10">
        <f t="shared" si="167"/>
        <v>38.950600000000001</v>
      </c>
      <c r="H814" s="13">
        <v>44070</v>
      </c>
      <c r="I814" s="16">
        <v>44378</v>
      </c>
      <c r="J814" s="17">
        <v>0.34717951041549039</v>
      </c>
      <c r="L814" s="40" t="str">
        <f t="shared" si="172"/>
        <v>4407444378</v>
      </c>
      <c r="M814" s="53">
        <f t="shared" si="173"/>
        <v>44378</v>
      </c>
      <c r="N814" s="8">
        <f>VLOOKUP(B814,Assumptions!$B$6:$D$1323,3,FALSE)</f>
        <v>0.72514000000000001</v>
      </c>
      <c r="O814" s="54">
        <f t="shared" si="174"/>
        <v>5.7224713588034835</v>
      </c>
      <c r="P814" s="31">
        <f>Assumptions!$H$15</f>
        <v>0.94496666666666673</v>
      </c>
      <c r="Q814" s="10">
        <f t="shared" si="175"/>
        <v>5.310846685023999</v>
      </c>
    </row>
    <row r="815" spans="2:17" x14ac:dyDescent="0.25">
      <c r="B815" s="13">
        <v>44074</v>
      </c>
      <c r="C815" s="16">
        <v>44409</v>
      </c>
      <c r="D815" s="14">
        <v>4.9749999999999996</v>
      </c>
      <c r="E815" s="18">
        <v>3762</v>
      </c>
      <c r="F815" s="10">
        <f t="shared" si="167"/>
        <v>39.689100000000003</v>
      </c>
      <c r="H815" s="13">
        <v>44070</v>
      </c>
      <c r="I815" s="16">
        <v>44409</v>
      </c>
      <c r="J815" s="17">
        <v>0.39039954632814383</v>
      </c>
      <c r="L815" s="40" t="str">
        <f t="shared" si="172"/>
        <v>4407444409</v>
      </c>
      <c r="M815" s="53">
        <f t="shared" si="173"/>
        <v>44409</v>
      </c>
      <c r="N815" s="8">
        <f>VLOOKUP(B815,Assumptions!$B$6:$D$1323,3,FALSE)</f>
        <v>0.72514000000000001</v>
      </c>
      <c r="O815" s="54">
        <f t="shared" si="174"/>
        <v>5.9927639450069341</v>
      </c>
      <c r="P815" s="31">
        <f>Assumptions!$H$15</f>
        <v>0.94496666666666673</v>
      </c>
      <c r="Q815" s="10">
        <f t="shared" si="175"/>
        <v>5.5662641692333867</v>
      </c>
    </row>
    <row r="816" spans="2:17" x14ac:dyDescent="0.25">
      <c r="B816" s="13">
        <v>44074</v>
      </c>
      <c r="C816" s="16">
        <v>44440</v>
      </c>
      <c r="D816" s="14">
        <v>5.15</v>
      </c>
      <c r="E816" s="18">
        <v>3857</v>
      </c>
      <c r="F816" s="10">
        <f t="shared" si="167"/>
        <v>40.69135</v>
      </c>
      <c r="H816" s="13">
        <v>44070</v>
      </c>
      <c r="I816" s="16">
        <v>44440</v>
      </c>
      <c r="J816" s="17">
        <v>0.43178111926131763</v>
      </c>
      <c r="L816" s="40" t="str">
        <f t="shared" si="172"/>
        <v>4407444440</v>
      </c>
      <c r="M816" s="53">
        <f t="shared" si="173"/>
        <v>44440</v>
      </c>
      <c r="N816" s="8">
        <f>VLOOKUP(B816,Assumptions!$B$6:$D$1323,3,FALSE)</f>
        <v>0.72514000000000001</v>
      </c>
      <c r="O816" s="54">
        <f t="shared" si="174"/>
        <v>6.1674233728472156</v>
      </c>
      <c r="P816" s="31">
        <f>Assumptions!$H$15</f>
        <v>0.94496666666666673</v>
      </c>
      <c r="Q816" s="10">
        <f t="shared" si="175"/>
        <v>5.731311506561525</v>
      </c>
    </row>
    <row r="817" spans="2:17" x14ac:dyDescent="0.25">
      <c r="B817" s="13">
        <v>44074</v>
      </c>
      <c r="C817" s="16">
        <v>44470</v>
      </c>
      <c r="D817" s="14">
        <v>5.2249999999999996</v>
      </c>
      <c r="E817" s="18">
        <v>1916</v>
      </c>
      <c r="F817" s="10">
        <f t="shared" si="167"/>
        <v>20.213799999999999</v>
      </c>
      <c r="H817" s="13">
        <v>44070</v>
      </c>
      <c r="I817" s="16">
        <v>44470</v>
      </c>
      <c r="J817" s="17">
        <v>0.48923688653895325</v>
      </c>
      <c r="L817" s="40" t="str">
        <f t="shared" si="172"/>
        <v>4407444470</v>
      </c>
      <c r="M817" s="53">
        <f t="shared" si="173"/>
        <v>44470</v>
      </c>
      <c r="N817" s="8">
        <f>VLOOKUP(B817,Assumptions!$B$6:$D$1323,3,FALSE)</f>
        <v>0.72514000000000001</v>
      </c>
      <c r="O817" s="54">
        <f t="shared" si="174"/>
        <v>6.1903563298985071</v>
      </c>
      <c r="P817" s="31">
        <f>Assumptions!$H$15</f>
        <v>0.94496666666666673</v>
      </c>
      <c r="Q817" s="10">
        <f t="shared" si="175"/>
        <v>5.7529823865430938</v>
      </c>
    </row>
    <row r="818" spans="2:17" x14ac:dyDescent="0.25">
      <c r="B818" s="13">
        <v>44074</v>
      </c>
      <c r="C818" s="16">
        <v>44501</v>
      </c>
      <c r="D818" s="14">
        <v>5.8</v>
      </c>
      <c r="E818" s="18">
        <v>2058</v>
      </c>
      <c r="F818" s="10">
        <f t="shared" si="167"/>
        <v>21.7119</v>
      </c>
      <c r="H818" s="13">
        <v>44070</v>
      </c>
      <c r="I818" s="16">
        <v>44501</v>
      </c>
      <c r="J818" s="17">
        <v>0.53602424263790127</v>
      </c>
      <c r="L818" s="40" t="str">
        <f t="shared" si="172"/>
        <v>4407444501</v>
      </c>
      <c r="M818" s="53">
        <f t="shared" si="173"/>
        <v>44501</v>
      </c>
      <c r="N818" s="8">
        <f>VLOOKUP(B818,Assumptions!$B$6:$D$1323,3,FALSE)</f>
        <v>0.72514000000000001</v>
      </c>
      <c r="O818" s="54">
        <f t="shared" si="174"/>
        <v>6.8808098862453351</v>
      </c>
      <c r="P818" s="31">
        <f>Assumptions!$H$15</f>
        <v>0.94496666666666673</v>
      </c>
      <c r="Q818" s="10">
        <f t="shared" si="175"/>
        <v>6.4054379821723009</v>
      </c>
    </row>
    <row r="819" spans="2:17" x14ac:dyDescent="0.25">
      <c r="B819" s="13">
        <v>44074</v>
      </c>
      <c r="C819" s="16">
        <v>44531</v>
      </c>
      <c r="D819" s="14">
        <v>6.15</v>
      </c>
      <c r="E819" s="18">
        <v>1916</v>
      </c>
      <c r="F819" s="10">
        <f t="shared" si="167"/>
        <v>20.213799999999999</v>
      </c>
      <c r="H819" s="13">
        <v>44070</v>
      </c>
      <c r="I819" s="16">
        <v>44531</v>
      </c>
      <c r="J819" s="17">
        <v>0.51216621602118395</v>
      </c>
      <c r="L819" s="40" t="str">
        <f t="shared" si="172"/>
        <v>4407444531</v>
      </c>
      <c r="M819" s="53">
        <f t="shared" si="173"/>
        <v>44531</v>
      </c>
      <c r="N819" s="8">
        <f>VLOOKUP(B819,Assumptions!$B$6:$D$1323,3,FALSE)</f>
        <v>0.72514000000000001</v>
      </c>
      <c r="O819" s="54">
        <f t="shared" si="174"/>
        <v>7.3694986880504549</v>
      </c>
      <c r="P819" s="31">
        <f>Assumptions!$H$15</f>
        <v>0.94496666666666673</v>
      </c>
      <c r="Q819" s="10">
        <f t="shared" si="175"/>
        <v>6.8672326102514125</v>
      </c>
    </row>
    <row r="820" spans="2:17" x14ac:dyDescent="0.25">
      <c r="B820" s="13">
        <v>44089</v>
      </c>
      <c r="C820" s="16">
        <v>44105</v>
      </c>
      <c r="D820" s="14">
        <v>4.3079999999999998</v>
      </c>
      <c r="E820" s="18">
        <v>8836</v>
      </c>
      <c r="F820" s="10">
        <f t="shared" si="167"/>
        <v>93.219800000000006</v>
      </c>
      <c r="H820" s="13">
        <v>44084</v>
      </c>
      <c r="I820" s="16">
        <v>44105</v>
      </c>
      <c r="J820" s="17">
        <v>0.44092214008034564</v>
      </c>
      <c r="L820" s="40" t="str">
        <f t="shared" ref="L820:L834" si="176">B820&amp;M820</f>
        <v>4408944105</v>
      </c>
      <c r="M820" s="53">
        <f t="shared" ref="M820:M834" si="177">IF(C820="",NA(),C820)</f>
        <v>44105</v>
      </c>
      <c r="N820" s="8">
        <f>VLOOKUP(B820,Assumptions!$B$6:$D$1323,3,FALSE)</f>
        <v>0.72802</v>
      </c>
      <c r="O820" s="54">
        <f t="shared" ref="O820:O834" si="178">(D820-J820)/N820/mmbtu_gj</f>
        <v>5.0348570705112579</v>
      </c>
      <c r="P820" s="31">
        <f>Assumptions!$H$15</f>
        <v>0.94496666666666673</v>
      </c>
      <c r="Q820" s="10">
        <f t="shared" ref="Q820:Q834" si="179">(O820-opex_2017)*P820-transport_2017</f>
        <v>4.6610741030641227</v>
      </c>
    </row>
    <row r="821" spans="2:17" x14ac:dyDescent="0.25">
      <c r="B821" s="13">
        <v>44089</v>
      </c>
      <c r="C821" s="16">
        <v>44136</v>
      </c>
      <c r="D821" s="14">
        <v>4.7750000000000004</v>
      </c>
      <c r="E821" s="18">
        <v>9276</v>
      </c>
      <c r="F821" s="10">
        <f t="shared" si="167"/>
        <v>97.861800000000002</v>
      </c>
      <c r="H821" s="13">
        <v>44084</v>
      </c>
      <c r="I821" s="16">
        <v>44136</v>
      </c>
      <c r="J821" s="17">
        <v>0.46213499931543806</v>
      </c>
      <c r="L821" s="40" t="str">
        <f t="shared" si="176"/>
        <v>4408944136</v>
      </c>
      <c r="M821" s="53">
        <f t="shared" si="177"/>
        <v>44136</v>
      </c>
      <c r="N821" s="8">
        <f>VLOOKUP(B821,Assumptions!$B$6:$D$1323,3,FALSE)</f>
        <v>0.72802</v>
      </c>
      <c r="O821" s="54">
        <f t="shared" si="178"/>
        <v>5.6152629011996087</v>
      </c>
      <c r="P821" s="31">
        <f>Assumptions!$H$15</f>
        <v>0.94496666666666673</v>
      </c>
      <c r="Q821" s="10">
        <f t="shared" si="179"/>
        <v>5.209538266203591</v>
      </c>
    </row>
    <row r="822" spans="2:17" x14ac:dyDescent="0.25">
      <c r="B822" s="13">
        <v>44089</v>
      </c>
      <c r="C822" s="16">
        <v>44166</v>
      </c>
      <c r="D822" s="14">
        <v>5.25</v>
      </c>
      <c r="E822" s="18">
        <v>11474</v>
      </c>
      <c r="F822" s="10">
        <f t="shared" si="167"/>
        <v>121.05070000000001</v>
      </c>
      <c r="H822" s="13">
        <v>44084</v>
      </c>
      <c r="I822" s="16">
        <v>44166</v>
      </c>
      <c r="J822" s="17">
        <v>0.46098937960609959</v>
      </c>
      <c r="L822" s="40" t="str">
        <f t="shared" si="176"/>
        <v>4408944166</v>
      </c>
      <c r="M822" s="53">
        <f t="shared" si="177"/>
        <v>44166</v>
      </c>
      <c r="N822" s="8">
        <f>VLOOKUP(B822,Assumptions!$B$6:$D$1323,3,FALSE)</f>
        <v>0.72802</v>
      </c>
      <c r="O822" s="54">
        <f t="shared" si="178"/>
        <v>6.235194856755407</v>
      </c>
      <c r="P822" s="31">
        <f>Assumptions!$H$15</f>
        <v>0.94496666666666673</v>
      </c>
      <c r="Q822" s="10">
        <f t="shared" si="179"/>
        <v>5.7953532998053019</v>
      </c>
    </row>
    <row r="823" spans="2:17" x14ac:dyDescent="0.25">
      <c r="B823" s="13">
        <v>44089</v>
      </c>
      <c r="C823" s="16">
        <v>44197</v>
      </c>
      <c r="D823" s="14">
        <v>5.5149999999999997</v>
      </c>
      <c r="E823" s="18">
        <v>8010</v>
      </c>
      <c r="F823" s="10">
        <f t="shared" si="167"/>
        <v>84.505499999999998</v>
      </c>
      <c r="H823" s="13">
        <v>44084</v>
      </c>
      <c r="I823" s="16">
        <v>44197</v>
      </c>
      <c r="J823" s="17">
        <v>0.43737441350011613</v>
      </c>
      <c r="L823" s="40" t="str">
        <f t="shared" si="176"/>
        <v>4408944197</v>
      </c>
      <c r="M823" s="53">
        <f t="shared" si="177"/>
        <v>44197</v>
      </c>
      <c r="N823" s="8">
        <f>VLOOKUP(B823,Assumptions!$B$6:$D$1323,3,FALSE)</f>
        <v>0.72802</v>
      </c>
      <c r="O823" s="54">
        <f t="shared" si="178"/>
        <v>6.6109656985621115</v>
      </c>
      <c r="P823" s="31">
        <f>Assumptions!$H$15</f>
        <v>0.94496666666666673</v>
      </c>
      <c r="Q823" s="10">
        <f t="shared" si="179"/>
        <v>6.1504442196179108</v>
      </c>
    </row>
    <row r="824" spans="2:17" x14ac:dyDescent="0.25">
      <c r="B824" s="13">
        <v>44089</v>
      </c>
      <c r="C824" s="16">
        <v>44228</v>
      </c>
      <c r="D824" s="14">
        <v>5.64</v>
      </c>
      <c r="E824" s="18">
        <v>6596</v>
      </c>
      <c r="F824" s="10">
        <f t="shared" si="167"/>
        <v>69.587800000000001</v>
      </c>
      <c r="H824" s="13">
        <v>44084</v>
      </c>
      <c r="I824" s="16">
        <v>44228</v>
      </c>
      <c r="J824" s="17">
        <v>0.41304753415219519</v>
      </c>
      <c r="L824" s="40" t="str">
        <f t="shared" si="176"/>
        <v>4408944228</v>
      </c>
      <c r="M824" s="53">
        <f t="shared" si="177"/>
        <v>44228</v>
      </c>
      <c r="N824" s="8">
        <f>VLOOKUP(B824,Assumptions!$B$6:$D$1323,3,FALSE)</f>
        <v>0.72802</v>
      </c>
      <c r="O824" s="54">
        <f t="shared" si="178"/>
        <v>6.8053862718054656</v>
      </c>
      <c r="P824" s="31">
        <f>Assumptions!$H$15</f>
        <v>0.94496666666666673</v>
      </c>
      <c r="Q824" s="10">
        <f t="shared" si="179"/>
        <v>6.3341651806471058</v>
      </c>
    </row>
    <row r="825" spans="2:17" x14ac:dyDescent="0.25">
      <c r="B825" s="13">
        <v>44089</v>
      </c>
      <c r="C825" s="16">
        <v>44256</v>
      </c>
      <c r="D825" s="14">
        <v>5.165</v>
      </c>
      <c r="E825" s="18">
        <v>5611</v>
      </c>
      <c r="F825" s="10">
        <f t="shared" si="167"/>
        <v>59.19605</v>
      </c>
      <c r="H825" s="13">
        <v>44084</v>
      </c>
      <c r="I825" s="16">
        <v>44256</v>
      </c>
      <c r="J825" s="17">
        <v>0.36709608952488132</v>
      </c>
      <c r="L825" s="40" t="str">
        <f t="shared" si="176"/>
        <v>4408944256</v>
      </c>
      <c r="M825" s="53">
        <f t="shared" si="177"/>
        <v>44256</v>
      </c>
      <c r="N825" s="8">
        <f>VLOOKUP(B825,Assumptions!$B$6:$D$1323,3,FALSE)</f>
        <v>0.72802</v>
      </c>
      <c r="O825" s="54">
        <f t="shared" si="178"/>
        <v>6.2467737403640404</v>
      </c>
      <c r="P825" s="31">
        <f>Assumptions!$H$15</f>
        <v>0.94496666666666673</v>
      </c>
      <c r="Q825" s="10">
        <f t="shared" si="179"/>
        <v>5.8062949588526731</v>
      </c>
    </row>
    <row r="826" spans="2:17" x14ac:dyDescent="0.25">
      <c r="B826" s="13">
        <v>44089</v>
      </c>
      <c r="C826" s="16">
        <v>44287</v>
      </c>
      <c r="D826" s="14">
        <v>4.74</v>
      </c>
      <c r="E826" s="18">
        <v>3692</v>
      </c>
      <c r="F826" s="10">
        <f t="shared" si="167"/>
        <v>38.950600000000001</v>
      </c>
      <c r="H826" s="13">
        <v>44084</v>
      </c>
      <c r="I826" s="16">
        <v>44287</v>
      </c>
      <c r="J826" s="17">
        <v>0.34037663691289616</v>
      </c>
      <c r="L826" s="40" t="str">
        <f t="shared" si="176"/>
        <v>4408944287</v>
      </c>
      <c r="M826" s="53">
        <f t="shared" si="177"/>
        <v>44287</v>
      </c>
      <c r="N826" s="8">
        <f>VLOOKUP(B826,Assumptions!$B$6:$D$1323,3,FALSE)</f>
        <v>0.72802</v>
      </c>
      <c r="O826" s="54">
        <f t="shared" si="178"/>
        <v>5.7282205323080477</v>
      </c>
      <c r="P826" s="31">
        <f>Assumptions!$H$15</f>
        <v>0.94496666666666673</v>
      </c>
      <c r="Q826" s="10">
        <f t="shared" si="179"/>
        <v>5.3162794623466958</v>
      </c>
    </row>
    <row r="827" spans="2:17" x14ac:dyDescent="0.25">
      <c r="B827" s="13">
        <v>44089</v>
      </c>
      <c r="C827" s="16">
        <v>44317</v>
      </c>
      <c r="D827" s="14">
        <v>4.6399999999999997</v>
      </c>
      <c r="E827" s="18">
        <v>3672</v>
      </c>
      <c r="F827" s="10">
        <f t="shared" si="167"/>
        <v>38.739600000000003</v>
      </c>
      <c r="H827" s="13">
        <v>44084</v>
      </c>
      <c r="I827" s="16">
        <v>44317</v>
      </c>
      <c r="J827" s="17">
        <v>0.33849843146093922</v>
      </c>
      <c r="L827" s="40" t="str">
        <f t="shared" si="176"/>
        <v>4408944317</v>
      </c>
      <c r="M827" s="53">
        <f t="shared" si="177"/>
        <v>44317</v>
      </c>
      <c r="N827" s="8">
        <f>VLOOKUP(B827,Assumptions!$B$6:$D$1323,3,FALSE)</f>
        <v>0.72802</v>
      </c>
      <c r="O827" s="54">
        <f t="shared" si="178"/>
        <v>5.6004679426403188</v>
      </c>
      <c r="P827" s="31">
        <f>Assumptions!$H$15</f>
        <v>0.94496666666666673</v>
      </c>
      <c r="Q827" s="10">
        <f t="shared" si="179"/>
        <v>5.1955575235303471</v>
      </c>
    </row>
    <row r="828" spans="2:17" x14ac:dyDescent="0.25">
      <c r="B828" s="13">
        <v>44089</v>
      </c>
      <c r="C828" s="16">
        <v>44348</v>
      </c>
      <c r="D828" s="14">
        <v>4.54</v>
      </c>
      <c r="E828" s="18">
        <v>3692</v>
      </c>
      <c r="F828" s="10">
        <f t="shared" si="167"/>
        <v>38.950600000000001</v>
      </c>
      <c r="H828" s="13">
        <v>44084</v>
      </c>
      <c r="I828" s="16">
        <v>44348</v>
      </c>
      <c r="J828" s="17">
        <v>0.34148450879152642</v>
      </c>
      <c r="L828" s="40" t="str">
        <f t="shared" si="176"/>
        <v>4408944348</v>
      </c>
      <c r="M828" s="53">
        <f t="shared" si="177"/>
        <v>44348</v>
      </c>
      <c r="N828" s="8">
        <f>VLOOKUP(B828,Assumptions!$B$6:$D$1323,3,FALSE)</f>
        <v>0.72802</v>
      </c>
      <c r="O828" s="54">
        <f t="shared" si="178"/>
        <v>5.4663821552848777</v>
      </c>
      <c r="P828" s="31">
        <f>Assumptions!$H$15</f>
        <v>0.94496666666666673</v>
      </c>
      <c r="Q828" s="10">
        <f t="shared" si="179"/>
        <v>5.0688509240057007</v>
      </c>
    </row>
    <row r="829" spans="2:17" x14ac:dyDescent="0.25">
      <c r="B829" s="13">
        <v>44089</v>
      </c>
      <c r="C829" s="16">
        <v>44378</v>
      </c>
      <c r="D829" s="14">
        <v>4.54</v>
      </c>
      <c r="E829" s="18">
        <v>3639</v>
      </c>
      <c r="F829" s="10">
        <f t="shared" si="167"/>
        <v>38.391449999999999</v>
      </c>
      <c r="H829" s="13">
        <v>44084</v>
      </c>
      <c r="I829" s="16">
        <v>44378</v>
      </c>
      <c r="J829" s="17">
        <v>0.34324316406347305</v>
      </c>
      <c r="L829" s="40" t="str">
        <f t="shared" si="176"/>
        <v>4408944378</v>
      </c>
      <c r="M829" s="53">
        <f t="shared" si="177"/>
        <v>44378</v>
      </c>
      <c r="N829" s="8">
        <f>VLOOKUP(B829,Assumptions!$B$6:$D$1323,3,FALSE)</f>
        <v>0.72802</v>
      </c>
      <c r="O829" s="54">
        <f t="shared" si="178"/>
        <v>5.4640924217311966</v>
      </c>
      <c r="P829" s="31">
        <f>Assumptions!$H$15</f>
        <v>0.94496666666666673</v>
      </c>
      <c r="Q829" s="10">
        <f t="shared" si="179"/>
        <v>5.0666872021219236</v>
      </c>
    </row>
    <row r="830" spans="2:17" x14ac:dyDescent="0.25">
      <c r="B830" s="13">
        <v>44089</v>
      </c>
      <c r="C830" s="16">
        <v>44409</v>
      </c>
      <c r="D830" s="14">
        <v>4.7649999999999997</v>
      </c>
      <c r="E830" s="18">
        <v>3727</v>
      </c>
      <c r="F830" s="10">
        <f t="shared" si="167"/>
        <v>39.319850000000002</v>
      </c>
      <c r="H830" s="13">
        <v>44084</v>
      </c>
      <c r="I830" s="16">
        <v>44409</v>
      </c>
      <c r="J830" s="17">
        <v>0.38646640763505336</v>
      </c>
      <c r="L830" s="40" t="str">
        <f t="shared" si="176"/>
        <v>4408944409</v>
      </c>
      <c r="M830" s="53">
        <f t="shared" si="177"/>
        <v>44409</v>
      </c>
      <c r="N830" s="8">
        <f>VLOOKUP(B830,Assumptions!$B$6:$D$1323,3,FALSE)</f>
        <v>0.72802</v>
      </c>
      <c r="O830" s="54">
        <f t="shared" si="178"/>
        <v>5.7007620778671733</v>
      </c>
      <c r="P830" s="31">
        <f>Assumptions!$H$15</f>
        <v>0.94496666666666673</v>
      </c>
      <c r="Q830" s="10">
        <f t="shared" si="179"/>
        <v>5.290332138181884</v>
      </c>
    </row>
    <row r="831" spans="2:17" x14ac:dyDescent="0.25">
      <c r="B831" s="13">
        <v>44089</v>
      </c>
      <c r="C831" s="16">
        <v>44440</v>
      </c>
      <c r="D831" s="14">
        <v>4.915</v>
      </c>
      <c r="E831" s="18">
        <v>3804</v>
      </c>
      <c r="F831" s="10">
        <f t="shared" si="167"/>
        <v>40.132199999999997</v>
      </c>
      <c r="H831" s="13">
        <v>44084</v>
      </c>
      <c r="I831" s="16">
        <v>44440</v>
      </c>
      <c r="J831" s="17">
        <v>0.42806751933147058</v>
      </c>
      <c r="L831" s="40" t="str">
        <f t="shared" si="176"/>
        <v>4408944440</v>
      </c>
      <c r="M831" s="53">
        <f t="shared" si="177"/>
        <v>44440</v>
      </c>
      <c r="N831" s="8">
        <f>VLOOKUP(B831,Assumptions!$B$6:$D$1323,3,FALSE)</f>
        <v>0.72802</v>
      </c>
      <c r="O831" s="54">
        <f t="shared" si="178"/>
        <v>5.8418952355073444</v>
      </c>
      <c r="P831" s="31">
        <f>Assumptions!$H$15</f>
        <v>0.94496666666666673</v>
      </c>
      <c r="Q831" s="10">
        <f t="shared" si="179"/>
        <v>5.4236982677132577</v>
      </c>
    </row>
    <row r="832" spans="2:17" x14ac:dyDescent="0.25">
      <c r="B832" s="13">
        <v>44089</v>
      </c>
      <c r="C832" s="16">
        <v>44470</v>
      </c>
      <c r="D832" s="14">
        <v>5</v>
      </c>
      <c r="E832" s="18">
        <v>1918</v>
      </c>
      <c r="F832" s="10">
        <f t="shared" si="167"/>
        <v>20.2349</v>
      </c>
      <c r="H832" s="13">
        <v>44084</v>
      </c>
      <c r="I832" s="16">
        <v>44470</v>
      </c>
      <c r="J832" s="17">
        <v>0.47718884385594529</v>
      </c>
      <c r="L832" s="40" t="str">
        <f t="shared" si="176"/>
        <v>4408944470</v>
      </c>
      <c r="M832" s="53">
        <f t="shared" si="177"/>
        <v>44470</v>
      </c>
      <c r="N832" s="8">
        <f>VLOOKUP(B832,Assumptions!$B$6:$D$1323,3,FALSE)</f>
        <v>0.72802</v>
      </c>
      <c r="O832" s="54">
        <f t="shared" si="178"/>
        <v>5.8886085444817544</v>
      </c>
      <c r="P832" s="31">
        <f>Assumptions!$H$15</f>
        <v>0.94496666666666673</v>
      </c>
      <c r="Q832" s="10">
        <f t="shared" si="179"/>
        <v>5.4678407875837758</v>
      </c>
    </row>
    <row r="833" spans="2:17" x14ac:dyDescent="0.25">
      <c r="B833" s="13">
        <v>44089</v>
      </c>
      <c r="C833" s="16">
        <v>44501</v>
      </c>
      <c r="D833" s="14">
        <v>5.4749999999999996</v>
      </c>
      <c r="E833" s="18">
        <v>2060</v>
      </c>
      <c r="F833" s="10">
        <f t="shared" si="167"/>
        <v>21.733000000000001</v>
      </c>
      <c r="H833" s="13">
        <v>44084</v>
      </c>
      <c r="I833" s="16">
        <v>44501</v>
      </c>
      <c r="J833" s="17">
        <v>0.52281194183068669</v>
      </c>
      <c r="L833" s="40" t="str">
        <f t="shared" si="176"/>
        <v>4408944501</v>
      </c>
      <c r="M833" s="53">
        <f t="shared" si="177"/>
        <v>44501</v>
      </c>
      <c r="N833" s="8">
        <f>VLOOKUP(B833,Assumptions!$B$6:$D$1323,3,FALSE)</f>
        <v>0.72802</v>
      </c>
      <c r="O833" s="54">
        <f t="shared" si="178"/>
        <v>6.4476485766162526</v>
      </c>
      <c r="P833" s="31">
        <f>Assumptions!$H$15</f>
        <v>0.94496666666666673</v>
      </c>
      <c r="Q833" s="10">
        <f t="shared" si="179"/>
        <v>5.9961149832831389</v>
      </c>
    </row>
    <row r="834" spans="2:17" x14ac:dyDescent="0.25">
      <c r="B834" s="13">
        <v>44089</v>
      </c>
      <c r="C834" s="16">
        <v>44531</v>
      </c>
      <c r="D834" s="14">
        <v>5.8</v>
      </c>
      <c r="E834" s="18">
        <v>1918</v>
      </c>
      <c r="F834" s="10">
        <f t="shared" si="167"/>
        <v>20.2349</v>
      </c>
      <c r="H834" s="13">
        <v>44084</v>
      </c>
      <c r="I834" s="16">
        <v>44531</v>
      </c>
      <c r="J834" s="17">
        <v>0.49944207032125099</v>
      </c>
      <c r="L834" s="40" t="str">
        <f t="shared" si="176"/>
        <v>4408944531</v>
      </c>
      <c r="M834" s="53">
        <f t="shared" si="177"/>
        <v>44531</v>
      </c>
      <c r="N834" s="8">
        <f>VLOOKUP(B834,Assumptions!$B$6:$D$1323,3,FALSE)</f>
        <v>0.72802</v>
      </c>
      <c r="O834" s="54">
        <f t="shared" si="178"/>
        <v>6.9012190953021175</v>
      </c>
      <c r="P834" s="31">
        <f>Assumptions!$H$15</f>
        <v>0.94496666666666673</v>
      </c>
      <c r="Q834" s="10">
        <f t="shared" si="179"/>
        <v>6.4247240044239922</v>
      </c>
    </row>
    <row r="835" spans="2:17" x14ac:dyDescent="0.25">
      <c r="B835" s="13">
        <v>44104</v>
      </c>
      <c r="C835" s="16">
        <v>44136</v>
      </c>
      <c r="D835" s="14">
        <v>5.05</v>
      </c>
      <c r="E835" s="18">
        <v>8559</v>
      </c>
      <c r="F835" s="10">
        <f t="shared" si="167"/>
        <v>90.297449999999998</v>
      </c>
      <c r="H835" s="13">
        <v>44098</v>
      </c>
      <c r="I835" s="16">
        <v>44136</v>
      </c>
      <c r="J835" s="17">
        <v>0.48774329945745731</v>
      </c>
      <c r="L835" s="40" t="str">
        <f t="shared" ref="L835:L848" si="180">B835&amp;M835</f>
        <v>4410444136</v>
      </c>
      <c r="M835" s="53">
        <f t="shared" ref="M835:M848" si="181">IF(C835="",NA(),C835)</f>
        <v>44136</v>
      </c>
      <c r="N835" s="8">
        <f>VLOOKUP(B835,Assumptions!$B$6:$D$1323,3,FALSE)</f>
        <v>0.70687999999999995</v>
      </c>
      <c r="O835" s="54">
        <f t="shared" ref="O835:O848" si="182">(D835-J835)/N835/mmbtu_gj</f>
        <v>6.1176068557089573</v>
      </c>
      <c r="P835" s="31">
        <f>Assumptions!$H$15</f>
        <v>0.94496666666666673</v>
      </c>
      <c r="Q835" s="10">
        <f t="shared" ref="Q835:Q848" si="183">(O835-opex_2017)*P835-transport_2017</f>
        <v>5.6842365584164414</v>
      </c>
    </row>
    <row r="836" spans="2:17" x14ac:dyDescent="0.25">
      <c r="B836" s="13">
        <v>44104</v>
      </c>
      <c r="C836" s="16">
        <v>44166</v>
      </c>
      <c r="D836" s="14">
        <v>5.4749999999999996</v>
      </c>
      <c r="E836" s="18">
        <v>14030</v>
      </c>
      <c r="F836" s="10">
        <f t="shared" si="167"/>
        <v>148.01650000000001</v>
      </c>
      <c r="H836" s="13">
        <v>44098</v>
      </c>
      <c r="I836" s="16">
        <v>44166</v>
      </c>
      <c r="J836" s="17">
        <v>0.47246611526952459</v>
      </c>
      <c r="L836" s="40" t="str">
        <f t="shared" si="180"/>
        <v>4410444166</v>
      </c>
      <c r="M836" s="53">
        <f t="shared" si="181"/>
        <v>44166</v>
      </c>
      <c r="N836" s="8">
        <f>VLOOKUP(B836,Assumptions!$B$6:$D$1323,3,FALSE)</f>
        <v>0.70687999999999995</v>
      </c>
      <c r="O836" s="54">
        <f t="shared" si="182"/>
        <v>6.7079819479478546</v>
      </c>
      <c r="P836" s="31">
        <f>Assumptions!$H$15</f>
        <v>0.94496666666666673</v>
      </c>
      <c r="Q836" s="10">
        <f t="shared" si="183"/>
        <v>6.2421213414124583</v>
      </c>
    </row>
    <row r="837" spans="2:17" x14ac:dyDescent="0.25">
      <c r="B837" s="13">
        <v>44104</v>
      </c>
      <c r="C837" s="16">
        <v>44197</v>
      </c>
      <c r="D837" s="14">
        <v>5.6749999999999998</v>
      </c>
      <c r="E837" s="18">
        <v>8893</v>
      </c>
      <c r="F837" s="10">
        <f t="shared" si="167"/>
        <v>93.821150000000003</v>
      </c>
      <c r="H837" s="13">
        <v>44098</v>
      </c>
      <c r="I837" s="16">
        <v>44197</v>
      </c>
      <c r="J837" s="17">
        <v>0.46224532099773341</v>
      </c>
      <c r="L837" s="40" t="str">
        <f t="shared" si="180"/>
        <v>4410444197</v>
      </c>
      <c r="M837" s="53">
        <f t="shared" si="181"/>
        <v>44197</v>
      </c>
      <c r="N837" s="8">
        <f>VLOOKUP(B837,Assumptions!$B$6:$D$1323,3,FALSE)</f>
        <v>0.70687999999999995</v>
      </c>
      <c r="O837" s="54">
        <f t="shared" si="182"/>
        <v>6.9898705519136852</v>
      </c>
      <c r="P837" s="31">
        <f>Assumptions!$H$15</f>
        <v>0.94496666666666673</v>
      </c>
      <c r="Q837" s="10">
        <f t="shared" si="183"/>
        <v>6.5084966758733698</v>
      </c>
    </row>
    <row r="838" spans="2:17" x14ac:dyDescent="0.25">
      <c r="B838" s="13">
        <v>44104</v>
      </c>
      <c r="C838" s="16">
        <v>44228</v>
      </c>
      <c r="D838" s="14">
        <v>5.75</v>
      </c>
      <c r="E838" s="18">
        <v>6954</v>
      </c>
      <c r="F838" s="10">
        <f t="shared" si="167"/>
        <v>73.364699999999999</v>
      </c>
      <c r="H838" s="13">
        <v>44098</v>
      </c>
      <c r="I838" s="16">
        <v>44228</v>
      </c>
      <c r="J838" s="17">
        <v>0.40839743369529358</v>
      </c>
      <c r="L838" s="40" t="str">
        <f t="shared" si="180"/>
        <v>4410444228</v>
      </c>
      <c r="M838" s="53">
        <f t="shared" si="181"/>
        <v>44228</v>
      </c>
      <c r="N838" s="8">
        <f>VLOOKUP(B838,Assumptions!$B$6:$D$1323,3,FALSE)</f>
        <v>0.70687999999999995</v>
      </c>
      <c r="O838" s="54">
        <f t="shared" si="182"/>
        <v>7.1626448542915604</v>
      </c>
      <c r="P838" s="31">
        <f>Assumptions!$H$15</f>
        <v>0.94496666666666673</v>
      </c>
      <c r="Q838" s="10">
        <f t="shared" si="183"/>
        <v>6.6717626324770487</v>
      </c>
    </row>
    <row r="839" spans="2:17" x14ac:dyDescent="0.25">
      <c r="B839" s="13">
        <v>44104</v>
      </c>
      <c r="C839" s="16">
        <v>44256</v>
      </c>
      <c r="D839" s="14">
        <v>5.2750000000000004</v>
      </c>
      <c r="E839" s="18">
        <v>5823</v>
      </c>
      <c r="F839" s="10">
        <f t="shared" si="167"/>
        <v>61.432650000000002</v>
      </c>
      <c r="H839" s="13">
        <v>44098</v>
      </c>
      <c r="I839" s="16">
        <v>44256</v>
      </c>
      <c r="J839" s="17">
        <v>0.36432078488172431</v>
      </c>
      <c r="L839" s="40" t="str">
        <f t="shared" si="180"/>
        <v>4410444256</v>
      </c>
      <c r="M839" s="53">
        <f t="shared" si="181"/>
        <v>44256</v>
      </c>
      <c r="N839" s="8">
        <f>VLOOKUP(B839,Assumptions!$B$6:$D$1323,3,FALSE)</f>
        <v>0.70687999999999995</v>
      </c>
      <c r="O839" s="54">
        <f t="shared" si="182"/>
        <v>6.5848124742789036</v>
      </c>
      <c r="P839" s="31">
        <f>Assumptions!$H$15</f>
        <v>0.94496666666666673</v>
      </c>
      <c r="Q839" s="10">
        <f t="shared" si="183"/>
        <v>6.1257302944444216</v>
      </c>
    </row>
    <row r="840" spans="2:17" x14ac:dyDescent="0.25">
      <c r="B840" s="13">
        <v>44104</v>
      </c>
      <c r="C840" s="16">
        <v>44287</v>
      </c>
      <c r="D840" s="14">
        <v>4.8250000000000002</v>
      </c>
      <c r="E840" s="18">
        <v>3641</v>
      </c>
      <c r="F840" s="10">
        <f t="shared" si="167"/>
        <v>38.412550000000003</v>
      </c>
      <c r="H840" s="13">
        <v>44098</v>
      </c>
      <c r="I840" s="16">
        <v>44287</v>
      </c>
      <c r="J840" s="17">
        <v>0.33817072163061024</v>
      </c>
      <c r="L840" s="40" t="str">
        <f t="shared" si="180"/>
        <v>4410444287</v>
      </c>
      <c r="M840" s="53">
        <f t="shared" si="181"/>
        <v>44287</v>
      </c>
      <c r="N840" s="8">
        <f>VLOOKUP(B840,Assumptions!$B$6:$D$1323,3,FALSE)</f>
        <v>0.70687999999999995</v>
      </c>
      <c r="O840" s="54">
        <f t="shared" si="182"/>
        <v>6.0164649548290576</v>
      </c>
      <c r="P840" s="31">
        <f>Assumptions!$H$15</f>
        <v>0.94496666666666673</v>
      </c>
      <c r="Q840" s="10">
        <f t="shared" si="183"/>
        <v>5.5886608334816321</v>
      </c>
    </row>
    <row r="841" spans="2:17" x14ac:dyDescent="0.25">
      <c r="B841" s="13">
        <v>44104</v>
      </c>
      <c r="C841" s="16">
        <v>44317</v>
      </c>
      <c r="D841" s="14">
        <v>4.6500000000000004</v>
      </c>
      <c r="E841" s="18">
        <v>3617</v>
      </c>
      <c r="F841" s="10">
        <f t="shared" ref="F841:F904" si="184">E841*10000*mmbtu_gj/1000000</f>
        <v>38.159350000000003</v>
      </c>
      <c r="H841" s="13">
        <v>44098</v>
      </c>
      <c r="I841" s="16">
        <v>44317</v>
      </c>
      <c r="J841" s="17">
        <v>0.33580436107137263</v>
      </c>
      <c r="L841" s="40" t="str">
        <f t="shared" si="180"/>
        <v>4410444317</v>
      </c>
      <c r="M841" s="53">
        <f t="shared" si="181"/>
        <v>44317</v>
      </c>
      <c r="N841" s="8">
        <f>VLOOKUP(B841,Assumptions!$B$6:$D$1323,3,FALSE)</f>
        <v>0.70687999999999995</v>
      </c>
      <c r="O841" s="54">
        <f t="shared" si="182"/>
        <v>5.7849775998884203</v>
      </c>
      <c r="P841" s="31">
        <f>Assumptions!$H$15</f>
        <v>0.94496666666666673</v>
      </c>
      <c r="Q841" s="10">
        <f t="shared" si="183"/>
        <v>5.3699129993078953</v>
      </c>
    </row>
    <row r="842" spans="2:17" x14ac:dyDescent="0.25">
      <c r="B842" s="13">
        <v>44104</v>
      </c>
      <c r="C842" s="16">
        <v>44348</v>
      </c>
      <c r="D842" s="14">
        <v>4.625</v>
      </c>
      <c r="E842" s="18">
        <v>3637</v>
      </c>
      <c r="F842" s="10">
        <f t="shared" si="184"/>
        <v>38.370350000000002</v>
      </c>
      <c r="H842" s="13">
        <v>44098</v>
      </c>
      <c r="I842" s="16">
        <v>44348</v>
      </c>
      <c r="J842" s="17">
        <v>0.33837733509408824</v>
      </c>
      <c r="L842" s="40" t="str">
        <f t="shared" si="180"/>
        <v>4410444348</v>
      </c>
      <c r="M842" s="53">
        <f t="shared" si="181"/>
        <v>44348</v>
      </c>
      <c r="N842" s="8">
        <f>VLOOKUP(B842,Assumptions!$B$6:$D$1323,3,FALSE)</f>
        <v>0.70687999999999995</v>
      </c>
      <c r="O842" s="54">
        <f t="shared" si="182"/>
        <v>5.7480045345864195</v>
      </c>
      <c r="P842" s="31">
        <f>Assumptions!$H$15</f>
        <v>0.94496666666666673</v>
      </c>
      <c r="Q842" s="10">
        <f t="shared" si="183"/>
        <v>5.3349746850330142</v>
      </c>
    </row>
    <row r="843" spans="2:17" x14ac:dyDescent="0.25">
      <c r="B843" s="13">
        <v>44104</v>
      </c>
      <c r="C843" s="16">
        <v>44378</v>
      </c>
      <c r="D843" s="14">
        <v>4.75</v>
      </c>
      <c r="E843" s="18">
        <v>3698</v>
      </c>
      <c r="F843" s="10">
        <f t="shared" si="184"/>
        <v>39.0139</v>
      </c>
      <c r="H843" s="13">
        <v>44098</v>
      </c>
      <c r="I843" s="16">
        <v>44378</v>
      </c>
      <c r="J843" s="17">
        <v>0.34342458050816155</v>
      </c>
      <c r="L843" s="40" t="str">
        <f t="shared" si="180"/>
        <v>4410444378</v>
      </c>
      <c r="M843" s="53">
        <f t="shared" si="181"/>
        <v>44378</v>
      </c>
      <c r="N843" s="8">
        <f>VLOOKUP(B843,Assumptions!$B$6:$D$1323,3,FALSE)</f>
        <v>0.70687999999999995</v>
      </c>
      <c r="O843" s="54">
        <f t="shared" si="182"/>
        <v>5.9088512036764715</v>
      </c>
      <c r="P843" s="31">
        <f>Assumptions!$H$15</f>
        <v>0.94496666666666673</v>
      </c>
      <c r="Q843" s="10">
        <f t="shared" si="183"/>
        <v>5.4869694257674775</v>
      </c>
    </row>
    <row r="844" spans="2:17" x14ac:dyDescent="0.25">
      <c r="B844" s="13">
        <v>44104</v>
      </c>
      <c r="C844" s="16">
        <v>44409</v>
      </c>
      <c r="D844" s="14">
        <v>4.75</v>
      </c>
      <c r="E844" s="18">
        <v>3775</v>
      </c>
      <c r="F844" s="10">
        <f t="shared" si="184"/>
        <v>39.826250000000002</v>
      </c>
      <c r="H844" s="13">
        <v>44098</v>
      </c>
      <c r="I844" s="16">
        <v>44409</v>
      </c>
      <c r="J844" s="17">
        <v>0.38153892992643679</v>
      </c>
      <c r="L844" s="40" t="str">
        <f t="shared" si="180"/>
        <v>4410444409</v>
      </c>
      <c r="M844" s="53">
        <f t="shared" si="181"/>
        <v>44409</v>
      </c>
      <c r="N844" s="8">
        <f>VLOOKUP(B844,Assumptions!$B$6:$D$1323,3,FALSE)</f>
        <v>0.70687999999999995</v>
      </c>
      <c r="O844" s="54">
        <f t="shared" si="182"/>
        <v>5.8577430305492548</v>
      </c>
      <c r="P844" s="31">
        <f>Assumptions!$H$15</f>
        <v>0.94496666666666673</v>
      </c>
      <c r="Q844" s="10">
        <f t="shared" si="183"/>
        <v>5.4386739057680282</v>
      </c>
    </row>
    <row r="845" spans="2:17" x14ac:dyDescent="0.25">
      <c r="B845" s="13">
        <v>44104</v>
      </c>
      <c r="C845" s="16">
        <v>44440</v>
      </c>
      <c r="D845" s="14">
        <v>4.9000000000000004</v>
      </c>
      <c r="E845" s="18">
        <v>3863</v>
      </c>
      <c r="F845" s="10">
        <f t="shared" si="184"/>
        <v>40.754649999999998</v>
      </c>
      <c r="H845" s="13">
        <v>44098</v>
      </c>
      <c r="I845" s="16">
        <v>44440</v>
      </c>
      <c r="J845" s="17">
        <v>0.42458126582788253</v>
      </c>
      <c r="L845" s="40" t="str">
        <f t="shared" si="180"/>
        <v>4410444440</v>
      </c>
      <c r="M845" s="53">
        <f t="shared" si="181"/>
        <v>44440</v>
      </c>
      <c r="N845" s="8">
        <f>VLOOKUP(B845,Assumptions!$B$6:$D$1323,3,FALSE)</f>
        <v>0.70687999999999995</v>
      </c>
      <c r="O845" s="54">
        <f t="shared" si="182"/>
        <v>6.0011643639174812</v>
      </c>
      <c r="P845" s="31">
        <f>Assumptions!$H$15</f>
        <v>0.94496666666666673</v>
      </c>
      <c r="Q845" s="10">
        <f t="shared" si="183"/>
        <v>5.57420228508989</v>
      </c>
    </row>
    <row r="846" spans="2:17" x14ac:dyDescent="0.25">
      <c r="B846" s="13">
        <v>44104</v>
      </c>
      <c r="C846" s="16">
        <v>44470</v>
      </c>
      <c r="D846" s="14">
        <v>5.0750000000000002</v>
      </c>
      <c r="E846" s="18">
        <v>1942</v>
      </c>
      <c r="F846" s="10">
        <f t="shared" si="184"/>
        <v>20.488099999999999</v>
      </c>
      <c r="H846" s="13">
        <v>44098</v>
      </c>
      <c r="I846" s="16">
        <v>44470</v>
      </c>
      <c r="J846" s="17">
        <v>0.48077465767357414</v>
      </c>
      <c r="L846" s="40" t="str">
        <f t="shared" si="180"/>
        <v>4410444470</v>
      </c>
      <c r="M846" s="53">
        <f t="shared" si="181"/>
        <v>44470</v>
      </c>
      <c r="N846" s="8">
        <f>VLOOKUP(B846,Assumptions!$B$6:$D$1323,3,FALSE)</f>
        <v>0.70687999999999995</v>
      </c>
      <c r="O846" s="54">
        <f t="shared" si="182"/>
        <v>6.160474145951861</v>
      </c>
      <c r="P846" s="31">
        <f>Assumptions!$H$15</f>
        <v>0.94496666666666673</v>
      </c>
      <c r="Q846" s="10">
        <f t="shared" si="183"/>
        <v>5.7247447187863107</v>
      </c>
    </row>
    <row r="847" spans="2:17" x14ac:dyDescent="0.25">
      <c r="B847" s="13">
        <v>44104</v>
      </c>
      <c r="C847" s="16">
        <v>44501</v>
      </c>
      <c r="D847" s="14">
        <v>5.5250000000000004</v>
      </c>
      <c r="E847" s="18">
        <v>2084</v>
      </c>
      <c r="F847" s="10">
        <f t="shared" si="184"/>
        <v>21.9862</v>
      </c>
      <c r="H847" s="13">
        <v>44098</v>
      </c>
      <c r="I847" s="16">
        <v>44501</v>
      </c>
      <c r="J847" s="17">
        <v>0.52476456225981027</v>
      </c>
      <c r="L847" s="40" t="str">
        <f t="shared" si="180"/>
        <v>4410444501</v>
      </c>
      <c r="M847" s="53">
        <f t="shared" si="181"/>
        <v>44501</v>
      </c>
      <c r="N847" s="8">
        <f>VLOOKUP(B847,Assumptions!$B$6:$D$1323,3,FALSE)</f>
        <v>0.70687999999999995</v>
      </c>
      <c r="O847" s="54">
        <f t="shared" si="182"/>
        <v>6.7048999216638929</v>
      </c>
      <c r="P847" s="31">
        <f>Assumptions!$H$15</f>
        <v>0.94496666666666673</v>
      </c>
      <c r="Q847" s="10">
        <f t="shared" si="183"/>
        <v>6.2392089293083242</v>
      </c>
    </row>
    <row r="848" spans="2:17" x14ac:dyDescent="0.25">
      <c r="B848" s="13">
        <v>44104</v>
      </c>
      <c r="C848" s="16">
        <v>44531</v>
      </c>
      <c r="D848" s="14">
        <v>5.8250000000000002</v>
      </c>
      <c r="E848" s="18">
        <v>1942</v>
      </c>
      <c r="F848" s="10">
        <f t="shared" si="184"/>
        <v>20.488099999999999</v>
      </c>
      <c r="H848" s="13">
        <v>44098</v>
      </c>
      <c r="I848" s="16">
        <v>44531</v>
      </c>
      <c r="J848" s="17">
        <v>0.50041838053581233</v>
      </c>
      <c r="L848" s="40" t="str">
        <f t="shared" si="180"/>
        <v>4410444531</v>
      </c>
      <c r="M848" s="53">
        <f t="shared" si="181"/>
        <v>44531</v>
      </c>
      <c r="N848" s="8">
        <f>VLOOKUP(B848,Assumptions!$B$6:$D$1323,3,FALSE)</f>
        <v>0.70687999999999995</v>
      </c>
      <c r="O848" s="54">
        <f t="shared" si="182"/>
        <v>7.1398211799748932</v>
      </c>
      <c r="P848" s="31">
        <f>Assumptions!$H$15</f>
        <v>0.94496666666666673</v>
      </c>
      <c r="Q848" s="10">
        <f t="shared" si="183"/>
        <v>6.650195021036942</v>
      </c>
    </row>
    <row r="849" spans="2:17" x14ac:dyDescent="0.25">
      <c r="B849" s="13">
        <v>44118</v>
      </c>
      <c r="C849" s="16">
        <v>44136</v>
      </c>
      <c r="D849" s="14">
        <v>5.1440000000000001</v>
      </c>
      <c r="E849" s="18">
        <v>8514</v>
      </c>
      <c r="F849" s="10">
        <f t="shared" si="184"/>
        <v>89.822699999999998</v>
      </c>
      <c r="H849" s="13">
        <v>44112</v>
      </c>
      <c r="I849" s="16">
        <v>44136</v>
      </c>
      <c r="J849" s="17">
        <v>0.49447150688907326</v>
      </c>
      <c r="L849" s="40" t="str">
        <f t="shared" ref="L849:L898" si="185">B849&amp;M849</f>
        <v>4411844136</v>
      </c>
      <c r="M849" s="53">
        <f t="shared" ref="M849:M873" si="186">IF(C849="",NA(),C849)</f>
        <v>44136</v>
      </c>
      <c r="N849" s="8">
        <f>VLOOKUP(B849,Assumptions!$B$6:$D$1323,3,FALSE)</f>
        <v>0.71816000000000002</v>
      </c>
      <c r="O849" s="54">
        <f t="shared" ref="O849:O873" si="187">(D849-J849)/N849/mmbtu_gj</f>
        <v>6.1367049298588316</v>
      </c>
      <c r="P849" s="31">
        <f>Assumptions!$H$15</f>
        <v>0.94496666666666673</v>
      </c>
      <c r="Q849" s="10">
        <f t="shared" ref="Q849:Q873" si="188">(O849-opex_2017)*P849-transport_2017</f>
        <v>5.7022836018856013</v>
      </c>
    </row>
    <row r="850" spans="2:17" x14ac:dyDescent="0.25">
      <c r="B850" s="13">
        <v>44118</v>
      </c>
      <c r="C850" s="16">
        <v>44166</v>
      </c>
      <c r="D850" s="14">
        <v>5.85</v>
      </c>
      <c r="E850" s="18">
        <v>12954</v>
      </c>
      <c r="F850" s="10">
        <f t="shared" si="184"/>
        <v>136.66470000000001</v>
      </c>
      <c r="H850" s="13">
        <v>44112</v>
      </c>
      <c r="I850" s="16">
        <v>44166</v>
      </c>
      <c r="J850" s="17">
        <v>0.48025048076130739</v>
      </c>
      <c r="L850" s="40" t="str">
        <f t="shared" si="185"/>
        <v>4411844166</v>
      </c>
      <c r="M850" s="53">
        <f t="shared" si="186"/>
        <v>44166</v>
      </c>
      <c r="N850" s="8">
        <f>VLOOKUP(B850,Assumptions!$B$6:$D$1323,3,FALSE)</f>
        <v>0.71816000000000002</v>
      </c>
      <c r="O850" s="54">
        <f t="shared" si="187"/>
        <v>7.0872924847420675</v>
      </c>
      <c r="P850" s="31">
        <f>Assumptions!$H$15</f>
        <v>0.94496666666666673</v>
      </c>
      <c r="Q850" s="10">
        <f t="shared" si="188"/>
        <v>6.6005571549984294</v>
      </c>
    </row>
    <row r="851" spans="2:17" x14ac:dyDescent="0.25">
      <c r="B851" s="13">
        <v>44118</v>
      </c>
      <c r="C851" s="16">
        <v>44197</v>
      </c>
      <c r="D851" s="14">
        <v>6</v>
      </c>
      <c r="E851" s="18">
        <v>9345</v>
      </c>
      <c r="F851" s="10">
        <f t="shared" si="184"/>
        <v>98.589749999999995</v>
      </c>
      <c r="H851" s="13">
        <v>44112</v>
      </c>
      <c r="I851" s="16">
        <v>44197</v>
      </c>
      <c r="J851" s="17">
        <v>0.46201685786920577</v>
      </c>
      <c r="L851" s="40" t="str">
        <f t="shared" si="185"/>
        <v>4411844197</v>
      </c>
      <c r="M851" s="53">
        <f t="shared" si="186"/>
        <v>44197</v>
      </c>
      <c r="N851" s="8">
        <f>VLOOKUP(B851,Assumptions!$B$6:$D$1323,3,FALSE)</f>
        <v>0.71816000000000002</v>
      </c>
      <c r="O851" s="54">
        <f t="shared" si="187"/>
        <v>7.3093365273798634</v>
      </c>
      <c r="P851" s="31">
        <f>Assumptions!$H$15</f>
        <v>0.94496666666666673</v>
      </c>
      <c r="Q851" s="10">
        <f t="shared" si="188"/>
        <v>6.8103813738230592</v>
      </c>
    </row>
    <row r="852" spans="2:17" x14ac:dyDescent="0.25">
      <c r="B852" s="13">
        <v>44118</v>
      </c>
      <c r="C852" s="16">
        <v>44228</v>
      </c>
      <c r="D852" s="14">
        <v>6.05</v>
      </c>
      <c r="E852" s="18">
        <v>7560</v>
      </c>
      <c r="F852" s="10">
        <f t="shared" si="184"/>
        <v>79.757999999999996</v>
      </c>
      <c r="H852" s="13">
        <v>44112</v>
      </c>
      <c r="I852" s="16">
        <v>44228</v>
      </c>
      <c r="J852" s="17">
        <v>0.40513748006318712</v>
      </c>
      <c r="L852" s="40" t="str">
        <f t="shared" si="185"/>
        <v>4411844228</v>
      </c>
      <c r="M852" s="53">
        <f t="shared" si="186"/>
        <v>44228</v>
      </c>
      <c r="N852" s="8">
        <f>VLOOKUP(B852,Assumptions!$B$6:$D$1323,3,FALSE)</f>
        <v>0.71816000000000002</v>
      </c>
      <c r="O852" s="54">
        <f t="shared" si="187"/>
        <v>7.4504018430681631</v>
      </c>
      <c r="P852" s="31">
        <f>Assumptions!$H$15</f>
        <v>0.94496666666666673</v>
      </c>
      <c r="Q852" s="10">
        <f t="shared" si="188"/>
        <v>6.9436833949713126</v>
      </c>
    </row>
    <row r="853" spans="2:17" x14ac:dyDescent="0.25">
      <c r="B853" s="13">
        <v>44118</v>
      </c>
      <c r="C853" s="16">
        <v>44256</v>
      </c>
      <c r="D853" s="14">
        <v>5.4249999999999998</v>
      </c>
      <c r="E853" s="18">
        <v>6313</v>
      </c>
      <c r="F853" s="10">
        <f t="shared" si="184"/>
        <v>66.602149999999995</v>
      </c>
      <c r="H853" s="13">
        <v>44112</v>
      </c>
      <c r="I853" s="16">
        <v>44256</v>
      </c>
      <c r="J853" s="17">
        <v>0.35802934074603898</v>
      </c>
      <c r="L853" s="40" t="str">
        <f t="shared" si="185"/>
        <v>4411844256</v>
      </c>
      <c r="M853" s="53">
        <f t="shared" si="186"/>
        <v>44256</v>
      </c>
      <c r="N853" s="8">
        <f>VLOOKUP(B853,Assumptions!$B$6:$D$1323,3,FALSE)</f>
        <v>0.71816000000000002</v>
      </c>
      <c r="O853" s="54">
        <f t="shared" si="187"/>
        <v>6.6876681947783903</v>
      </c>
      <c r="P853" s="31">
        <f>Assumptions!$H$15</f>
        <v>0.94496666666666673</v>
      </c>
      <c r="Q853" s="10">
        <f t="shared" si="188"/>
        <v>6.22292552179242</v>
      </c>
    </row>
    <row r="854" spans="2:17" x14ac:dyDescent="0.25">
      <c r="B854" s="13">
        <v>44118</v>
      </c>
      <c r="C854" s="16">
        <v>44287</v>
      </c>
      <c r="D854" s="14">
        <v>4.95</v>
      </c>
      <c r="E854" s="18">
        <v>3556</v>
      </c>
      <c r="F854" s="10">
        <f t="shared" si="184"/>
        <v>37.515799999999999</v>
      </c>
      <c r="H854" s="13">
        <v>44112</v>
      </c>
      <c r="I854" s="16">
        <v>44287</v>
      </c>
      <c r="J854" s="17">
        <v>0.33561096943770219</v>
      </c>
      <c r="L854" s="40" t="str">
        <f t="shared" si="185"/>
        <v>4411844287</v>
      </c>
      <c r="M854" s="53">
        <f t="shared" si="186"/>
        <v>44287</v>
      </c>
      <c r="N854" s="8">
        <f>VLOOKUP(B854,Assumptions!$B$6:$D$1323,3,FALSE)</f>
        <v>0.71816000000000002</v>
      </c>
      <c r="O854" s="54">
        <f t="shared" si="187"/>
        <v>6.090325923175838</v>
      </c>
      <c r="P854" s="31">
        <f>Assumptions!$H$15</f>
        <v>0.94496666666666673</v>
      </c>
      <c r="Q854" s="10">
        <f t="shared" si="188"/>
        <v>5.658456986537062</v>
      </c>
    </row>
    <row r="855" spans="2:17" x14ac:dyDescent="0.25">
      <c r="B855" s="13">
        <v>44118</v>
      </c>
      <c r="C855" s="16">
        <v>44317</v>
      </c>
      <c r="D855" s="14">
        <v>4.7750000000000004</v>
      </c>
      <c r="E855" s="18">
        <v>3536</v>
      </c>
      <c r="F855" s="10">
        <f t="shared" si="184"/>
        <v>37.3048</v>
      </c>
      <c r="H855" s="13">
        <v>44112</v>
      </c>
      <c r="I855" s="16">
        <v>44317</v>
      </c>
      <c r="J855" s="17">
        <v>0.33378094997470503</v>
      </c>
      <c r="L855" s="40" t="str">
        <f t="shared" si="185"/>
        <v>4411844317</v>
      </c>
      <c r="M855" s="53">
        <f t="shared" si="186"/>
        <v>44317</v>
      </c>
      <c r="N855" s="8">
        <f>VLOOKUP(B855,Assumptions!$B$6:$D$1323,3,FALSE)</f>
        <v>0.71816000000000002</v>
      </c>
      <c r="O855" s="54">
        <f t="shared" si="187"/>
        <v>5.8617666026254769</v>
      </c>
      <c r="P855" s="31">
        <f>Assumptions!$H$15</f>
        <v>0.94496666666666673</v>
      </c>
      <c r="Q855" s="10">
        <f t="shared" si="188"/>
        <v>5.442476047260989</v>
      </c>
    </row>
    <row r="856" spans="2:17" x14ac:dyDescent="0.25">
      <c r="B856" s="13">
        <v>44118</v>
      </c>
      <c r="C856" s="16">
        <v>44348</v>
      </c>
      <c r="D856" s="14">
        <v>4.75</v>
      </c>
      <c r="E856" s="18">
        <v>3556</v>
      </c>
      <c r="F856" s="10">
        <f t="shared" si="184"/>
        <v>37.515799999999999</v>
      </c>
      <c r="H856" s="13">
        <v>44112</v>
      </c>
      <c r="I856" s="16">
        <v>44348</v>
      </c>
      <c r="J856" s="17">
        <v>0.33689026509366193</v>
      </c>
      <c r="L856" s="40" t="str">
        <f t="shared" si="185"/>
        <v>4411844348</v>
      </c>
      <c r="M856" s="53">
        <f t="shared" si="186"/>
        <v>44348</v>
      </c>
      <c r="N856" s="8">
        <f>VLOOKUP(B856,Assumptions!$B$6:$D$1323,3,FALSE)</f>
        <v>0.71816000000000002</v>
      </c>
      <c r="O856" s="54">
        <f t="shared" si="187"/>
        <v>5.8246663734471751</v>
      </c>
      <c r="P856" s="31">
        <f>Assumptions!$H$15</f>
        <v>0.94496666666666673</v>
      </c>
      <c r="Q856" s="10">
        <f t="shared" si="188"/>
        <v>5.4074175673617999</v>
      </c>
    </row>
    <row r="857" spans="2:17" x14ac:dyDescent="0.25">
      <c r="B857" s="13">
        <v>44118</v>
      </c>
      <c r="C857" s="16">
        <v>44378</v>
      </c>
      <c r="D857" s="14">
        <v>4.8499999999999996</v>
      </c>
      <c r="E857" s="18">
        <v>3577</v>
      </c>
      <c r="F857" s="10">
        <f t="shared" si="184"/>
        <v>37.737349999999999</v>
      </c>
      <c r="H857" s="13">
        <v>44112</v>
      </c>
      <c r="I857" s="16">
        <v>44378</v>
      </c>
      <c r="J857" s="17">
        <v>0.34353493547230629</v>
      </c>
      <c r="L857" s="40" t="str">
        <f t="shared" si="185"/>
        <v>4411844378</v>
      </c>
      <c r="M857" s="53">
        <f t="shared" si="186"/>
        <v>44378</v>
      </c>
      <c r="N857" s="8">
        <f>VLOOKUP(B857,Assumptions!$B$6:$D$1323,3,FALSE)</f>
        <v>0.71816000000000002</v>
      </c>
      <c r="O857" s="54">
        <f t="shared" si="187"/>
        <v>5.9478819021539699</v>
      </c>
      <c r="P857" s="31">
        <f>Assumptions!$H$15</f>
        <v>0.94496666666666673</v>
      </c>
      <c r="Q857" s="10">
        <f t="shared" si="188"/>
        <v>5.5238521348054306</v>
      </c>
    </row>
    <row r="858" spans="2:17" x14ac:dyDescent="0.25">
      <c r="B858" s="13">
        <v>44118</v>
      </c>
      <c r="C858" s="16">
        <v>44409</v>
      </c>
      <c r="D858" s="14">
        <v>4.9000000000000004</v>
      </c>
      <c r="E858" s="18">
        <v>3694</v>
      </c>
      <c r="F858" s="10">
        <f t="shared" si="184"/>
        <v>38.971699999999998</v>
      </c>
      <c r="H858" s="13">
        <v>44112</v>
      </c>
      <c r="I858" s="16">
        <v>44409</v>
      </c>
      <c r="J858" s="17">
        <v>0.38155840097439586</v>
      </c>
      <c r="L858" s="40" t="str">
        <f t="shared" si="185"/>
        <v>4411844409</v>
      </c>
      <c r="M858" s="53">
        <f t="shared" si="186"/>
        <v>44409</v>
      </c>
      <c r="N858" s="8">
        <f>VLOOKUP(B858,Assumptions!$B$6:$D$1323,3,FALSE)</f>
        <v>0.71816000000000002</v>
      </c>
      <c r="O858" s="54">
        <f t="shared" si="187"/>
        <v>5.9636891949590041</v>
      </c>
      <c r="P858" s="31">
        <f>Assumptions!$H$15</f>
        <v>0.94496666666666673</v>
      </c>
      <c r="Q858" s="10">
        <f t="shared" si="188"/>
        <v>5.5387894995964277</v>
      </c>
    </row>
    <row r="859" spans="2:17" x14ac:dyDescent="0.25">
      <c r="B859" s="13">
        <v>44118</v>
      </c>
      <c r="C859" s="16">
        <v>44440</v>
      </c>
      <c r="D859" s="14">
        <v>5.0250000000000004</v>
      </c>
      <c r="E859" s="18">
        <v>3742</v>
      </c>
      <c r="F859" s="10">
        <f t="shared" si="184"/>
        <v>39.478099999999998</v>
      </c>
      <c r="H859" s="13">
        <v>44112</v>
      </c>
      <c r="I859" s="16">
        <v>44440</v>
      </c>
      <c r="J859" s="17">
        <v>0.4275031860969965</v>
      </c>
      <c r="L859" s="40" t="str">
        <f t="shared" si="185"/>
        <v>4411844440</v>
      </c>
      <c r="M859" s="53">
        <f t="shared" si="186"/>
        <v>44440</v>
      </c>
      <c r="N859" s="8">
        <f>VLOOKUP(B859,Assumptions!$B$6:$D$1323,3,FALSE)</f>
        <v>0.71816000000000002</v>
      </c>
      <c r="O859" s="54">
        <f t="shared" si="187"/>
        <v>6.0680306411052101</v>
      </c>
      <c r="P859" s="31">
        <f>Assumptions!$H$15</f>
        <v>0.94496666666666673</v>
      </c>
      <c r="Q859" s="10">
        <f t="shared" si="188"/>
        <v>5.6373886881563875</v>
      </c>
    </row>
    <row r="860" spans="2:17" x14ac:dyDescent="0.25">
      <c r="B860" s="13">
        <v>44118</v>
      </c>
      <c r="C860" s="16">
        <v>44470</v>
      </c>
      <c r="D860" s="14">
        <v>5.125</v>
      </c>
      <c r="E860" s="18">
        <v>2027</v>
      </c>
      <c r="F860" s="10">
        <f t="shared" si="184"/>
        <v>21.38485</v>
      </c>
      <c r="H860" s="13">
        <v>44112</v>
      </c>
      <c r="I860" s="16">
        <v>44470</v>
      </c>
      <c r="J860" s="17">
        <v>0.48191193591445514</v>
      </c>
      <c r="L860" s="40" t="str">
        <f t="shared" si="185"/>
        <v>4411844470</v>
      </c>
      <c r="M860" s="53">
        <f t="shared" si="186"/>
        <v>44470</v>
      </c>
      <c r="N860" s="8">
        <f>VLOOKUP(B860,Assumptions!$B$6:$D$1323,3,FALSE)</f>
        <v>0.71816000000000002</v>
      </c>
      <c r="O860" s="54">
        <f t="shared" si="187"/>
        <v>6.1282044953289585</v>
      </c>
      <c r="P860" s="31">
        <f>Assumptions!$H$15</f>
        <v>0.94496666666666673</v>
      </c>
      <c r="Q860" s="10">
        <f t="shared" si="188"/>
        <v>5.6942509746026886</v>
      </c>
    </row>
    <row r="861" spans="2:17" x14ac:dyDescent="0.25">
      <c r="B861" s="13">
        <v>44118</v>
      </c>
      <c r="C861" s="16">
        <v>44501</v>
      </c>
      <c r="D861" s="14">
        <v>5.5750000000000002</v>
      </c>
      <c r="E861" s="18">
        <v>2164</v>
      </c>
      <c r="F861" s="10">
        <f t="shared" si="184"/>
        <v>22.830200000000001</v>
      </c>
      <c r="H861" s="13">
        <v>44112</v>
      </c>
      <c r="I861" s="16">
        <v>44501</v>
      </c>
      <c r="J861" s="17">
        <v>0.52904442529285756</v>
      </c>
      <c r="L861" s="40" t="str">
        <f t="shared" si="185"/>
        <v>4411844501</v>
      </c>
      <c r="M861" s="53">
        <f t="shared" si="186"/>
        <v>44501</v>
      </c>
      <c r="N861" s="8">
        <f>VLOOKUP(B861,Assumptions!$B$6:$D$1323,3,FALSE)</f>
        <v>0.71816000000000002</v>
      </c>
      <c r="O861" s="54">
        <f t="shared" si="187"/>
        <v>6.6599313235814623</v>
      </c>
      <c r="P861" s="31">
        <f>Assumptions!$H$15</f>
        <v>0.94496666666666673</v>
      </c>
      <c r="Q861" s="10">
        <f t="shared" si="188"/>
        <v>6.1967151030736964</v>
      </c>
    </row>
    <row r="862" spans="2:17" x14ac:dyDescent="0.25">
      <c r="B862" s="13">
        <v>44118</v>
      </c>
      <c r="C862" s="16">
        <v>44531</v>
      </c>
      <c r="D862" s="14">
        <v>5.875</v>
      </c>
      <c r="E862" s="18">
        <v>2027</v>
      </c>
      <c r="F862" s="10">
        <f t="shared" si="184"/>
        <v>21.38485</v>
      </c>
      <c r="H862" s="13">
        <v>44112</v>
      </c>
      <c r="I862" s="16">
        <v>44531</v>
      </c>
      <c r="J862" s="17">
        <v>0.50477329536826865</v>
      </c>
      <c r="L862" s="40" t="str">
        <f t="shared" si="185"/>
        <v>4411844531</v>
      </c>
      <c r="M862" s="53">
        <f t="shared" si="186"/>
        <v>44531</v>
      </c>
      <c r="N862" s="8">
        <f>VLOOKUP(B862,Assumptions!$B$6:$D$1323,3,FALSE)</f>
        <v>0.71816000000000002</v>
      </c>
      <c r="O862" s="54">
        <f t="shared" si="187"/>
        <v>7.0879223004230028</v>
      </c>
      <c r="P862" s="31">
        <f>Assumptions!$H$15</f>
        <v>0.94496666666666673</v>
      </c>
      <c r="Q862" s="10">
        <f t="shared" si="188"/>
        <v>6.6011523098230578</v>
      </c>
    </row>
    <row r="863" spans="2:17" x14ac:dyDescent="0.25">
      <c r="B863" s="13">
        <v>44118</v>
      </c>
      <c r="C863" s="16">
        <v>44562</v>
      </c>
      <c r="D863" s="14">
        <v>6.15</v>
      </c>
      <c r="E863" s="18">
        <v>1205</v>
      </c>
      <c r="F863" s="10">
        <f t="shared" si="184"/>
        <v>12.71275</v>
      </c>
      <c r="H863" s="13">
        <v>44112</v>
      </c>
      <c r="I863" s="16">
        <v>44562</v>
      </c>
      <c r="J863" s="17">
        <v>0.44105567788869249</v>
      </c>
      <c r="L863" s="40" t="str">
        <f t="shared" si="185"/>
        <v>4411844562</v>
      </c>
      <c r="M863" s="53">
        <f t="shared" si="186"/>
        <v>44562</v>
      </c>
      <c r="N863" s="8">
        <f>VLOOKUP(B863,Assumptions!$B$6:$D$1323,3,FALSE)</f>
        <v>0.71816000000000002</v>
      </c>
      <c r="O863" s="54">
        <f t="shared" si="187"/>
        <v>7.5349805507588741</v>
      </c>
      <c r="P863" s="31">
        <f>Assumptions!$H$15</f>
        <v>0.94496666666666673</v>
      </c>
      <c r="Q863" s="10">
        <f t="shared" si="188"/>
        <v>7.0236074544487783</v>
      </c>
    </row>
    <row r="864" spans="2:17" x14ac:dyDescent="0.25">
      <c r="B864" s="13">
        <v>44118</v>
      </c>
      <c r="C864" s="16">
        <v>44593</v>
      </c>
      <c r="D864" s="14">
        <v>6.15</v>
      </c>
      <c r="E864" s="18">
        <v>1095</v>
      </c>
      <c r="F864" s="10">
        <f t="shared" si="184"/>
        <v>11.552250000000001</v>
      </c>
      <c r="H864" s="13">
        <v>44112</v>
      </c>
      <c r="I864" s="16">
        <v>44593</v>
      </c>
      <c r="J864" s="17">
        <v>0.41674873773909199</v>
      </c>
      <c r="L864" s="40" t="str">
        <f t="shared" si="185"/>
        <v>4411844593</v>
      </c>
      <c r="M864" s="53">
        <f t="shared" si="186"/>
        <v>44593</v>
      </c>
      <c r="N864" s="8">
        <f>VLOOKUP(B864,Assumptions!$B$6:$D$1323,3,FALSE)</f>
        <v>0.71816000000000002</v>
      </c>
      <c r="O864" s="54">
        <f t="shared" si="187"/>
        <v>7.5670621950948211</v>
      </c>
      <c r="P864" s="31">
        <f>Assumptions!$H$15</f>
        <v>0.94496666666666673</v>
      </c>
      <c r="Q864" s="10">
        <f t="shared" si="188"/>
        <v>7.0539235389581041</v>
      </c>
    </row>
    <row r="865" spans="2:17" x14ac:dyDescent="0.25">
      <c r="B865" s="13">
        <v>44118</v>
      </c>
      <c r="C865" s="16">
        <v>44621</v>
      </c>
      <c r="D865" s="14">
        <v>5.9249999999999998</v>
      </c>
      <c r="E865" s="18">
        <v>1066</v>
      </c>
      <c r="F865" s="10">
        <f t="shared" si="184"/>
        <v>11.2463</v>
      </c>
      <c r="H865" s="13">
        <v>44112</v>
      </c>
      <c r="I865" s="16">
        <v>44621</v>
      </c>
      <c r="J865" s="17">
        <v>0.39118458255337074</v>
      </c>
      <c r="L865" s="40" t="str">
        <f t="shared" si="185"/>
        <v>4411844621</v>
      </c>
      <c r="M865" s="53">
        <f t="shared" si="186"/>
        <v>44621</v>
      </c>
      <c r="N865" s="8">
        <f>VLOOKUP(B865,Assumptions!$B$6:$D$1323,3,FALSE)</f>
        <v>0.71816000000000002</v>
      </c>
      <c r="O865" s="54">
        <f t="shared" si="187"/>
        <v>7.3038357337717574</v>
      </c>
      <c r="P865" s="31">
        <f>Assumptions!$H$15</f>
        <v>0.94496666666666673</v>
      </c>
      <c r="Q865" s="10">
        <f t="shared" si="188"/>
        <v>6.805183307223186</v>
      </c>
    </row>
    <row r="866" spans="2:17" x14ac:dyDescent="0.25">
      <c r="B866" s="13">
        <v>44118</v>
      </c>
      <c r="C866" s="16">
        <v>44652</v>
      </c>
      <c r="D866" s="14">
        <v>5.35</v>
      </c>
      <c r="E866" s="18">
        <v>898</v>
      </c>
      <c r="F866" s="10">
        <f t="shared" si="184"/>
        <v>9.4739000000000004</v>
      </c>
      <c r="H866" s="13">
        <v>44112</v>
      </c>
      <c r="I866" s="16">
        <v>44652</v>
      </c>
      <c r="J866" s="17">
        <v>0.35442739648071842</v>
      </c>
      <c r="L866" s="40" t="str">
        <f t="shared" si="185"/>
        <v>4411844652</v>
      </c>
      <c r="M866" s="53">
        <f t="shared" si="186"/>
        <v>44652</v>
      </c>
      <c r="N866" s="8">
        <f>VLOOKUP(B866,Assumptions!$B$6:$D$1323,3,FALSE)</f>
        <v>0.71816000000000002</v>
      </c>
      <c r="O866" s="54">
        <f t="shared" si="187"/>
        <v>6.5934330908837611</v>
      </c>
      <c r="P866" s="31">
        <f>Assumptions!$H$15</f>
        <v>0.94496666666666673</v>
      </c>
      <c r="Q866" s="10">
        <f t="shared" si="188"/>
        <v>6.1338764897821259</v>
      </c>
    </row>
    <row r="867" spans="2:17" x14ac:dyDescent="0.25">
      <c r="B867" s="13">
        <v>44118</v>
      </c>
      <c r="C867" s="16">
        <v>44682</v>
      </c>
      <c r="D867" s="14">
        <v>5.0999999999999996</v>
      </c>
      <c r="E867" s="18">
        <v>898</v>
      </c>
      <c r="F867" s="10">
        <f t="shared" si="184"/>
        <v>9.4739000000000004</v>
      </c>
      <c r="H867" s="13">
        <v>44112</v>
      </c>
      <c r="I867" s="16">
        <v>44682</v>
      </c>
      <c r="J867" s="17">
        <v>0.33083580092243936</v>
      </c>
      <c r="L867" s="40" t="str">
        <f t="shared" si="185"/>
        <v>4411844682</v>
      </c>
      <c r="M867" s="53">
        <f t="shared" si="186"/>
        <v>44682</v>
      </c>
      <c r="N867" s="8">
        <f>VLOOKUP(B867,Assumptions!$B$6:$D$1323,3,FALSE)</f>
        <v>0.71816000000000002</v>
      </c>
      <c r="O867" s="54">
        <f t="shared" si="187"/>
        <v>6.2946067531685248</v>
      </c>
      <c r="P867" s="31">
        <f>Assumptions!$H$15</f>
        <v>0.94496666666666673</v>
      </c>
      <c r="Q867" s="10">
        <f t="shared" si="188"/>
        <v>5.8514955615191511</v>
      </c>
    </row>
    <row r="868" spans="2:17" x14ac:dyDescent="0.25">
      <c r="B868" s="13">
        <v>44118</v>
      </c>
      <c r="C868" s="16">
        <v>44713</v>
      </c>
      <c r="D868" s="14">
        <v>5.0250000000000004</v>
      </c>
      <c r="E868" s="18">
        <v>898</v>
      </c>
      <c r="F868" s="10">
        <f t="shared" si="184"/>
        <v>9.4739000000000004</v>
      </c>
      <c r="H868" s="13">
        <v>44112</v>
      </c>
      <c r="I868" s="16">
        <v>44713</v>
      </c>
      <c r="J868" s="17">
        <v>0.34943231247543227</v>
      </c>
      <c r="L868" s="40" t="str">
        <f t="shared" si="185"/>
        <v>4411844713</v>
      </c>
      <c r="M868" s="53">
        <f t="shared" si="186"/>
        <v>44713</v>
      </c>
      <c r="N868" s="8">
        <f>VLOOKUP(B868,Assumptions!$B$6:$D$1323,3,FALSE)</f>
        <v>0.71816000000000002</v>
      </c>
      <c r="O868" s="54">
        <f t="shared" si="187"/>
        <v>6.1710728992055106</v>
      </c>
      <c r="P868" s="31">
        <f>Assumptions!$H$15</f>
        <v>0.94496666666666673</v>
      </c>
      <c r="Q868" s="10">
        <f t="shared" si="188"/>
        <v>5.7347601873192344</v>
      </c>
    </row>
    <row r="869" spans="2:17" x14ac:dyDescent="0.25">
      <c r="B869" s="13">
        <v>44118</v>
      </c>
      <c r="C869" s="16">
        <v>44743</v>
      </c>
      <c r="D869" s="14">
        <v>4.95</v>
      </c>
      <c r="E869" s="18">
        <v>898</v>
      </c>
      <c r="F869" s="10">
        <f t="shared" si="184"/>
        <v>9.4739000000000004</v>
      </c>
      <c r="H869" s="13">
        <v>44112</v>
      </c>
      <c r="I869" s="16">
        <v>44743</v>
      </c>
      <c r="J869" s="17">
        <v>0.34841815795004472</v>
      </c>
      <c r="L869" s="40" t="str">
        <f t="shared" si="185"/>
        <v>4411844743</v>
      </c>
      <c r="M869" s="53">
        <f t="shared" si="186"/>
        <v>44743</v>
      </c>
      <c r="N869" s="8">
        <f>VLOOKUP(B869,Assumptions!$B$6:$D$1323,3,FALSE)</f>
        <v>0.71816000000000002</v>
      </c>
      <c r="O869" s="54">
        <f t="shared" si="187"/>
        <v>6.0734222872485022</v>
      </c>
      <c r="P869" s="31">
        <f>Assumptions!$H$15</f>
        <v>0.94496666666666673</v>
      </c>
      <c r="Q869" s="10">
        <f t="shared" si="188"/>
        <v>5.6424836140402608</v>
      </c>
    </row>
    <row r="870" spans="2:17" x14ac:dyDescent="0.25">
      <c r="B870" s="13">
        <v>44118</v>
      </c>
      <c r="C870" s="16">
        <v>44774</v>
      </c>
      <c r="D870" s="14">
        <v>5.0250000000000004</v>
      </c>
      <c r="E870" s="18">
        <v>898</v>
      </c>
      <c r="F870" s="10">
        <f t="shared" si="184"/>
        <v>9.4739000000000004</v>
      </c>
      <c r="H870" s="13">
        <v>44112</v>
      </c>
      <c r="I870" s="16">
        <v>44774</v>
      </c>
      <c r="J870" s="17">
        <v>0.36218619694550513</v>
      </c>
      <c r="L870" s="40" t="str">
        <f t="shared" si="185"/>
        <v>4411844774</v>
      </c>
      <c r="M870" s="53">
        <f t="shared" si="186"/>
        <v>44774</v>
      </c>
      <c r="N870" s="8">
        <f>VLOOKUP(B870,Assumptions!$B$6:$D$1323,3,FALSE)</f>
        <v>0.71816000000000002</v>
      </c>
      <c r="O870" s="54">
        <f t="shared" si="187"/>
        <v>6.1542396169020881</v>
      </c>
      <c r="P870" s="31">
        <f>Assumptions!$H$15</f>
        <v>0.94496666666666673</v>
      </c>
      <c r="Q870" s="10">
        <f t="shared" si="188"/>
        <v>5.7188532966519103</v>
      </c>
    </row>
    <row r="871" spans="2:17" x14ac:dyDescent="0.25">
      <c r="B871" s="13">
        <v>44118</v>
      </c>
      <c r="C871" s="16">
        <v>44805</v>
      </c>
      <c r="D871" s="14">
        <v>5.15</v>
      </c>
      <c r="E871" s="18">
        <v>898</v>
      </c>
      <c r="F871" s="10">
        <f t="shared" si="184"/>
        <v>9.4739000000000004</v>
      </c>
      <c r="H871" s="13">
        <v>44112</v>
      </c>
      <c r="I871" s="16">
        <v>44805</v>
      </c>
      <c r="J871" s="17">
        <v>0.41615187831228773</v>
      </c>
      <c r="L871" s="40" t="str">
        <f t="shared" si="185"/>
        <v>4411844805</v>
      </c>
      <c r="M871" s="53">
        <f t="shared" si="186"/>
        <v>44805</v>
      </c>
      <c r="N871" s="8">
        <f>VLOOKUP(B871,Assumptions!$B$6:$D$1323,3,FALSE)</f>
        <v>0.71816000000000002</v>
      </c>
      <c r="O871" s="54">
        <f t="shared" si="187"/>
        <v>6.2479946404472733</v>
      </c>
      <c r="P871" s="31">
        <f>Assumptions!$H$15</f>
        <v>0.94496666666666673</v>
      </c>
      <c r="Q871" s="10">
        <f t="shared" si="188"/>
        <v>5.8074486687346587</v>
      </c>
    </row>
    <row r="872" spans="2:17" x14ac:dyDescent="0.25">
      <c r="B872" s="13">
        <v>44118</v>
      </c>
      <c r="C872" s="16">
        <v>44835</v>
      </c>
      <c r="D872" s="14">
        <v>5.5</v>
      </c>
      <c r="E872" s="18">
        <v>662</v>
      </c>
      <c r="F872" s="10">
        <f t="shared" si="184"/>
        <v>6.9840999999999998</v>
      </c>
      <c r="H872" s="13">
        <v>44112</v>
      </c>
      <c r="I872" s="16">
        <v>44835</v>
      </c>
      <c r="J872" s="17">
        <v>0.46883900818105906</v>
      </c>
      <c r="L872" s="40" t="str">
        <f t="shared" si="185"/>
        <v>4411844835</v>
      </c>
      <c r="M872" s="53">
        <f t="shared" si="186"/>
        <v>44835</v>
      </c>
      <c r="N872" s="8">
        <f>VLOOKUP(B872,Assumptions!$B$6:$D$1323,3,FALSE)</f>
        <v>0.71816000000000002</v>
      </c>
      <c r="O872" s="54">
        <f t="shared" si="187"/>
        <v>6.6404046146087667</v>
      </c>
      <c r="P872" s="31">
        <f>Assumptions!$H$15</f>
        <v>0.94496666666666673</v>
      </c>
      <c r="Q872" s="10">
        <f t="shared" si="188"/>
        <v>6.1782630139847985</v>
      </c>
    </row>
    <row r="873" spans="2:17" x14ac:dyDescent="0.25">
      <c r="B873" s="13">
        <v>44118</v>
      </c>
      <c r="C873" s="16">
        <v>44866</v>
      </c>
      <c r="D873" s="14">
        <v>5.8</v>
      </c>
      <c r="E873" s="18">
        <v>662</v>
      </c>
      <c r="F873" s="10">
        <f t="shared" si="184"/>
        <v>6.9840999999999998</v>
      </c>
      <c r="H873" s="13">
        <v>44112</v>
      </c>
      <c r="I873" s="16">
        <v>44866</v>
      </c>
      <c r="J873" s="17">
        <v>0.53266545359924233</v>
      </c>
      <c r="L873" s="40" t="str">
        <f t="shared" si="185"/>
        <v>4411844866</v>
      </c>
      <c r="M873" s="53">
        <f t="shared" si="186"/>
        <v>44866</v>
      </c>
      <c r="N873" s="8">
        <f>VLOOKUP(B873,Assumptions!$B$6:$D$1323,3,FALSE)</f>
        <v>0.71816000000000002</v>
      </c>
      <c r="O873" s="54">
        <f t="shared" si="187"/>
        <v>6.9521195377137541</v>
      </c>
      <c r="P873" s="31">
        <f>Assumptions!$H$15</f>
        <v>0.94496666666666673</v>
      </c>
      <c r="Q873" s="10">
        <f t="shared" si="188"/>
        <v>6.4728232258215748</v>
      </c>
    </row>
    <row r="874" spans="2:17" x14ac:dyDescent="0.25">
      <c r="B874" s="13">
        <v>44134</v>
      </c>
      <c r="C874" s="16">
        <v>44166</v>
      </c>
      <c r="D874" s="14">
        <v>6.95</v>
      </c>
      <c r="E874" s="18">
        <v>11146</v>
      </c>
      <c r="F874" s="10">
        <f t="shared" si="184"/>
        <v>117.5903</v>
      </c>
      <c r="H874" s="13">
        <v>44133</v>
      </c>
      <c r="I874" s="16">
        <v>44166</v>
      </c>
      <c r="J874" s="17">
        <v>0.68696837499999996</v>
      </c>
      <c r="L874" s="40" t="str">
        <f t="shared" si="185"/>
        <v>4413444166</v>
      </c>
      <c r="M874" s="53">
        <f t="shared" ref="M874:M898" si="189">IF(C874="",NA(),C874)</f>
        <v>44166</v>
      </c>
      <c r="N874" s="8">
        <f>VLOOKUP(B874,Assumptions!$B$6:$D$1323,3,FALSE)</f>
        <v>0.71001999999999998</v>
      </c>
      <c r="O874" s="54">
        <f t="shared" ref="O874:O898" si="190">(D874-J874)/N874/mmbtu_gj</f>
        <v>8.3610642901588381</v>
      </c>
      <c r="P874" s="31">
        <f>Assumptions!$H$15</f>
        <v>0.94496666666666673</v>
      </c>
      <c r="Q874" s="10">
        <f t="shared" ref="Q874:Q898" si="191">(O874-opex_2017)*P874-transport_2017</f>
        <v>7.8042290520570967</v>
      </c>
    </row>
    <row r="875" spans="2:17" x14ac:dyDescent="0.25">
      <c r="B875" s="13">
        <v>44134</v>
      </c>
      <c r="C875" s="16">
        <v>44197</v>
      </c>
      <c r="D875" s="14">
        <v>6.06</v>
      </c>
      <c r="E875" s="18">
        <v>10833</v>
      </c>
      <c r="F875" s="10">
        <f t="shared" si="184"/>
        <v>114.28815</v>
      </c>
      <c r="H875" s="13">
        <v>44133</v>
      </c>
      <c r="I875" s="16">
        <v>44197</v>
      </c>
      <c r="J875" s="17">
        <v>0.60520638299999996</v>
      </c>
      <c r="L875" s="40" t="str">
        <f t="shared" si="185"/>
        <v>4413444197</v>
      </c>
      <c r="M875" s="53">
        <f t="shared" si="189"/>
        <v>44197</v>
      </c>
      <c r="N875" s="8">
        <f>VLOOKUP(B875,Assumptions!$B$6:$D$1323,3,FALSE)</f>
        <v>0.71001999999999998</v>
      </c>
      <c r="O875" s="54">
        <f t="shared" si="190"/>
        <v>7.2820772514117822</v>
      </c>
      <c r="P875" s="31">
        <f>Assumptions!$H$15</f>
        <v>0.94496666666666673</v>
      </c>
      <c r="Q875" s="10">
        <f t="shared" si="191"/>
        <v>6.784622266675755</v>
      </c>
    </row>
    <row r="876" spans="2:17" x14ac:dyDescent="0.25">
      <c r="B876" s="13">
        <v>44134</v>
      </c>
      <c r="C876" s="16">
        <v>44228</v>
      </c>
      <c r="D876" s="14">
        <v>6.0250000000000004</v>
      </c>
      <c r="E876" s="18">
        <v>8092</v>
      </c>
      <c r="F876" s="10">
        <f t="shared" si="184"/>
        <v>85.370599999999996</v>
      </c>
      <c r="H876" s="13">
        <v>44133</v>
      </c>
      <c r="I876" s="16">
        <v>44228</v>
      </c>
      <c r="J876" s="17">
        <v>0.493730634</v>
      </c>
      <c r="L876" s="40" t="str">
        <f t="shared" si="185"/>
        <v>4413444228</v>
      </c>
      <c r="M876" s="53">
        <f t="shared" si="189"/>
        <v>44228</v>
      </c>
      <c r="N876" s="8">
        <f>VLOOKUP(B876,Assumptions!$B$6:$D$1323,3,FALSE)</f>
        <v>0.71001999999999998</v>
      </c>
      <c r="O876" s="54">
        <f t="shared" si="190"/>
        <v>7.3841713637063293</v>
      </c>
      <c r="P876" s="31">
        <f>Assumptions!$H$15</f>
        <v>0.94496666666666673</v>
      </c>
      <c r="Q876" s="10">
        <f t="shared" si="191"/>
        <v>6.8810977996570255</v>
      </c>
    </row>
    <row r="877" spans="2:17" x14ac:dyDescent="0.25">
      <c r="B877" s="13">
        <v>44134</v>
      </c>
      <c r="C877" s="16">
        <v>44256</v>
      </c>
      <c r="D877" s="14">
        <v>5.5</v>
      </c>
      <c r="E877" s="18">
        <v>5962</v>
      </c>
      <c r="F877" s="10">
        <f t="shared" si="184"/>
        <v>62.899099999999997</v>
      </c>
      <c r="H877" s="13">
        <v>44133</v>
      </c>
      <c r="I877" s="16">
        <v>44256</v>
      </c>
      <c r="J877" s="17">
        <v>0.395107186</v>
      </c>
      <c r="L877" s="40" t="str">
        <f t="shared" si="185"/>
        <v>4413444256</v>
      </c>
      <c r="M877" s="53">
        <f t="shared" si="189"/>
        <v>44256</v>
      </c>
      <c r="N877" s="8">
        <f>VLOOKUP(B877,Assumptions!$B$6:$D$1323,3,FALSE)</f>
        <v>0.71001999999999998</v>
      </c>
      <c r="O877" s="54">
        <f t="shared" si="190"/>
        <v>6.8149643124664676</v>
      </c>
      <c r="P877" s="31">
        <f>Assumptions!$H$15</f>
        <v>0.94496666666666673</v>
      </c>
      <c r="Q877" s="10">
        <f t="shared" si="191"/>
        <v>6.3432161098037305</v>
      </c>
    </row>
    <row r="878" spans="2:17" x14ac:dyDescent="0.25">
      <c r="B878" s="13">
        <v>44134</v>
      </c>
      <c r="C878" s="16">
        <v>44287</v>
      </c>
      <c r="D878" s="14">
        <v>4.9050000000000002</v>
      </c>
      <c r="E878" s="18">
        <v>3739</v>
      </c>
      <c r="F878" s="10">
        <f t="shared" si="184"/>
        <v>39.446449999999999</v>
      </c>
      <c r="H878" s="13">
        <v>44133</v>
      </c>
      <c r="I878" s="16">
        <v>44287</v>
      </c>
      <c r="J878" s="17">
        <v>0.34630942599999998</v>
      </c>
      <c r="L878" s="40" t="str">
        <f t="shared" si="185"/>
        <v>4413444287</v>
      </c>
      <c r="M878" s="53">
        <f t="shared" si="189"/>
        <v>44287</v>
      </c>
      <c r="N878" s="8">
        <f>VLOOKUP(B878,Assumptions!$B$6:$D$1323,3,FALSE)</f>
        <v>0.71001999999999998</v>
      </c>
      <c r="O878" s="54">
        <f t="shared" si="190"/>
        <v>6.0857915543664687</v>
      </c>
      <c r="P878" s="31">
        <f>Assumptions!$H$15</f>
        <v>0.94496666666666673</v>
      </c>
      <c r="Q878" s="10">
        <f t="shared" si="191"/>
        <v>5.6541721591578344</v>
      </c>
    </row>
    <row r="879" spans="2:17" x14ac:dyDescent="0.25">
      <c r="B879" s="13">
        <v>44134</v>
      </c>
      <c r="C879" s="16">
        <v>44317</v>
      </c>
      <c r="D879" s="14">
        <v>4.75</v>
      </c>
      <c r="E879" s="18">
        <v>3538</v>
      </c>
      <c r="F879" s="10">
        <f t="shared" si="184"/>
        <v>37.325899999999997</v>
      </c>
      <c r="H879" s="13">
        <v>44133</v>
      </c>
      <c r="I879" s="16">
        <v>44317</v>
      </c>
      <c r="J879" s="17">
        <v>0.344394013</v>
      </c>
      <c r="L879" s="40" t="str">
        <f t="shared" si="185"/>
        <v>4413444317</v>
      </c>
      <c r="M879" s="53">
        <f t="shared" si="189"/>
        <v>44317</v>
      </c>
      <c r="N879" s="8">
        <f>VLOOKUP(B879,Assumptions!$B$6:$D$1323,3,FALSE)</f>
        <v>0.71001999999999998</v>
      </c>
      <c r="O879" s="54">
        <f t="shared" si="190"/>
        <v>5.8814256577246145</v>
      </c>
      <c r="P879" s="31">
        <f>Assumptions!$H$15</f>
        <v>0.94496666666666673</v>
      </c>
      <c r="Q879" s="10">
        <f t="shared" si="191"/>
        <v>5.4610531990278375</v>
      </c>
    </row>
    <row r="880" spans="2:17" x14ac:dyDescent="0.25">
      <c r="B880" s="13">
        <v>44134</v>
      </c>
      <c r="C880" s="16">
        <v>44348</v>
      </c>
      <c r="D880" s="14">
        <v>4.7</v>
      </c>
      <c r="E880" s="18">
        <v>3549</v>
      </c>
      <c r="F880" s="10">
        <f t="shared" si="184"/>
        <v>37.441949999999999</v>
      </c>
      <c r="H880" s="13">
        <v>44133</v>
      </c>
      <c r="I880" s="16">
        <v>44348</v>
      </c>
      <c r="J880" s="17">
        <v>0.34617862500000002</v>
      </c>
      <c r="L880" s="40" t="str">
        <f t="shared" si="185"/>
        <v>4413444348</v>
      </c>
      <c r="M880" s="53">
        <f t="shared" si="189"/>
        <v>44348</v>
      </c>
      <c r="N880" s="8">
        <f>VLOOKUP(B880,Assumptions!$B$6:$D$1323,3,FALSE)</f>
        <v>0.71001999999999998</v>
      </c>
      <c r="O880" s="54">
        <f t="shared" si="190"/>
        <v>5.8122938863880886</v>
      </c>
      <c r="P880" s="31">
        <f>Assumptions!$H$15</f>
        <v>0.94496666666666673</v>
      </c>
      <c r="Q880" s="10">
        <f t="shared" si="191"/>
        <v>5.3957259795071986</v>
      </c>
    </row>
    <row r="881" spans="2:17" x14ac:dyDescent="0.25">
      <c r="B881" s="13">
        <v>44134</v>
      </c>
      <c r="C881" s="16">
        <v>44378</v>
      </c>
      <c r="D881" s="14">
        <v>4.75</v>
      </c>
      <c r="E881" s="18">
        <v>3868</v>
      </c>
      <c r="F881" s="10">
        <f t="shared" si="184"/>
        <v>40.807400000000001</v>
      </c>
      <c r="H881" s="13">
        <v>44133</v>
      </c>
      <c r="I881" s="16">
        <v>44378</v>
      </c>
      <c r="J881" s="17">
        <v>0.35069392799999999</v>
      </c>
      <c r="L881" s="40" t="str">
        <f t="shared" si="185"/>
        <v>4413444378</v>
      </c>
      <c r="M881" s="53">
        <f t="shared" si="189"/>
        <v>44378</v>
      </c>
      <c r="N881" s="8">
        <f>VLOOKUP(B881,Assumptions!$B$6:$D$1323,3,FALSE)</f>
        <v>0.71001999999999998</v>
      </c>
      <c r="O881" s="54">
        <f t="shared" si="190"/>
        <v>5.8730153546172055</v>
      </c>
      <c r="P881" s="31">
        <f>Assumptions!$H$15</f>
        <v>0.94496666666666673</v>
      </c>
      <c r="Q881" s="10">
        <f t="shared" si="191"/>
        <v>5.4531057429347722</v>
      </c>
    </row>
    <row r="882" spans="2:17" x14ac:dyDescent="0.25">
      <c r="B882" s="13">
        <v>44134</v>
      </c>
      <c r="C882" s="16">
        <v>44409</v>
      </c>
      <c r="D882" s="14">
        <v>4.8</v>
      </c>
      <c r="E882" s="18">
        <v>3951</v>
      </c>
      <c r="F882" s="10">
        <f t="shared" si="184"/>
        <v>41.683050000000001</v>
      </c>
      <c r="H882" s="13">
        <v>44133</v>
      </c>
      <c r="I882" s="16">
        <v>44409</v>
      </c>
      <c r="J882" s="17">
        <v>0.39001976799999999</v>
      </c>
      <c r="L882" s="40" t="str">
        <f t="shared" si="185"/>
        <v>4413444409</v>
      </c>
      <c r="M882" s="53">
        <f t="shared" si="189"/>
        <v>44409</v>
      </c>
      <c r="N882" s="8">
        <f>VLOOKUP(B882,Assumptions!$B$6:$D$1323,3,FALSE)</f>
        <v>0.71001999999999998</v>
      </c>
      <c r="O882" s="54">
        <f t="shared" si="190"/>
        <v>5.8872652168799462</v>
      </c>
      <c r="P882" s="31">
        <f>Assumptions!$H$15</f>
        <v>0.94496666666666673</v>
      </c>
      <c r="Q882" s="10">
        <f t="shared" si="191"/>
        <v>5.4665713877776536</v>
      </c>
    </row>
    <row r="883" spans="2:17" x14ac:dyDescent="0.25">
      <c r="B883" s="13">
        <v>44134</v>
      </c>
      <c r="C883" s="16">
        <v>44440</v>
      </c>
      <c r="D883" s="14">
        <v>4.9249999999999998</v>
      </c>
      <c r="E883" s="18">
        <v>3981</v>
      </c>
      <c r="F883" s="10">
        <f t="shared" si="184"/>
        <v>41.999549999999999</v>
      </c>
      <c r="H883" s="13">
        <v>44133</v>
      </c>
      <c r="I883" s="16">
        <v>44440</v>
      </c>
      <c r="J883" s="17">
        <v>0.43509417099999997</v>
      </c>
      <c r="L883" s="40" t="str">
        <f t="shared" si="185"/>
        <v>4413444440</v>
      </c>
      <c r="M883" s="53">
        <f t="shared" si="189"/>
        <v>44440</v>
      </c>
      <c r="N883" s="8">
        <f>VLOOKUP(B883,Assumptions!$B$6:$D$1323,3,FALSE)</f>
        <v>0.71001999999999998</v>
      </c>
      <c r="O883" s="54">
        <f t="shared" si="190"/>
        <v>5.9939648305748277</v>
      </c>
      <c r="P883" s="31">
        <f>Assumptions!$H$15</f>
        <v>0.94496666666666673</v>
      </c>
      <c r="Q883" s="10">
        <f t="shared" si="191"/>
        <v>5.567398966065527</v>
      </c>
    </row>
    <row r="884" spans="2:17" x14ac:dyDescent="0.25">
      <c r="B884" s="13">
        <v>44134</v>
      </c>
      <c r="C884" s="16">
        <v>44470</v>
      </c>
      <c r="D884" s="14">
        <v>5.0999999999999996</v>
      </c>
      <c r="E884" s="18">
        <v>2477</v>
      </c>
      <c r="F884" s="10">
        <f t="shared" si="184"/>
        <v>26.132349999999999</v>
      </c>
      <c r="H884" s="13">
        <v>44133</v>
      </c>
      <c r="I884" s="16">
        <v>44470</v>
      </c>
      <c r="J884" s="17">
        <v>0.48978551100000001</v>
      </c>
      <c r="L884" s="40" t="str">
        <f t="shared" si="185"/>
        <v>4413444470</v>
      </c>
      <c r="M884" s="53">
        <f t="shared" si="189"/>
        <v>44470</v>
      </c>
      <c r="N884" s="8">
        <f>VLOOKUP(B884,Assumptions!$B$6:$D$1323,3,FALSE)</f>
        <v>0.71001999999999998</v>
      </c>
      <c r="O884" s="54">
        <f t="shared" si="190"/>
        <v>6.1545752986598998</v>
      </c>
      <c r="P884" s="31">
        <f>Assumptions!$H$15</f>
        <v>0.94496666666666673</v>
      </c>
      <c r="Q884" s="10">
        <f t="shared" si="191"/>
        <v>5.7191705047236505</v>
      </c>
    </row>
    <row r="885" spans="2:17" x14ac:dyDescent="0.25">
      <c r="B885" s="13">
        <v>44134</v>
      </c>
      <c r="C885" s="16">
        <v>44501</v>
      </c>
      <c r="D885" s="14">
        <v>5.4749999999999996</v>
      </c>
      <c r="E885" s="18">
        <v>2615</v>
      </c>
      <c r="F885" s="10">
        <f t="shared" si="184"/>
        <v>27.588249999999999</v>
      </c>
      <c r="H885" s="13">
        <v>44133</v>
      </c>
      <c r="I885" s="16">
        <v>44501</v>
      </c>
      <c r="J885" s="17">
        <v>0.53704951999999995</v>
      </c>
      <c r="L885" s="40" t="str">
        <f t="shared" si="185"/>
        <v>4413444501</v>
      </c>
      <c r="M885" s="53">
        <f t="shared" si="189"/>
        <v>44501</v>
      </c>
      <c r="N885" s="8">
        <f>VLOOKUP(B885,Assumptions!$B$6:$D$1323,3,FALSE)</f>
        <v>0.71001999999999998</v>
      </c>
      <c r="O885" s="54">
        <f t="shared" si="190"/>
        <v>6.5920985070709577</v>
      </c>
      <c r="P885" s="31">
        <f>Assumptions!$H$15</f>
        <v>0.94496666666666673</v>
      </c>
      <c r="Q885" s="10">
        <f t="shared" si="191"/>
        <v>6.1326153525651534</v>
      </c>
    </row>
    <row r="886" spans="2:17" x14ac:dyDescent="0.25">
      <c r="B886" s="13">
        <v>44134</v>
      </c>
      <c r="C886" s="16">
        <v>44531</v>
      </c>
      <c r="D886" s="14">
        <v>5.7750000000000004</v>
      </c>
      <c r="E886" s="18">
        <v>2477</v>
      </c>
      <c r="F886" s="10">
        <f t="shared" si="184"/>
        <v>26.132349999999999</v>
      </c>
      <c r="H886" s="13">
        <v>44133</v>
      </c>
      <c r="I886" s="16">
        <v>44531</v>
      </c>
      <c r="J886" s="17">
        <v>0.4981681</v>
      </c>
      <c r="L886" s="40" t="str">
        <f t="shared" si="185"/>
        <v>4413444531</v>
      </c>
      <c r="M886" s="53">
        <f t="shared" si="189"/>
        <v>44531</v>
      </c>
      <c r="N886" s="8">
        <f>VLOOKUP(B886,Assumptions!$B$6:$D$1323,3,FALSE)</f>
        <v>0.71001999999999998</v>
      </c>
      <c r="O886" s="54">
        <f t="shared" si="190"/>
        <v>7.0445007156196526</v>
      </c>
      <c r="P886" s="31">
        <f>Assumptions!$H$15</f>
        <v>0.94496666666666673</v>
      </c>
      <c r="Q886" s="10">
        <f t="shared" si="191"/>
        <v>6.5601203595700515</v>
      </c>
    </row>
    <row r="887" spans="2:17" x14ac:dyDescent="0.25">
      <c r="B887" s="13">
        <v>44134</v>
      </c>
      <c r="C887" s="16">
        <v>44562</v>
      </c>
      <c r="D887" s="14">
        <v>6</v>
      </c>
      <c r="E887" s="18">
        <v>1843</v>
      </c>
      <c r="F887" s="10">
        <f t="shared" si="184"/>
        <v>19.443650000000002</v>
      </c>
      <c r="H887" s="13">
        <v>44133</v>
      </c>
      <c r="I887" s="16">
        <v>44562</v>
      </c>
      <c r="J887" s="17">
        <v>0.43467563799999998</v>
      </c>
      <c r="L887" s="40" t="str">
        <f t="shared" si="185"/>
        <v>4413444562</v>
      </c>
      <c r="M887" s="53">
        <f t="shared" si="189"/>
        <v>44562</v>
      </c>
      <c r="N887" s="8">
        <f>VLOOKUP(B887,Assumptions!$B$6:$D$1323,3,FALSE)</f>
        <v>0.71001999999999998</v>
      </c>
      <c r="O887" s="54">
        <f t="shared" si="190"/>
        <v>7.429634332441875</v>
      </c>
      <c r="P887" s="31">
        <f>Assumptions!$H$15</f>
        <v>0.94496666666666673</v>
      </c>
      <c r="Q887" s="10">
        <f t="shared" si="191"/>
        <v>6.9240587896798242</v>
      </c>
    </row>
    <row r="888" spans="2:17" x14ac:dyDescent="0.25">
      <c r="B888" s="13">
        <v>44134</v>
      </c>
      <c r="C888" s="16">
        <v>44593</v>
      </c>
      <c r="D888" s="14">
        <v>6.0250000000000004</v>
      </c>
      <c r="E888" s="18">
        <v>1406</v>
      </c>
      <c r="F888" s="10">
        <f t="shared" si="184"/>
        <v>14.833299999999999</v>
      </c>
      <c r="H888" s="13">
        <v>44133</v>
      </c>
      <c r="I888" s="16">
        <v>44593</v>
      </c>
      <c r="J888" s="17">
        <v>0.41070674899999998</v>
      </c>
      <c r="L888" s="40" t="str">
        <f t="shared" si="185"/>
        <v>4413444593</v>
      </c>
      <c r="M888" s="53">
        <f t="shared" si="189"/>
        <v>44593</v>
      </c>
      <c r="N888" s="8">
        <f>VLOOKUP(B888,Assumptions!$B$6:$D$1323,3,FALSE)</f>
        <v>0.71001999999999998</v>
      </c>
      <c r="O888" s="54">
        <f t="shared" si="190"/>
        <v>7.4950071508565754</v>
      </c>
      <c r="P888" s="31">
        <f>Assumptions!$H$15</f>
        <v>0.94496666666666673</v>
      </c>
      <c r="Q888" s="10">
        <f t="shared" si="191"/>
        <v>6.9858339239877694</v>
      </c>
    </row>
    <row r="889" spans="2:17" x14ac:dyDescent="0.25">
      <c r="B889" s="13">
        <v>44134</v>
      </c>
      <c r="C889" s="16">
        <v>44621</v>
      </c>
      <c r="D889" s="14">
        <v>5.8250000000000002</v>
      </c>
      <c r="E889" s="18">
        <v>1366</v>
      </c>
      <c r="F889" s="10">
        <f t="shared" si="184"/>
        <v>14.411300000000001</v>
      </c>
      <c r="H889" s="13">
        <v>44133</v>
      </c>
      <c r="I889" s="16">
        <v>44621</v>
      </c>
      <c r="J889" s="17">
        <v>0.385555698</v>
      </c>
      <c r="L889" s="40" t="str">
        <f t="shared" si="185"/>
        <v>4413444621</v>
      </c>
      <c r="M889" s="53">
        <f t="shared" si="189"/>
        <v>44621</v>
      </c>
      <c r="N889" s="8">
        <f>VLOOKUP(B889,Assumptions!$B$6:$D$1323,3,FALSE)</f>
        <v>0.71001999999999998</v>
      </c>
      <c r="O889" s="54">
        <f t="shared" si="190"/>
        <v>7.2615861191280784</v>
      </c>
      <c r="P889" s="31">
        <f>Assumptions!$H$15</f>
        <v>0.94496666666666673</v>
      </c>
      <c r="Q889" s="10">
        <f t="shared" si="191"/>
        <v>6.765258829705397</v>
      </c>
    </row>
    <row r="890" spans="2:17" x14ac:dyDescent="0.25">
      <c r="B890" s="13">
        <v>44134</v>
      </c>
      <c r="C890" s="16">
        <v>44652</v>
      </c>
      <c r="D890" s="14">
        <v>5.0999999999999996</v>
      </c>
      <c r="E890" s="18">
        <v>1163</v>
      </c>
      <c r="F890" s="10">
        <f t="shared" si="184"/>
        <v>12.26965</v>
      </c>
      <c r="H890" s="13">
        <v>44133</v>
      </c>
      <c r="I890" s="16">
        <v>44652</v>
      </c>
      <c r="J890" s="17">
        <v>0.34417932299999998</v>
      </c>
      <c r="L890" s="40" t="str">
        <f t="shared" si="185"/>
        <v>4413444652</v>
      </c>
      <c r="M890" s="53">
        <f t="shared" si="189"/>
        <v>44652</v>
      </c>
      <c r="N890" s="8">
        <f>VLOOKUP(B890,Assumptions!$B$6:$D$1323,3,FALSE)</f>
        <v>0.71001999999999998</v>
      </c>
      <c r="O890" s="54">
        <f t="shared" si="190"/>
        <v>6.3489576316587311</v>
      </c>
      <c r="P890" s="31">
        <f>Assumptions!$H$15</f>
        <v>0.94496666666666673</v>
      </c>
      <c r="Q890" s="10">
        <f t="shared" si="191"/>
        <v>5.9028553299964459</v>
      </c>
    </row>
    <row r="891" spans="2:17" x14ac:dyDescent="0.25">
      <c r="B891" s="13">
        <v>44134</v>
      </c>
      <c r="C891" s="16">
        <v>44682</v>
      </c>
      <c r="D891" s="14">
        <v>4.8499999999999996</v>
      </c>
      <c r="E891" s="18">
        <v>1163</v>
      </c>
      <c r="F891" s="10">
        <f t="shared" si="184"/>
        <v>12.26965</v>
      </c>
      <c r="H891" s="13">
        <v>44133</v>
      </c>
      <c r="I891" s="16">
        <v>44682</v>
      </c>
      <c r="J891" s="17">
        <v>0.320512676</v>
      </c>
      <c r="L891" s="40" t="str">
        <f t="shared" si="185"/>
        <v>4413444682</v>
      </c>
      <c r="M891" s="53">
        <f t="shared" si="189"/>
        <v>44682</v>
      </c>
      <c r="N891" s="8">
        <f>VLOOKUP(B891,Assumptions!$B$6:$D$1323,3,FALSE)</f>
        <v>0.71001999999999998</v>
      </c>
      <c r="O891" s="54">
        <f t="shared" si="190"/>
        <v>6.0468056022986341</v>
      </c>
      <c r="P891" s="31">
        <f>Assumptions!$H$15</f>
        <v>0.94496666666666673</v>
      </c>
      <c r="Q891" s="10">
        <f t="shared" si="191"/>
        <v>5.6173317339854663</v>
      </c>
    </row>
    <row r="892" spans="2:17" x14ac:dyDescent="0.25">
      <c r="B892" s="13">
        <v>44134</v>
      </c>
      <c r="C892" s="16">
        <v>44713</v>
      </c>
      <c r="D892" s="14">
        <v>4.7750000000000004</v>
      </c>
      <c r="E892" s="18">
        <v>1163</v>
      </c>
      <c r="F892" s="10">
        <f t="shared" si="184"/>
        <v>12.26965</v>
      </c>
      <c r="H892" s="13">
        <v>44133</v>
      </c>
      <c r="I892" s="16">
        <v>44713</v>
      </c>
      <c r="J892" s="17">
        <v>0.339184239</v>
      </c>
      <c r="L892" s="40" t="str">
        <f t="shared" si="185"/>
        <v>4413444713</v>
      </c>
      <c r="M892" s="53">
        <f t="shared" si="189"/>
        <v>44713</v>
      </c>
      <c r="N892" s="8">
        <f>VLOOKUP(B892,Assumptions!$B$6:$D$1323,3,FALSE)</f>
        <v>0.71001999999999998</v>
      </c>
      <c r="O892" s="54">
        <f t="shared" si="190"/>
        <v>5.9217553060049983</v>
      </c>
      <c r="P892" s="31">
        <f>Assumptions!$H$15</f>
        <v>0.94496666666666673</v>
      </c>
      <c r="Q892" s="10">
        <f t="shared" si="191"/>
        <v>5.499163372331191</v>
      </c>
    </row>
    <row r="893" spans="2:17" x14ac:dyDescent="0.25">
      <c r="B893" s="13">
        <v>44134</v>
      </c>
      <c r="C893" s="16">
        <v>44743</v>
      </c>
      <c r="D893" s="14">
        <v>4.7</v>
      </c>
      <c r="E893" s="18">
        <v>1163</v>
      </c>
      <c r="F893" s="10">
        <f t="shared" si="184"/>
        <v>12.26965</v>
      </c>
      <c r="H893" s="13">
        <v>44133</v>
      </c>
      <c r="I893" s="16">
        <v>44743</v>
      </c>
      <c r="J893" s="17">
        <v>0.33817008500000001</v>
      </c>
      <c r="L893" s="40" t="str">
        <f t="shared" si="185"/>
        <v>4413444743</v>
      </c>
      <c r="M893" s="53">
        <f t="shared" si="189"/>
        <v>44743</v>
      </c>
      <c r="N893" s="8">
        <f>VLOOKUP(B893,Assumptions!$B$6:$D$1323,3,FALSE)</f>
        <v>0.71001999999999998</v>
      </c>
      <c r="O893" s="54">
        <f t="shared" si="190"/>
        <v>5.822985181246481</v>
      </c>
      <c r="P893" s="31">
        <f>Assumptions!$H$15</f>
        <v>0.94496666666666673</v>
      </c>
      <c r="Q893" s="10">
        <f t="shared" si="191"/>
        <v>5.4058288967718839</v>
      </c>
    </row>
    <row r="894" spans="2:17" x14ac:dyDescent="0.25">
      <c r="B894" s="13">
        <v>44134</v>
      </c>
      <c r="C894" s="16">
        <v>44774</v>
      </c>
      <c r="D894" s="14">
        <v>4.7750000000000004</v>
      </c>
      <c r="E894" s="18">
        <v>1163</v>
      </c>
      <c r="F894" s="10">
        <f t="shared" si="184"/>
        <v>12.26965</v>
      </c>
      <c r="H894" s="13">
        <v>44133</v>
      </c>
      <c r="I894" s="16">
        <v>44774</v>
      </c>
      <c r="J894" s="17">
        <v>0.35193812400000002</v>
      </c>
      <c r="L894" s="40" t="str">
        <f t="shared" si="185"/>
        <v>4413444774</v>
      </c>
      <c r="M894" s="53">
        <f t="shared" si="189"/>
        <v>44774</v>
      </c>
      <c r="N894" s="8">
        <f>VLOOKUP(B894,Assumptions!$B$6:$D$1323,3,FALSE)</f>
        <v>0.71001999999999998</v>
      </c>
      <c r="O894" s="54">
        <f t="shared" si="190"/>
        <v>5.9047290384050326</v>
      </c>
      <c r="P894" s="31">
        <f>Assumptions!$H$15</f>
        <v>0.94496666666666673</v>
      </c>
      <c r="Q894" s="10">
        <f t="shared" si="191"/>
        <v>5.4830741169914763</v>
      </c>
    </row>
    <row r="895" spans="2:17" x14ac:dyDescent="0.25">
      <c r="B895" s="13">
        <v>44134</v>
      </c>
      <c r="C895" s="16">
        <v>44805</v>
      </c>
      <c r="D895" s="14">
        <v>4.9000000000000004</v>
      </c>
      <c r="E895" s="18">
        <v>1163</v>
      </c>
      <c r="F895" s="10">
        <f t="shared" si="184"/>
        <v>12.26965</v>
      </c>
      <c r="H895" s="13">
        <v>44133</v>
      </c>
      <c r="I895" s="16">
        <v>44805</v>
      </c>
      <c r="J895" s="17">
        <v>0.40590380500000001</v>
      </c>
      <c r="L895" s="40" t="str">
        <f t="shared" si="185"/>
        <v>4413444805</v>
      </c>
      <c r="M895" s="53">
        <f t="shared" si="189"/>
        <v>44805</v>
      </c>
      <c r="N895" s="8">
        <f>VLOOKUP(B895,Assumptions!$B$6:$D$1323,3,FALSE)</f>
        <v>0.71001999999999998</v>
      </c>
      <c r="O895" s="54">
        <f t="shared" si="190"/>
        <v>5.9995589136999152</v>
      </c>
      <c r="P895" s="31">
        <f>Assumptions!$H$15</f>
        <v>0.94496666666666673</v>
      </c>
      <c r="Q895" s="10">
        <f t="shared" si="191"/>
        <v>5.5726851881492969</v>
      </c>
    </row>
    <row r="896" spans="2:17" x14ac:dyDescent="0.25">
      <c r="B896" s="13">
        <v>44134</v>
      </c>
      <c r="C896" s="16">
        <v>44835</v>
      </c>
      <c r="D896" s="14">
        <v>5.15</v>
      </c>
      <c r="E896" s="18">
        <v>665</v>
      </c>
      <c r="F896" s="10">
        <f t="shared" si="184"/>
        <v>7.0157499999999997</v>
      </c>
      <c r="H896" s="13">
        <v>44133</v>
      </c>
      <c r="I896" s="16">
        <v>44835</v>
      </c>
      <c r="J896" s="17">
        <v>0.45783977999999997</v>
      </c>
      <c r="L896" s="40" t="str">
        <f t="shared" si="185"/>
        <v>4413444835</v>
      </c>
      <c r="M896" s="53">
        <f t="shared" si="189"/>
        <v>44835</v>
      </c>
      <c r="N896" s="8">
        <f>VLOOKUP(B896,Assumptions!$B$6:$D$1323,3,FALSE)</f>
        <v>0.71001999999999998</v>
      </c>
      <c r="O896" s="54">
        <f t="shared" si="190"/>
        <v>6.2639717644960555</v>
      </c>
      <c r="P896" s="31">
        <f>Assumptions!$H$15</f>
        <v>0.94496666666666673</v>
      </c>
      <c r="Q896" s="10">
        <f t="shared" si="191"/>
        <v>5.8225465183899567</v>
      </c>
    </row>
    <row r="897" spans="2:17" x14ac:dyDescent="0.25">
      <c r="B897" s="13">
        <v>44134</v>
      </c>
      <c r="C897" s="16">
        <v>44866</v>
      </c>
      <c r="D897" s="14">
        <v>5.4749999999999996</v>
      </c>
      <c r="E897" s="18">
        <v>665</v>
      </c>
      <c r="F897" s="10">
        <f t="shared" si="184"/>
        <v>7.0157499999999997</v>
      </c>
      <c r="H897" s="13">
        <v>44133</v>
      </c>
      <c r="I897" s="16">
        <v>44866</v>
      </c>
      <c r="J897" s="17">
        <v>0.51298762499999995</v>
      </c>
      <c r="L897" s="40" t="str">
        <f t="shared" si="185"/>
        <v>4413444866</v>
      </c>
      <c r="M897" s="53">
        <f t="shared" si="189"/>
        <v>44866</v>
      </c>
      <c r="N897" s="8">
        <f>VLOOKUP(B897,Assumptions!$B$6:$D$1323,3,FALSE)</f>
        <v>0.71001999999999998</v>
      </c>
      <c r="O897" s="54">
        <f t="shared" si="190"/>
        <v>6.624220818290814</v>
      </c>
      <c r="P897" s="31">
        <f>Assumptions!$H$15</f>
        <v>0.94496666666666673</v>
      </c>
      <c r="Q897" s="10">
        <f t="shared" si="191"/>
        <v>6.16296986592421</v>
      </c>
    </row>
    <row r="898" spans="2:17" x14ac:dyDescent="0.25">
      <c r="B898" s="13">
        <v>44134</v>
      </c>
      <c r="C898" s="16">
        <v>44896</v>
      </c>
      <c r="D898" s="14">
        <v>5.9249999999999998</v>
      </c>
      <c r="E898" s="18">
        <v>665</v>
      </c>
      <c r="F898" s="10">
        <f t="shared" si="184"/>
        <v>7.0157499999999997</v>
      </c>
      <c r="H898" s="13">
        <v>44133</v>
      </c>
      <c r="I898" s="16">
        <v>44896</v>
      </c>
      <c r="J898" s="17">
        <v>0.53041644700000001</v>
      </c>
      <c r="L898" s="40" t="str">
        <f t="shared" si="185"/>
        <v>4413444896</v>
      </c>
      <c r="M898" s="53">
        <f t="shared" si="189"/>
        <v>44896</v>
      </c>
      <c r="N898" s="8">
        <f>VLOOKUP(B898,Assumptions!$B$6:$D$1323,3,FALSE)</f>
        <v>0.71001999999999998</v>
      </c>
      <c r="O898" s="54">
        <f t="shared" si="190"/>
        <v>7.201697613217223</v>
      </c>
      <c r="P898" s="31">
        <f>Assumptions!$H$15</f>
        <v>0.94496666666666673</v>
      </c>
      <c r="Q898" s="10">
        <f t="shared" si="191"/>
        <v>6.7086661879031695</v>
      </c>
    </row>
    <row r="899" spans="2:17" x14ac:dyDescent="0.25">
      <c r="B899" s="13">
        <v>44148</v>
      </c>
      <c r="C899" s="16">
        <v>44166</v>
      </c>
      <c r="D899" s="14">
        <v>6.899</v>
      </c>
      <c r="E899" s="18">
        <v>11081</v>
      </c>
      <c r="F899" s="10">
        <f t="shared" si="184"/>
        <v>116.90455</v>
      </c>
      <c r="H899" s="13">
        <v>44147</v>
      </c>
      <c r="I899" s="16">
        <v>44166</v>
      </c>
      <c r="J899" s="17">
        <v>0.71039529279308244</v>
      </c>
      <c r="L899" s="40" t="str">
        <f t="shared" ref="L899:L923" si="192">B899&amp;M899</f>
        <v>4414844166</v>
      </c>
      <c r="M899" s="53">
        <f t="shared" ref="M899:M923" si="193">IF(C899="",NA(),C899)</f>
        <v>44166</v>
      </c>
      <c r="N899" s="8">
        <f>VLOOKUP(B899,Assumptions!$B$6:$D$1323,3,FALSE)</f>
        <v>0.72765999999999997</v>
      </c>
      <c r="O899" s="54">
        <f t="shared" ref="O899:O923" si="194">(D899-J899)/N899/mmbtu_gj</f>
        <v>8.061424327005124</v>
      </c>
      <c r="P899" s="31">
        <f>Assumptions!$H$15</f>
        <v>0.94496666666666673</v>
      </c>
      <c r="Q899" s="10">
        <f t="shared" ref="Q899:Q923" si="195">(O899-opex_2017)*P899-transport_2017</f>
        <v>7.5210792748756088</v>
      </c>
    </row>
    <row r="900" spans="2:17" x14ac:dyDescent="0.25">
      <c r="B900" s="13">
        <v>44148</v>
      </c>
      <c r="C900" s="16">
        <v>44197</v>
      </c>
      <c r="D900" s="14">
        <v>6.4749999999999996</v>
      </c>
      <c r="E900" s="18">
        <v>12019</v>
      </c>
      <c r="F900" s="10">
        <f t="shared" si="184"/>
        <v>126.80044999999998</v>
      </c>
      <c r="H900" s="13">
        <v>44147</v>
      </c>
      <c r="I900" s="16">
        <v>44197</v>
      </c>
      <c r="J900" s="17">
        <v>0.65273918428814737</v>
      </c>
      <c r="L900" s="40" t="str">
        <f t="shared" si="192"/>
        <v>4414844197</v>
      </c>
      <c r="M900" s="53">
        <f t="shared" si="193"/>
        <v>44197</v>
      </c>
      <c r="N900" s="8">
        <f>VLOOKUP(B900,Assumptions!$B$6:$D$1323,3,FALSE)</f>
        <v>0.72765999999999997</v>
      </c>
      <c r="O900" s="54">
        <f t="shared" si="194"/>
        <v>7.584216022601896</v>
      </c>
      <c r="P900" s="31">
        <f>Assumptions!$H$15</f>
        <v>0.94496666666666673</v>
      </c>
      <c r="Q900" s="10">
        <f t="shared" si="195"/>
        <v>7.0701333341580392</v>
      </c>
    </row>
    <row r="901" spans="2:17" x14ac:dyDescent="0.25">
      <c r="B901" s="13">
        <v>44148</v>
      </c>
      <c r="C901" s="16">
        <v>44228</v>
      </c>
      <c r="D901" s="14">
        <v>6.1749999999999998</v>
      </c>
      <c r="E901" s="18">
        <v>7131</v>
      </c>
      <c r="F901" s="10">
        <f t="shared" si="184"/>
        <v>75.232050000000001</v>
      </c>
      <c r="H901" s="13">
        <v>44147</v>
      </c>
      <c r="I901" s="16">
        <v>44228</v>
      </c>
      <c r="J901" s="17">
        <v>0.52909546972231802</v>
      </c>
      <c r="L901" s="40" t="str">
        <f t="shared" si="192"/>
        <v>4414844228</v>
      </c>
      <c r="M901" s="53">
        <f t="shared" si="193"/>
        <v>44228</v>
      </c>
      <c r="N901" s="8">
        <f>VLOOKUP(B901,Assumptions!$B$6:$D$1323,3,FALSE)</f>
        <v>0.72765999999999997</v>
      </c>
      <c r="O901" s="54">
        <f t="shared" si="194"/>
        <v>7.3544901123391728</v>
      </c>
      <c r="P901" s="31">
        <f>Assumptions!$H$15</f>
        <v>0.94496666666666673</v>
      </c>
      <c r="Q901" s="10">
        <f t="shared" si="195"/>
        <v>6.8530500064901076</v>
      </c>
    </row>
    <row r="902" spans="2:17" x14ac:dyDescent="0.25">
      <c r="B902" s="13">
        <v>44148</v>
      </c>
      <c r="C902" s="16">
        <v>44256</v>
      </c>
      <c r="D902" s="14">
        <v>5.5750000000000002</v>
      </c>
      <c r="E902" s="18">
        <v>5790</v>
      </c>
      <c r="F902" s="10">
        <f t="shared" si="184"/>
        <v>61.084499999999998</v>
      </c>
      <c r="H902" s="13">
        <v>44147</v>
      </c>
      <c r="I902" s="16">
        <v>44256</v>
      </c>
      <c r="J902" s="17">
        <v>0.39263317684852056</v>
      </c>
      <c r="L902" s="40" t="str">
        <f t="shared" si="192"/>
        <v>4414844256</v>
      </c>
      <c r="M902" s="53">
        <f t="shared" si="193"/>
        <v>44256</v>
      </c>
      <c r="N902" s="8">
        <f>VLOOKUP(B902,Assumptions!$B$6:$D$1323,3,FALSE)</f>
        <v>0.72765999999999997</v>
      </c>
      <c r="O902" s="54">
        <f t="shared" si="194"/>
        <v>6.7506748218974204</v>
      </c>
      <c r="P902" s="31">
        <f>Assumptions!$H$15</f>
        <v>0.94496666666666673</v>
      </c>
      <c r="Q902" s="10">
        <f t="shared" si="195"/>
        <v>6.2824646841989997</v>
      </c>
    </row>
    <row r="903" spans="2:17" x14ac:dyDescent="0.25">
      <c r="B903" s="13">
        <v>44148</v>
      </c>
      <c r="C903" s="16">
        <v>44287</v>
      </c>
      <c r="D903" s="14">
        <v>5.05</v>
      </c>
      <c r="E903" s="18">
        <v>4215</v>
      </c>
      <c r="F903" s="10">
        <f t="shared" si="184"/>
        <v>44.468249999999998</v>
      </c>
      <c r="H903" s="13">
        <v>44147</v>
      </c>
      <c r="I903" s="16">
        <v>44287</v>
      </c>
      <c r="J903" s="17">
        <v>0.34416312664163135</v>
      </c>
      <c r="L903" s="40" t="str">
        <f t="shared" si="192"/>
        <v>4414844287</v>
      </c>
      <c r="M903" s="53">
        <f t="shared" si="193"/>
        <v>44287</v>
      </c>
      <c r="N903" s="8">
        <f>VLOOKUP(B903,Assumptions!$B$6:$D$1323,3,FALSE)</f>
        <v>0.72765999999999997</v>
      </c>
      <c r="O903" s="54">
        <f t="shared" si="194"/>
        <v>6.1299355257948438</v>
      </c>
      <c r="P903" s="31">
        <f>Assumptions!$H$15</f>
        <v>0.94496666666666673</v>
      </c>
      <c r="Q903" s="10">
        <f t="shared" si="195"/>
        <v>5.6958867406919351</v>
      </c>
    </row>
    <row r="904" spans="2:17" x14ac:dyDescent="0.25">
      <c r="B904" s="13">
        <v>44148</v>
      </c>
      <c r="C904" s="16">
        <v>44317</v>
      </c>
      <c r="D904" s="14">
        <v>4.875</v>
      </c>
      <c r="E904" s="18">
        <v>3969</v>
      </c>
      <c r="F904" s="10">
        <f t="shared" si="184"/>
        <v>41.872950000000003</v>
      </c>
      <c r="H904" s="13">
        <v>44147</v>
      </c>
      <c r="I904" s="16">
        <v>44317</v>
      </c>
      <c r="J904" s="17">
        <v>0.34255889939910561</v>
      </c>
      <c r="L904" s="40" t="str">
        <f t="shared" si="192"/>
        <v>4414844317</v>
      </c>
      <c r="M904" s="53">
        <f t="shared" si="193"/>
        <v>44317</v>
      </c>
      <c r="N904" s="8">
        <f>VLOOKUP(B904,Assumptions!$B$6:$D$1323,3,FALSE)</f>
        <v>0.72765999999999997</v>
      </c>
      <c r="O904" s="54">
        <f t="shared" si="194"/>
        <v>5.904066050066473</v>
      </c>
      <c r="P904" s="31">
        <f>Assumptions!$H$15</f>
        <v>0.94496666666666673</v>
      </c>
      <c r="Q904" s="10">
        <f t="shared" si="195"/>
        <v>5.4824476151111492</v>
      </c>
    </row>
    <row r="905" spans="2:17" x14ac:dyDescent="0.25">
      <c r="B905" s="13">
        <v>44148</v>
      </c>
      <c r="C905" s="16">
        <v>44348</v>
      </c>
      <c r="D905" s="14">
        <v>4.8949999999999996</v>
      </c>
      <c r="E905" s="18">
        <v>3803</v>
      </c>
      <c r="F905" s="10">
        <f t="shared" ref="F905:F968" si="196">E905*10000*mmbtu_gj/1000000</f>
        <v>40.121650000000002</v>
      </c>
      <c r="H905" s="13">
        <v>44147</v>
      </c>
      <c r="I905" s="16">
        <v>44348</v>
      </c>
      <c r="J905" s="17">
        <v>0.34459616914782332</v>
      </c>
      <c r="L905" s="40" t="str">
        <f t="shared" si="192"/>
        <v>4414844348</v>
      </c>
      <c r="M905" s="53">
        <f t="shared" si="193"/>
        <v>44348</v>
      </c>
      <c r="N905" s="8">
        <f>VLOOKUP(B905,Assumptions!$B$6:$D$1323,3,FALSE)</f>
        <v>0.72765999999999997</v>
      </c>
      <c r="O905" s="54">
        <f t="shared" si="194"/>
        <v>5.9274647315913223</v>
      </c>
      <c r="P905" s="31">
        <f>Assumptions!$H$15</f>
        <v>0.94496666666666673</v>
      </c>
      <c r="Q905" s="10">
        <f t="shared" si="195"/>
        <v>5.5045585891960807</v>
      </c>
    </row>
    <row r="906" spans="2:17" x14ac:dyDescent="0.25">
      <c r="B906" s="13">
        <v>44148</v>
      </c>
      <c r="C906" s="16">
        <v>44378</v>
      </c>
      <c r="D906" s="14">
        <v>4.9000000000000004</v>
      </c>
      <c r="E906" s="18">
        <v>4244</v>
      </c>
      <c r="F906" s="10">
        <f t="shared" si="196"/>
        <v>44.7742</v>
      </c>
      <c r="H906" s="13">
        <v>44147</v>
      </c>
      <c r="I906" s="16">
        <v>44378</v>
      </c>
      <c r="J906" s="17">
        <v>0.34874395959667004</v>
      </c>
      <c r="L906" s="40" t="str">
        <f t="shared" si="192"/>
        <v>4414844378</v>
      </c>
      <c r="M906" s="53">
        <f t="shared" si="193"/>
        <v>44378</v>
      </c>
      <c r="N906" s="8">
        <f>VLOOKUP(B906,Assumptions!$B$6:$D$1323,3,FALSE)</f>
        <v>0.72765999999999997</v>
      </c>
      <c r="O906" s="54">
        <f t="shared" si="194"/>
        <v>5.9285748401105121</v>
      </c>
      <c r="P906" s="31">
        <f>Assumptions!$H$15</f>
        <v>0.94496666666666673</v>
      </c>
      <c r="Q906" s="10">
        <f t="shared" si="195"/>
        <v>5.5056076047430977</v>
      </c>
    </row>
    <row r="907" spans="2:17" x14ac:dyDescent="0.25">
      <c r="B907" s="13">
        <v>44148</v>
      </c>
      <c r="C907" s="16">
        <v>44409</v>
      </c>
      <c r="D907" s="14">
        <v>5</v>
      </c>
      <c r="E907" s="18">
        <v>4342</v>
      </c>
      <c r="F907" s="10">
        <f t="shared" si="196"/>
        <v>45.808100000000003</v>
      </c>
      <c r="H907" s="13">
        <v>44147</v>
      </c>
      <c r="I907" s="16">
        <v>44409</v>
      </c>
      <c r="J907" s="17">
        <v>0.38807988211971861</v>
      </c>
      <c r="L907" s="40" t="str">
        <f t="shared" si="192"/>
        <v>4414844409</v>
      </c>
      <c r="M907" s="53">
        <f t="shared" si="193"/>
        <v>44409</v>
      </c>
      <c r="N907" s="8">
        <f>VLOOKUP(B907,Assumptions!$B$6:$D$1323,3,FALSE)</f>
        <v>0.72765999999999997</v>
      </c>
      <c r="O907" s="54">
        <f t="shared" si="194"/>
        <v>6.0075973165951568</v>
      </c>
      <c r="P907" s="31">
        <f>Assumptions!$H$15</f>
        <v>0.94496666666666673</v>
      </c>
      <c r="Q907" s="10">
        <f t="shared" si="195"/>
        <v>5.5802812109385371</v>
      </c>
    </row>
    <row r="908" spans="2:17" x14ac:dyDescent="0.25">
      <c r="B908" s="13">
        <v>44148</v>
      </c>
      <c r="C908" s="16">
        <v>44440</v>
      </c>
      <c r="D908" s="14">
        <v>5.0999999999999996</v>
      </c>
      <c r="E908" s="18">
        <v>4221</v>
      </c>
      <c r="F908" s="10">
        <f t="shared" si="196"/>
        <v>44.531550000000003</v>
      </c>
      <c r="H908" s="13">
        <v>44147</v>
      </c>
      <c r="I908" s="16">
        <v>44440</v>
      </c>
      <c r="J908" s="17">
        <v>0.43224128381804472</v>
      </c>
      <c r="L908" s="40" t="str">
        <f t="shared" si="192"/>
        <v>4414844440</v>
      </c>
      <c r="M908" s="53">
        <f t="shared" si="193"/>
        <v>44440</v>
      </c>
      <c r="N908" s="8">
        <f>VLOOKUP(B908,Assumptions!$B$6:$D$1323,3,FALSE)</f>
        <v>0.72765999999999997</v>
      </c>
      <c r="O908" s="54">
        <f t="shared" si="194"/>
        <v>6.0803340086334723</v>
      </c>
      <c r="P908" s="31">
        <f>Assumptions!$H$15</f>
        <v>0.94496666666666673</v>
      </c>
      <c r="Q908" s="10">
        <f t="shared" si="195"/>
        <v>5.6490149603583442</v>
      </c>
    </row>
    <row r="909" spans="2:17" x14ac:dyDescent="0.25">
      <c r="B909" s="13">
        <v>44148</v>
      </c>
      <c r="C909" s="16">
        <v>44470</v>
      </c>
      <c r="D909" s="14">
        <v>5.3250000000000002</v>
      </c>
      <c r="E909" s="18">
        <v>2525</v>
      </c>
      <c r="F909" s="10">
        <f t="shared" si="196"/>
        <v>26.638750000000002</v>
      </c>
      <c r="H909" s="13">
        <v>44147</v>
      </c>
      <c r="I909" s="16">
        <v>44470</v>
      </c>
      <c r="J909" s="17">
        <v>0.48670852454738683</v>
      </c>
      <c r="L909" s="40" t="str">
        <f t="shared" si="192"/>
        <v>4414844470</v>
      </c>
      <c r="M909" s="53">
        <f t="shared" si="193"/>
        <v>44470</v>
      </c>
      <c r="N909" s="8">
        <f>VLOOKUP(B909,Assumptions!$B$6:$D$1323,3,FALSE)</f>
        <v>0.72765999999999997</v>
      </c>
      <c r="O909" s="54">
        <f t="shared" si="194"/>
        <v>6.3024740546013218</v>
      </c>
      <c r="P909" s="31">
        <f>Assumptions!$H$15</f>
        <v>0.94496666666666673</v>
      </c>
      <c r="Q909" s="10">
        <f t="shared" si="195"/>
        <v>5.8589298991297634</v>
      </c>
    </row>
    <row r="910" spans="2:17" x14ac:dyDescent="0.25">
      <c r="B910" s="13">
        <v>44148</v>
      </c>
      <c r="C910" s="16">
        <v>44501</v>
      </c>
      <c r="D910" s="14">
        <v>5.75</v>
      </c>
      <c r="E910" s="18">
        <v>2668</v>
      </c>
      <c r="F910" s="10">
        <f t="shared" si="196"/>
        <v>28.147400000000001</v>
      </c>
      <c r="H910" s="13">
        <v>44147</v>
      </c>
      <c r="I910" s="16">
        <v>44501</v>
      </c>
      <c r="J910" s="17">
        <v>0.53378245245959099</v>
      </c>
      <c r="L910" s="40" t="str">
        <f t="shared" si="192"/>
        <v>4414844501</v>
      </c>
      <c r="M910" s="53">
        <f t="shared" si="193"/>
        <v>44501</v>
      </c>
      <c r="N910" s="8">
        <f>VLOOKUP(B910,Assumptions!$B$6:$D$1323,3,FALSE)</f>
        <v>0.72765999999999997</v>
      </c>
      <c r="O910" s="54">
        <f t="shared" si="194"/>
        <v>6.7947695841235278</v>
      </c>
      <c r="P910" s="31">
        <f>Assumptions!$H$15</f>
        <v>0.94496666666666673</v>
      </c>
      <c r="Q910" s="10">
        <f t="shared" si="195"/>
        <v>6.3241327646772634</v>
      </c>
    </row>
    <row r="911" spans="2:17" x14ac:dyDescent="0.25">
      <c r="B911" s="13">
        <v>44148</v>
      </c>
      <c r="C911" s="16">
        <v>44531</v>
      </c>
      <c r="D911" s="14">
        <v>6.0250000000000004</v>
      </c>
      <c r="E911" s="18">
        <v>2525</v>
      </c>
      <c r="F911" s="10">
        <f t="shared" si="196"/>
        <v>26.638750000000002</v>
      </c>
      <c r="H911" s="13">
        <v>44147</v>
      </c>
      <c r="I911" s="16">
        <v>44531</v>
      </c>
      <c r="J911" s="17">
        <v>0.50473608787968582</v>
      </c>
      <c r="L911" s="40" t="str">
        <f t="shared" si="192"/>
        <v>4414844531</v>
      </c>
      <c r="M911" s="53">
        <f t="shared" si="193"/>
        <v>44531</v>
      </c>
      <c r="N911" s="8">
        <f>VLOOKUP(B911,Assumptions!$B$6:$D$1323,3,FALSE)</f>
        <v>0.72765999999999997</v>
      </c>
      <c r="O911" s="54">
        <f t="shared" si="194"/>
        <v>7.19082764178353</v>
      </c>
      <c r="P911" s="31">
        <f>Assumptions!$H$15</f>
        <v>0.94496666666666673</v>
      </c>
      <c r="Q911" s="10">
        <f t="shared" si="195"/>
        <v>6.6983944272307108</v>
      </c>
    </row>
    <row r="912" spans="2:17" x14ac:dyDescent="0.25">
      <c r="B912" s="13">
        <v>44148</v>
      </c>
      <c r="C912" s="16">
        <v>44562</v>
      </c>
      <c r="D912" s="14">
        <v>6.25</v>
      </c>
      <c r="E912" s="18">
        <v>2079</v>
      </c>
      <c r="F912" s="10">
        <f t="shared" si="196"/>
        <v>21.933450000000001</v>
      </c>
      <c r="H912" s="13">
        <v>44147</v>
      </c>
      <c r="I912" s="16">
        <v>44562</v>
      </c>
      <c r="J912" s="17">
        <v>0.44007936767413119</v>
      </c>
      <c r="L912" s="40" t="str">
        <f t="shared" si="192"/>
        <v>4414844562</v>
      </c>
      <c r="M912" s="53">
        <f t="shared" si="193"/>
        <v>44562</v>
      </c>
      <c r="N912" s="8">
        <f>VLOOKUP(B912,Assumptions!$B$6:$D$1323,3,FALSE)</f>
        <v>0.72765999999999997</v>
      </c>
      <c r="O912" s="54">
        <f t="shared" si="194"/>
        <v>7.568141404937009</v>
      </c>
      <c r="P912" s="31">
        <f>Assumptions!$H$15</f>
        <v>0.94496666666666673</v>
      </c>
      <c r="Q912" s="10">
        <f t="shared" si="195"/>
        <v>7.0549433562853094</v>
      </c>
    </row>
    <row r="913" spans="2:17" x14ac:dyDescent="0.25">
      <c r="B913" s="13">
        <v>44148</v>
      </c>
      <c r="C913" s="16">
        <v>44593</v>
      </c>
      <c r="D913" s="14">
        <v>6.2750000000000004</v>
      </c>
      <c r="E913" s="18">
        <v>1617</v>
      </c>
      <c r="F913" s="10">
        <f t="shared" si="196"/>
        <v>17.059349999999998</v>
      </c>
      <c r="H913" s="13">
        <v>44147</v>
      </c>
      <c r="I913" s="16">
        <v>44593</v>
      </c>
      <c r="J913" s="17">
        <v>0.41618553083240217</v>
      </c>
      <c r="L913" s="40" t="str">
        <f t="shared" si="192"/>
        <v>4414844593</v>
      </c>
      <c r="M913" s="53">
        <f t="shared" si="193"/>
        <v>44593</v>
      </c>
      <c r="N913" s="8">
        <f>VLOOKUP(B913,Assumptions!$B$6:$D$1323,3,FALSE)</f>
        <v>0.72765999999999997</v>
      </c>
      <c r="O913" s="54">
        <f t="shared" si="194"/>
        <v>7.6318316847988861</v>
      </c>
      <c r="P913" s="31">
        <f>Assumptions!$H$15</f>
        <v>0.94496666666666673</v>
      </c>
      <c r="Q913" s="10">
        <f t="shared" si="195"/>
        <v>7.1151285477454547</v>
      </c>
    </row>
    <row r="914" spans="2:17" x14ac:dyDescent="0.25">
      <c r="B914" s="13">
        <v>44148</v>
      </c>
      <c r="C914" s="16">
        <v>44621</v>
      </c>
      <c r="D914" s="14">
        <v>6.0750000000000002</v>
      </c>
      <c r="E914" s="18">
        <v>1582</v>
      </c>
      <c r="F914" s="10">
        <f t="shared" si="196"/>
        <v>16.690099999999997</v>
      </c>
      <c r="H914" s="13">
        <v>44147</v>
      </c>
      <c r="I914" s="16">
        <v>44621</v>
      </c>
      <c r="J914" s="17">
        <v>0.39103447895455262</v>
      </c>
      <c r="L914" s="40" t="str">
        <f t="shared" si="192"/>
        <v>4414844621</v>
      </c>
      <c r="M914" s="53">
        <f t="shared" si="193"/>
        <v>44621</v>
      </c>
      <c r="N914" s="8">
        <f>VLOOKUP(B914,Assumptions!$B$6:$D$1323,3,FALSE)</f>
        <v>0.72765999999999997</v>
      </c>
      <c r="O914" s="54">
        <f t="shared" si="194"/>
        <v>7.4040692681265625</v>
      </c>
      <c r="P914" s="31">
        <f>Assumptions!$H$15</f>
        <v>0.94496666666666673</v>
      </c>
      <c r="Q914" s="10">
        <f t="shared" si="195"/>
        <v>6.8999006560706651</v>
      </c>
    </row>
    <row r="915" spans="2:17" x14ac:dyDescent="0.25">
      <c r="B915" s="13">
        <v>44148</v>
      </c>
      <c r="C915" s="16">
        <v>44652</v>
      </c>
      <c r="D915" s="14">
        <v>5.3250000000000002</v>
      </c>
      <c r="E915" s="18">
        <v>1215</v>
      </c>
      <c r="F915" s="10">
        <f t="shared" si="196"/>
        <v>12.818250000000001</v>
      </c>
      <c r="H915" s="13">
        <v>44147</v>
      </c>
      <c r="I915" s="16">
        <v>44652</v>
      </c>
      <c r="J915" s="17">
        <v>0.35269993144982209</v>
      </c>
      <c r="L915" s="40" t="str">
        <f t="shared" si="192"/>
        <v>4414844652</v>
      </c>
      <c r="M915" s="53">
        <f t="shared" si="193"/>
        <v>44652</v>
      </c>
      <c r="N915" s="8">
        <f>VLOOKUP(B915,Assumptions!$B$6:$D$1323,3,FALSE)</f>
        <v>0.72765999999999997</v>
      </c>
      <c r="O915" s="54">
        <f t="shared" si="194"/>
        <v>6.4770368492109665</v>
      </c>
      <c r="P915" s="31">
        <f>Assumptions!$H$15</f>
        <v>0.94496666666666673</v>
      </c>
      <c r="Q915" s="10">
        <f t="shared" si="195"/>
        <v>6.0238859212760572</v>
      </c>
    </row>
    <row r="916" spans="2:17" x14ac:dyDescent="0.25">
      <c r="B916" s="13">
        <v>44148</v>
      </c>
      <c r="C916" s="16">
        <v>44682</v>
      </c>
      <c r="D916" s="14">
        <v>5.0999999999999996</v>
      </c>
      <c r="E916" s="18">
        <v>1215</v>
      </c>
      <c r="F916" s="10">
        <f t="shared" si="196"/>
        <v>12.818250000000001</v>
      </c>
      <c r="H916" s="13">
        <v>44147</v>
      </c>
      <c r="I916" s="16">
        <v>44682</v>
      </c>
      <c r="J916" s="17">
        <v>0.3295964909988246</v>
      </c>
      <c r="L916" s="40" t="str">
        <f t="shared" si="192"/>
        <v>4414844682</v>
      </c>
      <c r="M916" s="53">
        <f t="shared" si="193"/>
        <v>44682</v>
      </c>
      <c r="N916" s="8">
        <f>VLOOKUP(B916,Assumptions!$B$6:$D$1323,3,FALSE)</f>
        <v>0.72765999999999997</v>
      </c>
      <c r="O916" s="54">
        <f t="shared" si="194"/>
        <v>6.2140415677719067</v>
      </c>
      <c r="P916" s="31">
        <f>Assumptions!$H$15</f>
        <v>0.94496666666666673</v>
      </c>
      <c r="Q916" s="10">
        <f t="shared" si="195"/>
        <v>5.7753641468255266</v>
      </c>
    </row>
    <row r="917" spans="2:17" x14ac:dyDescent="0.25">
      <c r="B917" s="13">
        <v>44148</v>
      </c>
      <c r="C917" s="16">
        <v>44713</v>
      </c>
      <c r="D917" s="14">
        <v>5.05</v>
      </c>
      <c r="E917" s="18">
        <v>1215</v>
      </c>
      <c r="F917" s="10">
        <f t="shared" si="196"/>
        <v>12.818250000000001</v>
      </c>
      <c r="H917" s="13">
        <v>44147</v>
      </c>
      <c r="I917" s="16">
        <v>44713</v>
      </c>
      <c r="J917" s="17">
        <v>0.34875620945850722</v>
      </c>
      <c r="L917" s="40" t="str">
        <f t="shared" si="192"/>
        <v>4414844713</v>
      </c>
      <c r="M917" s="53">
        <f t="shared" si="193"/>
        <v>44713</v>
      </c>
      <c r="N917" s="8">
        <f>VLOOKUP(B917,Assumptions!$B$6:$D$1323,3,FALSE)</f>
        <v>0.72765999999999997</v>
      </c>
      <c r="O917" s="54">
        <f t="shared" si="194"/>
        <v>6.1239524663965277</v>
      </c>
      <c r="P917" s="31">
        <f>Assumptions!$H$15</f>
        <v>0.94496666666666673</v>
      </c>
      <c r="Q917" s="10">
        <f t="shared" si="195"/>
        <v>5.6902329489958392</v>
      </c>
    </row>
    <row r="918" spans="2:17" x14ac:dyDescent="0.25">
      <c r="B918" s="13">
        <v>44148</v>
      </c>
      <c r="C918" s="16">
        <v>44743</v>
      </c>
      <c r="D918" s="14">
        <v>5</v>
      </c>
      <c r="E918" s="18">
        <v>1215</v>
      </c>
      <c r="F918" s="10">
        <f t="shared" si="196"/>
        <v>12.818250000000001</v>
      </c>
      <c r="H918" s="13">
        <v>44147</v>
      </c>
      <c r="I918" s="16">
        <v>44743</v>
      </c>
      <c r="J918" s="17">
        <v>0.34815515824099125</v>
      </c>
      <c r="L918" s="40" t="str">
        <f t="shared" si="192"/>
        <v>4414844743</v>
      </c>
      <c r="M918" s="53">
        <f t="shared" si="193"/>
        <v>44743</v>
      </c>
      <c r="N918" s="8">
        <f>VLOOKUP(B918,Assumptions!$B$6:$D$1323,3,FALSE)</f>
        <v>0.72765999999999997</v>
      </c>
      <c r="O918" s="54">
        <f t="shared" si="194"/>
        <v>6.0596042156543461</v>
      </c>
      <c r="P918" s="31">
        <f>Assumptions!$H$15</f>
        <v>0.94496666666666673</v>
      </c>
      <c r="Q918" s="10">
        <f t="shared" si="195"/>
        <v>5.6294259969861695</v>
      </c>
    </row>
    <row r="919" spans="2:17" x14ac:dyDescent="0.25">
      <c r="B919" s="13">
        <v>44148</v>
      </c>
      <c r="C919" s="16">
        <v>44774</v>
      </c>
      <c r="D919" s="14">
        <v>5.0750000000000002</v>
      </c>
      <c r="E919" s="18">
        <v>1215</v>
      </c>
      <c r="F919" s="10">
        <f t="shared" si="196"/>
        <v>12.818250000000001</v>
      </c>
      <c r="H919" s="13">
        <v>44147</v>
      </c>
      <c r="I919" s="16">
        <v>44774</v>
      </c>
      <c r="J919" s="17">
        <v>0.36184814543704258</v>
      </c>
      <c r="L919" s="40" t="str">
        <f t="shared" si="192"/>
        <v>4414844774</v>
      </c>
      <c r="M919" s="53">
        <f t="shared" si="193"/>
        <v>44774</v>
      </c>
      <c r="N919" s="8">
        <f>VLOOKUP(B919,Assumptions!$B$6:$D$1323,3,FALSE)</f>
        <v>0.72765999999999997</v>
      </c>
      <c r="O919" s="54">
        <f t="shared" si="194"/>
        <v>6.1394641950545852</v>
      </c>
      <c r="P919" s="31">
        <f>Assumptions!$H$15</f>
        <v>0.94496666666666673</v>
      </c>
      <c r="Q919" s="10">
        <f t="shared" si="195"/>
        <v>5.704891015520082</v>
      </c>
    </row>
    <row r="920" spans="2:17" x14ac:dyDescent="0.25">
      <c r="B920" s="13">
        <v>44148</v>
      </c>
      <c r="C920" s="16">
        <v>44805</v>
      </c>
      <c r="D920" s="14">
        <v>5.2</v>
      </c>
      <c r="E920" s="18">
        <v>1215</v>
      </c>
      <c r="F920" s="10">
        <f t="shared" si="196"/>
        <v>12.818250000000001</v>
      </c>
      <c r="H920" s="13">
        <v>44147</v>
      </c>
      <c r="I920" s="16">
        <v>44805</v>
      </c>
      <c r="J920" s="17">
        <v>0.41573877500441614</v>
      </c>
      <c r="L920" s="40" t="str">
        <f t="shared" si="192"/>
        <v>4414844805</v>
      </c>
      <c r="M920" s="53">
        <f t="shared" si="193"/>
        <v>44805</v>
      </c>
      <c r="N920" s="8">
        <f>VLOOKUP(B920,Assumptions!$B$6:$D$1323,3,FALSE)</f>
        <v>0.72765999999999997</v>
      </c>
      <c r="O920" s="54">
        <f t="shared" si="194"/>
        <v>6.2320929596638397</v>
      </c>
      <c r="P920" s="31">
        <f>Assumptions!$H$15</f>
        <v>0.94496666666666673</v>
      </c>
      <c r="Q920" s="10">
        <f t="shared" si="195"/>
        <v>5.7924221104503406</v>
      </c>
    </row>
    <row r="921" spans="2:17" x14ac:dyDescent="0.25">
      <c r="B921" s="13">
        <v>44148</v>
      </c>
      <c r="C921" s="16">
        <v>44835</v>
      </c>
      <c r="D921" s="14">
        <v>5.4</v>
      </c>
      <c r="E921" s="18">
        <v>724</v>
      </c>
      <c r="F921" s="10">
        <f t="shared" si="196"/>
        <v>7.6382000000000003</v>
      </c>
      <c r="H921" s="13">
        <v>44147</v>
      </c>
      <c r="I921" s="16">
        <v>44835</v>
      </c>
      <c r="J921" s="17">
        <v>0.46594728502595706</v>
      </c>
      <c r="L921" s="40" t="str">
        <f t="shared" si="192"/>
        <v>4414844835</v>
      </c>
      <c r="M921" s="53">
        <f t="shared" si="193"/>
        <v>44835</v>
      </c>
      <c r="N921" s="8">
        <f>VLOOKUP(B921,Assumptions!$B$6:$D$1323,3,FALSE)</f>
        <v>0.72765999999999997</v>
      </c>
      <c r="O921" s="54">
        <f t="shared" si="194"/>
        <v>6.427214932777499</v>
      </c>
      <c r="P921" s="31">
        <f>Assumptions!$H$15</f>
        <v>0.94496666666666673</v>
      </c>
      <c r="Q921" s="10">
        <f t="shared" si="195"/>
        <v>5.9768058709769782</v>
      </c>
    </row>
    <row r="922" spans="2:17" x14ac:dyDescent="0.25">
      <c r="B922" s="13">
        <v>44148</v>
      </c>
      <c r="C922" s="16">
        <v>44866</v>
      </c>
      <c r="D922" s="14">
        <v>5.75</v>
      </c>
      <c r="E922" s="18">
        <v>724</v>
      </c>
      <c r="F922" s="10">
        <f t="shared" si="196"/>
        <v>7.6382000000000003</v>
      </c>
      <c r="H922" s="13">
        <v>44147</v>
      </c>
      <c r="I922" s="16">
        <v>44866</v>
      </c>
      <c r="J922" s="17">
        <v>0.52109512962945215</v>
      </c>
      <c r="L922" s="40" t="str">
        <f t="shared" si="192"/>
        <v>4414844866</v>
      </c>
      <c r="M922" s="53">
        <f t="shared" si="193"/>
        <v>44866</v>
      </c>
      <c r="N922" s="8">
        <f>VLOOKUP(B922,Assumptions!$B$6:$D$1323,3,FALSE)</f>
        <v>0.72765999999999997</v>
      </c>
      <c r="O922" s="54">
        <f t="shared" si="194"/>
        <v>6.8112963939209523</v>
      </c>
      <c r="P922" s="31">
        <f>Assumptions!$H$15</f>
        <v>0.94496666666666673</v>
      </c>
      <c r="Q922" s="10">
        <f t="shared" si="195"/>
        <v>6.3397500490421699</v>
      </c>
    </row>
    <row r="923" spans="2:17" x14ac:dyDescent="0.25">
      <c r="B923" s="13">
        <v>44148</v>
      </c>
      <c r="C923" s="16">
        <v>44896</v>
      </c>
      <c r="D923" s="14">
        <v>6.2750000000000004</v>
      </c>
      <c r="E923" s="18">
        <v>724</v>
      </c>
      <c r="F923" s="10">
        <f t="shared" si="196"/>
        <v>7.6382000000000003</v>
      </c>
      <c r="H923" s="13">
        <v>44147</v>
      </c>
      <c r="I923" s="16">
        <v>44896</v>
      </c>
      <c r="J923" s="17">
        <v>0.53968820983306021</v>
      </c>
      <c r="L923" s="40" t="str">
        <f t="shared" si="192"/>
        <v>4414844896</v>
      </c>
      <c r="M923" s="53">
        <f t="shared" si="193"/>
        <v>44896</v>
      </c>
      <c r="N923" s="8">
        <f>VLOOKUP(B923,Assumptions!$B$6:$D$1323,3,FALSE)</f>
        <v>0.72765999999999997</v>
      </c>
      <c r="O923" s="54">
        <f t="shared" si="194"/>
        <v>7.4709541448605572</v>
      </c>
      <c r="P923" s="31">
        <f>Assumptions!$H$15</f>
        <v>0.94496666666666673</v>
      </c>
      <c r="Q923" s="10">
        <f t="shared" si="195"/>
        <v>6.9631046350883983</v>
      </c>
    </row>
    <row r="924" spans="2:17" x14ac:dyDescent="0.25">
      <c r="B924" s="13">
        <v>44162</v>
      </c>
      <c r="C924" s="16">
        <v>44197</v>
      </c>
      <c r="D924" s="14">
        <v>7.1749999999999998</v>
      </c>
      <c r="E924" s="18">
        <v>11969</v>
      </c>
      <c r="F924" s="10">
        <f t="shared" si="196"/>
        <v>126.27294999999999</v>
      </c>
      <c r="H924" s="13">
        <v>44161</v>
      </c>
      <c r="I924" s="16">
        <v>44197</v>
      </c>
      <c r="J924" s="17">
        <v>0.65049157662260837</v>
      </c>
      <c r="L924" s="40" t="str">
        <f t="shared" ref="L924:L948" si="197">B924&amp;M924</f>
        <v>4416244197</v>
      </c>
      <c r="M924" s="53">
        <f t="shared" ref="M924:M948" si="198">IF(C924="",NA(),C924)</f>
        <v>44197</v>
      </c>
      <c r="N924" s="8">
        <f>VLOOKUP(B924,Assumptions!$B$6:$D$1323,3,FALSE)</f>
        <v>0.73446</v>
      </c>
      <c r="O924" s="54">
        <f t="shared" ref="O924:O948" si="199">(D924-J924)/N924/mmbtu_gj</f>
        <v>8.4202926964265359</v>
      </c>
      <c r="P924" s="31">
        <f>Assumptions!$H$15</f>
        <v>0.94496666666666673</v>
      </c>
      <c r="Q924" s="10">
        <f t="shared" ref="Q924:Q948" si="200">(O924-opex_2017)*P924-transport_2017</f>
        <v>7.8601979216998625</v>
      </c>
    </row>
    <row r="925" spans="2:17" x14ac:dyDescent="0.25">
      <c r="B925" s="13">
        <v>44162</v>
      </c>
      <c r="C925" s="16">
        <v>44228</v>
      </c>
      <c r="D925" s="14">
        <v>6.65</v>
      </c>
      <c r="E925" s="18">
        <v>7175</v>
      </c>
      <c r="F925" s="10">
        <f t="shared" si="196"/>
        <v>75.696250000000006</v>
      </c>
      <c r="H925" s="13">
        <v>44161</v>
      </c>
      <c r="I925" s="16">
        <v>44228</v>
      </c>
      <c r="J925" s="17">
        <v>0.54229721417998977</v>
      </c>
      <c r="L925" s="40" t="str">
        <f t="shared" si="197"/>
        <v>4416244228</v>
      </c>
      <c r="M925" s="53">
        <f t="shared" si="198"/>
        <v>44228</v>
      </c>
      <c r="N925" s="8">
        <f>VLOOKUP(B925,Assumptions!$B$6:$D$1323,3,FALSE)</f>
        <v>0.73446</v>
      </c>
      <c r="O925" s="54">
        <f t="shared" si="199"/>
        <v>7.8823785367668142</v>
      </c>
      <c r="P925" s="31">
        <f>Assumptions!$H$15</f>
        <v>0.94496666666666673</v>
      </c>
      <c r="Q925" s="10">
        <f t="shared" si="200"/>
        <v>7.351886971293415</v>
      </c>
    </row>
    <row r="926" spans="2:17" x14ac:dyDescent="0.25">
      <c r="B926" s="13">
        <v>44162</v>
      </c>
      <c r="C926" s="16">
        <v>44256</v>
      </c>
      <c r="D926" s="14">
        <v>5.8550000000000004</v>
      </c>
      <c r="E926" s="18">
        <v>6798</v>
      </c>
      <c r="F926" s="10">
        <f t="shared" si="196"/>
        <v>71.718900000000005</v>
      </c>
      <c r="H926" s="13">
        <v>44161</v>
      </c>
      <c r="I926" s="16">
        <v>44256</v>
      </c>
      <c r="J926" s="17">
        <v>0.40178170198726737</v>
      </c>
      <c r="L926" s="40" t="str">
        <f t="shared" si="197"/>
        <v>4416244256</v>
      </c>
      <c r="M926" s="53">
        <f t="shared" si="198"/>
        <v>44256</v>
      </c>
      <c r="N926" s="8">
        <f>VLOOKUP(B926,Assumptions!$B$6:$D$1323,3,FALSE)</f>
        <v>0.73446</v>
      </c>
      <c r="O926" s="54">
        <f t="shared" si="199"/>
        <v>7.0377247184251486</v>
      </c>
      <c r="P926" s="31">
        <f>Assumptions!$H$15</f>
        <v>0.94496666666666673</v>
      </c>
      <c r="Q926" s="10">
        <f t="shared" si="200"/>
        <v>6.5537172680878184</v>
      </c>
    </row>
    <row r="927" spans="2:17" x14ac:dyDescent="0.25">
      <c r="B927" s="13">
        <v>44162</v>
      </c>
      <c r="C927" s="16">
        <v>44287</v>
      </c>
      <c r="D927" s="14">
        <v>5.13</v>
      </c>
      <c r="E927" s="18">
        <v>4405</v>
      </c>
      <c r="F927" s="10">
        <f t="shared" si="196"/>
        <v>46.472749999999998</v>
      </c>
      <c r="H927" s="13">
        <v>44161</v>
      </c>
      <c r="I927" s="16">
        <v>44287</v>
      </c>
      <c r="J927" s="17">
        <v>0.34294620848938201</v>
      </c>
      <c r="L927" s="40" t="str">
        <f t="shared" si="197"/>
        <v>4416244287</v>
      </c>
      <c r="M927" s="53">
        <f t="shared" si="198"/>
        <v>44287</v>
      </c>
      <c r="N927" s="8">
        <f>VLOOKUP(B927,Assumptions!$B$6:$D$1323,3,FALSE)</f>
        <v>0.73446</v>
      </c>
      <c r="O927" s="54">
        <f t="shared" si="199"/>
        <v>6.1779970937936657</v>
      </c>
      <c r="P927" s="31">
        <f>Assumptions!$H$15</f>
        <v>0.94496666666666673</v>
      </c>
      <c r="Q927" s="10">
        <f t="shared" si="200"/>
        <v>5.7413033203985551</v>
      </c>
    </row>
    <row r="928" spans="2:17" x14ac:dyDescent="0.25">
      <c r="B928" s="13">
        <v>44162</v>
      </c>
      <c r="C928" s="16">
        <v>44317</v>
      </c>
      <c r="D928" s="14">
        <v>4.9450000000000003</v>
      </c>
      <c r="E928" s="18">
        <v>4346</v>
      </c>
      <c r="F928" s="10">
        <f t="shared" si="196"/>
        <v>45.850299999999997</v>
      </c>
      <c r="H928" s="13">
        <v>44161</v>
      </c>
      <c r="I928" s="16">
        <v>44317</v>
      </c>
      <c r="J928" s="17">
        <v>0.33688046009404932</v>
      </c>
      <c r="L928" s="40" t="str">
        <f t="shared" si="197"/>
        <v>4416244317</v>
      </c>
      <c r="M928" s="53">
        <f t="shared" si="198"/>
        <v>44317</v>
      </c>
      <c r="N928" s="8">
        <f>VLOOKUP(B928,Assumptions!$B$6:$D$1323,3,FALSE)</f>
        <v>0.73446</v>
      </c>
      <c r="O928" s="54">
        <f t="shared" si="199"/>
        <v>5.9470710723743538</v>
      </c>
      <c r="P928" s="31">
        <f>Assumptions!$H$15</f>
        <v>0.94496666666666673</v>
      </c>
      <c r="Q928" s="10">
        <f t="shared" si="200"/>
        <v>5.5230859276913522</v>
      </c>
    </row>
    <row r="929" spans="2:17" x14ac:dyDescent="0.25">
      <c r="B929" s="13">
        <v>44162</v>
      </c>
      <c r="C929" s="16">
        <v>44348</v>
      </c>
      <c r="D929" s="14">
        <v>4.9249999999999998</v>
      </c>
      <c r="E929" s="18">
        <v>3837</v>
      </c>
      <c r="F929" s="10">
        <f t="shared" si="196"/>
        <v>40.480350000000001</v>
      </c>
      <c r="H929" s="13">
        <v>44161</v>
      </c>
      <c r="I929" s="16">
        <v>44348</v>
      </c>
      <c r="J929" s="17">
        <v>0.34117876858172785</v>
      </c>
      <c r="L929" s="40" t="str">
        <f t="shared" si="197"/>
        <v>4416244348</v>
      </c>
      <c r="M929" s="53">
        <f t="shared" si="198"/>
        <v>44348</v>
      </c>
      <c r="N929" s="8">
        <f>VLOOKUP(B929,Assumptions!$B$6:$D$1323,3,FALSE)</f>
        <v>0.73446</v>
      </c>
      <c r="O929" s="54">
        <f t="shared" si="199"/>
        <v>5.915712561323736</v>
      </c>
      <c r="P929" s="31">
        <f>Assumptions!$H$15</f>
        <v>0.94496666666666673</v>
      </c>
      <c r="Q929" s="10">
        <f t="shared" si="200"/>
        <v>5.4934531800322208</v>
      </c>
    </row>
    <row r="930" spans="2:17" x14ac:dyDescent="0.25">
      <c r="B930" s="13">
        <v>44162</v>
      </c>
      <c r="C930" s="16">
        <v>44378</v>
      </c>
      <c r="D930" s="14">
        <v>4.91</v>
      </c>
      <c r="E930" s="18">
        <v>4404</v>
      </c>
      <c r="F930" s="10">
        <f t="shared" si="196"/>
        <v>46.462200000000003</v>
      </c>
      <c r="H930" s="13">
        <v>44161</v>
      </c>
      <c r="I930" s="16">
        <v>44378</v>
      </c>
      <c r="J930" s="17">
        <v>0.35064636852357728</v>
      </c>
      <c r="L930" s="40" t="str">
        <f t="shared" si="197"/>
        <v>4416244378</v>
      </c>
      <c r="M930" s="53">
        <f t="shared" si="198"/>
        <v>44378</v>
      </c>
      <c r="N930" s="8">
        <f>VLOOKUP(B930,Assumptions!$B$6:$D$1323,3,FALSE)</f>
        <v>0.73446</v>
      </c>
      <c r="O930" s="54">
        <f t="shared" si="199"/>
        <v>5.8841355688945063</v>
      </c>
      <c r="P930" s="31">
        <f>Assumptions!$H$15</f>
        <v>0.94496666666666673</v>
      </c>
      <c r="Q930" s="10">
        <f t="shared" si="200"/>
        <v>5.463613974753013</v>
      </c>
    </row>
    <row r="931" spans="2:17" x14ac:dyDescent="0.25">
      <c r="B931" s="13">
        <v>44162</v>
      </c>
      <c r="C931" s="16">
        <v>44409</v>
      </c>
      <c r="D931" s="14">
        <v>5.0250000000000004</v>
      </c>
      <c r="E931" s="18">
        <v>4392</v>
      </c>
      <c r="F931" s="10">
        <f t="shared" si="196"/>
        <v>46.335599999999999</v>
      </c>
      <c r="H931" s="13">
        <v>44161</v>
      </c>
      <c r="I931" s="16">
        <v>44409</v>
      </c>
      <c r="J931" s="17">
        <v>0.3895162721741155</v>
      </c>
      <c r="L931" s="40" t="str">
        <f t="shared" si="197"/>
        <v>4416244409</v>
      </c>
      <c r="M931" s="53">
        <f t="shared" si="198"/>
        <v>44409</v>
      </c>
      <c r="N931" s="8">
        <f>VLOOKUP(B931,Assumptions!$B$6:$D$1323,3,FALSE)</f>
        <v>0.73446</v>
      </c>
      <c r="O931" s="54">
        <f t="shared" si="199"/>
        <v>5.9823862956424056</v>
      </c>
      <c r="P931" s="31">
        <f>Assumptions!$H$15</f>
        <v>0.94496666666666673</v>
      </c>
      <c r="Q931" s="10">
        <f t="shared" si="200"/>
        <v>5.5564576365055522</v>
      </c>
    </row>
    <row r="932" spans="2:17" x14ac:dyDescent="0.25">
      <c r="B932" s="13">
        <v>44162</v>
      </c>
      <c r="C932" s="16">
        <v>44440</v>
      </c>
      <c r="D932" s="14">
        <v>5.125</v>
      </c>
      <c r="E932" s="18">
        <v>4344</v>
      </c>
      <c r="F932" s="10">
        <f t="shared" si="196"/>
        <v>45.8292</v>
      </c>
      <c r="H932" s="13">
        <v>44161</v>
      </c>
      <c r="I932" s="16">
        <v>44440</v>
      </c>
      <c r="J932" s="17">
        <v>0.43364579663570674</v>
      </c>
      <c r="L932" s="40" t="str">
        <f t="shared" si="197"/>
        <v>4416244440</v>
      </c>
      <c r="M932" s="53">
        <f t="shared" si="198"/>
        <v>44440</v>
      </c>
      <c r="N932" s="8">
        <f>VLOOKUP(B932,Assumptions!$B$6:$D$1323,3,FALSE)</f>
        <v>0.73446</v>
      </c>
      <c r="O932" s="54">
        <f t="shared" si="199"/>
        <v>6.0544906944100312</v>
      </c>
      <c r="P932" s="31">
        <f>Assumptions!$H$15</f>
        <v>0.94496666666666673</v>
      </c>
      <c r="Q932" s="10">
        <f t="shared" si="200"/>
        <v>5.624593889861</v>
      </c>
    </row>
    <row r="933" spans="2:17" x14ac:dyDescent="0.25">
      <c r="B933" s="13">
        <v>44162</v>
      </c>
      <c r="C933" s="16">
        <v>44470</v>
      </c>
      <c r="D933" s="14">
        <v>5.3250000000000002</v>
      </c>
      <c r="E933" s="18">
        <v>2691</v>
      </c>
      <c r="F933" s="10">
        <f t="shared" si="196"/>
        <v>28.390049999999999</v>
      </c>
      <c r="H933" s="13">
        <v>44161</v>
      </c>
      <c r="I933" s="16">
        <v>44470</v>
      </c>
      <c r="J933" s="17">
        <v>0.49108487242815907</v>
      </c>
      <c r="L933" s="40" t="str">
        <f t="shared" si="197"/>
        <v>4416244470</v>
      </c>
      <c r="M933" s="53">
        <f t="shared" si="198"/>
        <v>44470</v>
      </c>
      <c r="N933" s="8">
        <f>VLOOKUP(B933,Assumptions!$B$6:$D$1323,3,FALSE)</f>
        <v>0.73446</v>
      </c>
      <c r="O933" s="54">
        <f t="shared" si="199"/>
        <v>6.2384746256131196</v>
      </c>
      <c r="P933" s="31">
        <f>Assumptions!$H$15</f>
        <v>0.94496666666666673</v>
      </c>
      <c r="Q933" s="10">
        <f t="shared" si="200"/>
        <v>5.7984525720502118</v>
      </c>
    </row>
    <row r="934" spans="2:17" x14ac:dyDescent="0.25">
      <c r="B934" s="13">
        <v>44162</v>
      </c>
      <c r="C934" s="16">
        <v>44501</v>
      </c>
      <c r="D934" s="14">
        <v>5.7750000000000004</v>
      </c>
      <c r="E934" s="18">
        <v>2889</v>
      </c>
      <c r="F934" s="10">
        <f t="shared" si="196"/>
        <v>30.478950000000001</v>
      </c>
      <c r="H934" s="13">
        <v>44161</v>
      </c>
      <c r="I934" s="16">
        <v>44501</v>
      </c>
      <c r="J934" s="17">
        <v>0.53850698242755979</v>
      </c>
      <c r="L934" s="40" t="str">
        <f t="shared" si="197"/>
        <v>4416244501</v>
      </c>
      <c r="M934" s="53">
        <f t="shared" si="198"/>
        <v>44501</v>
      </c>
      <c r="N934" s="8">
        <f>VLOOKUP(B934,Assumptions!$B$6:$D$1323,3,FALSE)</f>
        <v>0.73446</v>
      </c>
      <c r="O934" s="54">
        <f t="shared" si="199"/>
        <v>6.7580269730005602</v>
      </c>
      <c r="P934" s="31">
        <f>Assumptions!$H$15</f>
        <v>0.94496666666666673</v>
      </c>
      <c r="Q934" s="10">
        <f t="shared" si="200"/>
        <v>6.2894122219197639</v>
      </c>
    </row>
    <row r="935" spans="2:17" x14ac:dyDescent="0.25">
      <c r="B935" s="13">
        <v>44162</v>
      </c>
      <c r="C935" s="16">
        <v>44531</v>
      </c>
      <c r="D935" s="14">
        <v>6.0250000000000004</v>
      </c>
      <c r="E935" s="18">
        <v>2701</v>
      </c>
      <c r="F935" s="10">
        <f t="shared" si="196"/>
        <v>28.495550000000001</v>
      </c>
      <c r="H935" s="13">
        <v>44161</v>
      </c>
      <c r="I935" s="16">
        <v>44531</v>
      </c>
      <c r="J935" s="17">
        <v>0.50634700503075336</v>
      </c>
      <c r="L935" s="40" t="str">
        <f t="shared" si="197"/>
        <v>4416244531</v>
      </c>
      <c r="M935" s="53">
        <f t="shared" si="198"/>
        <v>44531</v>
      </c>
      <c r="N935" s="8">
        <f>VLOOKUP(B935,Assumptions!$B$6:$D$1323,3,FALSE)</f>
        <v>0.73446</v>
      </c>
      <c r="O935" s="54">
        <f t="shared" si="199"/>
        <v>7.1221723526563574</v>
      </c>
      <c r="P935" s="31">
        <f>Assumptions!$H$15</f>
        <v>0.94496666666666673</v>
      </c>
      <c r="Q935" s="10">
        <f t="shared" si="200"/>
        <v>6.63351746751517</v>
      </c>
    </row>
    <row r="936" spans="2:17" x14ac:dyDescent="0.25">
      <c r="B936" s="13">
        <v>44162</v>
      </c>
      <c r="C936" s="16">
        <v>44562</v>
      </c>
      <c r="D936" s="14">
        <v>6.2</v>
      </c>
      <c r="E936" s="18">
        <v>2344</v>
      </c>
      <c r="F936" s="10">
        <f t="shared" si="196"/>
        <v>24.729199999999999</v>
      </c>
      <c r="H936" s="13">
        <v>44161</v>
      </c>
      <c r="I936" s="16">
        <v>44562</v>
      </c>
      <c r="J936" s="17">
        <v>0.44169202612806119</v>
      </c>
      <c r="L936" s="40" t="str">
        <f t="shared" si="197"/>
        <v>4416244562</v>
      </c>
      <c r="M936" s="53">
        <f t="shared" si="198"/>
        <v>44562</v>
      </c>
      <c r="N936" s="8">
        <f>VLOOKUP(B936,Assumptions!$B$6:$D$1323,3,FALSE)</f>
        <v>0.73446</v>
      </c>
      <c r="O936" s="54">
        <f t="shared" si="199"/>
        <v>7.4314623309306125</v>
      </c>
      <c r="P936" s="31">
        <f>Assumptions!$H$15</f>
        <v>0.94496666666666673</v>
      </c>
      <c r="Q936" s="10">
        <f t="shared" si="200"/>
        <v>6.9257861873183986</v>
      </c>
    </row>
    <row r="937" spans="2:17" x14ac:dyDescent="0.25">
      <c r="B937" s="13">
        <v>44162</v>
      </c>
      <c r="C937" s="16">
        <v>44593</v>
      </c>
      <c r="D937" s="14">
        <v>6.2249999999999996</v>
      </c>
      <c r="E937" s="18">
        <v>1882</v>
      </c>
      <c r="F937" s="10">
        <f t="shared" si="196"/>
        <v>19.8551</v>
      </c>
      <c r="H937" s="13">
        <v>44161</v>
      </c>
      <c r="I937" s="16">
        <v>44593</v>
      </c>
      <c r="J937" s="17">
        <v>0.41734787848987775</v>
      </c>
      <c r="L937" s="40" t="str">
        <f t="shared" si="197"/>
        <v>4416244593</v>
      </c>
      <c r="M937" s="53">
        <f t="shared" si="198"/>
        <v>44593</v>
      </c>
      <c r="N937" s="8">
        <f>VLOOKUP(B937,Assumptions!$B$6:$D$1323,3,FALSE)</f>
        <v>0.73446</v>
      </c>
      <c r="O937" s="54">
        <f t="shared" si="199"/>
        <v>7.4951440888513279</v>
      </c>
      <c r="P937" s="31">
        <f>Assumptions!$H$15</f>
        <v>0.94496666666666673</v>
      </c>
      <c r="Q937" s="10">
        <f t="shared" si="200"/>
        <v>6.9859633258282106</v>
      </c>
    </row>
    <row r="938" spans="2:17" x14ac:dyDescent="0.25">
      <c r="B938" s="13">
        <v>44162</v>
      </c>
      <c r="C938" s="16">
        <v>44621</v>
      </c>
      <c r="D938" s="14">
        <v>6</v>
      </c>
      <c r="E938" s="18">
        <v>1847</v>
      </c>
      <c r="F938" s="10">
        <f t="shared" si="196"/>
        <v>19.485849999999999</v>
      </c>
      <c r="H938" s="13">
        <v>44161</v>
      </c>
      <c r="I938" s="16">
        <v>44621</v>
      </c>
      <c r="J938" s="17">
        <v>0.39140846430711029</v>
      </c>
      <c r="L938" s="40" t="str">
        <f t="shared" si="197"/>
        <v>4416244621</v>
      </c>
      <c r="M938" s="53">
        <f t="shared" si="198"/>
        <v>44621</v>
      </c>
      <c r="N938" s="8">
        <f>VLOOKUP(B938,Assumptions!$B$6:$D$1323,3,FALSE)</f>
        <v>0.73446</v>
      </c>
      <c r="O938" s="54">
        <f t="shared" si="199"/>
        <v>7.2382437542763016</v>
      </c>
      <c r="P938" s="31">
        <f>Assumptions!$H$15</f>
        <v>0.94496666666666673</v>
      </c>
      <c r="Q938" s="10">
        <f t="shared" si="200"/>
        <v>6.7432010729992964</v>
      </c>
    </row>
    <row r="939" spans="2:17" x14ac:dyDescent="0.25">
      <c r="B939" s="13">
        <v>44162</v>
      </c>
      <c r="C939" s="16">
        <v>44652</v>
      </c>
      <c r="D939" s="14">
        <v>5.3</v>
      </c>
      <c r="E939" s="18">
        <v>1186</v>
      </c>
      <c r="F939" s="10">
        <f t="shared" si="196"/>
        <v>12.5123</v>
      </c>
      <c r="H939" s="13">
        <v>44161</v>
      </c>
      <c r="I939" s="16">
        <v>44652</v>
      </c>
      <c r="J939" s="17">
        <v>0.35393796772895009</v>
      </c>
      <c r="L939" s="40" t="str">
        <f t="shared" si="197"/>
        <v>4416244652</v>
      </c>
      <c r="M939" s="53">
        <f t="shared" si="198"/>
        <v>44652</v>
      </c>
      <c r="N939" s="8">
        <f>VLOOKUP(B939,Assumptions!$B$6:$D$1323,3,FALSE)</f>
        <v>0.73446</v>
      </c>
      <c r="O939" s="54">
        <f t="shared" si="199"/>
        <v>6.3832073320929084</v>
      </c>
      <c r="P939" s="31">
        <f>Assumptions!$H$15</f>
        <v>0.94496666666666673</v>
      </c>
      <c r="Q939" s="10">
        <f t="shared" si="200"/>
        <v>5.9352201552500627</v>
      </c>
    </row>
    <row r="940" spans="2:17" x14ac:dyDescent="0.25">
      <c r="B940" s="13">
        <v>44162</v>
      </c>
      <c r="C940" s="16">
        <v>44682</v>
      </c>
      <c r="D940" s="14">
        <v>5.0750000000000002</v>
      </c>
      <c r="E940" s="18">
        <v>1186</v>
      </c>
      <c r="F940" s="10">
        <f t="shared" si="196"/>
        <v>12.5123</v>
      </c>
      <c r="H940" s="13">
        <v>44161</v>
      </c>
      <c r="I940" s="16">
        <v>44682</v>
      </c>
      <c r="J940" s="17">
        <v>0.33053432008031636</v>
      </c>
      <c r="L940" s="40" t="str">
        <f t="shared" si="197"/>
        <v>4416244682</v>
      </c>
      <c r="M940" s="53">
        <f t="shared" si="198"/>
        <v>44682</v>
      </c>
      <c r="N940" s="8">
        <f>VLOOKUP(B940,Assumptions!$B$6:$D$1323,3,FALSE)</f>
        <v>0.73446</v>
      </c>
      <c r="O940" s="54">
        <f t="shared" si="199"/>
        <v>6.12303442967956</v>
      </c>
      <c r="P940" s="31">
        <f>Assumptions!$H$15</f>
        <v>0.94496666666666673</v>
      </c>
      <c r="Q940" s="10">
        <f t="shared" si="200"/>
        <v>5.6893654348995293</v>
      </c>
    </row>
    <row r="941" spans="2:17" x14ac:dyDescent="0.25">
      <c r="B941" s="13">
        <v>44162</v>
      </c>
      <c r="C941" s="16">
        <v>44713</v>
      </c>
      <c r="D941" s="14">
        <v>5.0750000000000002</v>
      </c>
      <c r="E941" s="18">
        <v>1186</v>
      </c>
      <c r="F941" s="10">
        <f t="shared" si="196"/>
        <v>12.5123</v>
      </c>
      <c r="H941" s="13">
        <v>44161</v>
      </c>
      <c r="I941" s="16">
        <v>44713</v>
      </c>
      <c r="J941" s="17">
        <v>0.3502200379581058</v>
      </c>
      <c r="L941" s="40" t="str">
        <f t="shared" si="197"/>
        <v>4416244713</v>
      </c>
      <c r="M941" s="53">
        <f t="shared" si="198"/>
        <v>44713</v>
      </c>
      <c r="N941" s="8">
        <f>VLOOKUP(B941,Assumptions!$B$6:$D$1323,3,FALSE)</f>
        <v>0.73446</v>
      </c>
      <c r="O941" s="54">
        <f t="shared" si="199"/>
        <v>6.0976287599012284</v>
      </c>
      <c r="P941" s="31">
        <f>Assumptions!$H$15</f>
        <v>0.94496666666666673</v>
      </c>
      <c r="Q941" s="10">
        <f t="shared" si="200"/>
        <v>5.665357923814665</v>
      </c>
    </row>
    <row r="942" spans="2:17" x14ac:dyDescent="0.25">
      <c r="B942" s="13">
        <v>44162</v>
      </c>
      <c r="C942" s="16">
        <v>44743</v>
      </c>
      <c r="D942" s="14">
        <v>5.0250000000000004</v>
      </c>
      <c r="E942" s="18">
        <v>1209</v>
      </c>
      <c r="F942" s="10">
        <f t="shared" si="196"/>
        <v>12.754949999999999</v>
      </c>
      <c r="H942" s="13">
        <v>44161</v>
      </c>
      <c r="I942" s="16">
        <v>44743</v>
      </c>
      <c r="J942" s="17">
        <v>0.34939383134236263</v>
      </c>
      <c r="L942" s="40" t="str">
        <f t="shared" si="197"/>
        <v>4416244743</v>
      </c>
      <c r="M942" s="53">
        <f t="shared" si="198"/>
        <v>44743</v>
      </c>
      <c r="N942" s="8">
        <f>VLOOKUP(B942,Assumptions!$B$6:$D$1323,3,FALSE)</f>
        <v>0.73446</v>
      </c>
      <c r="O942" s="54">
        <f t="shared" si="199"/>
        <v>6.0341668549697447</v>
      </c>
      <c r="P942" s="31">
        <f>Assumptions!$H$15</f>
        <v>0.94496666666666673</v>
      </c>
      <c r="Q942" s="10">
        <f t="shared" si="200"/>
        <v>5.6053885390512441</v>
      </c>
    </row>
    <row r="943" spans="2:17" x14ac:dyDescent="0.25">
      <c r="B943" s="13">
        <v>44162</v>
      </c>
      <c r="C943" s="16">
        <v>44774</v>
      </c>
      <c r="D943" s="14">
        <v>5.125</v>
      </c>
      <c r="E943" s="18">
        <v>1209</v>
      </c>
      <c r="F943" s="10">
        <f t="shared" si="196"/>
        <v>12.754949999999999</v>
      </c>
      <c r="H943" s="13">
        <v>44161</v>
      </c>
      <c r="I943" s="16">
        <v>44774</v>
      </c>
      <c r="J943" s="17">
        <v>0.36334981824746748</v>
      </c>
      <c r="L943" s="40" t="str">
        <f t="shared" si="197"/>
        <v>4416244774</v>
      </c>
      <c r="M943" s="53">
        <f t="shared" si="198"/>
        <v>44774</v>
      </c>
      <c r="N943" s="8">
        <f>VLOOKUP(B943,Assumptions!$B$6:$D$1323,3,FALSE)</f>
        <v>0.73446</v>
      </c>
      <c r="O943" s="54">
        <f t="shared" si="199"/>
        <v>6.145212121221256</v>
      </c>
      <c r="P943" s="31">
        <f>Assumptions!$H$15</f>
        <v>0.94496666666666673</v>
      </c>
      <c r="Q943" s="10">
        <f t="shared" si="200"/>
        <v>5.7103226141500469</v>
      </c>
    </row>
    <row r="944" spans="2:17" x14ac:dyDescent="0.25">
      <c r="B944" s="13">
        <v>44162</v>
      </c>
      <c r="C944" s="16">
        <v>44805</v>
      </c>
      <c r="D944" s="14">
        <v>5.25</v>
      </c>
      <c r="E944" s="18">
        <v>1209</v>
      </c>
      <c r="F944" s="10">
        <f t="shared" si="196"/>
        <v>12.754949999999999</v>
      </c>
      <c r="H944" s="13">
        <v>44161</v>
      </c>
      <c r="I944" s="16">
        <v>44805</v>
      </c>
      <c r="J944" s="17">
        <v>0.41701529241661373</v>
      </c>
      <c r="L944" s="40" t="str">
        <f t="shared" si="197"/>
        <v>4416244805</v>
      </c>
      <c r="M944" s="53">
        <f t="shared" si="198"/>
        <v>44805</v>
      </c>
      <c r="N944" s="8">
        <f>VLOOKUP(B944,Assumptions!$B$6:$D$1323,3,FALSE)</f>
        <v>0.73446</v>
      </c>
      <c r="O944" s="54">
        <f t="shared" si="199"/>
        <v>6.2372738594978792</v>
      </c>
      <c r="P944" s="31">
        <f>Assumptions!$H$15</f>
        <v>0.94496666666666673</v>
      </c>
      <c r="Q944" s="10">
        <f t="shared" si="200"/>
        <v>5.7973178880968463</v>
      </c>
    </row>
    <row r="945" spans="2:17" x14ac:dyDescent="0.25">
      <c r="B945" s="13">
        <v>44162</v>
      </c>
      <c r="C945" s="16">
        <v>44835</v>
      </c>
      <c r="D945" s="14">
        <v>5.375</v>
      </c>
      <c r="E945" s="18">
        <v>753</v>
      </c>
      <c r="F945" s="10">
        <f t="shared" si="196"/>
        <v>7.9441499999999987</v>
      </c>
      <c r="H945" s="13">
        <v>44161</v>
      </c>
      <c r="I945" s="16">
        <v>44835</v>
      </c>
      <c r="J945" s="17">
        <v>0.46575933711631268</v>
      </c>
      <c r="L945" s="40" t="str">
        <f t="shared" si="197"/>
        <v>4416244835</v>
      </c>
      <c r="M945" s="53">
        <f t="shared" si="198"/>
        <v>44835</v>
      </c>
      <c r="N945" s="8">
        <f>VLOOKUP(B945,Assumptions!$B$6:$D$1323,3,FALSE)</f>
        <v>0.73446</v>
      </c>
      <c r="O945" s="54">
        <f t="shared" si="199"/>
        <v>6.335687015219083</v>
      </c>
      <c r="P945" s="31">
        <f>Assumptions!$H$15</f>
        <v>0.94496666666666673</v>
      </c>
      <c r="Q945" s="10">
        <f t="shared" si="200"/>
        <v>5.89031503981486</v>
      </c>
    </row>
    <row r="946" spans="2:17" x14ac:dyDescent="0.25">
      <c r="B946" s="13">
        <v>44162</v>
      </c>
      <c r="C946" s="16">
        <v>44866</v>
      </c>
      <c r="D946" s="14">
        <v>5.7249999999999996</v>
      </c>
      <c r="E946" s="18">
        <v>753</v>
      </c>
      <c r="F946" s="10">
        <f t="shared" si="196"/>
        <v>7.9441499999999987</v>
      </c>
      <c r="H946" s="13">
        <v>44161</v>
      </c>
      <c r="I946" s="16">
        <v>44866</v>
      </c>
      <c r="J946" s="17">
        <v>0.52060697452217142</v>
      </c>
      <c r="L946" s="40" t="str">
        <f t="shared" si="197"/>
        <v>4416244866</v>
      </c>
      <c r="M946" s="53">
        <f t="shared" si="198"/>
        <v>44866</v>
      </c>
      <c r="N946" s="8">
        <f>VLOOKUP(B946,Assumptions!$B$6:$D$1323,3,FALSE)</f>
        <v>0.73446</v>
      </c>
      <c r="O946" s="54">
        <f t="shared" si="199"/>
        <v>6.7165998935257054</v>
      </c>
      <c r="P946" s="31">
        <f>Assumptions!$H$15</f>
        <v>0.94496666666666673</v>
      </c>
      <c r="Q946" s="10">
        <f t="shared" si="200"/>
        <v>6.2502650127186747</v>
      </c>
    </row>
    <row r="947" spans="2:17" x14ac:dyDescent="0.25">
      <c r="B947" s="13">
        <v>44162</v>
      </c>
      <c r="C947" s="16">
        <v>44896</v>
      </c>
      <c r="D947" s="14">
        <v>6.2249999999999996</v>
      </c>
      <c r="E947" s="18">
        <v>753</v>
      </c>
      <c r="F947" s="10">
        <f t="shared" si="196"/>
        <v>7.9441499999999987</v>
      </c>
      <c r="H947" s="13">
        <v>44161</v>
      </c>
      <c r="I947" s="16">
        <v>44896</v>
      </c>
      <c r="J947" s="17">
        <v>0.50657250446827273</v>
      </c>
      <c r="L947" s="40" t="str">
        <f t="shared" si="197"/>
        <v>4416244896</v>
      </c>
      <c r="M947" s="53">
        <f t="shared" si="198"/>
        <v>44896</v>
      </c>
      <c r="N947" s="8">
        <f>VLOOKUP(B947,Assumptions!$B$6:$D$1323,3,FALSE)</f>
        <v>0.73446</v>
      </c>
      <c r="O947" s="54">
        <f t="shared" si="199"/>
        <v>7.37999403957323</v>
      </c>
      <c r="P947" s="31">
        <f>Assumptions!$H$15</f>
        <v>0.94496666666666673</v>
      </c>
      <c r="Q947" s="10">
        <f t="shared" si="200"/>
        <v>6.8771503675953838</v>
      </c>
    </row>
    <row r="948" spans="2:17" x14ac:dyDescent="0.25">
      <c r="B948" s="13">
        <v>44162</v>
      </c>
      <c r="C948" s="16">
        <v>44927</v>
      </c>
      <c r="D948" s="14">
        <v>6.3</v>
      </c>
      <c r="E948" s="18">
        <v>751</v>
      </c>
      <c r="F948" s="10">
        <f t="shared" si="196"/>
        <v>7.923049999999999</v>
      </c>
      <c r="H948" s="13">
        <v>44161</v>
      </c>
      <c r="I948" s="16">
        <v>44927</v>
      </c>
      <c r="J948" s="17">
        <v>0.43645312117071511</v>
      </c>
      <c r="L948" s="40" t="str">
        <f t="shared" si="197"/>
        <v>4416244927</v>
      </c>
      <c r="M948" s="53">
        <f t="shared" si="198"/>
        <v>44927</v>
      </c>
      <c r="N948" s="8">
        <f>VLOOKUP(B948,Assumptions!$B$6:$D$1323,3,FALSE)</f>
        <v>0.73446</v>
      </c>
      <c r="O948" s="54">
        <f t="shared" si="199"/>
        <v>7.5672798247999138</v>
      </c>
      <c r="P948" s="31">
        <f>Assumptions!$H$15</f>
        <v>0.94496666666666673</v>
      </c>
      <c r="Q948" s="10">
        <f t="shared" si="200"/>
        <v>7.0541291917750923</v>
      </c>
    </row>
    <row r="949" spans="2:17" x14ac:dyDescent="0.25">
      <c r="B949" s="13">
        <v>44180</v>
      </c>
      <c r="C949" s="16">
        <v>44197</v>
      </c>
      <c r="D949" s="14">
        <v>8.173</v>
      </c>
      <c r="E949" s="18">
        <v>11844</v>
      </c>
      <c r="F949" s="10">
        <f t="shared" si="196"/>
        <v>124.9542</v>
      </c>
      <c r="H949" s="13">
        <v>44175</v>
      </c>
      <c r="I949" s="16">
        <v>44197</v>
      </c>
      <c r="J949" s="17">
        <v>0.80713331399999999</v>
      </c>
      <c r="L949" s="40" t="str">
        <f t="shared" ref="L949:L972" si="201">B949&amp;M949</f>
        <v>4418044197</v>
      </c>
      <c r="M949" s="53">
        <f t="shared" ref="M949:M972" si="202">IF(C949="",NA(),C949)</f>
        <v>44197</v>
      </c>
      <c r="N949" s="8">
        <f>VLOOKUP(B949,Assumptions!$B$6:$D$1323,3,FALSE)</f>
        <v>0.75065999999999999</v>
      </c>
      <c r="O949" s="54">
        <f t="shared" ref="O949:O972" si="203">(D949-J949)/N949/mmbtu_gj</f>
        <v>9.3009673585191326</v>
      </c>
      <c r="P949" s="31">
        <f>Assumptions!$H$15</f>
        <v>0.94496666666666673</v>
      </c>
      <c r="Q949" s="10">
        <f t="shared" ref="Q949:Q972" si="204">(O949-opex_2017)*P949-transport_2017</f>
        <v>8.6924061215552975</v>
      </c>
    </row>
    <row r="950" spans="2:17" x14ac:dyDescent="0.25">
      <c r="B950" s="13">
        <v>44180</v>
      </c>
      <c r="C950" s="16">
        <v>44228</v>
      </c>
      <c r="D950" s="14">
        <v>10.6</v>
      </c>
      <c r="E950" s="18">
        <v>9168</v>
      </c>
      <c r="F950" s="10">
        <f t="shared" si="196"/>
        <v>96.722399999999993</v>
      </c>
      <c r="H950" s="13">
        <v>44175</v>
      </c>
      <c r="I950" s="16">
        <v>44228</v>
      </c>
      <c r="J950" s="17">
        <v>0.65480719600000004</v>
      </c>
      <c r="L950" s="40" t="str">
        <f t="shared" si="201"/>
        <v>4418044228</v>
      </c>
      <c r="M950" s="53">
        <f t="shared" si="202"/>
        <v>44228</v>
      </c>
      <c r="N950" s="8">
        <f>VLOOKUP(B950,Assumptions!$B$6:$D$1323,3,FALSE)</f>
        <v>0.75065999999999999</v>
      </c>
      <c r="O950" s="54">
        <f t="shared" si="203"/>
        <v>12.55791308577362</v>
      </c>
      <c r="P950" s="31">
        <f>Assumptions!$H$15</f>
        <v>0.94496666666666673</v>
      </c>
      <c r="Q950" s="10">
        <f t="shared" si="204"/>
        <v>11.770111268953213</v>
      </c>
    </row>
    <row r="951" spans="2:17" x14ac:dyDescent="0.25">
      <c r="B951" s="13">
        <v>44180</v>
      </c>
      <c r="C951" s="16">
        <v>44256</v>
      </c>
      <c r="D951" s="14">
        <v>7.875</v>
      </c>
      <c r="E951" s="18">
        <v>7522</v>
      </c>
      <c r="F951" s="10">
        <f t="shared" si="196"/>
        <v>79.357100000000003</v>
      </c>
      <c r="H951" s="13">
        <v>44175</v>
      </c>
      <c r="I951" s="16">
        <v>44256</v>
      </c>
      <c r="J951" s="17">
        <v>0.46435237699999998</v>
      </c>
      <c r="L951" s="40" t="str">
        <f t="shared" si="201"/>
        <v>4418044256</v>
      </c>
      <c r="M951" s="53">
        <f t="shared" si="202"/>
        <v>44256</v>
      </c>
      <c r="N951" s="8">
        <f>VLOOKUP(B951,Assumptions!$B$6:$D$1323,3,FALSE)</f>
        <v>0.75065999999999999</v>
      </c>
      <c r="O951" s="54">
        <f t="shared" si="203"/>
        <v>9.3575127795912429</v>
      </c>
      <c r="P951" s="31">
        <f>Assumptions!$H$15</f>
        <v>0.94496666666666673</v>
      </c>
      <c r="Q951" s="10">
        <f t="shared" si="204"/>
        <v>8.7458396596210726</v>
      </c>
    </row>
    <row r="952" spans="2:17" x14ac:dyDescent="0.25">
      <c r="B952" s="13">
        <v>44180</v>
      </c>
      <c r="C952" s="16">
        <v>44287</v>
      </c>
      <c r="D952" s="14">
        <v>6.0750000000000002</v>
      </c>
      <c r="E952" s="18">
        <v>5190</v>
      </c>
      <c r="F952" s="10">
        <f t="shared" si="196"/>
        <v>54.7545</v>
      </c>
      <c r="H952" s="13">
        <v>44175</v>
      </c>
      <c r="I952" s="16">
        <v>44287</v>
      </c>
      <c r="J952" s="17">
        <v>0.36975113500000001</v>
      </c>
      <c r="L952" s="40" t="str">
        <f t="shared" si="201"/>
        <v>4418044287</v>
      </c>
      <c r="M952" s="53">
        <f t="shared" si="202"/>
        <v>44287</v>
      </c>
      <c r="N952" s="8">
        <f>VLOOKUP(B952,Assumptions!$B$6:$D$1323,3,FALSE)</f>
        <v>0.75065999999999999</v>
      </c>
      <c r="O952" s="54">
        <f t="shared" si="203"/>
        <v>7.2040855105958572</v>
      </c>
      <c r="P952" s="31">
        <f>Assumptions!$H$15</f>
        <v>0.94496666666666673</v>
      </c>
      <c r="Q952" s="10">
        <f t="shared" si="204"/>
        <v>6.7109226713293992</v>
      </c>
    </row>
    <row r="953" spans="2:17" x14ac:dyDescent="0.25">
      <c r="B953" s="13">
        <v>44180</v>
      </c>
      <c r="C953" s="16">
        <v>44317</v>
      </c>
      <c r="D953" s="14">
        <v>5.6260000000000003</v>
      </c>
      <c r="E953" s="18">
        <v>5217</v>
      </c>
      <c r="F953" s="10">
        <f t="shared" si="196"/>
        <v>55.039349999999999</v>
      </c>
      <c r="H953" s="13">
        <v>44175</v>
      </c>
      <c r="I953" s="16">
        <v>44317</v>
      </c>
      <c r="J953" s="17">
        <v>0.36064355999999997</v>
      </c>
      <c r="L953" s="40" t="str">
        <f t="shared" si="201"/>
        <v>4418044317</v>
      </c>
      <c r="M953" s="53">
        <f t="shared" si="202"/>
        <v>44317</v>
      </c>
      <c r="N953" s="8">
        <f>VLOOKUP(B953,Assumptions!$B$6:$D$1323,3,FALSE)</f>
        <v>0.75065999999999999</v>
      </c>
      <c r="O953" s="54">
        <f t="shared" si="203"/>
        <v>6.6486281203662427</v>
      </c>
      <c r="P953" s="31">
        <f>Assumptions!$H$15</f>
        <v>0.94496666666666673</v>
      </c>
      <c r="Q953" s="10">
        <f t="shared" si="204"/>
        <v>6.1860339528087547</v>
      </c>
    </row>
    <row r="954" spans="2:17" x14ac:dyDescent="0.25">
      <c r="B954" s="13">
        <v>44180</v>
      </c>
      <c r="C954" s="16">
        <v>44348</v>
      </c>
      <c r="D954" s="14">
        <v>5.55</v>
      </c>
      <c r="E954" s="18">
        <v>4377</v>
      </c>
      <c r="F954" s="10">
        <f t="shared" si="196"/>
        <v>46.177349999999997</v>
      </c>
      <c r="H954" s="13">
        <v>44175</v>
      </c>
      <c r="I954" s="16">
        <v>44348</v>
      </c>
      <c r="J954" s="17">
        <v>0.36407365800000002</v>
      </c>
      <c r="L954" s="40" t="str">
        <f t="shared" si="201"/>
        <v>4418044348</v>
      </c>
      <c r="M954" s="53">
        <f t="shared" si="202"/>
        <v>44348</v>
      </c>
      <c r="N954" s="8">
        <f>VLOOKUP(B954,Assumptions!$B$6:$D$1323,3,FALSE)</f>
        <v>0.75065999999999999</v>
      </c>
      <c r="O954" s="54">
        <f t="shared" si="203"/>
        <v>6.5483307921256788</v>
      </c>
      <c r="P954" s="31">
        <f>Assumptions!$H$15</f>
        <v>0.94496666666666673</v>
      </c>
      <c r="Q954" s="10">
        <f t="shared" si="204"/>
        <v>6.0912563208656962</v>
      </c>
    </row>
    <row r="955" spans="2:17" x14ac:dyDescent="0.25">
      <c r="B955" s="13">
        <v>44180</v>
      </c>
      <c r="C955" s="16">
        <v>44378</v>
      </c>
      <c r="D955" s="14">
        <v>5.5750000000000002</v>
      </c>
      <c r="E955" s="18">
        <v>5310</v>
      </c>
      <c r="F955" s="10">
        <f t="shared" si="196"/>
        <v>56.020499999999998</v>
      </c>
      <c r="H955" s="13">
        <v>44175</v>
      </c>
      <c r="I955" s="16">
        <v>44378</v>
      </c>
      <c r="J955" s="17">
        <v>0.37093043999999997</v>
      </c>
      <c r="L955" s="40" t="str">
        <f t="shared" si="201"/>
        <v>4418044378</v>
      </c>
      <c r="M955" s="53">
        <f t="shared" si="202"/>
        <v>44378</v>
      </c>
      <c r="N955" s="8">
        <f>VLOOKUP(B955,Assumptions!$B$6:$D$1323,3,FALSE)</f>
        <v>0.75065999999999999</v>
      </c>
      <c r="O955" s="54">
        <f t="shared" si="203"/>
        <v>6.5712404490051926</v>
      </c>
      <c r="P955" s="31">
        <f>Assumptions!$H$15</f>
        <v>0.94496666666666673</v>
      </c>
      <c r="Q955" s="10">
        <f t="shared" si="204"/>
        <v>6.1129051829616072</v>
      </c>
    </row>
    <row r="956" spans="2:17" x14ac:dyDescent="0.25">
      <c r="B956" s="13">
        <v>44180</v>
      </c>
      <c r="C956" s="16">
        <v>44409</v>
      </c>
      <c r="D956" s="14">
        <v>5.6550000000000002</v>
      </c>
      <c r="E956" s="18">
        <v>5070</v>
      </c>
      <c r="F956" s="10">
        <f t="shared" si="196"/>
        <v>53.488500000000002</v>
      </c>
      <c r="H956" s="13">
        <v>44175</v>
      </c>
      <c r="I956" s="16">
        <v>44409</v>
      </c>
      <c r="J956" s="17">
        <v>0.40883158800000002</v>
      </c>
      <c r="L956" s="40" t="str">
        <f t="shared" si="201"/>
        <v>4418044409</v>
      </c>
      <c r="M956" s="53">
        <f t="shared" si="202"/>
        <v>44409</v>
      </c>
      <c r="N956" s="8">
        <f>VLOOKUP(B956,Assumptions!$B$6:$D$1323,3,FALSE)</f>
        <v>0.75065999999999999</v>
      </c>
      <c r="O956" s="54">
        <f t="shared" si="203"/>
        <v>6.624399169489144</v>
      </c>
      <c r="P956" s="31">
        <f>Assumptions!$H$15</f>
        <v>0.94496666666666673</v>
      </c>
      <c r="Q956" s="10">
        <f t="shared" si="204"/>
        <v>6.163138401861592</v>
      </c>
    </row>
    <row r="957" spans="2:17" x14ac:dyDescent="0.25">
      <c r="B957" s="13">
        <v>44180</v>
      </c>
      <c r="C957" s="16">
        <v>44440</v>
      </c>
      <c r="D957" s="14">
        <v>5.75</v>
      </c>
      <c r="E957" s="18">
        <v>5393</v>
      </c>
      <c r="F957" s="10">
        <f t="shared" si="196"/>
        <v>56.896149999999999</v>
      </c>
      <c r="H957" s="13">
        <v>44175</v>
      </c>
      <c r="I957" s="16">
        <v>44440</v>
      </c>
      <c r="J957" s="17">
        <v>0.452924671</v>
      </c>
      <c r="L957" s="40" t="str">
        <f t="shared" si="201"/>
        <v>4418044440</v>
      </c>
      <c r="M957" s="53">
        <f t="shared" si="202"/>
        <v>44440</v>
      </c>
      <c r="N957" s="8">
        <f>VLOOKUP(B957,Assumptions!$B$6:$D$1323,3,FALSE)</f>
        <v>0.75065999999999999</v>
      </c>
      <c r="O957" s="54">
        <f t="shared" si="203"/>
        <v>6.6886799382735926</v>
      </c>
      <c r="P957" s="31">
        <f>Assumptions!$H$15</f>
        <v>0.94496666666666673</v>
      </c>
      <c r="Q957" s="10">
        <f t="shared" si="204"/>
        <v>6.2238815856706031</v>
      </c>
    </row>
    <row r="958" spans="2:17" x14ac:dyDescent="0.25">
      <c r="B958" s="13">
        <v>44180</v>
      </c>
      <c r="C958" s="16">
        <v>44470</v>
      </c>
      <c r="D958" s="14">
        <v>5.95</v>
      </c>
      <c r="E958" s="18">
        <v>2894</v>
      </c>
      <c r="F958" s="10">
        <f t="shared" si="196"/>
        <v>30.531700000000001</v>
      </c>
      <c r="H958" s="13">
        <v>44175</v>
      </c>
      <c r="I958" s="16">
        <v>44470</v>
      </c>
      <c r="J958" s="17">
        <v>0.50613498999999995</v>
      </c>
      <c r="L958" s="40" t="str">
        <f t="shared" si="201"/>
        <v>4418044470</v>
      </c>
      <c r="M958" s="53">
        <f t="shared" si="202"/>
        <v>44470</v>
      </c>
      <c r="N958" s="8">
        <f>VLOOKUP(B958,Assumptions!$B$6:$D$1323,3,FALSE)</f>
        <v>0.75065999999999999</v>
      </c>
      <c r="O958" s="54">
        <f t="shared" si="203"/>
        <v>6.8740330120868052</v>
      </c>
      <c r="P958" s="31">
        <f>Assumptions!$H$15</f>
        <v>0.94496666666666673</v>
      </c>
      <c r="Q958" s="10">
        <f t="shared" si="204"/>
        <v>6.3990340619882957</v>
      </c>
    </row>
    <row r="959" spans="2:17" x14ac:dyDescent="0.25">
      <c r="B959" s="13">
        <v>44180</v>
      </c>
      <c r="C959" s="16">
        <v>44501</v>
      </c>
      <c r="D959" s="14">
        <v>6.45</v>
      </c>
      <c r="E959" s="18">
        <v>3112</v>
      </c>
      <c r="F959" s="10">
        <f t="shared" si="196"/>
        <v>32.831599999999995</v>
      </c>
      <c r="H959" s="13">
        <v>44175</v>
      </c>
      <c r="I959" s="16">
        <v>44501</v>
      </c>
      <c r="J959" s="17">
        <v>0.55640795499999995</v>
      </c>
      <c r="L959" s="40" t="str">
        <f t="shared" si="201"/>
        <v>4418044501</v>
      </c>
      <c r="M959" s="53">
        <f t="shared" si="202"/>
        <v>44501</v>
      </c>
      <c r="N959" s="8">
        <f>VLOOKUP(B959,Assumptions!$B$6:$D$1323,3,FALSE)</f>
        <v>0.75065999999999999</v>
      </c>
      <c r="O959" s="54">
        <f t="shared" si="203"/>
        <v>7.4419086811820456</v>
      </c>
      <c r="P959" s="31">
        <f>Assumptions!$H$15</f>
        <v>0.94496666666666673</v>
      </c>
      <c r="Q959" s="10">
        <f t="shared" si="204"/>
        <v>6.9356576400943277</v>
      </c>
    </row>
    <row r="960" spans="2:17" x14ac:dyDescent="0.25">
      <c r="B960" s="13">
        <v>44180</v>
      </c>
      <c r="C960" s="16">
        <v>44531</v>
      </c>
      <c r="D960" s="14">
        <v>6.8</v>
      </c>
      <c r="E960" s="18">
        <v>2692</v>
      </c>
      <c r="F960" s="10">
        <f t="shared" si="196"/>
        <v>28.400600000000001</v>
      </c>
      <c r="H960" s="13">
        <v>44175</v>
      </c>
      <c r="I960" s="16">
        <v>44531</v>
      </c>
      <c r="J960" s="17">
        <v>0.52288771499999998</v>
      </c>
      <c r="L960" s="40" t="str">
        <f t="shared" si="201"/>
        <v>4418044531</v>
      </c>
      <c r="M960" s="53">
        <f t="shared" si="202"/>
        <v>44531</v>
      </c>
      <c r="N960" s="8">
        <f>VLOOKUP(B960,Assumptions!$B$6:$D$1323,3,FALSE)</f>
        <v>0.75065999999999999</v>
      </c>
      <c r="O960" s="54">
        <f t="shared" si="203"/>
        <v>7.9261842438054204</v>
      </c>
      <c r="P960" s="31">
        <f>Assumptions!$H$15</f>
        <v>0.94496666666666673</v>
      </c>
      <c r="Q960" s="10">
        <f t="shared" si="204"/>
        <v>7.3932819042546631</v>
      </c>
    </row>
    <row r="961" spans="2:17" x14ac:dyDescent="0.25">
      <c r="B961" s="13">
        <v>44180</v>
      </c>
      <c r="C961" s="16">
        <v>44562</v>
      </c>
      <c r="D961" s="14">
        <v>6.95</v>
      </c>
      <c r="E961" s="18">
        <v>2492</v>
      </c>
      <c r="F961" s="10">
        <f t="shared" si="196"/>
        <v>26.290600000000001</v>
      </c>
      <c r="H961" s="13">
        <v>44175</v>
      </c>
      <c r="I961" s="16">
        <v>44562</v>
      </c>
      <c r="J961" s="17">
        <v>0.44999193700000001</v>
      </c>
      <c r="L961" s="40" t="str">
        <f t="shared" si="201"/>
        <v>4418044562</v>
      </c>
      <c r="M961" s="53">
        <f t="shared" si="202"/>
        <v>44562</v>
      </c>
      <c r="N961" s="8">
        <f>VLOOKUP(B961,Assumptions!$B$6:$D$1323,3,FALSE)</f>
        <v>0.75065999999999999</v>
      </c>
      <c r="O961" s="54">
        <f t="shared" si="203"/>
        <v>8.2076373903129554</v>
      </c>
      <c r="P961" s="31">
        <f>Assumptions!$H$15</f>
        <v>0.94496666666666673</v>
      </c>
      <c r="Q961" s="10">
        <f t="shared" si="204"/>
        <v>7.6592457459327328</v>
      </c>
    </row>
    <row r="962" spans="2:17" x14ac:dyDescent="0.25">
      <c r="B962" s="13">
        <v>44180</v>
      </c>
      <c r="C962" s="16">
        <v>44593</v>
      </c>
      <c r="D962" s="14">
        <v>6.95</v>
      </c>
      <c r="E962" s="18">
        <v>2030</v>
      </c>
      <c r="F962" s="10">
        <f t="shared" si="196"/>
        <v>21.416499999999999</v>
      </c>
      <c r="H962" s="13">
        <v>44175</v>
      </c>
      <c r="I962" s="16">
        <v>44593</v>
      </c>
      <c r="J962" s="17">
        <v>0.42500953000000002</v>
      </c>
      <c r="L962" s="40" t="str">
        <f t="shared" si="201"/>
        <v>4418044593</v>
      </c>
      <c r="M962" s="53">
        <f t="shared" si="202"/>
        <v>44593</v>
      </c>
      <c r="N962" s="8">
        <f>VLOOKUP(B962,Assumptions!$B$6:$D$1323,3,FALSE)</f>
        <v>0.75065999999999999</v>
      </c>
      <c r="O962" s="54">
        <f t="shared" si="203"/>
        <v>8.2391829723808296</v>
      </c>
      <c r="P962" s="31">
        <f>Assumptions!$H$15</f>
        <v>0.94496666666666673</v>
      </c>
      <c r="Q962" s="10">
        <f t="shared" si="204"/>
        <v>7.6890552694674712</v>
      </c>
    </row>
    <row r="963" spans="2:17" x14ac:dyDescent="0.25">
      <c r="B963" s="13">
        <v>44180</v>
      </c>
      <c r="C963" s="16">
        <v>44621</v>
      </c>
      <c r="D963" s="14">
        <v>6.7249999999999996</v>
      </c>
      <c r="E963" s="18">
        <v>1990</v>
      </c>
      <c r="F963" s="10">
        <f t="shared" si="196"/>
        <v>20.994499999999999</v>
      </c>
      <c r="H963" s="13">
        <v>44175</v>
      </c>
      <c r="I963" s="16">
        <v>44621</v>
      </c>
      <c r="J963" s="17">
        <v>0.39892001199999999</v>
      </c>
      <c r="L963" s="40" t="str">
        <f t="shared" si="201"/>
        <v>4418044621</v>
      </c>
      <c r="M963" s="53">
        <f t="shared" si="202"/>
        <v>44621</v>
      </c>
      <c r="N963" s="8">
        <f>VLOOKUP(B963,Assumptions!$B$6:$D$1323,3,FALSE)</f>
        <v>0.75065999999999999</v>
      </c>
      <c r="O963" s="54">
        <f t="shared" si="203"/>
        <v>7.9880163440374687</v>
      </c>
      <c r="P963" s="31">
        <f>Assumptions!$H$15</f>
        <v>0.94496666666666673</v>
      </c>
      <c r="Q963" s="10">
        <f t="shared" si="204"/>
        <v>7.4517111779039409</v>
      </c>
    </row>
    <row r="964" spans="2:17" x14ac:dyDescent="0.25">
      <c r="B964" s="13">
        <v>44180</v>
      </c>
      <c r="C964" s="16">
        <v>44652</v>
      </c>
      <c r="D964" s="14">
        <v>5.7249999999999996</v>
      </c>
      <c r="E964" s="18">
        <v>1223</v>
      </c>
      <c r="F964" s="10">
        <f t="shared" si="196"/>
        <v>12.90265</v>
      </c>
      <c r="H964" s="13">
        <v>44175</v>
      </c>
      <c r="I964" s="16">
        <v>44652</v>
      </c>
      <c r="J964" s="17">
        <v>0.35806963800000002</v>
      </c>
      <c r="L964" s="40" t="str">
        <f t="shared" si="201"/>
        <v>4418044652</v>
      </c>
      <c r="M964" s="53">
        <f t="shared" si="202"/>
        <v>44652</v>
      </c>
      <c r="N964" s="8">
        <f>VLOOKUP(B964,Assumptions!$B$6:$D$1323,3,FALSE)</f>
        <v>0.75065999999999999</v>
      </c>
      <c r="O964" s="54">
        <f t="shared" si="203"/>
        <v>6.7768867182029897</v>
      </c>
      <c r="P964" s="31">
        <f>Assumptions!$H$15</f>
        <v>0.94496666666666673</v>
      </c>
      <c r="Q964" s="10">
        <f t="shared" si="204"/>
        <v>6.3072340524778863</v>
      </c>
    </row>
    <row r="965" spans="2:17" x14ac:dyDescent="0.25">
      <c r="B965" s="13">
        <v>44180</v>
      </c>
      <c r="C965" s="16">
        <v>44682</v>
      </c>
      <c r="D965" s="14">
        <v>5.5</v>
      </c>
      <c r="E965" s="18">
        <v>1223</v>
      </c>
      <c r="F965" s="10">
        <f t="shared" si="196"/>
        <v>12.90265</v>
      </c>
      <c r="H965" s="13">
        <v>44175</v>
      </c>
      <c r="I965" s="16">
        <v>44682</v>
      </c>
      <c r="J965" s="17">
        <v>0.33451588599999998</v>
      </c>
      <c r="L965" s="40" t="str">
        <f t="shared" si="201"/>
        <v>4418044682</v>
      </c>
      <c r="M965" s="53">
        <f t="shared" si="202"/>
        <v>44682</v>
      </c>
      <c r="N965" s="8">
        <f>VLOOKUP(B965,Assumptions!$B$6:$D$1323,3,FALSE)</f>
        <v>0.75065999999999999</v>
      </c>
      <c r="O965" s="54">
        <f t="shared" si="203"/>
        <v>6.5225181480107928</v>
      </c>
      <c r="P965" s="31">
        <f>Assumptions!$H$15</f>
        <v>0.94496666666666673</v>
      </c>
      <c r="Q965" s="10">
        <f t="shared" si="204"/>
        <v>6.0668642325985997</v>
      </c>
    </row>
    <row r="966" spans="2:17" x14ac:dyDescent="0.25">
      <c r="B966" s="13">
        <v>44180</v>
      </c>
      <c r="C966" s="16">
        <v>44713</v>
      </c>
      <c r="D966" s="14">
        <v>5.4749999999999996</v>
      </c>
      <c r="E966" s="18">
        <v>1223</v>
      </c>
      <c r="F966" s="10">
        <f t="shared" si="196"/>
        <v>12.90265</v>
      </c>
      <c r="H966" s="13">
        <v>44175</v>
      </c>
      <c r="I966" s="16">
        <v>44713</v>
      </c>
      <c r="J966" s="17">
        <v>0.35363839699999999</v>
      </c>
      <c r="L966" s="40" t="str">
        <f t="shared" si="201"/>
        <v>4418044713</v>
      </c>
      <c r="M966" s="53">
        <f t="shared" si="202"/>
        <v>44713</v>
      </c>
      <c r="N966" s="8">
        <f>VLOOKUP(B966,Assumptions!$B$6:$D$1323,3,FALSE)</f>
        <v>0.75065999999999999</v>
      </c>
      <c r="O966" s="54">
        <f t="shared" si="203"/>
        <v>6.4668041292698764</v>
      </c>
      <c r="P966" s="31">
        <f>Assumptions!$H$15</f>
        <v>0.94496666666666673</v>
      </c>
      <c r="Q966" s="10">
        <f t="shared" si="204"/>
        <v>6.014216342022392</v>
      </c>
    </row>
    <row r="967" spans="2:17" x14ac:dyDescent="0.25">
      <c r="B967" s="13">
        <v>44180</v>
      </c>
      <c r="C967" s="16">
        <v>44743</v>
      </c>
      <c r="D967" s="14">
        <v>5.375</v>
      </c>
      <c r="E967" s="18">
        <v>1230</v>
      </c>
      <c r="F967" s="10">
        <f t="shared" si="196"/>
        <v>12.9765</v>
      </c>
      <c r="H967" s="13">
        <v>44175</v>
      </c>
      <c r="I967" s="16">
        <v>44743</v>
      </c>
      <c r="J967" s="17">
        <v>0.35258703499999999</v>
      </c>
      <c r="L967" s="40" t="str">
        <f t="shared" si="201"/>
        <v>4418044743</v>
      </c>
      <c r="M967" s="53">
        <f t="shared" si="202"/>
        <v>44743</v>
      </c>
      <c r="N967" s="8">
        <f>VLOOKUP(B967,Assumptions!$B$6:$D$1323,3,FALSE)</f>
        <v>0.75065999999999999</v>
      </c>
      <c r="O967" s="54">
        <f t="shared" si="203"/>
        <v>6.3418605087238875</v>
      </c>
      <c r="P967" s="31">
        <f>Assumptions!$H$15</f>
        <v>0.94496666666666673</v>
      </c>
      <c r="Q967" s="10">
        <f t="shared" si="204"/>
        <v>5.896148785393784</v>
      </c>
    </row>
    <row r="968" spans="2:17" x14ac:dyDescent="0.25">
      <c r="B968" s="13">
        <v>44180</v>
      </c>
      <c r="C968" s="16">
        <v>44774</v>
      </c>
      <c r="D968" s="14">
        <v>5.4749999999999996</v>
      </c>
      <c r="E968" s="18">
        <v>1230</v>
      </c>
      <c r="F968" s="10">
        <f t="shared" si="196"/>
        <v>12.9765</v>
      </c>
      <c r="H968" s="13">
        <v>44175</v>
      </c>
      <c r="I968" s="16">
        <v>44774</v>
      </c>
      <c r="J968" s="17">
        <v>0.36639291899999998</v>
      </c>
      <c r="L968" s="40" t="str">
        <f t="shared" si="201"/>
        <v>4418044774</v>
      </c>
      <c r="M968" s="53">
        <f t="shared" si="202"/>
        <v>44774</v>
      </c>
      <c r="N968" s="8">
        <f>VLOOKUP(B968,Assumptions!$B$6:$D$1323,3,FALSE)</f>
        <v>0.75065999999999999</v>
      </c>
      <c r="O968" s="54">
        <f t="shared" si="203"/>
        <v>6.4506988428382082</v>
      </c>
      <c r="P968" s="31">
        <f>Assumptions!$H$15</f>
        <v>0.94496666666666673</v>
      </c>
      <c r="Q968" s="10">
        <f t="shared" si="204"/>
        <v>5.998997383187346</v>
      </c>
    </row>
    <row r="969" spans="2:17" x14ac:dyDescent="0.25">
      <c r="B969" s="13">
        <v>44180</v>
      </c>
      <c r="C969" s="16">
        <v>44805</v>
      </c>
      <c r="D969" s="14">
        <v>5.5750000000000002</v>
      </c>
      <c r="E969" s="18">
        <v>1230</v>
      </c>
      <c r="F969" s="10">
        <f t="shared" ref="F969:F1032" si="205">E969*10000*mmbtu_gj/1000000</f>
        <v>12.9765</v>
      </c>
      <c r="H969" s="13">
        <v>44175</v>
      </c>
      <c r="I969" s="16">
        <v>44805</v>
      </c>
      <c r="J969" s="17">
        <v>0.41949518600000002</v>
      </c>
      <c r="L969" s="40" t="str">
        <f t="shared" si="201"/>
        <v>4418044805</v>
      </c>
      <c r="M969" s="53">
        <f t="shared" si="202"/>
        <v>44805</v>
      </c>
      <c r="N969" s="8">
        <f>VLOOKUP(B969,Assumptions!$B$6:$D$1323,3,FALSE)</f>
        <v>0.75065999999999999</v>
      </c>
      <c r="O969" s="54">
        <f t="shared" si="203"/>
        <v>6.5099171673634952</v>
      </c>
      <c r="P969" s="31">
        <f>Assumptions!$H$15</f>
        <v>0.94496666666666673</v>
      </c>
      <c r="Q969" s="10">
        <f t="shared" si="204"/>
        <v>6.0549567259195918</v>
      </c>
    </row>
    <row r="970" spans="2:17" x14ac:dyDescent="0.25">
      <c r="B970" s="13">
        <v>44180</v>
      </c>
      <c r="C970" s="16">
        <v>44835</v>
      </c>
      <c r="D970" s="14">
        <v>5.65</v>
      </c>
      <c r="E970" s="18">
        <v>741</v>
      </c>
      <c r="F970" s="10">
        <f t="shared" si="205"/>
        <v>7.8175499999999998</v>
      </c>
      <c r="H970" s="13">
        <v>44175</v>
      </c>
      <c r="I970" s="16">
        <v>44835</v>
      </c>
      <c r="J970" s="17">
        <v>0.46767602400000002</v>
      </c>
      <c r="L970" s="40" t="str">
        <f t="shared" si="201"/>
        <v>4418044835</v>
      </c>
      <c r="M970" s="53">
        <f t="shared" si="202"/>
        <v>44835</v>
      </c>
      <c r="N970" s="8">
        <f>VLOOKUP(B970,Assumptions!$B$6:$D$1323,3,FALSE)</f>
        <v>0.75065999999999999</v>
      </c>
      <c r="O970" s="54">
        <f t="shared" si="203"/>
        <v>6.5437820417874297</v>
      </c>
      <c r="P970" s="31">
        <f>Assumptions!$H$15</f>
        <v>0.94496666666666673</v>
      </c>
      <c r="Q970" s="10">
        <f t="shared" si="204"/>
        <v>6.0869579034210624</v>
      </c>
    </row>
    <row r="971" spans="2:17" x14ac:dyDescent="0.25">
      <c r="B971" s="13">
        <v>44180</v>
      </c>
      <c r="C971" s="16">
        <v>44866</v>
      </c>
      <c r="D971" s="14">
        <v>6.0250000000000004</v>
      </c>
      <c r="E971" s="18">
        <v>741</v>
      </c>
      <c r="F971" s="10">
        <f t="shared" si="205"/>
        <v>7.8175499999999998</v>
      </c>
      <c r="H971" s="13">
        <v>44175</v>
      </c>
      <c r="I971" s="16">
        <v>44866</v>
      </c>
      <c r="J971" s="17">
        <v>0.522936764</v>
      </c>
      <c r="L971" s="40" t="str">
        <f t="shared" si="201"/>
        <v>4418044866</v>
      </c>
      <c r="M971" s="53">
        <f t="shared" si="202"/>
        <v>44866</v>
      </c>
      <c r="N971" s="8">
        <f>VLOOKUP(B971,Assumptions!$B$6:$D$1323,3,FALSE)</f>
        <v>0.75065999999999999</v>
      </c>
      <c r="O971" s="54">
        <f t="shared" si="203"/>
        <v>6.9475206033540422</v>
      </c>
      <c r="P971" s="31">
        <f>Assumptions!$H$15</f>
        <v>0.94496666666666673</v>
      </c>
      <c r="Q971" s="10">
        <f t="shared" si="204"/>
        <v>6.4684773861494591</v>
      </c>
    </row>
    <row r="972" spans="2:17" x14ac:dyDescent="0.25">
      <c r="B972" s="13">
        <v>44180</v>
      </c>
      <c r="C972" s="16">
        <v>44896</v>
      </c>
      <c r="D972" s="14">
        <v>6.5750000000000002</v>
      </c>
      <c r="E972" s="18">
        <v>741</v>
      </c>
      <c r="F972" s="10">
        <f t="shared" si="205"/>
        <v>7.8175499999999998</v>
      </c>
      <c r="H972" s="13">
        <v>44175</v>
      </c>
      <c r="I972" s="16">
        <v>44896</v>
      </c>
      <c r="J972" s="17">
        <v>0.50939044899999997</v>
      </c>
      <c r="L972" s="40" t="str">
        <f t="shared" si="201"/>
        <v>4418044896</v>
      </c>
      <c r="M972" s="53">
        <f t="shared" si="202"/>
        <v>44896</v>
      </c>
      <c r="N972" s="8">
        <f>VLOOKUP(B972,Assumptions!$B$6:$D$1323,3,FALSE)</f>
        <v>0.75065999999999999</v>
      </c>
      <c r="O972" s="54">
        <f t="shared" si="203"/>
        <v>7.6591172292868865</v>
      </c>
      <c r="P972" s="31">
        <f>Assumptions!$H$15</f>
        <v>0.94496666666666673</v>
      </c>
      <c r="Q972" s="10">
        <f t="shared" si="204"/>
        <v>7.1409124777684658</v>
      </c>
    </row>
    <row r="973" spans="2:17" x14ac:dyDescent="0.25">
      <c r="B973" s="13">
        <v>44196</v>
      </c>
      <c r="C973" s="16">
        <v>44228</v>
      </c>
      <c r="D973" s="14">
        <v>14.3</v>
      </c>
      <c r="E973" s="18">
        <v>12548</v>
      </c>
      <c r="F973" s="10">
        <f t="shared" si="205"/>
        <v>132.38139999999999</v>
      </c>
      <c r="H973" s="13">
        <v>44195</v>
      </c>
      <c r="I973" s="16">
        <v>44228</v>
      </c>
      <c r="J973" s="17">
        <v>1.0143067062022948</v>
      </c>
      <c r="L973" s="40" t="str">
        <f t="shared" ref="L973:L995" si="206">B973&amp;M973</f>
        <v>4419644228</v>
      </c>
      <c r="M973" s="53">
        <f t="shared" ref="M973:M995" si="207">IF(C973="",NA(),C973)</f>
        <v>44228</v>
      </c>
      <c r="N973" s="8">
        <f>VLOOKUP(B973,Assumptions!$B$6:$D$1323,3,FALSE)</f>
        <v>0.7617799999999999</v>
      </c>
      <c r="O973" s="54">
        <f t="shared" ref="O973:O995" si="208">(D973-J973)/N973/mmbtu_gj</f>
        <v>16.531116873809406</v>
      </c>
      <c r="P973" s="31">
        <f>Assumptions!$H$15</f>
        <v>0.94496666666666673</v>
      </c>
      <c r="Q973" s="10">
        <f t="shared" ref="Q973:Q995" si="209">(O973-opex_2017)*P973-transport_2017</f>
        <v>15.524656408520764</v>
      </c>
    </row>
    <row r="974" spans="2:17" x14ac:dyDescent="0.25">
      <c r="B974" s="13">
        <v>44196</v>
      </c>
      <c r="C974" s="16">
        <v>44256</v>
      </c>
      <c r="D974" s="14">
        <v>10.199999999999999</v>
      </c>
      <c r="E974" s="18">
        <v>7322</v>
      </c>
      <c r="F974" s="10">
        <f t="shared" si="205"/>
        <v>77.247100000000003</v>
      </c>
      <c r="H974" s="13">
        <v>44195</v>
      </c>
      <c r="I974" s="16">
        <v>44256</v>
      </c>
      <c r="J974" s="17">
        <v>0.61939493614212404</v>
      </c>
      <c r="L974" s="40" t="str">
        <f t="shared" si="206"/>
        <v>4419644256</v>
      </c>
      <c r="M974" s="53">
        <f t="shared" si="207"/>
        <v>44256</v>
      </c>
      <c r="N974" s="8">
        <f>VLOOKUP(B974,Assumptions!$B$6:$D$1323,3,FALSE)</f>
        <v>0.7617799999999999</v>
      </c>
      <c r="O974" s="54">
        <f t="shared" si="208"/>
        <v>11.920951246585076</v>
      </c>
      <c r="P974" s="31">
        <f>Assumptions!$H$15</f>
        <v>0.94496666666666673</v>
      </c>
      <c r="Q974" s="10">
        <f t="shared" si="209"/>
        <v>11.168203562981345</v>
      </c>
    </row>
    <row r="975" spans="2:17" x14ac:dyDescent="0.25">
      <c r="B975" s="13">
        <v>44196</v>
      </c>
      <c r="C975" s="16">
        <v>44287</v>
      </c>
      <c r="D975" s="14">
        <v>7.4</v>
      </c>
      <c r="E975" s="18">
        <v>5424</v>
      </c>
      <c r="F975" s="10">
        <f t="shared" si="205"/>
        <v>57.223199999999999</v>
      </c>
      <c r="H975" s="13">
        <v>44195</v>
      </c>
      <c r="I975" s="16">
        <v>44287</v>
      </c>
      <c r="J975" s="17">
        <v>0.36887354177634835</v>
      </c>
      <c r="L975" s="40" t="str">
        <f t="shared" si="206"/>
        <v>4419644287</v>
      </c>
      <c r="M975" s="53">
        <f t="shared" si="207"/>
        <v>44287</v>
      </c>
      <c r="N975" s="8">
        <f>VLOOKUP(B975,Assumptions!$B$6:$D$1323,3,FALSE)</f>
        <v>0.7617799999999999</v>
      </c>
      <c r="O975" s="54">
        <f t="shared" si="208"/>
        <v>8.7486870775265242</v>
      </c>
      <c r="P975" s="31">
        <f>Assumptions!$H$15</f>
        <v>0.94496666666666673</v>
      </c>
      <c r="Q975" s="10">
        <f t="shared" si="209"/>
        <v>8.1705196653599828</v>
      </c>
    </row>
    <row r="976" spans="2:17" x14ac:dyDescent="0.25">
      <c r="B976" s="13">
        <v>44196</v>
      </c>
      <c r="C976" s="16">
        <v>44317</v>
      </c>
      <c r="D976" s="14">
        <v>6.375</v>
      </c>
      <c r="E976" s="18">
        <v>5419</v>
      </c>
      <c r="F976" s="10">
        <f t="shared" si="205"/>
        <v>57.170450000000002</v>
      </c>
      <c r="H976" s="13">
        <v>44195</v>
      </c>
      <c r="I976" s="16">
        <v>44317</v>
      </c>
      <c r="J976" s="17">
        <v>0.35810321171747472</v>
      </c>
      <c r="L976" s="40" t="str">
        <f t="shared" si="206"/>
        <v>4419644317</v>
      </c>
      <c r="M976" s="53">
        <f t="shared" si="207"/>
        <v>44317</v>
      </c>
      <c r="N976" s="8">
        <f>VLOOKUP(B976,Assumptions!$B$6:$D$1323,3,FALSE)</f>
        <v>0.7617799999999999</v>
      </c>
      <c r="O976" s="54">
        <f t="shared" si="208"/>
        <v>7.4867018096211515</v>
      </c>
      <c r="P976" s="31">
        <f>Assumptions!$H$15</f>
        <v>0.94496666666666673</v>
      </c>
      <c r="Q976" s="10">
        <f t="shared" si="209"/>
        <v>6.9779856533650015</v>
      </c>
    </row>
    <row r="977" spans="2:17" x14ac:dyDescent="0.25">
      <c r="B977" s="13">
        <v>44196</v>
      </c>
      <c r="C977" s="16">
        <v>44348</v>
      </c>
      <c r="D977" s="14">
        <v>6.125</v>
      </c>
      <c r="E977" s="18">
        <v>4315</v>
      </c>
      <c r="F977" s="10">
        <f t="shared" si="205"/>
        <v>45.523249999999997</v>
      </c>
      <c r="H977" s="13">
        <v>44195</v>
      </c>
      <c r="I977" s="16">
        <v>44348</v>
      </c>
      <c r="J977" s="17">
        <v>0.36357057980334939</v>
      </c>
      <c r="L977" s="40" t="str">
        <f t="shared" si="206"/>
        <v>4419644348</v>
      </c>
      <c r="M977" s="53">
        <f t="shared" si="207"/>
        <v>44348</v>
      </c>
      <c r="N977" s="8">
        <f>VLOOKUP(B977,Assumptions!$B$6:$D$1323,3,FALSE)</f>
        <v>0.7617799999999999</v>
      </c>
      <c r="O977" s="54">
        <f t="shared" si="208"/>
        <v>7.168828980113366</v>
      </c>
      <c r="P977" s="31">
        <f>Assumptions!$H$15</f>
        <v>0.94496666666666673</v>
      </c>
      <c r="Q977" s="10">
        <f t="shared" si="209"/>
        <v>6.6776064252411276</v>
      </c>
    </row>
    <row r="978" spans="2:17" x14ac:dyDescent="0.25">
      <c r="B978" s="13">
        <v>44196</v>
      </c>
      <c r="C978" s="16">
        <v>44378</v>
      </c>
      <c r="D978" s="14">
        <v>6.15</v>
      </c>
      <c r="E978" s="18">
        <v>5637</v>
      </c>
      <c r="F978" s="10">
        <f t="shared" si="205"/>
        <v>59.470350000000003</v>
      </c>
      <c r="H978" s="13">
        <v>44195</v>
      </c>
      <c r="I978" s="16">
        <v>44378</v>
      </c>
      <c r="J978" s="17">
        <v>0.37643799720590093</v>
      </c>
      <c r="L978" s="40" t="str">
        <f t="shared" si="206"/>
        <v>4419644378</v>
      </c>
      <c r="M978" s="53">
        <f t="shared" si="207"/>
        <v>44378</v>
      </c>
      <c r="N978" s="8">
        <f>VLOOKUP(B978,Assumptions!$B$6:$D$1323,3,FALSE)</f>
        <v>0.7617799999999999</v>
      </c>
      <c r="O978" s="54">
        <f t="shared" si="208"/>
        <v>7.1839253048940375</v>
      </c>
      <c r="P978" s="31">
        <f>Assumptions!$H$15</f>
        <v>0.94496666666666673</v>
      </c>
      <c r="Q978" s="10">
        <f t="shared" si="209"/>
        <v>6.6918719489480365</v>
      </c>
    </row>
    <row r="979" spans="2:17" x14ac:dyDescent="0.25">
      <c r="B979" s="13">
        <v>44196</v>
      </c>
      <c r="C979" s="16">
        <v>44409</v>
      </c>
      <c r="D979" s="14">
        <v>6.25</v>
      </c>
      <c r="E979" s="18">
        <v>5275</v>
      </c>
      <c r="F979" s="10">
        <f t="shared" si="205"/>
        <v>55.651249999999997</v>
      </c>
      <c r="H979" s="13">
        <v>44195</v>
      </c>
      <c r="I979" s="16">
        <v>44409</v>
      </c>
      <c r="J979" s="17">
        <v>0.41172518860815355</v>
      </c>
      <c r="L979" s="40" t="str">
        <f t="shared" si="206"/>
        <v>4419644409</v>
      </c>
      <c r="M979" s="53">
        <f t="shared" si="207"/>
        <v>44409</v>
      </c>
      <c r="N979" s="8">
        <f>VLOOKUP(B979,Assumptions!$B$6:$D$1323,3,FALSE)</f>
        <v>0.7617799999999999</v>
      </c>
      <c r="O979" s="54">
        <f t="shared" si="208"/>
        <v>7.2644461312073503</v>
      </c>
      <c r="P979" s="31">
        <f>Assumptions!$H$15</f>
        <v>0.94496666666666673</v>
      </c>
      <c r="Q979" s="10">
        <f t="shared" si="209"/>
        <v>6.7679614457865735</v>
      </c>
    </row>
    <row r="980" spans="2:17" x14ac:dyDescent="0.25">
      <c r="B980" s="13">
        <v>44196</v>
      </c>
      <c r="C980" s="16">
        <v>44440</v>
      </c>
      <c r="D980" s="14">
        <v>6.4</v>
      </c>
      <c r="E980" s="18">
        <v>5633</v>
      </c>
      <c r="F980" s="10">
        <f t="shared" si="205"/>
        <v>59.428150000000002</v>
      </c>
      <c r="H980" s="13">
        <v>44195</v>
      </c>
      <c r="I980" s="16">
        <v>44440</v>
      </c>
      <c r="J980" s="17">
        <v>0.45757473190898923</v>
      </c>
      <c r="L980" s="40" t="str">
        <f t="shared" si="206"/>
        <v>4419644440</v>
      </c>
      <c r="M980" s="53">
        <f t="shared" si="207"/>
        <v>44440</v>
      </c>
      <c r="N980" s="8">
        <f>VLOOKUP(B980,Assumptions!$B$6:$D$1323,3,FALSE)</f>
        <v>0.7617799999999999</v>
      </c>
      <c r="O980" s="54">
        <f t="shared" si="208"/>
        <v>7.3940384177429932</v>
      </c>
      <c r="P980" s="31">
        <f>Assumptions!$H$15</f>
        <v>0.94496666666666673</v>
      </c>
      <c r="Q980" s="10">
        <f t="shared" si="209"/>
        <v>6.8904218368198711</v>
      </c>
    </row>
    <row r="981" spans="2:17" x14ac:dyDescent="0.25">
      <c r="B981" s="13">
        <v>44196</v>
      </c>
      <c r="C981" s="16">
        <v>44470</v>
      </c>
      <c r="D981" s="14">
        <v>6.625</v>
      </c>
      <c r="E981" s="18">
        <v>3055</v>
      </c>
      <c r="F981" s="10">
        <f t="shared" si="205"/>
        <v>32.230249999999998</v>
      </c>
      <c r="H981" s="13">
        <v>44195</v>
      </c>
      <c r="I981" s="16">
        <v>44470</v>
      </c>
      <c r="J981" s="17">
        <v>0.53137490232756246</v>
      </c>
      <c r="L981" s="40" t="str">
        <f t="shared" si="206"/>
        <v>4419644470</v>
      </c>
      <c r="M981" s="53">
        <f t="shared" si="207"/>
        <v>44470</v>
      </c>
      <c r="N981" s="8">
        <f>VLOOKUP(B981,Assumptions!$B$6:$D$1323,3,FALSE)</f>
        <v>0.7617799999999999</v>
      </c>
      <c r="O981" s="54">
        <f t="shared" si="208"/>
        <v>7.5821732782156115</v>
      </c>
      <c r="P981" s="31">
        <f>Assumptions!$H$15</f>
        <v>0.94496666666666673</v>
      </c>
      <c r="Q981" s="10">
        <f t="shared" si="209"/>
        <v>7.0682030088044803</v>
      </c>
    </row>
    <row r="982" spans="2:17" x14ac:dyDescent="0.25">
      <c r="B982" s="13">
        <v>44196</v>
      </c>
      <c r="C982" s="16">
        <v>44501</v>
      </c>
      <c r="D982" s="14">
        <v>7.0250000000000004</v>
      </c>
      <c r="E982" s="18">
        <v>3283</v>
      </c>
      <c r="F982" s="10">
        <f t="shared" si="205"/>
        <v>34.635649999999998</v>
      </c>
      <c r="H982" s="13">
        <v>44195</v>
      </c>
      <c r="I982" s="16">
        <v>44501</v>
      </c>
      <c r="J982" s="17">
        <v>0.54308099614410199</v>
      </c>
      <c r="L982" s="40" t="str">
        <f t="shared" si="206"/>
        <v>4419644501</v>
      </c>
      <c r="M982" s="53">
        <f t="shared" si="207"/>
        <v>44501</v>
      </c>
      <c r="N982" s="8">
        <f>VLOOKUP(B982,Assumptions!$B$6:$D$1323,3,FALSE)</f>
        <v>0.7617799999999999</v>
      </c>
      <c r="O982" s="54">
        <f t="shared" si="208"/>
        <v>8.0653194567822499</v>
      </c>
      <c r="P982" s="31">
        <f>Assumptions!$H$15</f>
        <v>0.94496666666666673</v>
      </c>
      <c r="Q982" s="10">
        <f t="shared" si="209"/>
        <v>7.5247600426773333</v>
      </c>
    </row>
    <row r="983" spans="2:17" x14ac:dyDescent="0.25">
      <c r="B983" s="13">
        <v>44196</v>
      </c>
      <c r="C983" s="16">
        <v>44531</v>
      </c>
      <c r="D983" s="14">
        <v>7.45</v>
      </c>
      <c r="E983" s="18">
        <v>2813</v>
      </c>
      <c r="F983" s="10">
        <f t="shared" si="205"/>
        <v>29.677150000000001</v>
      </c>
      <c r="H983" s="13">
        <v>44195</v>
      </c>
      <c r="I983" s="16">
        <v>44531</v>
      </c>
      <c r="J983" s="17">
        <v>0.52997605367741119</v>
      </c>
      <c r="L983" s="40" t="str">
        <f t="shared" si="206"/>
        <v>4419644531</v>
      </c>
      <c r="M983" s="53">
        <f t="shared" si="207"/>
        <v>44531</v>
      </c>
      <c r="N983" s="8">
        <f>VLOOKUP(B983,Assumptions!$B$6:$D$1323,3,FALSE)</f>
        <v>0.7617799999999999</v>
      </c>
      <c r="O983" s="54">
        <f t="shared" si="208"/>
        <v>8.6104444906629762</v>
      </c>
      <c r="P983" s="31">
        <f>Assumptions!$H$15</f>
        <v>0.94496666666666673</v>
      </c>
      <c r="Q983" s="10">
        <f t="shared" si="209"/>
        <v>8.0398850288601587</v>
      </c>
    </row>
    <row r="984" spans="2:17" x14ac:dyDescent="0.25">
      <c r="B984" s="13">
        <v>44196</v>
      </c>
      <c r="C984" s="16">
        <v>44562</v>
      </c>
      <c r="D984" s="14">
        <v>7.65</v>
      </c>
      <c r="E984" s="18">
        <v>2840</v>
      </c>
      <c r="F984" s="10">
        <f t="shared" si="205"/>
        <v>29.962</v>
      </c>
      <c r="H984" s="13">
        <v>44195</v>
      </c>
      <c r="I984" s="16">
        <v>44562</v>
      </c>
      <c r="J984" s="17">
        <v>0.46719878345402832</v>
      </c>
      <c r="L984" s="40" t="str">
        <f t="shared" si="206"/>
        <v>4419644562</v>
      </c>
      <c r="M984" s="53">
        <f t="shared" si="207"/>
        <v>44562</v>
      </c>
      <c r="N984" s="8">
        <f>VLOOKUP(B984,Assumptions!$B$6:$D$1323,3,FALSE)</f>
        <v>0.7617799999999999</v>
      </c>
      <c r="O984" s="54">
        <f t="shared" si="208"/>
        <v>8.9374128821334669</v>
      </c>
      <c r="P984" s="31">
        <f>Assumptions!$H$15</f>
        <v>0.94496666666666673</v>
      </c>
      <c r="Q984" s="10">
        <f t="shared" si="209"/>
        <v>8.3488592598533895</v>
      </c>
    </row>
    <row r="985" spans="2:17" x14ac:dyDescent="0.25">
      <c r="B985" s="13">
        <v>44196</v>
      </c>
      <c r="C985" s="16">
        <v>44593</v>
      </c>
      <c r="D985" s="14">
        <v>7.65</v>
      </c>
      <c r="E985" s="18">
        <v>2378</v>
      </c>
      <c r="F985" s="10">
        <f t="shared" si="205"/>
        <v>25.087900000000001</v>
      </c>
      <c r="H985" s="13">
        <v>44195</v>
      </c>
      <c r="I985" s="16">
        <v>44593</v>
      </c>
      <c r="J985" s="17">
        <v>0.4415978953180193</v>
      </c>
      <c r="L985" s="40" t="str">
        <f t="shared" si="206"/>
        <v>4419644593</v>
      </c>
      <c r="M985" s="53">
        <f t="shared" si="207"/>
        <v>44593</v>
      </c>
      <c r="N985" s="8">
        <f>VLOOKUP(B985,Assumptions!$B$6:$D$1323,3,FALSE)</f>
        <v>0.7617799999999999</v>
      </c>
      <c r="O985" s="54">
        <f t="shared" si="208"/>
        <v>8.9692675444751959</v>
      </c>
      <c r="P985" s="31">
        <f>Assumptions!$H$15</f>
        <v>0.94496666666666673</v>
      </c>
      <c r="Q985" s="10">
        <f t="shared" si="209"/>
        <v>8.3789608539442444</v>
      </c>
    </row>
    <row r="986" spans="2:17" x14ac:dyDescent="0.25">
      <c r="B986" s="13">
        <v>44196</v>
      </c>
      <c r="C986" s="16">
        <v>44621</v>
      </c>
      <c r="D986" s="14">
        <v>7.4</v>
      </c>
      <c r="E986" s="18">
        <v>2338</v>
      </c>
      <c r="F986" s="10">
        <f t="shared" si="205"/>
        <v>24.665900000000001</v>
      </c>
      <c r="H986" s="13">
        <v>44195</v>
      </c>
      <c r="I986" s="16">
        <v>44621</v>
      </c>
      <c r="J986" s="17">
        <v>0.41649825490892095</v>
      </c>
      <c r="L986" s="40" t="str">
        <f t="shared" si="206"/>
        <v>4419644621</v>
      </c>
      <c r="M986" s="53">
        <f t="shared" si="207"/>
        <v>44621</v>
      </c>
      <c r="N986" s="8">
        <f>VLOOKUP(B986,Assumptions!$B$6:$D$1323,3,FALSE)</f>
        <v>0.7617799999999999</v>
      </c>
      <c r="O986" s="54">
        <f t="shared" si="208"/>
        <v>8.6894286194644401</v>
      </c>
      <c r="P986" s="31">
        <f>Assumptions!$H$15</f>
        <v>0.94496666666666673</v>
      </c>
      <c r="Q986" s="10">
        <f t="shared" si="209"/>
        <v>8.1145223977732481</v>
      </c>
    </row>
    <row r="987" spans="2:17" x14ac:dyDescent="0.25">
      <c r="B987" s="13">
        <v>44196</v>
      </c>
      <c r="C987" s="16">
        <v>44652</v>
      </c>
      <c r="D987" s="14">
        <v>6.05</v>
      </c>
      <c r="E987" s="18">
        <v>1320</v>
      </c>
      <c r="F987" s="10">
        <f t="shared" si="205"/>
        <v>13.926</v>
      </c>
      <c r="H987" s="13">
        <v>44195</v>
      </c>
      <c r="I987" s="16">
        <v>44652</v>
      </c>
      <c r="J987" s="17">
        <v>0.37004708626921368</v>
      </c>
      <c r="L987" s="40" t="str">
        <f t="shared" si="206"/>
        <v>4419644652</v>
      </c>
      <c r="M987" s="53">
        <f t="shared" si="207"/>
        <v>44652</v>
      </c>
      <c r="N987" s="8">
        <f>VLOOKUP(B987,Assumptions!$B$6:$D$1323,3,FALSE)</f>
        <v>0.7617799999999999</v>
      </c>
      <c r="O987" s="54">
        <f t="shared" si="208"/>
        <v>7.0674494268546981</v>
      </c>
      <c r="P987" s="31">
        <f>Assumptions!$H$15</f>
        <v>0.94496666666666673</v>
      </c>
      <c r="Q987" s="10">
        <f t="shared" si="209"/>
        <v>6.5818061267301289</v>
      </c>
    </row>
    <row r="988" spans="2:17" x14ac:dyDescent="0.25">
      <c r="B988" s="13">
        <v>44196</v>
      </c>
      <c r="C988" s="16">
        <v>44682</v>
      </c>
      <c r="D988" s="14">
        <v>5.8</v>
      </c>
      <c r="E988" s="18">
        <v>1320</v>
      </c>
      <c r="F988" s="10">
        <f t="shared" si="205"/>
        <v>13.926</v>
      </c>
      <c r="H988" s="13">
        <v>44195</v>
      </c>
      <c r="I988" s="16">
        <v>44682</v>
      </c>
      <c r="J988" s="17">
        <v>0.34615528351329833</v>
      </c>
      <c r="L988" s="40" t="str">
        <f t="shared" si="206"/>
        <v>4419644682</v>
      </c>
      <c r="M988" s="53">
        <f t="shared" si="207"/>
        <v>44682</v>
      </c>
      <c r="N988" s="8">
        <f>VLOOKUP(B988,Assumptions!$B$6:$D$1323,3,FALSE)</f>
        <v>0.7617799999999999</v>
      </c>
      <c r="O988" s="54">
        <f t="shared" si="208"/>
        <v>6.7861076141159309</v>
      </c>
      <c r="P988" s="31">
        <f>Assumptions!$H$15</f>
        <v>0.94496666666666673</v>
      </c>
      <c r="Q988" s="10">
        <f t="shared" si="209"/>
        <v>6.3159474917524179</v>
      </c>
    </row>
    <row r="989" spans="2:17" x14ac:dyDescent="0.25">
      <c r="B989" s="13">
        <v>44196</v>
      </c>
      <c r="C989" s="16">
        <v>44713</v>
      </c>
      <c r="D989" s="14">
        <v>5.7750000000000004</v>
      </c>
      <c r="E989" s="18">
        <v>1320</v>
      </c>
      <c r="F989" s="10">
        <f t="shared" si="205"/>
        <v>13.926</v>
      </c>
      <c r="H989" s="13">
        <v>44195</v>
      </c>
      <c r="I989" s="16">
        <v>44713</v>
      </c>
      <c r="J989" s="17">
        <v>0.36535284628380721</v>
      </c>
      <c r="L989" s="40" t="str">
        <f t="shared" si="206"/>
        <v>4419644713</v>
      </c>
      <c r="M989" s="53">
        <f t="shared" si="207"/>
        <v>44713</v>
      </c>
      <c r="N989" s="8">
        <f>VLOOKUP(B989,Assumptions!$B$6:$D$1323,3,FALSE)</f>
        <v>0.7617799999999999</v>
      </c>
      <c r="O989" s="54">
        <f t="shared" si="208"/>
        <v>6.7311134892675222</v>
      </c>
      <c r="P989" s="31">
        <f>Assumptions!$H$15</f>
        <v>0.94496666666666673</v>
      </c>
      <c r="Q989" s="10">
        <f t="shared" si="209"/>
        <v>6.2639798769081674</v>
      </c>
    </row>
    <row r="990" spans="2:17" x14ac:dyDescent="0.25">
      <c r="B990" s="13">
        <v>44196</v>
      </c>
      <c r="C990" s="16">
        <v>44743</v>
      </c>
      <c r="D990" s="14">
        <v>5.6749999999999998</v>
      </c>
      <c r="E990" s="18">
        <v>1321</v>
      </c>
      <c r="F990" s="10">
        <f t="shared" si="205"/>
        <v>13.93655</v>
      </c>
      <c r="H990" s="13">
        <v>44195</v>
      </c>
      <c r="I990" s="16">
        <v>44743</v>
      </c>
      <c r="J990" s="17">
        <v>0.36396343276137427</v>
      </c>
      <c r="L990" s="40" t="str">
        <f t="shared" si="206"/>
        <v>4419644743</v>
      </c>
      <c r="M990" s="53">
        <f t="shared" si="207"/>
        <v>44743</v>
      </c>
      <c r="N990" s="8">
        <f>VLOOKUP(B990,Assumptions!$B$6:$D$1323,3,FALSE)</f>
        <v>0.7617799999999999</v>
      </c>
      <c r="O990" s="54">
        <f t="shared" si="208"/>
        <v>6.6084143501253747</v>
      </c>
      <c r="P990" s="31">
        <f>Assumptions!$H$15</f>
        <v>0.94496666666666673</v>
      </c>
      <c r="Q990" s="10">
        <f t="shared" si="209"/>
        <v>6.1480332803901421</v>
      </c>
    </row>
    <row r="991" spans="2:17" x14ac:dyDescent="0.25">
      <c r="B991" s="13">
        <v>44196</v>
      </c>
      <c r="C991" s="16">
        <v>44774</v>
      </c>
      <c r="D991" s="14">
        <v>5.7750000000000004</v>
      </c>
      <c r="E991" s="18">
        <v>1321</v>
      </c>
      <c r="F991" s="10">
        <f t="shared" si="205"/>
        <v>13.93655</v>
      </c>
      <c r="H991" s="13">
        <v>44195</v>
      </c>
      <c r="I991" s="16">
        <v>44774</v>
      </c>
      <c r="J991" s="17">
        <v>0.3777693160676609</v>
      </c>
      <c r="L991" s="40" t="str">
        <f t="shared" si="206"/>
        <v>4419644774</v>
      </c>
      <c r="M991" s="53">
        <f t="shared" si="207"/>
        <v>44774</v>
      </c>
      <c r="N991" s="8">
        <f>VLOOKUP(B991,Assumptions!$B$6:$D$1323,3,FALSE)</f>
        <v>0.7617799999999999</v>
      </c>
      <c r="O991" s="54">
        <f t="shared" si="208"/>
        <v>6.7156639294577358</v>
      </c>
      <c r="P991" s="31">
        <f>Assumptions!$H$15</f>
        <v>0.94496666666666673</v>
      </c>
      <c r="Q991" s="10">
        <f t="shared" si="209"/>
        <v>6.2493805578732458</v>
      </c>
    </row>
    <row r="992" spans="2:17" x14ac:dyDescent="0.25">
      <c r="B992" s="13">
        <v>44196</v>
      </c>
      <c r="C992" s="16">
        <v>44805</v>
      </c>
      <c r="D992" s="14">
        <v>5.9</v>
      </c>
      <c r="E992" s="18">
        <v>1321</v>
      </c>
      <c r="F992" s="10">
        <f t="shared" si="205"/>
        <v>13.93655</v>
      </c>
      <c r="H992" s="13">
        <v>44195</v>
      </c>
      <c r="I992" s="16">
        <v>44805</v>
      </c>
      <c r="J992" s="17">
        <v>0.43128468663798902</v>
      </c>
      <c r="L992" s="40" t="str">
        <f t="shared" si="206"/>
        <v>4419644805</v>
      </c>
      <c r="M992" s="53">
        <f t="shared" si="207"/>
        <v>44805</v>
      </c>
      <c r="N992" s="8">
        <f>VLOOKUP(B992,Assumptions!$B$6:$D$1323,3,FALSE)</f>
        <v>0.7617799999999999</v>
      </c>
      <c r="O992" s="54">
        <f t="shared" si="208"/>
        <v>6.8046107941527474</v>
      </c>
      <c r="P992" s="31">
        <f>Assumptions!$H$15</f>
        <v>0.94496666666666673</v>
      </c>
      <c r="Q992" s="10">
        <f t="shared" si="209"/>
        <v>6.3334323801145418</v>
      </c>
    </row>
    <row r="993" spans="2:17" x14ac:dyDescent="0.25">
      <c r="B993" s="13">
        <v>44196</v>
      </c>
      <c r="C993" s="16">
        <v>44835</v>
      </c>
      <c r="D993" s="14">
        <v>5.9749999999999996</v>
      </c>
      <c r="E993" s="18">
        <v>1038</v>
      </c>
      <c r="F993" s="10">
        <f t="shared" si="205"/>
        <v>10.950900000000001</v>
      </c>
      <c r="H993" s="13">
        <v>44195</v>
      </c>
      <c r="I993" s="16">
        <v>44835</v>
      </c>
      <c r="J993" s="17">
        <v>0.47781311119951192</v>
      </c>
      <c r="L993" s="40" t="str">
        <f t="shared" si="206"/>
        <v>4419644835</v>
      </c>
      <c r="M993" s="53">
        <f t="shared" si="207"/>
        <v>44835</v>
      </c>
      <c r="N993" s="8">
        <f>VLOOKUP(B993,Assumptions!$B$6:$D$1323,3,FALSE)</f>
        <v>0.7617799999999999</v>
      </c>
      <c r="O993" s="54">
        <f t="shared" si="208"/>
        <v>6.8400373940859751</v>
      </c>
      <c r="P993" s="31">
        <f>Assumptions!$H$15</f>
        <v>0.94496666666666673</v>
      </c>
      <c r="Q993" s="10">
        <f t="shared" si="209"/>
        <v>6.3669093361647775</v>
      </c>
    </row>
    <row r="994" spans="2:17" x14ac:dyDescent="0.25">
      <c r="B994" s="13">
        <v>44196</v>
      </c>
      <c r="C994" s="16">
        <v>44866</v>
      </c>
      <c r="D994" s="14">
        <v>6.3</v>
      </c>
      <c r="E994" s="18">
        <v>1038</v>
      </c>
      <c r="F994" s="10">
        <f t="shared" si="205"/>
        <v>10.950900000000001</v>
      </c>
      <c r="H994" s="13">
        <v>44195</v>
      </c>
      <c r="I994" s="16">
        <v>44866</v>
      </c>
      <c r="J994" s="17">
        <v>0.53209754169868084</v>
      </c>
      <c r="L994" s="40" t="str">
        <f t="shared" si="206"/>
        <v>4419644866</v>
      </c>
      <c r="M994" s="53">
        <f t="shared" si="207"/>
        <v>44866</v>
      </c>
      <c r="N994" s="8">
        <f>VLOOKUP(B994,Assumptions!$B$6:$D$1323,3,FALSE)</f>
        <v>0.7617799999999999</v>
      </c>
      <c r="O994" s="54">
        <f t="shared" si="208"/>
        <v>7.1768832492486361</v>
      </c>
      <c r="P994" s="31">
        <f>Assumptions!$H$15</f>
        <v>0.94496666666666673</v>
      </c>
      <c r="Q994" s="10">
        <f t="shared" si="209"/>
        <v>6.6852174410983203</v>
      </c>
    </row>
    <row r="995" spans="2:17" x14ac:dyDescent="0.25">
      <c r="B995" s="13">
        <v>44196</v>
      </c>
      <c r="C995" s="16">
        <v>44896</v>
      </c>
      <c r="D995" s="14">
        <v>6.85</v>
      </c>
      <c r="E995" s="18">
        <v>1038</v>
      </c>
      <c r="F995" s="10">
        <f t="shared" si="205"/>
        <v>10.950900000000001</v>
      </c>
      <c r="H995" s="13">
        <v>44195</v>
      </c>
      <c r="I995" s="16">
        <v>44896</v>
      </c>
      <c r="J995" s="17">
        <v>0.51873917466170727</v>
      </c>
      <c r="L995" s="40" t="str">
        <f t="shared" si="206"/>
        <v>4419644896</v>
      </c>
      <c r="M995" s="53">
        <f t="shared" si="207"/>
        <v>44896</v>
      </c>
      <c r="N995" s="8">
        <f>VLOOKUP(B995,Assumptions!$B$6:$D$1323,3,FALSE)</f>
        <v>0.7617799999999999</v>
      </c>
      <c r="O995" s="54">
        <f t="shared" si="208"/>
        <v>7.8778585616679191</v>
      </c>
      <c r="P995" s="31">
        <f>Assumptions!$H$15</f>
        <v>0.94496666666666673</v>
      </c>
      <c r="Q995" s="10">
        <f t="shared" si="209"/>
        <v>7.3476157454907955</v>
      </c>
    </row>
    <row r="996" spans="2:17" x14ac:dyDescent="0.25">
      <c r="B996" s="13">
        <v>44196</v>
      </c>
      <c r="C996" s="16">
        <v>44927</v>
      </c>
      <c r="D996" s="14">
        <v>6.9249999999999998</v>
      </c>
      <c r="E996" s="18">
        <v>1453</v>
      </c>
      <c r="F996" s="10">
        <f t="shared" si="205"/>
        <v>15.32915</v>
      </c>
      <c r="H996" s="13">
        <v>44195</v>
      </c>
      <c r="I996" s="16">
        <v>44927</v>
      </c>
      <c r="J996" s="17">
        <v>0.45365208285801772</v>
      </c>
      <c r="L996" s="40" t="str">
        <f t="shared" ref="L996:L1044" si="210">B996&amp;M996</f>
        <v>4419644927</v>
      </c>
      <c r="M996" s="53">
        <f t="shared" ref="M996" si="211">IF(C996="",NA(),C996)</f>
        <v>44927</v>
      </c>
      <c r="N996" s="8">
        <f>VLOOKUP(B996,Assumptions!$B$6:$D$1323,3,FALSE)</f>
        <v>0.7617799999999999</v>
      </c>
      <c r="O996" s="54">
        <f t="shared" ref="O996" si="212">(D996-J996)/N996/mmbtu_gj</f>
        <v>8.0521660694439685</v>
      </c>
      <c r="P996" s="31">
        <f>Assumptions!$H$15</f>
        <v>0.94496666666666673</v>
      </c>
      <c r="Q996" s="10">
        <f t="shared" ref="Q996" si="213">(O996-opex_2017)*P996-transport_2017</f>
        <v>7.5123305300889029</v>
      </c>
    </row>
    <row r="997" spans="2:17" x14ac:dyDescent="0.25">
      <c r="B997" s="13">
        <v>44211</v>
      </c>
      <c r="C997" s="16">
        <v>44228</v>
      </c>
      <c r="D997" s="14">
        <v>18.309000000000001</v>
      </c>
      <c r="E997" s="18">
        <v>12502</v>
      </c>
      <c r="F997" s="10">
        <f t="shared" si="205"/>
        <v>131.89609999999999</v>
      </c>
      <c r="H997" s="13">
        <v>44210</v>
      </c>
      <c r="I997" s="16">
        <v>44228</v>
      </c>
      <c r="J997" s="17">
        <v>1.4338892487101231</v>
      </c>
      <c r="L997" s="40" t="str">
        <f t="shared" si="210"/>
        <v>4421144228</v>
      </c>
      <c r="M997" s="53">
        <f t="shared" ref="M997:M1044" si="214">IF(C997="",NA(),C997)</f>
        <v>44228</v>
      </c>
      <c r="N997" s="8">
        <f>VLOOKUP(B997,Assumptions!$B$6:$D$1323,3,FALSE)</f>
        <v>0.77336000000000005</v>
      </c>
      <c r="O997" s="54">
        <f t="shared" ref="O997:O1044" si="215">(D997-J997)/N997/mmbtu_gj</f>
        <v>20.682949261706142</v>
      </c>
      <c r="P997" s="31">
        <f>Assumptions!$H$15</f>
        <v>0.94496666666666673</v>
      </c>
      <c r="Q997" s="10">
        <f t="shared" ref="Q997:Q1044" si="216">(O997-opex_2017)*P997-transport_2017</f>
        <v>19.447999620670252</v>
      </c>
    </row>
    <row r="998" spans="2:17" x14ac:dyDescent="0.25">
      <c r="B998" s="13">
        <v>44211</v>
      </c>
      <c r="C998" s="16">
        <v>44256</v>
      </c>
      <c r="D998" s="14">
        <v>8.6750000000000007</v>
      </c>
      <c r="E998" s="18">
        <v>7641</v>
      </c>
      <c r="F998" s="10">
        <f t="shared" si="205"/>
        <v>80.612549999999999</v>
      </c>
      <c r="H998" s="13">
        <v>44210</v>
      </c>
      <c r="I998" s="16">
        <v>44256</v>
      </c>
      <c r="J998" s="17">
        <v>0.8752004887887892</v>
      </c>
      <c r="L998" s="40" t="str">
        <f t="shared" si="210"/>
        <v>4421144256</v>
      </c>
      <c r="M998" s="53">
        <f t="shared" si="214"/>
        <v>44256</v>
      </c>
      <c r="N998" s="8">
        <f>VLOOKUP(B998,Assumptions!$B$6:$D$1323,3,FALSE)</f>
        <v>0.77336000000000005</v>
      </c>
      <c r="O998" s="54">
        <f t="shared" si="215"/>
        <v>9.5598102981060933</v>
      </c>
      <c r="P998" s="31">
        <f>Assumptions!$H$15</f>
        <v>0.94496666666666673</v>
      </c>
      <c r="Q998" s="10">
        <f t="shared" si="216"/>
        <v>8.9370040713669887</v>
      </c>
    </row>
    <row r="999" spans="2:17" x14ac:dyDescent="0.25">
      <c r="B999" s="13">
        <v>44211</v>
      </c>
      <c r="C999" s="16">
        <v>44287</v>
      </c>
      <c r="D999" s="14">
        <v>6.75</v>
      </c>
      <c r="E999" s="18">
        <v>6364</v>
      </c>
      <c r="F999" s="10">
        <f t="shared" si="205"/>
        <v>67.140199999999993</v>
      </c>
      <c r="H999" s="13">
        <v>44210</v>
      </c>
      <c r="I999" s="16">
        <v>44287</v>
      </c>
      <c r="J999" s="17">
        <v>0.44465164161623971</v>
      </c>
      <c r="L999" s="40" t="str">
        <f t="shared" si="210"/>
        <v>4421144287</v>
      </c>
      <c r="M999" s="53">
        <f t="shared" si="214"/>
        <v>44287</v>
      </c>
      <c r="N999" s="8">
        <f>VLOOKUP(B999,Assumptions!$B$6:$D$1323,3,FALSE)</f>
        <v>0.77336000000000005</v>
      </c>
      <c r="O999" s="54">
        <f t="shared" si="215"/>
        <v>7.7281389198506485</v>
      </c>
      <c r="P999" s="31">
        <f>Assumptions!$H$15</f>
        <v>0.94496666666666673</v>
      </c>
      <c r="Q999" s="10">
        <f t="shared" si="216"/>
        <v>7.2061356746282019</v>
      </c>
    </row>
    <row r="1000" spans="2:17" x14ac:dyDescent="0.25">
      <c r="B1000" s="13">
        <v>44211</v>
      </c>
      <c r="C1000" s="16">
        <v>44317</v>
      </c>
      <c r="D1000" s="14">
        <v>6.2249999999999996</v>
      </c>
      <c r="E1000" s="18">
        <v>5712</v>
      </c>
      <c r="F1000" s="10">
        <f t="shared" si="205"/>
        <v>60.261600000000001</v>
      </c>
      <c r="H1000" s="13">
        <v>44210</v>
      </c>
      <c r="I1000" s="16">
        <v>44317</v>
      </c>
      <c r="J1000" s="17">
        <v>0.38360809141455054</v>
      </c>
      <c r="L1000" s="40" t="str">
        <f t="shared" si="210"/>
        <v>4421144317</v>
      </c>
      <c r="M1000" s="53">
        <f t="shared" si="214"/>
        <v>44317</v>
      </c>
      <c r="N1000" s="8">
        <f>VLOOKUP(B1000,Assumptions!$B$6:$D$1323,3,FALSE)</f>
        <v>0.77336000000000005</v>
      </c>
      <c r="O1000" s="54">
        <f t="shared" si="215"/>
        <v>7.1594915283017482</v>
      </c>
      <c r="P1000" s="31">
        <f>Assumptions!$H$15</f>
        <v>0.94496666666666673</v>
      </c>
      <c r="Q1000" s="10">
        <f t="shared" si="216"/>
        <v>6.6687828445275423</v>
      </c>
    </row>
    <row r="1001" spans="2:17" x14ac:dyDescent="0.25">
      <c r="B1001" s="13">
        <v>44211</v>
      </c>
      <c r="C1001" s="16">
        <v>44348</v>
      </c>
      <c r="D1001" s="14">
        <v>6.2</v>
      </c>
      <c r="E1001" s="18">
        <v>4976</v>
      </c>
      <c r="F1001" s="10">
        <f t="shared" si="205"/>
        <v>52.4968</v>
      </c>
      <c r="H1001" s="13">
        <v>44210</v>
      </c>
      <c r="I1001" s="16">
        <v>44348</v>
      </c>
      <c r="J1001" s="17">
        <v>0.3845671333388494</v>
      </c>
      <c r="L1001" s="40" t="str">
        <f t="shared" si="210"/>
        <v>4421144348</v>
      </c>
      <c r="M1001" s="53">
        <f t="shared" si="214"/>
        <v>44348</v>
      </c>
      <c r="N1001" s="8">
        <f>VLOOKUP(B1001,Assumptions!$B$6:$D$1323,3,FALSE)</f>
        <v>0.77336000000000005</v>
      </c>
      <c r="O1001" s="54">
        <f t="shared" si="215"/>
        <v>7.1276748750710892</v>
      </c>
      <c r="P1001" s="31">
        <f>Assumptions!$H$15</f>
        <v>0.94496666666666673</v>
      </c>
      <c r="Q1001" s="10">
        <f t="shared" si="216"/>
        <v>6.6387171677796779</v>
      </c>
    </row>
    <row r="1002" spans="2:17" x14ac:dyDescent="0.25">
      <c r="B1002" s="13">
        <v>44211</v>
      </c>
      <c r="C1002" s="16">
        <v>44378</v>
      </c>
      <c r="D1002" s="14">
        <v>6.2</v>
      </c>
      <c r="E1002" s="18">
        <v>6321</v>
      </c>
      <c r="F1002" s="10">
        <f t="shared" si="205"/>
        <v>66.686549999999997</v>
      </c>
      <c r="H1002" s="13">
        <v>44210</v>
      </c>
      <c r="I1002" s="16">
        <v>44378</v>
      </c>
      <c r="J1002" s="17">
        <v>0.39488087909476238</v>
      </c>
      <c r="L1002" s="40" t="str">
        <f t="shared" si="210"/>
        <v>4421144378</v>
      </c>
      <c r="M1002" s="53">
        <f t="shared" si="214"/>
        <v>44378</v>
      </c>
      <c r="N1002" s="8">
        <f>VLOOKUP(B1002,Assumptions!$B$6:$D$1323,3,FALSE)</f>
        <v>0.77336000000000005</v>
      </c>
      <c r="O1002" s="54">
        <f t="shared" si="215"/>
        <v>7.1150338510617273</v>
      </c>
      <c r="P1002" s="31">
        <f>Assumptions!$H$15</f>
        <v>0.94496666666666673</v>
      </c>
      <c r="Q1002" s="10">
        <f t="shared" si="216"/>
        <v>6.6267718214582976</v>
      </c>
    </row>
    <row r="1003" spans="2:17" x14ac:dyDescent="0.25">
      <c r="B1003" s="13">
        <v>44211</v>
      </c>
      <c r="C1003" s="16">
        <v>44409</v>
      </c>
      <c r="D1003" s="14">
        <v>6.2750000000000004</v>
      </c>
      <c r="E1003" s="18">
        <v>5659</v>
      </c>
      <c r="F1003" s="10">
        <f t="shared" si="205"/>
        <v>59.702449999999999</v>
      </c>
      <c r="H1003" s="13">
        <v>44210</v>
      </c>
      <c r="I1003" s="16">
        <v>44409</v>
      </c>
      <c r="J1003" s="17">
        <v>0.4294065740025465</v>
      </c>
      <c r="L1003" s="40" t="str">
        <f t="shared" si="210"/>
        <v>4421144409</v>
      </c>
      <c r="M1003" s="53">
        <f t="shared" si="214"/>
        <v>44409</v>
      </c>
      <c r="N1003" s="8">
        <f>VLOOKUP(B1003,Assumptions!$B$6:$D$1323,3,FALSE)</f>
        <v>0.77336000000000005</v>
      </c>
      <c r="O1003" s="54">
        <f t="shared" si="215"/>
        <v>7.1646411105910399</v>
      </c>
      <c r="P1003" s="31">
        <f>Assumptions!$H$15</f>
        <v>0.94496666666666673</v>
      </c>
      <c r="Q1003" s="10">
        <f t="shared" si="216"/>
        <v>6.6736490281381808</v>
      </c>
    </row>
    <row r="1004" spans="2:17" x14ac:dyDescent="0.25">
      <c r="B1004" s="13">
        <v>44211</v>
      </c>
      <c r="C1004" s="16">
        <v>44440</v>
      </c>
      <c r="D1004" s="14">
        <v>6.4249999999999998</v>
      </c>
      <c r="E1004" s="18">
        <v>6005</v>
      </c>
      <c r="F1004" s="10">
        <f t="shared" si="205"/>
        <v>63.352749999999993</v>
      </c>
      <c r="H1004" s="13">
        <v>44210</v>
      </c>
      <c r="I1004" s="16">
        <v>44440</v>
      </c>
      <c r="J1004" s="17">
        <v>0.47501443777284003</v>
      </c>
      <c r="L1004" s="40" t="str">
        <f t="shared" si="210"/>
        <v>4421144440</v>
      </c>
      <c r="M1004" s="53">
        <f t="shared" si="214"/>
        <v>44440</v>
      </c>
      <c r="N1004" s="8">
        <f>VLOOKUP(B1004,Assumptions!$B$6:$D$1323,3,FALSE)</f>
        <v>0.77336000000000005</v>
      </c>
      <c r="O1004" s="54">
        <f t="shared" si="215"/>
        <v>7.2925891453495719</v>
      </c>
      <c r="P1004" s="31">
        <f>Assumptions!$H$15</f>
        <v>0.94496666666666673</v>
      </c>
      <c r="Q1004" s="10">
        <f t="shared" si="216"/>
        <v>6.7945556560505009</v>
      </c>
    </row>
    <row r="1005" spans="2:17" x14ac:dyDescent="0.25">
      <c r="B1005" s="13">
        <v>44211</v>
      </c>
      <c r="C1005" s="16">
        <v>44470</v>
      </c>
      <c r="D1005" s="14">
        <v>6.7249999999999996</v>
      </c>
      <c r="E1005" s="18">
        <v>2959</v>
      </c>
      <c r="F1005" s="10">
        <f t="shared" si="205"/>
        <v>31.217449999999999</v>
      </c>
      <c r="H1005" s="13">
        <v>44210</v>
      </c>
      <c r="I1005" s="16">
        <v>44470</v>
      </c>
      <c r="J1005" s="17">
        <v>0.53823907153218031</v>
      </c>
      <c r="L1005" s="40" t="str">
        <f t="shared" si="210"/>
        <v>4421144470</v>
      </c>
      <c r="M1005" s="53">
        <f t="shared" si="214"/>
        <v>44470</v>
      </c>
      <c r="N1005" s="8">
        <f>VLOOKUP(B1005,Assumptions!$B$6:$D$1323,3,FALSE)</f>
        <v>0.77336000000000005</v>
      </c>
      <c r="O1005" s="54">
        <f t="shared" si="215"/>
        <v>7.5827924488154839</v>
      </c>
      <c r="P1005" s="31">
        <f>Assumptions!$H$15</f>
        <v>0.94496666666666673</v>
      </c>
      <c r="Q1005" s="10">
        <f t="shared" si="216"/>
        <v>7.0687881043823388</v>
      </c>
    </row>
    <row r="1006" spans="2:17" x14ac:dyDescent="0.25">
      <c r="B1006" s="13">
        <v>44211</v>
      </c>
      <c r="C1006" s="16">
        <v>44501</v>
      </c>
      <c r="D1006" s="14">
        <v>7.0739999999999998</v>
      </c>
      <c r="E1006" s="18">
        <v>3279</v>
      </c>
      <c r="F1006" s="10">
        <f t="shared" si="205"/>
        <v>34.593449999999997</v>
      </c>
      <c r="H1006" s="13">
        <v>44210</v>
      </c>
      <c r="I1006" s="16">
        <v>44501</v>
      </c>
      <c r="J1006" s="17">
        <v>0.584313753947864</v>
      </c>
      <c r="L1006" s="40" t="str">
        <f t="shared" si="210"/>
        <v>4421144501</v>
      </c>
      <c r="M1006" s="53">
        <f t="shared" si="214"/>
        <v>44501</v>
      </c>
      <c r="N1006" s="8">
        <f>VLOOKUP(B1006,Assumptions!$B$6:$D$1323,3,FALSE)</f>
        <v>0.77336000000000005</v>
      </c>
      <c r="O1006" s="54">
        <f t="shared" si="215"/>
        <v>7.954072321642613</v>
      </c>
      <c r="P1006" s="31">
        <f>Assumptions!$H$15</f>
        <v>0.94496666666666673</v>
      </c>
      <c r="Q1006" s="10">
        <f t="shared" si="216"/>
        <v>7.4196352082082155</v>
      </c>
    </row>
    <row r="1007" spans="2:17" x14ac:dyDescent="0.25">
      <c r="B1007" s="13">
        <v>44211</v>
      </c>
      <c r="C1007" s="16">
        <v>44531</v>
      </c>
      <c r="D1007" s="14">
        <v>7.5</v>
      </c>
      <c r="E1007" s="18">
        <v>3056</v>
      </c>
      <c r="F1007" s="10">
        <f t="shared" si="205"/>
        <v>32.240799999999993</v>
      </c>
      <c r="H1007" s="13">
        <v>44210</v>
      </c>
      <c r="I1007" s="16">
        <v>44531</v>
      </c>
      <c r="J1007" s="17">
        <v>0.53435580395806914</v>
      </c>
      <c r="L1007" s="40" t="str">
        <f t="shared" si="210"/>
        <v>4421144531</v>
      </c>
      <c r="M1007" s="53">
        <f t="shared" si="214"/>
        <v>44531</v>
      </c>
      <c r="N1007" s="8">
        <f>VLOOKUP(B1007,Assumptions!$B$6:$D$1323,3,FALSE)</f>
        <v>0.77336000000000005</v>
      </c>
      <c r="O1007" s="54">
        <f t="shared" si="215"/>
        <v>8.5374293304013342</v>
      </c>
      <c r="P1007" s="31">
        <f>Assumptions!$H$15</f>
        <v>0.94496666666666673</v>
      </c>
      <c r="Q1007" s="10">
        <f t="shared" si="216"/>
        <v>7.9708881362515802</v>
      </c>
    </row>
    <row r="1008" spans="2:17" x14ac:dyDescent="0.25">
      <c r="B1008" s="13">
        <v>44211</v>
      </c>
      <c r="C1008" s="16">
        <v>44562</v>
      </c>
      <c r="D1008" s="14">
        <v>7.7750000000000004</v>
      </c>
      <c r="E1008" s="18">
        <v>3093</v>
      </c>
      <c r="F1008" s="10">
        <f t="shared" si="205"/>
        <v>32.631149999999998</v>
      </c>
      <c r="H1008" s="13">
        <v>44210</v>
      </c>
      <c r="I1008" s="16">
        <v>44562</v>
      </c>
      <c r="J1008" s="17">
        <v>0.48353565719021613</v>
      </c>
      <c r="L1008" s="40" t="str">
        <f t="shared" si="210"/>
        <v>4421144562</v>
      </c>
      <c r="M1008" s="53">
        <f t="shared" si="214"/>
        <v>44562</v>
      </c>
      <c r="N1008" s="8">
        <f>VLOOKUP(B1008,Assumptions!$B$6:$D$1323,3,FALSE)</f>
        <v>0.77336000000000005</v>
      </c>
      <c r="O1008" s="54">
        <f t="shared" si="215"/>
        <v>8.9367702096027397</v>
      </c>
      <c r="P1008" s="31">
        <f>Assumptions!$H$15</f>
        <v>0.94496666666666673</v>
      </c>
      <c r="Q1008" s="10">
        <f t="shared" si="216"/>
        <v>8.3482519557342698</v>
      </c>
    </row>
    <row r="1009" spans="2:17" x14ac:dyDescent="0.25">
      <c r="B1009" s="13">
        <v>44211</v>
      </c>
      <c r="C1009" s="16">
        <v>44593</v>
      </c>
      <c r="D1009" s="14">
        <v>7.7750000000000004</v>
      </c>
      <c r="E1009" s="18">
        <v>2672</v>
      </c>
      <c r="F1009" s="10">
        <f t="shared" si="205"/>
        <v>28.189599999999999</v>
      </c>
      <c r="H1009" s="13">
        <v>44210</v>
      </c>
      <c r="I1009" s="16">
        <v>44593</v>
      </c>
      <c r="J1009" s="17">
        <v>0.45784324097977463</v>
      </c>
      <c r="L1009" s="40" t="str">
        <f t="shared" si="210"/>
        <v>4421144593</v>
      </c>
      <c r="M1009" s="53">
        <f t="shared" si="214"/>
        <v>44593</v>
      </c>
      <c r="N1009" s="8">
        <f>VLOOKUP(B1009,Assumptions!$B$6:$D$1323,3,FALSE)</f>
        <v>0.77336000000000005</v>
      </c>
      <c r="O1009" s="54">
        <f t="shared" si="215"/>
        <v>8.968260073504851</v>
      </c>
      <c r="P1009" s="31">
        <f>Assumptions!$H$15</f>
        <v>0.94496666666666673</v>
      </c>
      <c r="Q1009" s="10">
        <f t="shared" si="216"/>
        <v>8.3780088274596345</v>
      </c>
    </row>
    <row r="1010" spans="2:17" x14ac:dyDescent="0.25">
      <c r="B1010" s="13">
        <v>44211</v>
      </c>
      <c r="C1010" s="16">
        <v>44621</v>
      </c>
      <c r="D1010" s="14">
        <v>7.5490000000000004</v>
      </c>
      <c r="E1010" s="18">
        <v>2635</v>
      </c>
      <c r="F1010" s="10">
        <f t="shared" si="205"/>
        <v>27.799250000000001</v>
      </c>
      <c r="H1010" s="13">
        <v>44210</v>
      </c>
      <c r="I1010" s="16">
        <v>44621</v>
      </c>
      <c r="J1010" s="17">
        <v>0.43252658989708426</v>
      </c>
      <c r="L1010" s="40" t="str">
        <f t="shared" si="210"/>
        <v>4421144621</v>
      </c>
      <c r="M1010" s="53">
        <f t="shared" si="214"/>
        <v>44621</v>
      </c>
      <c r="N1010" s="8">
        <f>VLOOKUP(B1010,Assumptions!$B$6:$D$1323,3,FALSE)</f>
        <v>0.77336000000000005</v>
      </c>
      <c r="O1010" s="54">
        <f t="shared" si="215"/>
        <v>8.7222928864149107</v>
      </c>
      <c r="P1010" s="31">
        <f>Assumptions!$H$15</f>
        <v>0.94496666666666673</v>
      </c>
      <c r="Q1010" s="10">
        <f t="shared" si="216"/>
        <v>8.1455780345658777</v>
      </c>
    </row>
    <row r="1011" spans="2:17" x14ac:dyDescent="0.25">
      <c r="B1011" s="13">
        <v>44211</v>
      </c>
      <c r="C1011" s="16">
        <v>44652</v>
      </c>
      <c r="D1011" s="14">
        <v>6</v>
      </c>
      <c r="E1011" s="18">
        <v>1337</v>
      </c>
      <c r="F1011" s="10">
        <f t="shared" si="205"/>
        <v>14.10535</v>
      </c>
      <c r="H1011" s="13">
        <v>44210</v>
      </c>
      <c r="I1011" s="16">
        <v>44652</v>
      </c>
      <c r="J1011" s="17">
        <v>0.37578759369064269</v>
      </c>
      <c r="L1011" s="40" t="str">
        <f t="shared" si="210"/>
        <v>4421144652</v>
      </c>
      <c r="M1011" s="53">
        <f t="shared" si="214"/>
        <v>44652</v>
      </c>
      <c r="N1011" s="8">
        <f>VLOOKUP(B1011,Assumptions!$B$6:$D$1323,3,FALSE)</f>
        <v>0.77336000000000005</v>
      </c>
      <c r="O1011" s="54">
        <f t="shared" si="215"/>
        <v>6.8933058603993524</v>
      </c>
      <c r="P1011" s="31">
        <f>Assumptions!$H$15</f>
        <v>0.94496666666666673</v>
      </c>
      <c r="Q1011" s="10">
        <f t="shared" si="216"/>
        <v>6.4172462612153751</v>
      </c>
    </row>
    <row r="1012" spans="2:17" x14ac:dyDescent="0.25">
      <c r="B1012" s="13">
        <v>44211</v>
      </c>
      <c r="C1012" s="16">
        <v>44682</v>
      </c>
      <c r="D1012" s="14">
        <v>5.75</v>
      </c>
      <c r="E1012" s="18">
        <v>1337</v>
      </c>
      <c r="F1012" s="10">
        <f t="shared" si="205"/>
        <v>14.10535</v>
      </c>
      <c r="H1012" s="13">
        <v>44210</v>
      </c>
      <c r="I1012" s="16">
        <v>44682</v>
      </c>
      <c r="J1012" s="17">
        <v>0.35167063553650008</v>
      </c>
      <c r="L1012" s="40" t="str">
        <f t="shared" si="210"/>
        <v>4421144682</v>
      </c>
      <c r="M1012" s="53">
        <f t="shared" si="214"/>
        <v>44682</v>
      </c>
      <c r="N1012" s="8">
        <f>VLOOKUP(B1012,Assumptions!$B$6:$D$1323,3,FALSE)</f>
        <v>0.77336000000000005</v>
      </c>
      <c r="O1012" s="54">
        <f t="shared" si="215"/>
        <v>6.6164527148150709</v>
      </c>
      <c r="P1012" s="31">
        <f>Assumptions!$H$15</f>
        <v>0.94496666666666673</v>
      </c>
      <c r="Q1012" s="10">
        <f t="shared" si="216"/>
        <v>6.1556292670764154</v>
      </c>
    </row>
    <row r="1013" spans="2:17" x14ac:dyDescent="0.25">
      <c r="B1013" s="13">
        <v>44211</v>
      </c>
      <c r="C1013" s="16">
        <v>44713</v>
      </c>
      <c r="D1013" s="14">
        <v>5.75</v>
      </c>
      <c r="E1013" s="18">
        <v>1337</v>
      </c>
      <c r="F1013" s="10">
        <f t="shared" si="205"/>
        <v>14.10535</v>
      </c>
      <c r="H1013" s="13">
        <v>44210</v>
      </c>
      <c r="I1013" s="16">
        <v>44713</v>
      </c>
      <c r="J1013" s="17">
        <v>0.37105614621665334</v>
      </c>
      <c r="L1013" s="40" t="str">
        <f t="shared" si="210"/>
        <v>4421144713</v>
      </c>
      <c r="M1013" s="53">
        <f t="shared" si="214"/>
        <v>44713</v>
      </c>
      <c r="N1013" s="8">
        <f>VLOOKUP(B1013,Assumptions!$B$6:$D$1323,3,FALSE)</f>
        <v>0.77336000000000005</v>
      </c>
      <c r="O1013" s="54">
        <f t="shared" si="215"/>
        <v>6.5926928983777646</v>
      </c>
      <c r="P1013" s="31">
        <f>Assumptions!$H$15</f>
        <v>0.94496666666666673</v>
      </c>
      <c r="Q1013" s="10">
        <f t="shared" si="216"/>
        <v>6.1331770325370423</v>
      </c>
    </row>
    <row r="1014" spans="2:17" x14ac:dyDescent="0.25">
      <c r="B1014" s="13">
        <v>44211</v>
      </c>
      <c r="C1014" s="16">
        <v>44743</v>
      </c>
      <c r="D1014" s="14">
        <v>5.8</v>
      </c>
      <c r="E1014" s="18">
        <v>1338</v>
      </c>
      <c r="F1014" s="10">
        <f t="shared" si="205"/>
        <v>14.1159</v>
      </c>
      <c r="H1014" s="13">
        <v>44210</v>
      </c>
      <c r="I1014" s="16">
        <v>44743</v>
      </c>
      <c r="J1014" s="17">
        <v>0.37068088721960796</v>
      </c>
      <c r="L1014" s="40" t="str">
        <f t="shared" si="210"/>
        <v>4421144743</v>
      </c>
      <c r="M1014" s="53">
        <f t="shared" si="214"/>
        <v>44743</v>
      </c>
      <c r="N1014" s="8">
        <f>VLOOKUP(B1014,Assumptions!$B$6:$D$1323,3,FALSE)</f>
        <v>0.77336000000000005</v>
      </c>
      <c r="O1014" s="54">
        <f t="shared" si="215"/>
        <v>6.6544352443236452</v>
      </c>
      <c r="P1014" s="31">
        <f>Assumptions!$H$15</f>
        <v>0.94496666666666673</v>
      </c>
      <c r="Q1014" s="10">
        <f t="shared" si="216"/>
        <v>6.191521491377701</v>
      </c>
    </row>
    <row r="1015" spans="2:17" x14ac:dyDescent="0.25">
      <c r="B1015" s="13">
        <v>44211</v>
      </c>
      <c r="C1015" s="16">
        <v>44774</v>
      </c>
      <c r="D1015" s="14">
        <v>5.9</v>
      </c>
      <c r="E1015" s="18">
        <v>1338</v>
      </c>
      <c r="F1015" s="10">
        <f t="shared" si="205"/>
        <v>14.1159</v>
      </c>
      <c r="H1015" s="13">
        <v>44210</v>
      </c>
      <c r="I1015" s="16">
        <v>44774</v>
      </c>
      <c r="J1015" s="17">
        <v>0.38467471843553896</v>
      </c>
      <c r="L1015" s="40" t="str">
        <f t="shared" si="210"/>
        <v>4421144774</v>
      </c>
      <c r="M1015" s="53">
        <f t="shared" si="214"/>
        <v>44774</v>
      </c>
      <c r="N1015" s="8">
        <f>VLOOKUP(B1015,Assumptions!$B$6:$D$1323,3,FALSE)</f>
        <v>0.77336000000000005</v>
      </c>
      <c r="O1015" s="54">
        <f t="shared" si="215"/>
        <v>6.7598485510196431</v>
      </c>
      <c r="P1015" s="31">
        <f>Assumptions!$H$15</f>
        <v>0.94496666666666673</v>
      </c>
      <c r="Q1015" s="10">
        <f t="shared" si="216"/>
        <v>6.2911335524285299</v>
      </c>
    </row>
    <row r="1016" spans="2:17" x14ac:dyDescent="0.25">
      <c r="B1016" s="13">
        <v>44211</v>
      </c>
      <c r="C1016" s="16">
        <v>44805</v>
      </c>
      <c r="D1016" s="14">
        <v>6</v>
      </c>
      <c r="E1016" s="18">
        <v>1338</v>
      </c>
      <c r="F1016" s="10">
        <f t="shared" si="205"/>
        <v>14.1159</v>
      </c>
      <c r="H1016" s="13">
        <v>44210</v>
      </c>
      <c r="I1016" s="16">
        <v>44805</v>
      </c>
      <c r="J1016" s="17">
        <v>0.43755183029976918</v>
      </c>
      <c r="L1016" s="40" t="str">
        <f t="shared" si="210"/>
        <v>4421144805</v>
      </c>
      <c r="M1016" s="53">
        <f t="shared" si="214"/>
        <v>44805</v>
      </c>
      <c r="N1016" s="8">
        <f>VLOOKUP(B1016,Assumptions!$B$6:$D$1323,3,FALSE)</f>
        <v>0.77336000000000005</v>
      </c>
      <c r="O1016" s="54">
        <f t="shared" si="215"/>
        <v>6.8176046344458019</v>
      </c>
      <c r="P1016" s="31">
        <f>Assumptions!$H$15</f>
        <v>0.94496666666666673</v>
      </c>
      <c r="Q1016" s="10">
        <f t="shared" si="216"/>
        <v>6.3457111260634687</v>
      </c>
    </row>
    <row r="1017" spans="2:17" x14ac:dyDescent="0.25">
      <c r="B1017" s="13">
        <v>44211</v>
      </c>
      <c r="C1017" s="16">
        <v>44835</v>
      </c>
      <c r="D1017" s="14">
        <v>6.125</v>
      </c>
      <c r="E1017" s="18">
        <v>1058</v>
      </c>
      <c r="F1017" s="10">
        <f t="shared" si="205"/>
        <v>11.161899999999999</v>
      </c>
      <c r="H1017" s="13">
        <v>44210</v>
      </c>
      <c r="I1017" s="16">
        <v>44835</v>
      </c>
      <c r="J1017" s="17">
        <v>0.4863337193102944</v>
      </c>
      <c r="L1017" s="40" t="str">
        <f t="shared" si="210"/>
        <v>4421144835</v>
      </c>
      <c r="M1017" s="53">
        <f t="shared" si="214"/>
        <v>44835</v>
      </c>
      <c r="N1017" s="8">
        <f>VLOOKUP(B1017,Assumptions!$B$6:$D$1323,3,FALSE)</f>
        <v>0.77336000000000005</v>
      </c>
      <c r="O1017" s="54">
        <f t="shared" si="215"/>
        <v>6.9110212256404946</v>
      </c>
      <c r="P1017" s="31">
        <f>Assumptions!$H$15</f>
        <v>0.94496666666666673</v>
      </c>
      <c r="Q1017" s="10">
        <f t="shared" si="216"/>
        <v>6.4339866908560799</v>
      </c>
    </row>
    <row r="1018" spans="2:17" x14ac:dyDescent="0.25">
      <c r="B1018" s="13">
        <v>44211</v>
      </c>
      <c r="C1018" s="16">
        <v>44866</v>
      </c>
      <c r="D1018" s="14">
        <v>6.4749999999999996</v>
      </c>
      <c r="E1018" s="18">
        <v>1058</v>
      </c>
      <c r="F1018" s="10">
        <f t="shared" si="205"/>
        <v>11.161899999999999</v>
      </c>
      <c r="H1018" s="13">
        <v>44210</v>
      </c>
      <c r="I1018" s="16">
        <v>44866</v>
      </c>
      <c r="J1018" s="17">
        <v>0.54136930462579658</v>
      </c>
      <c r="L1018" s="40" t="str">
        <f t="shared" si="210"/>
        <v>4421144866</v>
      </c>
      <c r="M1018" s="53">
        <f t="shared" si="214"/>
        <v>44866</v>
      </c>
      <c r="N1018" s="8">
        <f>VLOOKUP(B1018,Assumptions!$B$6:$D$1323,3,FALSE)</f>
        <v>0.77336000000000005</v>
      </c>
      <c r="O1018" s="54">
        <f t="shared" si="215"/>
        <v>7.2725438320898759</v>
      </c>
      <c r="P1018" s="31">
        <f>Assumptions!$H$15</f>
        <v>0.94496666666666673</v>
      </c>
      <c r="Q1018" s="10">
        <f t="shared" si="216"/>
        <v>6.7756135031971976</v>
      </c>
    </row>
    <row r="1019" spans="2:17" x14ac:dyDescent="0.25">
      <c r="B1019" s="13">
        <v>44211</v>
      </c>
      <c r="C1019" s="16">
        <v>44896</v>
      </c>
      <c r="D1019" s="14">
        <v>7.1</v>
      </c>
      <c r="E1019" s="18">
        <v>1058</v>
      </c>
      <c r="F1019" s="10">
        <f t="shared" si="205"/>
        <v>11.161899999999999</v>
      </c>
      <c r="H1019" s="13">
        <v>44210</v>
      </c>
      <c r="I1019" s="16">
        <v>44896</v>
      </c>
      <c r="J1019" s="17">
        <v>0.52883714420456696</v>
      </c>
      <c r="L1019" s="40" t="str">
        <f t="shared" si="210"/>
        <v>4421144896</v>
      </c>
      <c r="M1019" s="53">
        <f t="shared" si="214"/>
        <v>44896</v>
      </c>
      <c r="N1019" s="8">
        <f>VLOOKUP(B1019,Assumptions!$B$6:$D$1323,3,FALSE)</f>
        <v>0.77336000000000005</v>
      </c>
      <c r="O1019" s="54">
        <f t="shared" si="215"/>
        <v>8.0539339824146854</v>
      </c>
      <c r="P1019" s="31">
        <f>Assumptions!$H$15</f>
        <v>0.94496666666666673</v>
      </c>
      <c r="Q1019" s="10">
        <f t="shared" si="216"/>
        <v>7.5140011489157983</v>
      </c>
    </row>
    <row r="1020" spans="2:17" x14ac:dyDescent="0.25">
      <c r="B1020" s="13">
        <v>44211</v>
      </c>
      <c r="C1020" s="16">
        <v>44927</v>
      </c>
      <c r="D1020" s="14">
        <v>7.125</v>
      </c>
      <c r="E1020" s="18">
        <v>1538</v>
      </c>
      <c r="F1020" s="10">
        <f t="shared" si="205"/>
        <v>16.225899999999999</v>
      </c>
      <c r="H1020" s="13">
        <v>44210</v>
      </c>
      <c r="I1020" s="16">
        <v>44927</v>
      </c>
      <c r="J1020" s="17">
        <v>0.46127143255364705</v>
      </c>
      <c r="L1020" s="40" t="str">
        <f t="shared" si="210"/>
        <v>4421144927</v>
      </c>
      <c r="M1020" s="53">
        <f t="shared" si="214"/>
        <v>44927</v>
      </c>
      <c r="N1020" s="8">
        <f>VLOOKUP(B1020,Assumptions!$B$6:$D$1323,3,FALSE)</f>
        <v>0.77336000000000005</v>
      </c>
      <c r="O1020" s="54">
        <f t="shared" si="215"/>
        <v>8.167386981074463</v>
      </c>
      <c r="P1020" s="31">
        <f>Assumptions!$H$15</f>
        <v>0.94496666666666673</v>
      </c>
      <c r="Q1020" s="10">
        <f t="shared" si="216"/>
        <v>7.621210450882665</v>
      </c>
    </row>
    <row r="1021" spans="2:17" x14ac:dyDescent="0.25">
      <c r="B1021" s="13">
        <v>44225</v>
      </c>
      <c r="C1021" s="16">
        <v>44256</v>
      </c>
      <c r="D1021" s="14">
        <v>8.6999999999999993</v>
      </c>
      <c r="E1021" s="18">
        <v>8249</v>
      </c>
      <c r="F1021" s="10">
        <f t="shared" si="205"/>
        <v>87.026949999999999</v>
      </c>
      <c r="H1021" s="13">
        <v>44224</v>
      </c>
      <c r="I1021" s="16">
        <v>44256</v>
      </c>
      <c r="J1021" s="17">
        <v>0.65468878276371889</v>
      </c>
      <c r="L1021" s="40" t="str">
        <f t="shared" si="210"/>
        <v>4422544256</v>
      </c>
      <c r="M1021" s="53">
        <f t="shared" si="214"/>
        <v>44256</v>
      </c>
      <c r="N1021" s="8">
        <f>VLOOKUP(B1021,Assumptions!$B$6:$D$1323,3,FALSE)</f>
        <v>0.76985999999999999</v>
      </c>
      <c r="O1021" s="54">
        <f t="shared" si="215"/>
        <v>9.9055508919837827</v>
      </c>
      <c r="P1021" s="31">
        <f>Assumptions!$H$15</f>
        <v>0.94496666666666673</v>
      </c>
      <c r="Q1021" s="10">
        <f t="shared" si="216"/>
        <v>9.2637174078949425</v>
      </c>
    </row>
    <row r="1022" spans="2:17" x14ac:dyDescent="0.25">
      <c r="B1022" s="13">
        <v>44225</v>
      </c>
      <c r="C1022" s="16">
        <v>44287</v>
      </c>
      <c r="D1022" s="14">
        <v>7</v>
      </c>
      <c r="E1022" s="18">
        <v>7262</v>
      </c>
      <c r="F1022" s="10">
        <f t="shared" si="205"/>
        <v>76.614099999999993</v>
      </c>
      <c r="H1022" s="13">
        <v>44224</v>
      </c>
      <c r="I1022" s="16">
        <v>44287</v>
      </c>
      <c r="J1022" s="17">
        <v>0.43525890051356347</v>
      </c>
      <c r="L1022" s="40" t="str">
        <f t="shared" si="210"/>
        <v>4422544287</v>
      </c>
      <c r="M1022" s="53">
        <f t="shared" si="214"/>
        <v>44287</v>
      </c>
      <c r="N1022" s="8">
        <f>VLOOKUP(B1022,Assumptions!$B$6:$D$1323,3,FALSE)</f>
        <v>0.76985999999999999</v>
      </c>
      <c r="O1022" s="54">
        <f t="shared" si="215"/>
        <v>8.0826428335482881</v>
      </c>
      <c r="P1022" s="31">
        <f>Assumptions!$H$15</f>
        <v>0.94496666666666673</v>
      </c>
      <c r="Q1022" s="10">
        <f t="shared" si="216"/>
        <v>7.5411300562753469</v>
      </c>
    </row>
    <row r="1023" spans="2:17" x14ac:dyDescent="0.25">
      <c r="B1023" s="13">
        <v>44225</v>
      </c>
      <c r="C1023" s="16">
        <v>44317</v>
      </c>
      <c r="D1023" s="14">
        <v>6.5</v>
      </c>
      <c r="E1023" s="18">
        <v>6550</v>
      </c>
      <c r="F1023" s="10">
        <f t="shared" si="205"/>
        <v>69.102500000000006</v>
      </c>
      <c r="H1023" s="13">
        <v>44224</v>
      </c>
      <c r="I1023" s="16">
        <v>44317</v>
      </c>
      <c r="J1023" s="17">
        <v>0.36558355993374725</v>
      </c>
      <c r="L1023" s="40" t="str">
        <f t="shared" si="210"/>
        <v>4422544317</v>
      </c>
      <c r="M1023" s="53">
        <f t="shared" si="214"/>
        <v>44317</v>
      </c>
      <c r="N1023" s="8">
        <f>VLOOKUP(B1023,Assumptions!$B$6:$D$1323,3,FALSE)</f>
        <v>0.76985999999999999</v>
      </c>
      <c r="O1023" s="54">
        <f t="shared" si="215"/>
        <v>7.5528183558040318</v>
      </c>
      <c r="P1023" s="31">
        <f>Assumptions!$H$15</f>
        <v>0.94496666666666673</v>
      </c>
      <c r="Q1023" s="10">
        <f t="shared" si="216"/>
        <v>7.0404635856229509</v>
      </c>
    </row>
    <row r="1024" spans="2:17" x14ac:dyDescent="0.25">
      <c r="B1024" s="13">
        <v>44225</v>
      </c>
      <c r="C1024" s="16">
        <v>44348</v>
      </c>
      <c r="D1024" s="14">
        <v>6.45</v>
      </c>
      <c r="E1024" s="18">
        <v>5241</v>
      </c>
      <c r="F1024" s="10">
        <f t="shared" si="205"/>
        <v>55.292549999999999</v>
      </c>
      <c r="H1024" s="13">
        <v>44224</v>
      </c>
      <c r="I1024" s="16">
        <v>44348</v>
      </c>
      <c r="J1024" s="17">
        <v>0.36804491149071428</v>
      </c>
      <c r="L1024" s="40" t="str">
        <f t="shared" si="210"/>
        <v>4422544348</v>
      </c>
      <c r="M1024" s="53">
        <f t="shared" si="214"/>
        <v>44348</v>
      </c>
      <c r="N1024" s="8">
        <f>VLOOKUP(B1024,Assumptions!$B$6:$D$1323,3,FALSE)</f>
        <v>0.76985999999999999</v>
      </c>
      <c r="O1024" s="54">
        <f t="shared" si="215"/>
        <v>7.4882268721835512</v>
      </c>
      <c r="P1024" s="31">
        <f>Assumptions!$H$15</f>
        <v>0.94496666666666673</v>
      </c>
      <c r="Q1024" s="10">
        <f t="shared" si="216"/>
        <v>6.9794267866510502</v>
      </c>
    </row>
    <row r="1025" spans="2:17" x14ac:dyDescent="0.25">
      <c r="B1025" s="13">
        <v>44225</v>
      </c>
      <c r="C1025" s="16">
        <v>44378</v>
      </c>
      <c r="D1025" s="14">
        <v>6.4749999999999996</v>
      </c>
      <c r="E1025" s="18">
        <v>6202</v>
      </c>
      <c r="F1025" s="10">
        <f t="shared" si="205"/>
        <v>65.431099999999986</v>
      </c>
      <c r="H1025" s="13">
        <v>44224</v>
      </c>
      <c r="I1025" s="16">
        <v>44378</v>
      </c>
      <c r="J1025" s="17">
        <v>0.38076222529444859</v>
      </c>
      <c r="L1025" s="40" t="str">
        <f t="shared" si="210"/>
        <v>4422544378</v>
      </c>
      <c r="M1025" s="53">
        <f t="shared" si="214"/>
        <v>44378</v>
      </c>
      <c r="N1025" s="8">
        <f>VLOOKUP(B1025,Assumptions!$B$6:$D$1323,3,FALSE)</f>
        <v>0.76985999999999999</v>
      </c>
      <c r="O1025" s="54">
        <f t="shared" si="215"/>
        <v>7.5033495653798958</v>
      </c>
      <c r="P1025" s="31">
        <f>Assumptions!$H$15</f>
        <v>0.94496666666666673</v>
      </c>
      <c r="Q1025" s="10">
        <f t="shared" si="216"/>
        <v>6.9937172276318229</v>
      </c>
    </row>
    <row r="1026" spans="2:17" x14ac:dyDescent="0.25">
      <c r="B1026" s="13">
        <v>44225</v>
      </c>
      <c r="C1026" s="16">
        <v>44409</v>
      </c>
      <c r="D1026" s="14">
        <v>6.6</v>
      </c>
      <c r="E1026" s="18">
        <v>5469</v>
      </c>
      <c r="F1026" s="10">
        <f t="shared" si="205"/>
        <v>57.697949999999999</v>
      </c>
      <c r="H1026" s="13">
        <v>44224</v>
      </c>
      <c r="I1026" s="16">
        <v>44409</v>
      </c>
      <c r="J1026" s="17">
        <v>0.41686528163430991</v>
      </c>
      <c r="L1026" s="40" t="str">
        <f t="shared" si="210"/>
        <v>4422544409</v>
      </c>
      <c r="M1026" s="53">
        <f t="shared" si="214"/>
        <v>44409</v>
      </c>
      <c r="N1026" s="8">
        <f>VLOOKUP(B1026,Assumptions!$B$6:$D$1323,3,FALSE)</f>
        <v>0.76985999999999999</v>
      </c>
      <c r="O1026" s="54">
        <f t="shared" si="215"/>
        <v>7.6128012914586556</v>
      </c>
      <c r="P1026" s="31">
        <f>Assumptions!$H$15</f>
        <v>0.94496666666666673</v>
      </c>
      <c r="Q1026" s="10">
        <f t="shared" si="216"/>
        <v>7.0971454603853816</v>
      </c>
    </row>
    <row r="1027" spans="2:17" x14ac:dyDescent="0.25">
      <c r="B1027" s="13">
        <v>44225</v>
      </c>
      <c r="C1027" s="16">
        <v>44440</v>
      </c>
      <c r="D1027" s="14">
        <v>6.7249999999999996</v>
      </c>
      <c r="E1027" s="18">
        <v>6234</v>
      </c>
      <c r="F1027" s="10">
        <f t="shared" si="205"/>
        <v>65.768699999999995</v>
      </c>
      <c r="H1027" s="13">
        <v>44224</v>
      </c>
      <c r="I1027" s="16">
        <v>44440</v>
      </c>
      <c r="J1027" s="17">
        <v>0.46314924842152855</v>
      </c>
      <c r="L1027" s="40" t="str">
        <f t="shared" si="210"/>
        <v>4422544440</v>
      </c>
      <c r="M1027" s="53">
        <f t="shared" si="214"/>
        <v>44440</v>
      </c>
      <c r="N1027" s="8">
        <f>VLOOKUP(B1027,Assumptions!$B$6:$D$1323,3,FALSE)</f>
        <v>0.76985999999999999</v>
      </c>
      <c r="O1027" s="54">
        <f t="shared" si="215"/>
        <v>7.7097180734140647</v>
      </c>
      <c r="P1027" s="31">
        <f>Assumptions!$H$15</f>
        <v>0.94496666666666673</v>
      </c>
      <c r="Q1027" s="10">
        <f t="shared" si="216"/>
        <v>7.188728588773845</v>
      </c>
    </row>
    <row r="1028" spans="2:17" x14ac:dyDescent="0.25">
      <c r="B1028" s="13">
        <v>44225</v>
      </c>
      <c r="C1028" s="16">
        <v>44470</v>
      </c>
      <c r="D1028" s="14">
        <v>6.9749999999999996</v>
      </c>
      <c r="E1028" s="18">
        <v>3094</v>
      </c>
      <c r="F1028" s="10">
        <f t="shared" si="205"/>
        <v>32.641699999999993</v>
      </c>
      <c r="H1028" s="13">
        <v>44224</v>
      </c>
      <c r="I1028" s="16">
        <v>44470</v>
      </c>
      <c r="J1028" s="17">
        <v>0.52351717281357735</v>
      </c>
      <c r="L1028" s="40" t="str">
        <f t="shared" si="210"/>
        <v>4422544470</v>
      </c>
      <c r="M1028" s="53">
        <f t="shared" si="214"/>
        <v>44470</v>
      </c>
      <c r="N1028" s="8">
        <f>VLOOKUP(B1028,Assumptions!$B$6:$D$1323,3,FALSE)</f>
        <v>0.76985999999999999</v>
      </c>
      <c r="O1028" s="54">
        <f t="shared" si="215"/>
        <v>7.9431969438973793</v>
      </c>
      <c r="P1028" s="31">
        <f>Assumptions!$H$15</f>
        <v>0.94496666666666673</v>
      </c>
      <c r="Q1028" s="10">
        <f t="shared" si="216"/>
        <v>7.4093583387515611</v>
      </c>
    </row>
    <row r="1029" spans="2:17" x14ac:dyDescent="0.25">
      <c r="B1029" s="13">
        <v>44225</v>
      </c>
      <c r="C1029" s="16">
        <v>44501</v>
      </c>
      <c r="D1029" s="14">
        <v>7.375</v>
      </c>
      <c r="E1029" s="18">
        <v>3393</v>
      </c>
      <c r="F1029" s="10">
        <f t="shared" si="205"/>
        <v>35.796149999999997</v>
      </c>
      <c r="H1029" s="13">
        <v>44224</v>
      </c>
      <c r="I1029" s="16">
        <v>44501</v>
      </c>
      <c r="J1029" s="17">
        <v>0.56659015585506112</v>
      </c>
      <c r="L1029" s="40" t="str">
        <f t="shared" si="210"/>
        <v>4422544501</v>
      </c>
      <c r="M1029" s="53">
        <f t="shared" si="214"/>
        <v>44501</v>
      </c>
      <c r="N1029" s="8">
        <f>VLOOKUP(B1029,Assumptions!$B$6:$D$1323,3,FALSE)</f>
        <v>0.76985999999999999</v>
      </c>
      <c r="O1029" s="54">
        <f t="shared" si="215"/>
        <v>8.3826527506077486</v>
      </c>
      <c r="P1029" s="31">
        <f>Assumptions!$H$15</f>
        <v>0.94496666666666673</v>
      </c>
      <c r="Q1029" s="10">
        <f t="shared" si="216"/>
        <v>7.8246294275659691</v>
      </c>
    </row>
    <row r="1030" spans="2:17" x14ac:dyDescent="0.25">
      <c r="B1030" s="13">
        <v>44225</v>
      </c>
      <c r="C1030" s="16">
        <v>44531</v>
      </c>
      <c r="D1030" s="14">
        <v>7.7850000000000001</v>
      </c>
      <c r="E1030" s="18">
        <v>3352</v>
      </c>
      <c r="F1030" s="10">
        <f t="shared" si="205"/>
        <v>35.363599999999998</v>
      </c>
      <c r="H1030" s="13">
        <v>44224</v>
      </c>
      <c r="I1030" s="16">
        <v>44531</v>
      </c>
      <c r="J1030" s="17">
        <v>0.53068037011967795</v>
      </c>
      <c r="L1030" s="40" t="str">
        <f t="shared" si="210"/>
        <v>4422544531</v>
      </c>
      <c r="M1030" s="53">
        <f t="shared" si="214"/>
        <v>44531</v>
      </c>
      <c r="N1030" s="8">
        <f>VLOOKUP(B1030,Assumptions!$B$6:$D$1323,3,FALSE)</f>
        <v>0.76985999999999999</v>
      </c>
      <c r="O1030" s="54">
        <f t="shared" si="215"/>
        <v>8.9316659530271245</v>
      </c>
      <c r="P1030" s="31">
        <f>Assumptions!$H$15</f>
        <v>0.94496666666666673</v>
      </c>
      <c r="Q1030" s="10">
        <f t="shared" si="216"/>
        <v>8.3434286034121996</v>
      </c>
    </row>
    <row r="1031" spans="2:17" x14ac:dyDescent="0.25">
      <c r="B1031" s="13">
        <v>44225</v>
      </c>
      <c r="C1031" s="16">
        <v>44562</v>
      </c>
      <c r="D1031" s="14">
        <v>8.0250000000000004</v>
      </c>
      <c r="E1031" s="18">
        <v>3509</v>
      </c>
      <c r="F1031" s="10">
        <f t="shared" si="205"/>
        <v>37.019950000000001</v>
      </c>
      <c r="H1031" s="13">
        <v>44224</v>
      </c>
      <c r="I1031" s="16">
        <v>44562</v>
      </c>
      <c r="J1031" s="17">
        <v>0.47307232116478959</v>
      </c>
      <c r="L1031" s="40" t="str">
        <f t="shared" si="210"/>
        <v>4422544562</v>
      </c>
      <c r="M1031" s="53">
        <f t="shared" si="214"/>
        <v>44562</v>
      </c>
      <c r="N1031" s="8">
        <f>VLOOKUP(B1031,Assumptions!$B$6:$D$1323,3,FALSE)</f>
        <v>0.76985999999999999</v>
      </c>
      <c r="O1031" s="54">
        <f t="shared" si="215"/>
        <v>9.2980870391960373</v>
      </c>
      <c r="P1031" s="31">
        <f>Assumptions!$H$15</f>
        <v>0.94496666666666673</v>
      </c>
      <c r="Q1031" s="10">
        <f t="shared" si="216"/>
        <v>8.6896843158056161</v>
      </c>
    </row>
    <row r="1032" spans="2:17" x14ac:dyDescent="0.25">
      <c r="B1032" s="13">
        <v>44225</v>
      </c>
      <c r="C1032" s="16">
        <v>44593</v>
      </c>
      <c r="D1032" s="14">
        <v>8.0500000000000007</v>
      </c>
      <c r="E1032" s="18">
        <v>2912</v>
      </c>
      <c r="F1032" s="10">
        <f t="shared" si="205"/>
        <v>30.721599999999999</v>
      </c>
      <c r="H1032" s="13">
        <v>44224</v>
      </c>
      <c r="I1032" s="16">
        <v>44593</v>
      </c>
      <c r="J1032" s="17">
        <v>0.44782008169032356</v>
      </c>
      <c r="L1032" s="40" t="str">
        <f t="shared" si="210"/>
        <v>4422544593</v>
      </c>
      <c r="M1032" s="53">
        <f t="shared" si="214"/>
        <v>44593</v>
      </c>
      <c r="N1032" s="8">
        <f>VLOOKUP(B1032,Assumptions!$B$6:$D$1323,3,FALSE)</f>
        <v>0.76985999999999999</v>
      </c>
      <c r="O1032" s="54">
        <f t="shared" si="215"/>
        <v>9.3599586190653206</v>
      </c>
      <c r="P1032" s="31">
        <f>Assumptions!$H$15</f>
        <v>0.94496666666666673</v>
      </c>
      <c r="Q1032" s="10">
        <f t="shared" si="216"/>
        <v>8.7481508963960941</v>
      </c>
    </row>
    <row r="1033" spans="2:17" x14ac:dyDescent="0.25">
      <c r="B1033" s="13">
        <v>44225</v>
      </c>
      <c r="C1033" s="16">
        <v>44621</v>
      </c>
      <c r="D1033" s="14">
        <v>7.75</v>
      </c>
      <c r="E1033" s="18">
        <v>2875</v>
      </c>
      <c r="F1033" s="10">
        <f t="shared" ref="F1033:F1096" si="217">E1033*10000*mmbtu_gj/1000000</f>
        <v>30.331250000000001</v>
      </c>
      <c r="H1033" s="13">
        <v>44224</v>
      </c>
      <c r="I1033" s="16">
        <v>44621</v>
      </c>
      <c r="J1033" s="17">
        <v>0.42192444605603202</v>
      </c>
      <c r="L1033" s="40" t="str">
        <f t="shared" si="210"/>
        <v>4422544621</v>
      </c>
      <c r="M1033" s="53">
        <f t="shared" si="214"/>
        <v>44621</v>
      </c>
      <c r="N1033" s="8">
        <f>VLOOKUP(B1033,Assumptions!$B$6:$D$1323,3,FALSE)</f>
        <v>0.76985999999999999</v>
      </c>
      <c r="O1033" s="54">
        <f t="shared" si="215"/>
        <v>9.0224757476603656</v>
      </c>
      <c r="P1033" s="31">
        <f>Assumptions!$H$15</f>
        <v>0.94496666666666673</v>
      </c>
      <c r="Q1033" s="10">
        <f t="shared" si="216"/>
        <v>8.4292408323474586</v>
      </c>
    </row>
    <row r="1034" spans="2:17" x14ac:dyDescent="0.25">
      <c r="B1034" s="13">
        <v>44225</v>
      </c>
      <c r="C1034" s="16">
        <v>44652</v>
      </c>
      <c r="D1034" s="14">
        <v>6.15</v>
      </c>
      <c r="E1034" s="18">
        <v>1576</v>
      </c>
      <c r="F1034" s="10">
        <f t="shared" si="217"/>
        <v>16.626799999999999</v>
      </c>
      <c r="H1034" s="13">
        <v>44224</v>
      </c>
      <c r="I1034" s="16">
        <v>44652</v>
      </c>
      <c r="J1034" s="17">
        <v>0.3740998834373036</v>
      </c>
      <c r="L1034" s="40" t="str">
        <f t="shared" si="210"/>
        <v>4422544652</v>
      </c>
      <c r="M1034" s="53">
        <f t="shared" si="214"/>
        <v>44652</v>
      </c>
      <c r="N1034" s="8">
        <f>VLOOKUP(B1034,Assumptions!$B$6:$D$1323,3,FALSE)</f>
        <v>0.76985999999999999</v>
      </c>
      <c r="O1034" s="54">
        <f t="shared" si="215"/>
        <v>7.111405762533173</v>
      </c>
      <c r="P1034" s="31">
        <f>Assumptions!$H$15</f>
        <v>0.94496666666666673</v>
      </c>
      <c r="Q1034" s="10">
        <f t="shared" si="216"/>
        <v>6.6233433987350985</v>
      </c>
    </row>
    <row r="1035" spans="2:17" x14ac:dyDescent="0.25">
      <c r="B1035" s="13">
        <v>44225</v>
      </c>
      <c r="C1035" s="16">
        <v>44682</v>
      </c>
      <c r="D1035" s="14">
        <v>5.9</v>
      </c>
      <c r="E1035" s="18">
        <v>1576</v>
      </c>
      <c r="F1035" s="10">
        <f t="shared" si="217"/>
        <v>16.626799999999999</v>
      </c>
      <c r="H1035" s="13">
        <v>44224</v>
      </c>
      <c r="I1035" s="16">
        <v>44682</v>
      </c>
      <c r="J1035" s="17">
        <v>0.34998292528316105</v>
      </c>
      <c r="L1035" s="40" t="str">
        <f t="shared" si="210"/>
        <v>4422544682</v>
      </c>
      <c r="M1035" s="53">
        <f t="shared" si="214"/>
        <v>44682</v>
      </c>
      <c r="N1035" s="8">
        <f>VLOOKUP(B1035,Assumptions!$B$6:$D$1323,3,FALSE)</f>
        <v>0.76985999999999999</v>
      </c>
      <c r="O1035" s="54">
        <f t="shared" si="215"/>
        <v>6.8332939647140121</v>
      </c>
      <c r="P1035" s="31">
        <f>Assumptions!$H$15</f>
        <v>0.94496666666666673</v>
      </c>
      <c r="Q1035" s="10">
        <f t="shared" si="216"/>
        <v>6.3605370201892519</v>
      </c>
    </row>
    <row r="1036" spans="2:17" x14ac:dyDescent="0.25">
      <c r="B1036" s="13">
        <v>44225</v>
      </c>
      <c r="C1036" s="16">
        <v>44713</v>
      </c>
      <c r="D1036" s="14">
        <v>5.85</v>
      </c>
      <c r="E1036" s="18">
        <v>1576</v>
      </c>
      <c r="F1036" s="10">
        <f t="shared" si="217"/>
        <v>16.626799999999999</v>
      </c>
      <c r="H1036" s="13">
        <v>44224</v>
      </c>
      <c r="I1036" s="16">
        <v>44713</v>
      </c>
      <c r="J1036" s="17">
        <v>0.36854222934757108</v>
      </c>
      <c r="L1036" s="40" t="str">
        <f t="shared" si="210"/>
        <v>4422544713</v>
      </c>
      <c r="M1036" s="53">
        <f t="shared" si="214"/>
        <v>44713</v>
      </c>
      <c r="N1036" s="8">
        <f>VLOOKUP(B1036,Assumptions!$B$6:$D$1323,3,FALSE)</f>
        <v>0.76985999999999999</v>
      </c>
      <c r="O1036" s="54">
        <f t="shared" si="215"/>
        <v>6.7488823543745555</v>
      </c>
      <c r="P1036" s="31">
        <f>Assumptions!$H$15</f>
        <v>0.94496666666666673</v>
      </c>
      <c r="Q1036" s="10">
        <f t="shared" si="216"/>
        <v>6.2807708621388096</v>
      </c>
    </row>
    <row r="1037" spans="2:17" x14ac:dyDescent="0.25">
      <c r="B1037" s="13">
        <v>44225</v>
      </c>
      <c r="C1037" s="16">
        <v>44743</v>
      </c>
      <c r="D1037" s="14">
        <v>5.8250000000000002</v>
      </c>
      <c r="E1037" s="18">
        <v>1578</v>
      </c>
      <c r="F1037" s="10">
        <f t="shared" si="217"/>
        <v>16.647899999999996</v>
      </c>
      <c r="H1037" s="13">
        <v>44224</v>
      </c>
      <c r="I1037" s="16">
        <v>44743</v>
      </c>
      <c r="J1037" s="17">
        <v>0.36865512545780638</v>
      </c>
      <c r="L1037" s="40" t="str">
        <f t="shared" si="210"/>
        <v>4422544743</v>
      </c>
      <c r="M1037" s="53">
        <f t="shared" si="214"/>
        <v>44743</v>
      </c>
      <c r="N1037" s="8">
        <f>VLOOKUP(B1037,Assumptions!$B$6:$D$1323,3,FALSE)</f>
        <v>0.76985999999999999</v>
      </c>
      <c r="O1037" s="54">
        <f t="shared" si="215"/>
        <v>6.7179628456385734</v>
      </c>
      <c r="P1037" s="31">
        <f>Assumptions!$H$15</f>
        <v>0.94496666666666673</v>
      </c>
      <c r="Q1037" s="10">
        <f t="shared" si="216"/>
        <v>6.2515529570335984</v>
      </c>
    </row>
    <row r="1038" spans="2:17" x14ac:dyDescent="0.25">
      <c r="B1038" s="13">
        <v>44225</v>
      </c>
      <c r="C1038" s="16">
        <v>44774</v>
      </c>
      <c r="D1038" s="14">
        <v>5.9249999999999998</v>
      </c>
      <c r="E1038" s="18">
        <v>1578</v>
      </c>
      <c r="F1038" s="10">
        <f t="shared" si="217"/>
        <v>16.647899999999996</v>
      </c>
      <c r="H1038" s="13">
        <v>44224</v>
      </c>
      <c r="I1038" s="16">
        <v>44774</v>
      </c>
      <c r="J1038" s="17">
        <v>0.3822358533658658</v>
      </c>
      <c r="L1038" s="40" t="str">
        <f t="shared" si="210"/>
        <v>4422544774</v>
      </c>
      <c r="M1038" s="53">
        <f t="shared" si="214"/>
        <v>44774</v>
      </c>
      <c r="N1038" s="8">
        <f>VLOOKUP(B1038,Assumptions!$B$6:$D$1323,3,FALSE)</f>
        <v>0.76985999999999999</v>
      </c>
      <c r="O1038" s="54">
        <f t="shared" si="215"/>
        <v>6.8243640120621851</v>
      </c>
      <c r="P1038" s="31">
        <f>Assumptions!$H$15</f>
        <v>0.94496666666666673</v>
      </c>
      <c r="Q1038" s="10">
        <f t="shared" si="216"/>
        <v>6.3520985125983636</v>
      </c>
    </row>
    <row r="1039" spans="2:17" x14ac:dyDescent="0.25">
      <c r="B1039" s="13">
        <v>44225</v>
      </c>
      <c r="C1039" s="16">
        <v>44805</v>
      </c>
      <c r="D1039" s="14">
        <v>6.05</v>
      </c>
      <c r="E1039" s="18">
        <v>1578</v>
      </c>
      <c r="F1039" s="10">
        <f t="shared" si="217"/>
        <v>16.647899999999996</v>
      </c>
      <c r="H1039" s="13">
        <v>44224</v>
      </c>
      <c r="I1039" s="16">
        <v>44805</v>
      </c>
      <c r="J1039" s="17">
        <v>0.4355260685379676</v>
      </c>
      <c r="L1039" s="40" t="str">
        <f t="shared" si="210"/>
        <v>4422544805</v>
      </c>
      <c r="M1039" s="53">
        <f t="shared" si="214"/>
        <v>44805</v>
      </c>
      <c r="N1039" s="8">
        <f>VLOOKUP(B1039,Assumptions!$B$6:$D$1323,3,FALSE)</f>
        <v>0.76985999999999999</v>
      </c>
      <c r="O1039" s="54">
        <f t="shared" si="215"/>
        <v>6.9126545584296331</v>
      </c>
      <c r="P1039" s="31">
        <f>Assumptions!$H$15</f>
        <v>0.94496666666666673</v>
      </c>
      <c r="Q1039" s="10">
        <f t="shared" si="216"/>
        <v>6.4355301358973893</v>
      </c>
    </row>
    <row r="1040" spans="2:17" x14ac:dyDescent="0.25">
      <c r="B1040" s="13">
        <v>44225</v>
      </c>
      <c r="C1040" s="16">
        <v>44835</v>
      </c>
      <c r="D1040" s="14">
        <v>6.125</v>
      </c>
      <c r="E1040" s="18">
        <v>1157</v>
      </c>
      <c r="F1040" s="10">
        <f t="shared" si="217"/>
        <v>12.20635</v>
      </c>
      <c r="H1040" s="13">
        <v>44224</v>
      </c>
      <c r="I1040" s="16">
        <v>44835</v>
      </c>
      <c r="J1040" s="17">
        <v>0.48348175093274959</v>
      </c>
      <c r="L1040" s="40" t="str">
        <f t="shared" si="210"/>
        <v>4422544835</v>
      </c>
      <c r="M1040" s="53">
        <f t="shared" si="214"/>
        <v>44835</v>
      </c>
      <c r="N1040" s="8">
        <f>VLOOKUP(B1040,Assumptions!$B$6:$D$1323,3,FALSE)</f>
        <v>0.76985999999999999</v>
      </c>
      <c r="O1040" s="54">
        <f t="shared" si="215"/>
        <v>6.9459520726144834</v>
      </c>
      <c r="P1040" s="31">
        <f>Assumptions!$H$15</f>
        <v>0.94496666666666673</v>
      </c>
      <c r="Q1040" s="10">
        <f t="shared" si="216"/>
        <v>6.4669951768849341</v>
      </c>
    </row>
    <row r="1041" spans="2:17" x14ac:dyDescent="0.25">
      <c r="B1041" s="13">
        <v>44225</v>
      </c>
      <c r="C1041" s="16">
        <v>44866</v>
      </c>
      <c r="D1041" s="14">
        <v>6.5250000000000004</v>
      </c>
      <c r="E1041" s="18">
        <v>1157</v>
      </c>
      <c r="F1041" s="10">
        <f t="shared" si="217"/>
        <v>12.20635</v>
      </c>
      <c r="H1041" s="13">
        <v>44224</v>
      </c>
      <c r="I1041" s="16">
        <v>44866</v>
      </c>
      <c r="J1041" s="17">
        <v>0.53885538775671527</v>
      </c>
      <c r="L1041" s="40" t="str">
        <f t="shared" si="210"/>
        <v>4422544866</v>
      </c>
      <c r="M1041" s="53">
        <f t="shared" si="214"/>
        <v>44866</v>
      </c>
      <c r="N1041" s="8">
        <f>VLOOKUP(B1041,Assumptions!$B$6:$D$1323,3,FALSE)</f>
        <v>0.76985999999999999</v>
      </c>
      <c r="O1041" s="54">
        <f t="shared" si="215"/>
        <v>7.370263064070719</v>
      </c>
      <c r="P1041" s="31">
        <f>Assumptions!$H$15</f>
        <v>0.94496666666666673</v>
      </c>
      <c r="Q1041" s="10">
        <f t="shared" si="216"/>
        <v>6.8679549201113614</v>
      </c>
    </row>
    <row r="1042" spans="2:17" x14ac:dyDescent="0.25">
      <c r="B1042" s="13">
        <v>44225</v>
      </c>
      <c r="C1042" s="16">
        <v>44896</v>
      </c>
      <c r="D1042" s="14">
        <v>7.1749999999999998</v>
      </c>
      <c r="E1042" s="18">
        <v>1157</v>
      </c>
      <c r="F1042" s="10">
        <f t="shared" si="217"/>
        <v>12.20635</v>
      </c>
      <c r="H1042" s="13">
        <v>44224</v>
      </c>
      <c r="I1042" s="16">
        <v>44896</v>
      </c>
      <c r="J1042" s="17">
        <v>0.52748748545969049</v>
      </c>
      <c r="L1042" s="40" t="str">
        <f t="shared" si="210"/>
        <v>4422544896</v>
      </c>
      <c r="M1042" s="53">
        <f t="shared" si="214"/>
        <v>44896</v>
      </c>
      <c r="N1042" s="8">
        <f>VLOOKUP(B1042,Assumptions!$B$6:$D$1323,3,FALSE)</f>
        <v>0.76985999999999999</v>
      </c>
      <c r="O1042" s="54">
        <f t="shared" si="215"/>
        <v>8.1845526841530862</v>
      </c>
      <c r="P1042" s="31">
        <f>Assumptions!$H$15</f>
        <v>0.94496666666666673</v>
      </c>
      <c r="Q1042" s="10">
        <f t="shared" si="216"/>
        <v>7.6374314681018616</v>
      </c>
    </row>
    <row r="1043" spans="2:17" x14ac:dyDescent="0.25">
      <c r="B1043" s="13">
        <v>44225</v>
      </c>
      <c r="C1043" s="16">
        <v>44927</v>
      </c>
      <c r="D1043" s="14">
        <v>7.2750000000000004</v>
      </c>
      <c r="E1043" s="18">
        <v>1695</v>
      </c>
      <c r="F1043" s="10">
        <f t="shared" si="217"/>
        <v>17.882249999999999</v>
      </c>
      <c r="H1043" s="13">
        <v>44224</v>
      </c>
      <c r="I1043" s="16">
        <v>44927</v>
      </c>
      <c r="J1043" s="17">
        <v>0.46157418704025771</v>
      </c>
      <c r="L1043" s="40" t="str">
        <f t="shared" si="210"/>
        <v>4422544927</v>
      </c>
      <c r="M1043" s="53">
        <f t="shared" si="214"/>
        <v>44927</v>
      </c>
      <c r="N1043" s="8">
        <f>VLOOKUP(B1043,Assumptions!$B$6:$D$1323,3,FALSE)</f>
        <v>0.76985999999999999</v>
      </c>
      <c r="O1043" s="54">
        <f t="shared" si="215"/>
        <v>8.3888285134870255</v>
      </c>
      <c r="P1043" s="31">
        <f>Assumptions!$H$15</f>
        <v>0.94496666666666673</v>
      </c>
      <c r="Q1043" s="10">
        <f t="shared" si="216"/>
        <v>7.8304653176281231</v>
      </c>
    </row>
    <row r="1044" spans="2:17" x14ac:dyDescent="0.25">
      <c r="B1044" s="13">
        <v>44225</v>
      </c>
      <c r="C1044" s="16">
        <v>44958</v>
      </c>
      <c r="D1044" s="14">
        <v>7.2</v>
      </c>
      <c r="E1044" s="18">
        <v>1695</v>
      </c>
      <c r="F1044" s="10">
        <f t="shared" si="217"/>
        <v>17.882249999999999</v>
      </c>
      <c r="H1044" s="13">
        <v>44224</v>
      </c>
      <c r="I1044" s="16">
        <v>44958</v>
      </c>
      <c r="J1044" s="17">
        <v>0.43356722223231869</v>
      </c>
      <c r="L1044" s="40" t="str">
        <f t="shared" si="210"/>
        <v>4422544958</v>
      </c>
      <c r="M1044" s="53">
        <f t="shared" si="214"/>
        <v>44958</v>
      </c>
      <c r="N1044" s="8">
        <f>VLOOKUP(B1044,Assumptions!$B$6:$D$1323,3,FALSE)</f>
        <v>0.76985999999999999</v>
      </c>
      <c r="O1044" s="54">
        <f t="shared" si="215"/>
        <v>8.3309697322547365</v>
      </c>
      <c r="P1044" s="31">
        <f>Assumptions!$H$15</f>
        <v>0.94496666666666673</v>
      </c>
      <c r="Q1044" s="10">
        <f t="shared" si="216"/>
        <v>7.7757906979896507</v>
      </c>
    </row>
    <row r="1045" spans="2:17" x14ac:dyDescent="0.25">
      <c r="B1045" s="13">
        <v>44239</v>
      </c>
      <c r="C1045" s="16">
        <v>44256</v>
      </c>
      <c r="D1045" s="14">
        <v>8.2639999999999993</v>
      </c>
      <c r="E1045" s="18">
        <v>8289</v>
      </c>
      <c r="F1045" s="10">
        <f t="shared" si="217"/>
        <v>87.448949999999996</v>
      </c>
      <c r="H1045" s="13">
        <v>44238</v>
      </c>
      <c r="I1045" s="16">
        <v>44256</v>
      </c>
      <c r="J1045" s="17">
        <v>0.46665056310544301</v>
      </c>
      <c r="L1045" s="40" t="str">
        <f t="shared" ref="L1045:L1108" si="218">B1045&amp;M1045</f>
        <v>4423944256</v>
      </c>
      <c r="M1045" s="53">
        <f t="shared" ref="M1045:M1108" si="219">IF(C1045="",NA(),C1045)</f>
        <v>44256</v>
      </c>
      <c r="N1045" s="8">
        <f>VLOOKUP(B1045,Assumptions!$B$6:$D$1323,3,FALSE)</f>
        <v>0.77239999999999998</v>
      </c>
      <c r="O1045" s="54">
        <f t="shared" ref="O1045:O1068" si="220">(D1045-J1045)/N1045/mmbtu_gj</f>
        <v>9.5686853273167873</v>
      </c>
      <c r="P1045" s="31">
        <f>Assumptions!$H$15</f>
        <v>0.94496666666666673</v>
      </c>
      <c r="Q1045" s="10">
        <f t="shared" ref="Q1045:Q1092" si="221">(O1045-opex_2017)*P1045-transport_2017</f>
        <v>8.9453906781367873</v>
      </c>
    </row>
    <row r="1046" spans="2:17" x14ac:dyDescent="0.25">
      <c r="B1046" s="13">
        <v>44239</v>
      </c>
      <c r="C1046" s="16">
        <v>44287</v>
      </c>
      <c r="D1046" s="14">
        <v>6.4</v>
      </c>
      <c r="E1046" s="18">
        <v>6854</v>
      </c>
      <c r="F1046" s="10">
        <f t="shared" si="217"/>
        <v>72.309700000000007</v>
      </c>
      <c r="H1046" s="13">
        <v>44238</v>
      </c>
      <c r="I1046" s="16">
        <v>44287</v>
      </c>
      <c r="J1046" s="17">
        <v>0.39613321965213744</v>
      </c>
      <c r="L1046" s="40" t="str">
        <f t="shared" si="218"/>
        <v>4423944287</v>
      </c>
      <c r="M1046" s="53">
        <f t="shared" si="219"/>
        <v>44287</v>
      </c>
      <c r="N1046" s="8">
        <f>VLOOKUP(B1046,Assumptions!$B$6:$D$1323,3,FALSE)</f>
        <v>0.77239999999999998</v>
      </c>
      <c r="O1046" s="54">
        <f t="shared" si="220"/>
        <v>7.3677744512062651</v>
      </c>
      <c r="P1046" s="31">
        <f>Assumptions!$H$15</f>
        <v>0.94496666666666673</v>
      </c>
      <c r="Q1046" s="10">
        <f t="shared" si="221"/>
        <v>6.8656032639082145</v>
      </c>
    </row>
    <row r="1047" spans="2:17" x14ac:dyDescent="0.25">
      <c r="B1047" s="13">
        <v>44239</v>
      </c>
      <c r="C1047" s="16">
        <v>44317</v>
      </c>
      <c r="D1047" s="14">
        <v>6.2750000000000004</v>
      </c>
      <c r="E1047" s="18">
        <v>6944</v>
      </c>
      <c r="F1047" s="10">
        <f t="shared" si="217"/>
        <v>73.259200000000007</v>
      </c>
      <c r="H1047" s="13">
        <v>44238</v>
      </c>
      <c r="I1047" s="16">
        <v>44317</v>
      </c>
      <c r="J1047" s="17">
        <v>0.37559922539435187</v>
      </c>
      <c r="L1047" s="40" t="str">
        <f t="shared" si="218"/>
        <v>4423944317</v>
      </c>
      <c r="M1047" s="53">
        <f t="shared" si="219"/>
        <v>44317</v>
      </c>
      <c r="N1047" s="8">
        <f>VLOOKUP(B1047,Assumptions!$B$6:$D$1323,3,FALSE)</f>
        <v>0.77239999999999998</v>
      </c>
      <c r="O1047" s="54">
        <f t="shared" si="220"/>
        <v>7.2395767419155774</v>
      </c>
      <c r="P1047" s="31">
        <f>Assumptions!$H$15</f>
        <v>0.94496666666666673</v>
      </c>
      <c r="Q1047" s="10">
        <f t="shared" si="221"/>
        <v>6.7444607018854912</v>
      </c>
    </row>
    <row r="1048" spans="2:17" x14ac:dyDescent="0.25">
      <c r="B1048" s="13">
        <v>44239</v>
      </c>
      <c r="C1048" s="16">
        <v>44348</v>
      </c>
      <c r="D1048" s="14">
        <v>6.375</v>
      </c>
      <c r="E1048" s="18">
        <v>5126</v>
      </c>
      <c r="F1048" s="10">
        <f t="shared" si="217"/>
        <v>54.079300000000003</v>
      </c>
      <c r="H1048" s="13">
        <v>44238</v>
      </c>
      <c r="I1048" s="16">
        <v>44348</v>
      </c>
      <c r="J1048" s="17">
        <v>0.38290695462135721</v>
      </c>
      <c r="L1048" s="40" t="str">
        <f t="shared" si="218"/>
        <v>4423944348</v>
      </c>
      <c r="M1048" s="53">
        <f t="shared" si="219"/>
        <v>44348</v>
      </c>
      <c r="N1048" s="8">
        <f>VLOOKUP(B1048,Assumptions!$B$6:$D$1323,3,FALSE)</f>
        <v>0.77239999999999998</v>
      </c>
      <c r="O1048" s="54">
        <f t="shared" si="220"/>
        <v>7.3533260587160392</v>
      </c>
      <c r="P1048" s="31">
        <f>Assumptions!$H$15</f>
        <v>0.94496666666666673</v>
      </c>
      <c r="Q1048" s="10">
        <f t="shared" si="221"/>
        <v>6.8519500146180343</v>
      </c>
    </row>
    <row r="1049" spans="2:17" x14ac:dyDescent="0.25">
      <c r="B1049" s="13">
        <v>44239</v>
      </c>
      <c r="C1049" s="16">
        <v>44378</v>
      </c>
      <c r="D1049" s="14">
        <v>6.4349999999999996</v>
      </c>
      <c r="E1049" s="18">
        <v>6809</v>
      </c>
      <c r="F1049" s="10">
        <f t="shared" si="217"/>
        <v>71.834950000000006</v>
      </c>
      <c r="H1049" s="13">
        <v>44238</v>
      </c>
      <c r="I1049" s="16">
        <v>44378</v>
      </c>
      <c r="J1049" s="17">
        <v>0.40497897225670565</v>
      </c>
      <c r="L1049" s="40" t="str">
        <f t="shared" si="218"/>
        <v>4423944378</v>
      </c>
      <c r="M1049" s="53">
        <f t="shared" si="219"/>
        <v>44378</v>
      </c>
      <c r="N1049" s="8">
        <f>VLOOKUP(B1049,Assumptions!$B$6:$D$1323,3,FALSE)</f>
        <v>0.77239999999999998</v>
      </c>
      <c r="O1049" s="54">
        <f t="shared" si="220"/>
        <v>7.3998701992967009</v>
      </c>
      <c r="P1049" s="31">
        <f>Assumptions!$H$15</f>
        <v>0.94496666666666673</v>
      </c>
      <c r="Q1049" s="10">
        <f t="shared" si="221"/>
        <v>6.8959326759954065</v>
      </c>
    </row>
    <row r="1050" spans="2:17" x14ac:dyDescent="0.25">
      <c r="B1050" s="13">
        <v>44239</v>
      </c>
      <c r="C1050" s="16">
        <v>44409</v>
      </c>
      <c r="D1050" s="14">
        <v>6.5750000000000002</v>
      </c>
      <c r="E1050" s="18">
        <v>5714</v>
      </c>
      <c r="F1050" s="10">
        <f t="shared" si="217"/>
        <v>60.282699999999998</v>
      </c>
      <c r="H1050" s="13">
        <v>44238</v>
      </c>
      <c r="I1050" s="16">
        <v>44409</v>
      </c>
      <c r="J1050" s="17">
        <v>0.44010571838200563</v>
      </c>
      <c r="L1050" s="40" t="str">
        <f t="shared" si="218"/>
        <v>4423944409</v>
      </c>
      <c r="M1050" s="53">
        <f t="shared" si="219"/>
        <v>44409</v>
      </c>
      <c r="N1050" s="8">
        <f>VLOOKUP(B1050,Assumptions!$B$6:$D$1323,3,FALSE)</f>
        <v>0.77239999999999998</v>
      </c>
      <c r="O1050" s="54">
        <f t="shared" si="220"/>
        <v>7.528567671905865</v>
      </c>
      <c r="P1050" s="31">
        <f>Assumptions!$H$15</f>
        <v>0.94496666666666673</v>
      </c>
      <c r="Q1050" s="10">
        <f t="shared" si="221"/>
        <v>7.0175474976953129</v>
      </c>
    </row>
    <row r="1051" spans="2:17" x14ac:dyDescent="0.25">
      <c r="B1051" s="13">
        <v>44239</v>
      </c>
      <c r="C1051" s="16">
        <v>44440</v>
      </c>
      <c r="D1051" s="14">
        <v>6.7</v>
      </c>
      <c r="E1051" s="18">
        <v>7040</v>
      </c>
      <c r="F1051" s="10">
        <f t="shared" si="217"/>
        <v>74.272000000000006</v>
      </c>
      <c r="H1051" s="13">
        <v>44238</v>
      </c>
      <c r="I1051" s="16">
        <v>44440</v>
      </c>
      <c r="J1051" s="17">
        <v>0.49067285593257287</v>
      </c>
      <c r="L1051" s="40" t="str">
        <f t="shared" si="218"/>
        <v>4423944440</v>
      </c>
      <c r="M1051" s="53">
        <f t="shared" si="219"/>
        <v>44440</v>
      </c>
      <c r="N1051" s="8">
        <f>VLOOKUP(B1051,Assumptions!$B$6:$D$1323,3,FALSE)</f>
        <v>0.77239999999999998</v>
      </c>
      <c r="O1051" s="54">
        <f t="shared" si="220"/>
        <v>7.6199095624488313</v>
      </c>
      <c r="P1051" s="31">
        <f>Assumptions!$H$15</f>
        <v>0.94496666666666673</v>
      </c>
      <c r="Q1051" s="10">
        <f t="shared" si="221"/>
        <v>7.1038625395287314</v>
      </c>
    </row>
    <row r="1052" spans="2:17" x14ac:dyDescent="0.25">
      <c r="B1052" s="13">
        <v>44239</v>
      </c>
      <c r="C1052" s="16">
        <v>44470</v>
      </c>
      <c r="D1052" s="14">
        <v>6.875</v>
      </c>
      <c r="E1052" s="18">
        <v>3292</v>
      </c>
      <c r="F1052" s="10">
        <f t="shared" si="217"/>
        <v>34.730600000000003</v>
      </c>
      <c r="H1052" s="13">
        <v>44238</v>
      </c>
      <c r="I1052" s="16">
        <v>44470</v>
      </c>
      <c r="J1052" s="17">
        <v>0.55081833966354843</v>
      </c>
      <c r="L1052" s="40" t="str">
        <f t="shared" si="218"/>
        <v>4423944470</v>
      </c>
      <c r="M1052" s="53">
        <f t="shared" si="219"/>
        <v>44470</v>
      </c>
      <c r="N1052" s="8">
        <f>VLOOKUP(B1052,Assumptions!$B$6:$D$1323,3,FALSE)</f>
        <v>0.77239999999999998</v>
      </c>
      <c r="O1052" s="54">
        <f t="shared" si="220"/>
        <v>7.7608557562155642</v>
      </c>
      <c r="P1052" s="31">
        <f>Assumptions!$H$15</f>
        <v>0.94496666666666673</v>
      </c>
      <c r="Q1052" s="10">
        <f t="shared" si="221"/>
        <v>7.2370519944318348</v>
      </c>
    </row>
    <row r="1053" spans="2:17" x14ac:dyDescent="0.25">
      <c r="B1053" s="13">
        <v>44239</v>
      </c>
      <c r="C1053" s="16">
        <v>44501</v>
      </c>
      <c r="D1053" s="14">
        <v>7.3</v>
      </c>
      <c r="E1053" s="18">
        <v>3536</v>
      </c>
      <c r="F1053" s="10">
        <f t="shared" si="217"/>
        <v>37.3048</v>
      </c>
      <c r="H1053" s="13">
        <v>44238</v>
      </c>
      <c r="I1053" s="16">
        <v>44501</v>
      </c>
      <c r="J1053" s="17">
        <v>0.59774993536667254</v>
      </c>
      <c r="L1053" s="40" t="str">
        <f t="shared" si="218"/>
        <v>4423944501</v>
      </c>
      <c r="M1053" s="53">
        <f t="shared" si="219"/>
        <v>44501</v>
      </c>
      <c r="N1053" s="8">
        <f>VLOOKUP(B1053,Assumptions!$B$6:$D$1323,3,FALSE)</f>
        <v>0.77239999999999998</v>
      </c>
      <c r="O1053" s="54">
        <f t="shared" si="220"/>
        <v>8.2248105426716123</v>
      </c>
      <c r="P1053" s="31">
        <f>Assumptions!$H$15</f>
        <v>0.94496666666666673</v>
      </c>
      <c r="Q1053" s="10">
        <f t="shared" si="221"/>
        <v>7.6754738024732516</v>
      </c>
    </row>
    <row r="1054" spans="2:17" x14ac:dyDescent="0.25">
      <c r="B1054" s="13">
        <v>44239</v>
      </c>
      <c r="C1054" s="16">
        <v>44531</v>
      </c>
      <c r="D1054" s="14">
        <v>7.7249999999999996</v>
      </c>
      <c r="E1054" s="18">
        <v>3404</v>
      </c>
      <c r="F1054" s="10">
        <f t="shared" si="217"/>
        <v>35.912199999999999</v>
      </c>
      <c r="H1054" s="13">
        <v>44238</v>
      </c>
      <c r="I1054" s="16">
        <v>44531</v>
      </c>
      <c r="J1054" s="17">
        <v>0.55032103808496458</v>
      </c>
      <c r="L1054" s="40" t="str">
        <f t="shared" si="218"/>
        <v>4423944531</v>
      </c>
      <c r="M1054" s="53">
        <f t="shared" si="219"/>
        <v>44531</v>
      </c>
      <c r="N1054" s="8">
        <f>VLOOKUP(B1054,Assumptions!$B$6:$D$1323,3,FALSE)</f>
        <v>0.77239999999999998</v>
      </c>
      <c r="O1054" s="54">
        <f t="shared" si="220"/>
        <v>8.8045618407512194</v>
      </c>
      <c r="P1054" s="31">
        <f>Assumptions!$H$15</f>
        <v>0.94496666666666673</v>
      </c>
      <c r="Q1054" s="10">
        <f t="shared" si="221"/>
        <v>8.2233194541152113</v>
      </c>
    </row>
    <row r="1055" spans="2:17" x14ac:dyDescent="0.25">
      <c r="B1055" s="13">
        <v>44239</v>
      </c>
      <c r="C1055" s="16">
        <v>44562</v>
      </c>
      <c r="D1055" s="14">
        <v>8</v>
      </c>
      <c r="E1055" s="18">
        <v>3490</v>
      </c>
      <c r="F1055" s="10">
        <f t="shared" si="217"/>
        <v>36.819499999999998</v>
      </c>
      <c r="H1055" s="13">
        <v>44238</v>
      </c>
      <c r="I1055" s="16">
        <v>44562</v>
      </c>
      <c r="J1055" s="17">
        <v>0.48983024559555299</v>
      </c>
      <c r="L1055" s="40" t="str">
        <f t="shared" si="218"/>
        <v>4423944562</v>
      </c>
      <c r="M1055" s="53">
        <f t="shared" si="219"/>
        <v>44562</v>
      </c>
      <c r="N1055" s="8">
        <f>VLOOKUP(B1055,Assumptions!$B$6:$D$1323,3,FALSE)</f>
        <v>0.77239999999999998</v>
      </c>
      <c r="O1055" s="54">
        <f t="shared" si="220"/>
        <v>9.2162665936963233</v>
      </c>
      <c r="P1055" s="31">
        <f>Assumptions!$H$15</f>
        <v>0.94496666666666673</v>
      </c>
      <c r="Q1055" s="10">
        <f t="shared" si="221"/>
        <v>8.6123667221565707</v>
      </c>
    </row>
    <row r="1056" spans="2:17" x14ac:dyDescent="0.25">
      <c r="B1056" s="13">
        <v>44239</v>
      </c>
      <c r="C1056" s="16">
        <v>44593</v>
      </c>
      <c r="D1056" s="14">
        <v>8.15</v>
      </c>
      <c r="E1056" s="18">
        <v>2893</v>
      </c>
      <c r="F1056" s="10">
        <f t="shared" si="217"/>
        <v>30.521149999999999</v>
      </c>
      <c r="H1056" s="13">
        <v>44238</v>
      </c>
      <c r="I1056" s="16">
        <v>44593</v>
      </c>
      <c r="J1056" s="17">
        <v>0.46544755487864686</v>
      </c>
      <c r="L1056" s="40" t="str">
        <f t="shared" si="218"/>
        <v>4423944593</v>
      </c>
      <c r="M1056" s="53">
        <f t="shared" si="219"/>
        <v>44593</v>
      </c>
      <c r="N1056" s="8">
        <f>VLOOKUP(B1056,Assumptions!$B$6:$D$1323,3,FALSE)</f>
        <v>0.77239999999999998</v>
      </c>
      <c r="O1056" s="54">
        <f t="shared" si="220"/>
        <v>9.4302640690570581</v>
      </c>
      <c r="P1056" s="31">
        <f>Assumptions!$H$15</f>
        <v>0.94496666666666673</v>
      </c>
      <c r="Q1056" s="10">
        <f t="shared" si="221"/>
        <v>8.8145872031232848</v>
      </c>
    </row>
    <row r="1057" spans="2:17" x14ac:dyDescent="0.25">
      <c r="B1057" s="13">
        <v>44239</v>
      </c>
      <c r="C1057" s="16">
        <v>44621</v>
      </c>
      <c r="D1057" s="14">
        <v>7.7</v>
      </c>
      <c r="E1057" s="18">
        <v>2856</v>
      </c>
      <c r="F1057" s="10">
        <f t="shared" si="217"/>
        <v>30.130800000000001</v>
      </c>
      <c r="H1057" s="13">
        <v>44238</v>
      </c>
      <c r="I1057" s="16">
        <v>44621</v>
      </c>
      <c r="J1057" s="17">
        <v>0.43848175423667002</v>
      </c>
      <c r="L1057" s="40" t="str">
        <f t="shared" si="218"/>
        <v>4423944621</v>
      </c>
      <c r="M1057" s="53">
        <f t="shared" si="219"/>
        <v>44621</v>
      </c>
      <c r="N1057" s="8">
        <f>VLOOKUP(B1057,Assumptions!$B$6:$D$1323,3,FALSE)</f>
        <v>0.77239999999999998</v>
      </c>
      <c r="O1057" s="54">
        <f t="shared" si="220"/>
        <v>8.9111285385654995</v>
      </c>
      <c r="P1057" s="31">
        <f>Assumptions!$H$15</f>
        <v>0.94496666666666673</v>
      </c>
      <c r="Q1057" s="10">
        <f t="shared" si="221"/>
        <v>8.3240214313264449</v>
      </c>
    </row>
    <row r="1058" spans="2:17" x14ac:dyDescent="0.25">
      <c r="B1058" s="13">
        <v>44239</v>
      </c>
      <c r="C1058" s="16">
        <v>44652</v>
      </c>
      <c r="D1058" s="14">
        <v>6.375</v>
      </c>
      <c r="E1058" s="18">
        <v>1556</v>
      </c>
      <c r="F1058" s="10">
        <f t="shared" si="217"/>
        <v>16.415799999999997</v>
      </c>
      <c r="H1058" s="13">
        <v>44238</v>
      </c>
      <c r="I1058" s="16">
        <v>44652</v>
      </c>
      <c r="J1058" s="17">
        <v>0.38521009703881981</v>
      </c>
      <c r="L1058" s="40" t="str">
        <f t="shared" si="218"/>
        <v>4423944652</v>
      </c>
      <c r="M1058" s="53">
        <f t="shared" si="219"/>
        <v>44652</v>
      </c>
      <c r="N1058" s="8">
        <f>VLOOKUP(B1058,Assumptions!$B$6:$D$1323,3,FALSE)</f>
        <v>0.77239999999999998</v>
      </c>
      <c r="O1058" s="54">
        <f t="shared" si="220"/>
        <v>7.3504997078855352</v>
      </c>
      <c r="P1058" s="31">
        <f>Assumptions!$H$15</f>
        <v>0.94496666666666673</v>
      </c>
      <c r="Q1058" s="10">
        <f t="shared" si="221"/>
        <v>6.8492792072949022</v>
      </c>
    </row>
    <row r="1059" spans="2:17" x14ac:dyDescent="0.25">
      <c r="B1059" s="13">
        <v>44239</v>
      </c>
      <c r="C1059" s="16">
        <v>44682</v>
      </c>
      <c r="D1059" s="14">
        <v>6.1</v>
      </c>
      <c r="E1059" s="18">
        <v>1556</v>
      </c>
      <c r="F1059" s="10">
        <f t="shared" si="217"/>
        <v>16.415799999999997</v>
      </c>
      <c r="H1059" s="13">
        <v>44238</v>
      </c>
      <c r="I1059" s="16">
        <v>44682</v>
      </c>
      <c r="J1059" s="17">
        <v>0.36037982837917026</v>
      </c>
      <c r="L1059" s="40" t="str">
        <f t="shared" si="218"/>
        <v>4423944682</v>
      </c>
      <c r="M1059" s="53">
        <f t="shared" si="219"/>
        <v>44682</v>
      </c>
      <c r="N1059" s="8">
        <f>VLOOKUP(B1059,Assumptions!$B$6:$D$1323,3,FALSE)</f>
        <v>0.77239999999999998</v>
      </c>
      <c r="O1059" s="54">
        <f t="shared" si="220"/>
        <v>7.0434985330647013</v>
      </c>
      <c r="P1059" s="31">
        <f>Assumptions!$H$15</f>
        <v>0.94496666666666673</v>
      </c>
      <c r="Q1059" s="10">
        <f t="shared" si="221"/>
        <v>6.5591733304617081</v>
      </c>
    </row>
    <row r="1060" spans="2:17" x14ac:dyDescent="0.25">
      <c r="B1060" s="13">
        <v>44239</v>
      </c>
      <c r="C1060" s="16">
        <v>44713</v>
      </c>
      <c r="D1060" s="14">
        <v>6.05</v>
      </c>
      <c r="E1060" s="18">
        <v>1556</v>
      </c>
      <c r="F1060" s="10">
        <f t="shared" si="217"/>
        <v>16.415799999999997</v>
      </c>
      <c r="H1060" s="13">
        <v>44238</v>
      </c>
      <c r="I1060" s="16">
        <v>44713</v>
      </c>
      <c r="J1060" s="17">
        <v>0.3787139770453522</v>
      </c>
      <c r="L1060" s="40" t="str">
        <f t="shared" si="218"/>
        <v>4423944713</v>
      </c>
      <c r="M1060" s="53">
        <f t="shared" si="219"/>
        <v>44713</v>
      </c>
      <c r="N1060" s="8">
        <f>VLOOKUP(B1060,Assumptions!$B$6:$D$1323,3,FALSE)</f>
        <v>0.77239999999999998</v>
      </c>
      <c r="O1060" s="54">
        <f t="shared" si="220"/>
        <v>6.9596408105156922</v>
      </c>
      <c r="P1060" s="31">
        <f>Assumptions!$H$15</f>
        <v>0.94496666666666673</v>
      </c>
      <c r="Q1060" s="10">
        <f t="shared" si="221"/>
        <v>6.4799305779103129</v>
      </c>
    </row>
    <row r="1061" spans="2:17" x14ac:dyDescent="0.25">
      <c r="B1061" s="13">
        <v>44239</v>
      </c>
      <c r="C1061" s="16">
        <v>44743</v>
      </c>
      <c r="D1061" s="14">
        <v>6</v>
      </c>
      <c r="E1061" s="18">
        <v>1560</v>
      </c>
      <c r="F1061" s="10">
        <f t="shared" si="217"/>
        <v>16.457999999999998</v>
      </c>
      <c r="H1061" s="13">
        <v>44238</v>
      </c>
      <c r="I1061" s="16">
        <v>44743</v>
      </c>
      <c r="J1061" s="17">
        <v>0.37811356265007962</v>
      </c>
      <c r="L1061" s="40" t="str">
        <f t="shared" si="218"/>
        <v>4423944743</v>
      </c>
      <c r="M1061" s="53">
        <f t="shared" si="219"/>
        <v>44743</v>
      </c>
      <c r="N1061" s="8">
        <f>VLOOKUP(B1061,Assumptions!$B$6:$D$1323,3,FALSE)</f>
        <v>0.77239999999999998</v>
      </c>
      <c r="O1061" s="54">
        <f t="shared" si="220"/>
        <v>6.8990190449045645</v>
      </c>
      <c r="P1061" s="31">
        <f>Assumptions!$H$15</f>
        <v>0.94496666666666673</v>
      </c>
      <c r="Q1061" s="10">
        <f t="shared" si="221"/>
        <v>6.4226450301333173</v>
      </c>
    </row>
    <row r="1062" spans="2:17" x14ac:dyDescent="0.25">
      <c r="B1062" s="13">
        <v>44239</v>
      </c>
      <c r="C1062" s="16">
        <v>44774</v>
      </c>
      <c r="D1062" s="14">
        <v>6.125</v>
      </c>
      <c r="E1062" s="18">
        <v>1560</v>
      </c>
      <c r="F1062" s="10">
        <f t="shared" si="217"/>
        <v>16.457999999999998</v>
      </c>
      <c r="H1062" s="13">
        <v>44238</v>
      </c>
      <c r="I1062" s="16">
        <v>44774</v>
      </c>
      <c r="J1062" s="17">
        <v>0.39188223846778431</v>
      </c>
      <c r="L1062" s="40" t="str">
        <f t="shared" si="218"/>
        <v>4423944774</v>
      </c>
      <c r="M1062" s="53">
        <f t="shared" si="219"/>
        <v>44774</v>
      </c>
      <c r="N1062" s="8">
        <f>VLOOKUP(B1062,Assumptions!$B$6:$D$1323,3,FALSE)</f>
        <v>0.77239999999999998</v>
      </c>
      <c r="O1062" s="54">
        <f t="shared" si="220"/>
        <v>7.0355189604534356</v>
      </c>
      <c r="P1062" s="31">
        <f>Assumptions!$H$15</f>
        <v>0.94496666666666673</v>
      </c>
      <c r="Q1062" s="10">
        <f t="shared" si="221"/>
        <v>6.5516329003298157</v>
      </c>
    </row>
    <row r="1063" spans="2:17" x14ac:dyDescent="0.25">
      <c r="B1063" s="13">
        <v>44239</v>
      </c>
      <c r="C1063" s="16">
        <v>44805</v>
      </c>
      <c r="D1063" s="14">
        <v>6.1749999999999998</v>
      </c>
      <c r="E1063" s="18">
        <v>1560</v>
      </c>
      <c r="F1063" s="10">
        <f t="shared" si="217"/>
        <v>16.457999999999998</v>
      </c>
      <c r="H1063" s="13">
        <v>44238</v>
      </c>
      <c r="I1063" s="16">
        <v>44805</v>
      </c>
      <c r="J1063" s="17">
        <v>0.44378304011745234</v>
      </c>
      <c r="L1063" s="40" t="str">
        <f t="shared" si="218"/>
        <v>4423944805</v>
      </c>
      <c r="M1063" s="53">
        <f t="shared" si="219"/>
        <v>44805</v>
      </c>
      <c r="N1063" s="8">
        <f>VLOOKUP(B1063,Assumptions!$B$6:$D$1323,3,FALSE)</f>
        <v>0.77239999999999998</v>
      </c>
      <c r="O1063" s="54">
        <f t="shared" si="220"/>
        <v>7.0331863507631143</v>
      </c>
      <c r="P1063" s="31">
        <f>Assumptions!$H$15</f>
        <v>0.94496666666666673</v>
      </c>
      <c r="Q1063" s="10">
        <f t="shared" si="221"/>
        <v>6.5494286619261182</v>
      </c>
    </row>
    <row r="1064" spans="2:17" x14ac:dyDescent="0.25">
      <c r="B1064" s="13">
        <v>44239</v>
      </c>
      <c r="C1064" s="16">
        <v>44835</v>
      </c>
      <c r="D1064" s="14">
        <v>6.375</v>
      </c>
      <c r="E1064" s="18">
        <v>1180</v>
      </c>
      <c r="F1064" s="10">
        <f t="shared" si="217"/>
        <v>12.449</v>
      </c>
      <c r="H1064" s="13">
        <v>44238</v>
      </c>
      <c r="I1064" s="16">
        <v>44835</v>
      </c>
      <c r="J1064" s="17">
        <v>0.49282792883703097</v>
      </c>
      <c r="L1064" s="40" t="str">
        <f t="shared" si="218"/>
        <v>4423944835</v>
      </c>
      <c r="M1064" s="53">
        <f t="shared" si="219"/>
        <v>44835</v>
      </c>
      <c r="N1064" s="8">
        <f>VLOOKUP(B1064,Assumptions!$B$6:$D$1323,3,FALSE)</f>
        <v>0.77239999999999998</v>
      </c>
      <c r="O1064" s="54">
        <f t="shared" si="220"/>
        <v>7.2184341673554817</v>
      </c>
      <c r="P1064" s="31">
        <f>Assumptions!$H$15</f>
        <v>0.94496666666666673</v>
      </c>
      <c r="Q1064" s="10">
        <f t="shared" si="221"/>
        <v>6.7244816736786861</v>
      </c>
    </row>
    <row r="1065" spans="2:17" x14ac:dyDescent="0.25">
      <c r="B1065" s="13">
        <v>44239</v>
      </c>
      <c r="C1065" s="16">
        <v>44866</v>
      </c>
      <c r="D1065" s="14">
        <v>6.6749999999999998</v>
      </c>
      <c r="E1065" s="18">
        <v>1180</v>
      </c>
      <c r="F1065" s="10">
        <f t="shared" si="217"/>
        <v>12.449</v>
      </c>
      <c r="H1065" s="13">
        <v>44238</v>
      </c>
      <c r="I1065" s="16">
        <v>44866</v>
      </c>
      <c r="J1065" s="17">
        <v>0.5468121521385636</v>
      </c>
      <c r="L1065" s="40" t="str">
        <f t="shared" si="218"/>
        <v>4423944866</v>
      </c>
      <c r="M1065" s="53">
        <f t="shared" si="219"/>
        <v>44866</v>
      </c>
      <c r="N1065" s="8">
        <f>VLOOKUP(B1065,Assumptions!$B$6:$D$1323,3,FALSE)</f>
        <v>0.77239999999999998</v>
      </c>
      <c r="O1065" s="54">
        <f t="shared" si="220"/>
        <v>7.5203377272555256</v>
      </c>
      <c r="P1065" s="31">
        <f>Assumptions!$H$15</f>
        <v>0.94496666666666673</v>
      </c>
      <c r="Q1065" s="10">
        <f t="shared" si="221"/>
        <v>7.0097704743322309</v>
      </c>
    </row>
    <row r="1066" spans="2:17" x14ac:dyDescent="0.25">
      <c r="B1066" s="13">
        <v>44239</v>
      </c>
      <c r="C1066" s="16">
        <v>44896</v>
      </c>
      <c r="D1066" s="14">
        <v>7.375</v>
      </c>
      <c r="E1066" s="18">
        <v>1180</v>
      </c>
      <c r="F1066" s="10">
        <f t="shared" si="217"/>
        <v>12.449</v>
      </c>
      <c r="H1066" s="13">
        <v>44238</v>
      </c>
      <c r="I1066" s="16">
        <v>44896</v>
      </c>
      <c r="J1066" s="17">
        <v>0.53570724955059235</v>
      </c>
      <c r="L1066" s="40" t="str">
        <f t="shared" si="218"/>
        <v>4423944896</v>
      </c>
      <c r="M1066" s="53">
        <f t="shared" si="219"/>
        <v>44896</v>
      </c>
      <c r="N1066" s="8">
        <f>VLOOKUP(B1066,Assumptions!$B$6:$D$1323,3,FALSE)</f>
        <v>0.77239999999999998</v>
      </c>
      <c r="O1066" s="54">
        <f t="shared" si="220"/>
        <v>8.3929854266622765</v>
      </c>
      <c r="P1066" s="31">
        <f>Assumptions!$H$15</f>
        <v>0.94496666666666673</v>
      </c>
      <c r="Q1066" s="10">
        <f t="shared" si="221"/>
        <v>7.8343934620149627</v>
      </c>
    </row>
    <row r="1067" spans="2:17" x14ac:dyDescent="0.25">
      <c r="B1067" s="13">
        <v>44239</v>
      </c>
      <c r="C1067" s="16">
        <v>44927</v>
      </c>
      <c r="D1067" s="14">
        <v>7.55</v>
      </c>
      <c r="E1067" s="18">
        <v>1875</v>
      </c>
      <c r="F1067" s="10">
        <f t="shared" si="217"/>
        <v>19.78125</v>
      </c>
      <c r="H1067" s="13">
        <v>44238</v>
      </c>
      <c r="I1067" s="16">
        <v>44927</v>
      </c>
      <c r="J1067" s="17">
        <v>0.47227257097838915</v>
      </c>
      <c r="L1067" s="40" t="str">
        <f t="shared" si="218"/>
        <v>4423944927</v>
      </c>
      <c r="M1067" s="53">
        <f t="shared" si="219"/>
        <v>44927</v>
      </c>
      <c r="N1067" s="8">
        <f>VLOOKUP(B1067,Assumptions!$B$6:$D$1323,3,FALSE)</f>
        <v>0.77239999999999998</v>
      </c>
      <c r="O1067" s="54">
        <f t="shared" si="220"/>
        <v>8.6855856786891987</v>
      </c>
      <c r="P1067" s="31">
        <f>Assumptions!$H$15</f>
        <v>0.94496666666666673</v>
      </c>
      <c r="Q1067" s="10">
        <f t="shared" si="221"/>
        <v>8.110890946838671</v>
      </c>
    </row>
    <row r="1068" spans="2:17" x14ac:dyDescent="0.25">
      <c r="B1068" s="13">
        <v>44239</v>
      </c>
      <c r="C1068" s="16">
        <v>44958</v>
      </c>
      <c r="D1068" s="14">
        <v>7.4749999999999996</v>
      </c>
      <c r="E1068" s="18">
        <v>1875</v>
      </c>
      <c r="F1068" s="10">
        <f t="shared" si="217"/>
        <v>19.78125</v>
      </c>
      <c r="H1068" s="13">
        <v>44238</v>
      </c>
      <c r="I1068" s="16">
        <v>44958</v>
      </c>
      <c r="J1068" s="17">
        <v>0.44426560617045013</v>
      </c>
      <c r="L1068" s="40" t="str">
        <f t="shared" si="218"/>
        <v>4423944958</v>
      </c>
      <c r="M1068" s="53">
        <f t="shared" si="219"/>
        <v>44958</v>
      </c>
      <c r="N1068" s="8">
        <f>VLOOKUP(B1068,Assumptions!$B$6:$D$1323,3,FALSE)</f>
        <v>0.77239999999999998</v>
      </c>
      <c r="O1068" s="54">
        <f t="shared" si="220"/>
        <v>8.6279171632574414</v>
      </c>
      <c r="P1068" s="31">
        <f>Assumptions!$H$15</f>
        <v>0.94496666666666673</v>
      </c>
      <c r="Q1068" s="10">
        <f t="shared" si="221"/>
        <v>8.0563961220395086</v>
      </c>
    </row>
    <row r="1069" spans="2:17" x14ac:dyDescent="0.25">
      <c r="B1069" s="13">
        <v>44253</v>
      </c>
      <c r="C1069" s="16">
        <v>44287</v>
      </c>
      <c r="D1069" s="14">
        <v>5.8550000000000004</v>
      </c>
      <c r="E1069" s="18">
        <v>6310</v>
      </c>
      <c r="F1069" s="10">
        <f t="shared" si="217"/>
        <v>66.570499999999996</v>
      </c>
      <c r="H1069" s="13">
        <v>44252</v>
      </c>
      <c r="I1069" s="16">
        <v>44287</v>
      </c>
      <c r="J1069" s="17">
        <v>0.3503922274693298</v>
      </c>
      <c r="L1069" s="40" t="str">
        <f t="shared" si="218"/>
        <v>4425344287</v>
      </c>
      <c r="M1069" s="53">
        <f t="shared" si="219"/>
        <v>44287</v>
      </c>
      <c r="N1069" s="8">
        <f>VLOOKUP(B1069,Assumptions!$B$6:$D$2000,3,FALSE)</f>
        <v>0.79022000000000003</v>
      </c>
      <c r="O1069" s="54">
        <f t="shared" ref="O1069:O1092" si="222">(D1069-J1069)/N1069/mmbtu_gj</f>
        <v>6.6027659374366694</v>
      </c>
      <c r="P1069" s="31">
        <f>Assumptions!$H$15</f>
        <v>0.94496666666666673</v>
      </c>
      <c r="Q1069" s="10">
        <f t="shared" si="221"/>
        <v>6.1426957186797386</v>
      </c>
    </row>
    <row r="1070" spans="2:17" x14ac:dyDescent="0.25">
      <c r="B1070" s="13">
        <v>44253</v>
      </c>
      <c r="C1070" s="16">
        <v>44317</v>
      </c>
      <c r="D1070" s="14">
        <v>5.8</v>
      </c>
      <c r="E1070" s="18">
        <v>7538</v>
      </c>
      <c r="F1070" s="10">
        <f t="shared" si="217"/>
        <v>79.525899999999993</v>
      </c>
      <c r="H1070" s="13">
        <v>44252</v>
      </c>
      <c r="I1070" s="16">
        <v>44317</v>
      </c>
      <c r="J1070" s="17">
        <v>0.34937594237800973</v>
      </c>
      <c r="L1070" s="40" t="str">
        <f t="shared" si="218"/>
        <v>4425344317</v>
      </c>
      <c r="M1070" s="53">
        <f t="shared" si="219"/>
        <v>44317</v>
      </c>
      <c r="N1070" s="8">
        <f>VLOOKUP(B1070,Assumptions!$B$6:$D$2000,3,FALSE)</f>
        <v>0.79022000000000003</v>
      </c>
      <c r="O1070" s="54">
        <f t="shared" si="222"/>
        <v>6.5380125801213564</v>
      </c>
      <c r="P1070" s="31">
        <f>Assumptions!$H$15</f>
        <v>0.94496666666666673</v>
      </c>
      <c r="Q1070" s="10">
        <f t="shared" si="221"/>
        <v>6.0815059544620116</v>
      </c>
    </row>
    <row r="1071" spans="2:17" x14ac:dyDescent="0.25">
      <c r="B1071" s="13">
        <v>44253</v>
      </c>
      <c r="C1071" s="16">
        <v>44348</v>
      </c>
      <c r="D1071" s="14">
        <v>5.875</v>
      </c>
      <c r="E1071" s="18">
        <v>5618</v>
      </c>
      <c r="F1071" s="10">
        <f t="shared" si="217"/>
        <v>59.2699</v>
      </c>
      <c r="H1071" s="13">
        <v>44252</v>
      </c>
      <c r="I1071" s="16">
        <v>44348</v>
      </c>
      <c r="J1071" s="17">
        <v>0.36372156556316382</v>
      </c>
      <c r="L1071" s="40" t="str">
        <f t="shared" si="218"/>
        <v>4425344348</v>
      </c>
      <c r="M1071" s="53">
        <f t="shared" si="219"/>
        <v>44348</v>
      </c>
      <c r="N1071" s="8">
        <f>VLOOKUP(B1071,Assumptions!$B$6:$D$2000,3,FALSE)</f>
        <v>0.79022000000000003</v>
      </c>
      <c r="O1071" s="54">
        <f t="shared" si="222"/>
        <v>6.6107673829590867</v>
      </c>
      <c r="P1071" s="31">
        <f>Assumptions!$H$15</f>
        <v>0.94496666666666673</v>
      </c>
      <c r="Q1071" s="10">
        <f t="shared" si="221"/>
        <v>6.1502568179835722</v>
      </c>
    </row>
    <row r="1072" spans="2:17" x14ac:dyDescent="0.25">
      <c r="B1072" s="13">
        <v>44253</v>
      </c>
      <c r="C1072" s="16">
        <v>44378</v>
      </c>
      <c r="D1072" s="14">
        <v>6.05</v>
      </c>
      <c r="E1072" s="18">
        <v>7364</v>
      </c>
      <c r="F1072" s="10">
        <f t="shared" si="217"/>
        <v>77.690200000000004</v>
      </c>
      <c r="H1072" s="13">
        <v>44252</v>
      </c>
      <c r="I1072" s="16">
        <v>44378</v>
      </c>
      <c r="J1072" s="17">
        <v>0.36904639348459267</v>
      </c>
      <c r="L1072" s="40" t="str">
        <f t="shared" si="218"/>
        <v>4425344378</v>
      </c>
      <c r="M1072" s="53">
        <f t="shared" si="219"/>
        <v>44378</v>
      </c>
      <c r="N1072" s="8">
        <f>VLOOKUP(B1072,Assumptions!$B$6:$D$2000,3,FALSE)</f>
        <v>0.79022000000000003</v>
      </c>
      <c r="O1072" s="54">
        <f t="shared" si="222"/>
        <v>6.8142924101589895</v>
      </c>
      <c r="P1072" s="31">
        <f>Assumptions!$H$15</f>
        <v>0.94496666666666673</v>
      </c>
      <c r="Q1072" s="10">
        <f t="shared" si="221"/>
        <v>6.3425811845199069</v>
      </c>
    </row>
    <row r="1073" spans="2:17" x14ac:dyDescent="0.25">
      <c r="B1073" s="13">
        <v>44253</v>
      </c>
      <c r="C1073" s="16">
        <v>44409</v>
      </c>
      <c r="D1073" s="14">
        <v>6.2</v>
      </c>
      <c r="E1073" s="18">
        <v>6438</v>
      </c>
      <c r="F1073" s="10">
        <f t="shared" si="217"/>
        <v>67.920900000000003</v>
      </c>
      <c r="H1073" s="13">
        <v>44252</v>
      </c>
      <c r="I1073" s="16">
        <v>44409</v>
      </c>
      <c r="J1073" s="17">
        <v>0.3939653633520861</v>
      </c>
      <c r="L1073" s="40" t="str">
        <f t="shared" si="218"/>
        <v>4425344409</v>
      </c>
      <c r="M1073" s="53">
        <f t="shared" si="219"/>
        <v>44409</v>
      </c>
      <c r="N1073" s="8">
        <f>VLOOKUP(B1073,Assumptions!$B$6:$D$2000,3,FALSE)</f>
        <v>0.79022000000000003</v>
      </c>
      <c r="O1073" s="54">
        <f t="shared" si="222"/>
        <v>6.9643268539026026</v>
      </c>
      <c r="P1073" s="31">
        <f>Assumptions!$H$15</f>
        <v>0.94496666666666673</v>
      </c>
      <c r="Q1073" s="10">
        <f t="shared" si="221"/>
        <v>6.4843587327094969</v>
      </c>
    </row>
    <row r="1074" spans="2:17" x14ac:dyDescent="0.25">
      <c r="B1074" s="13">
        <v>44253</v>
      </c>
      <c r="C1074" s="16">
        <v>44440</v>
      </c>
      <c r="D1074" s="14">
        <v>6.4</v>
      </c>
      <c r="E1074" s="18">
        <v>7429</v>
      </c>
      <c r="F1074" s="10">
        <f t="shared" si="217"/>
        <v>78.375950000000003</v>
      </c>
      <c r="H1074" s="13">
        <v>44252</v>
      </c>
      <c r="I1074" s="16">
        <v>44440</v>
      </c>
      <c r="J1074" s="17">
        <v>0.44487055241111667</v>
      </c>
      <c r="L1074" s="40" t="str">
        <f t="shared" si="218"/>
        <v>4425344440</v>
      </c>
      <c r="M1074" s="53">
        <f t="shared" si="219"/>
        <v>44440</v>
      </c>
      <c r="N1074" s="8">
        <f>VLOOKUP(B1074,Assumptions!$B$6:$D$2000,3,FALSE)</f>
        <v>0.79022000000000003</v>
      </c>
      <c r="O1074" s="54">
        <f t="shared" si="222"/>
        <v>7.1431657793646801</v>
      </c>
      <c r="P1074" s="31">
        <f>Assumptions!$H$15</f>
        <v>0.94496666666666673</v>
      </c>
      <c r="Q1074" s="10">
        <f t="shared" si="221"/>
        <v>6.6533555559736444</v>
      </c>
    </row>
    <row r="1075" spans="2:17" x14ac:dyDescent="0.25">
      <c r="B1075" s="13">
        <v>44253</v>
      </c>
      <c r="C1075" s="16">
        <v>44470</v>
      </c>
      <c r="D1075" s="14">
        <v>6.55</v>
      </c>
      <c r="E1075" s="18">
        <v>3396</v>
      </c>
      <c r="F1075" s="10">
        <f t="shared" si="217"/>
        <v>35.827800000000003</v>
      </c>
      <c r="H1075" s="13">
        <v>44252</v>
      </c>
      <c r="I1075" s="16">
        <v>44470</v>
      </c>
      <c r="J1075" s="17">
        <v>0.50178637726439046</v>
      </c>
      <c r="L1075" s="40" t="str">
        <f t="shared" si="218"/>
        <v>4425344470</v>
      </c>
      <c r="M1075" s="53">
        <f t="shared" si="219"/>
        <v>44470</v>
      </c>
      <c r="N1075" s="8">
        <f>VLOOKUP(B1075,Assumptions!$B$6:$D$2000,3,FALSE)</f>
        <v>0.79022000000000003</v>
      </c>
      <c r="O1075" s="54">
        <f t="shared" si="222"/>
        <v>7.254820059991224</v>
      </c>
      <c r="P1075" s="31">
        <f>Assumptions!$H$15</f>
        <v>0.94496666666666673</v>
      </c>
      <c r="Q1075" s="10">
        <f t="shared" si="221"/>
        <v>6.7588651293563746</v>
      </c>
    </row>
    <row r="1076" spans="2:17" x14ac:dyDescent="0.25">
      <c r="B1076" s="13">
        <v>44253</v>
      </c>
      <c r="C1076" s="16">
        <v>44501</v>
      </c>
      <c r="D1076" s="14">
        <v>6.9249999999999998</v>
      </c>
      <c r="E1076" s="18">
        <v>3640</v>
      </c>
      <c r="F1076" s="10">
        <f t="shared" si="217"/>
        <v>38.402000000000001</v>
      </c>
      <c r="H1076" s="13">
        <v>44252</v>
      </c>
      <c r="I1076" s="16">
        <v>44501</v>
      </c>
      <c r="J1076" s="17">
        <v>0.57393400780318138</v>
      </c>
      <c r="L1076" s="40" t="str">
        <f t="shared" si="218"/>
        <v>4425344501</v>
      </c>
      <c r="M1076" s="53">
        <f t="shared" si="219"/>
        <v>44501</v>
      </c>
      <c r="N1076" s="8">
        <f>VLOOKUP(B1076,Assumptions!$B$6:$D$2000,3,FALSE)</f>
        <v>0.79022000000000003</v>
      </c>
      <c r="O1076" s="54">
        <f t="shared" si="222"/>
        <v>7.6180908672464227</v>
      </c>
      <c r="P1076" s="31">
        <f>Assumptions!$H$15</f>
        <v>0.94496666666666673</v>
      </c>
      <c r="Q1076" s="10">
        <f t="shared" si="221"/>
        <v>7.1021439331856291</v>
      </c>
    </row>
    <row r="1077" spans="2:17" x14ac:dyDescent="0.25">
      <c r="B1077" s="13">
        <v>44253</v>
      </c>
      <c r="C1077" s="16">
        <v>44531</v>
      </c>
      <c r="D1077" s="14">
        <v>7.35</v>
      </c>
      <c r="E1077" s="18">
        <v>3648</v>
      </c>
      <c r="F1077" s="10">
        <f t="shared" si="217"/>
        <v>38.486400000000003</v>
      </c>
      <c r="H1077" s="13">
        <v>44252</v>
      </c>
      <c r="I1077" s="16">
        <v>44531</v>
      </c>
      <c r="J1077" s="17">
        <v>0.54842623886303565</v>
      </c>
      <c r="L1077" s="40" t="str">
        <f t="shared" si="218"/>
        <v>4425344531</v>
      </c>
      <c r="M1077" s="53">
        <f t="shared" si="219"/>
        <v>44531</v>
      </c>
      <c r="N1077" s="8">
        <f>VLOOKUP(B1077,Assumptions!$B$6:$D$2000,3,FALSE)</f>
        <v>0.79022000000000003</v>
      </c>
      <c r="O1077" s="54">
        <f t="shared" si="222"/>
        <v>8.1584740288138189</v>
      </c>
      <c r="P1077" s="31">
        <f>Assumptions!$H$15</f>
        <v>0.94496666666666673</v>
      </c>
      <c r="Q1077" s="10">
        <f t="shared" si="221"/>
        <v>7.612788008094765</v>
      </c>
    </row>
    <row r="1078" spans="2:17" x14ac:dyDescent="0.25">
      <c r="B1078" s="13">
        <v>44253</v>
      </c>
      <c r="C1078" s="16">
        <v>44562</v>
      </c>
      <c r="D1078" s="14">
        <v>7.7750000000000004</v>
      </c>
      <c r="E1078" s="18">
        <v>3424</v>
      </c>
      <c r="F1078" s="10">
        <f t="shared" si="217"/>
        <v>36.123199999999997</v>
      </c>
      <c r="H1078" s="13">
        <v>44252</v>
      </c>
      <c r="I1078" s="16">
        <v>44562</v>
      </c>
      <c r="J1078" s="17">
        <v>0.49640387919595358</v>
      </c>
      <c r="L1078" s="40" t="str">
        <f t="shared" si="218"/>
        <v>4425344562</v>
      </c>
      <c r="M1078" s="53">
        <f t="shared" si="219"/>
        <v>44562</v>
      </c>
      <c r="N1078" s="8">
        <f>VLOOKUP(B1078,Assumptions!$B$6:$D$2000,3,FALSE)</f>
        <v>0.79022000000000003</v>
      </c>
      <c r="O1078" s="54">
        <f t="shared" si="222"/>
        <v>8.7306613885605167</v>
      </c>
      <c r="P1078" s="31">
        <f>Assumptions!$H$15</f>
        <v>0.94496666666666673</v>
      </c>
      <c r="Q1078" s="10">
        <f t="shared" si="221"/>
        <v>8.1534859901434036</v>
      </c>
    </row>
    <row r="1079" spans="2:17" x14ac:dyDescent="0.25">
      <c r="B1079" s="13">
        <v>44253</v>
      </c>
      <c r="C1079" s="16">
        <v>44593</v>
      </c>
      <c r="D1079" s="14">
        <v>7.9</v>
      </c>
      <c r="E1079" s="18">
        <v>2832</v>
      </c>
      <c r="F1079" s="10">
        <f t="shared" si="217"/>
        <v>29.877600000000001</v>
      </c>
      <c r="H1079" s="13">
        <v>44252</v>
      </c>
      <c r="I1079" s="16">
        <v>44593</v>
      </c>
      <c r="J1079" s="17">
        <v>0.47259020687822351</v>
      </c>
      <c r="L1079" s="40" t="str">
        <f t="shared" si="218"/>
        <v>4425344593</v>
      </c>
      <c r="M1079" s="53">
        <f t="shared" si="219"/>
        <v>44593</v>
      </c>
      <c r="N1079" s="8">
        <f>VLOOKUP(B1079,Assumptions!$B$6:$D$2000,3,FALSE)</f>
        <v>0.79022000000000003</v>
      </c>
      <c r="O1079" s="54">
        <f t="shared" si="222"/>
        <v>8.9091630888102049</v>
      </c>
      <c r="P1079" s="31">
        <f>Assumptions!$H$15</f>
        <v>0.94496666666666673</v>
      </c>
      <c r="Q1079" s="10">
        <f t="shared" si="221"/>
        <v>8.3221641468226846</v>
      </c>
    </row>
    <row r="1080" spans="2:17" x14ac:dyDescent="0.25">
      <c r="B1080" s="13">
        <v>44253</v>
      </c>
      <c r="C1080" s="16">
        <v>44621</v>
      </c>
      <c r="D1080" s="14">
        <v>7.375</v>
      </c>
      <c r="E1080" s="18">
        <v>2799</v>
      </c>
      <c r="F1080" s="10">
        <f t="shared" si="217"/>
        <v>29.529450000000001</v>
      </c>
      <c r="H1080" s="13">
        <v>44252</v>
      </c>
      <c r="I1080" s="16">
        <v>44621</v>
      </c>
      <c r="J1080" s="17">
        <v>0.44247387236377361</v>
      </c>
      <c r="L1080" s="40" t="str">
        <f t="shared" si="218"/>
        <v>4425344621</v>
      </c>
      <c r="M1080" s="53">
        <f t="shared" si="219"/>
        <v>44621</v>
      </c>
      <c r="N1080" s="8">
        <f>VLOOKUP(B1080,Assumptions!$B$6:$D$2000,3,FALSE)</f>
        <v>0.79022000000000003</v>
      </c>
      <c r="O1080" s="54">
        <f t="shared" si="222"/>
        <v>8.3155511287050867</v>
      </c>
      <c r="P1080" s="31">
        <f>Assumptions!$H$15</f>
        <v>0.94496666666666673</v>
      </c>
      <c r="Q1080" s="10">
        <f t="shared" si="221"/>
        <v>7.7612206315886834</v>
      </c>
    </row>
    <row r="1081" spans="2:17" x14ac:dyDescent="0.25">
      <c r="B1081" s="13">
        <v>44253</v>
      </c>
      <c r="C1081" s="16">
        <v>44652</v>
      </c>
      <c r="D1081" s="14">
        <v>6.25</v>
      </c>
      <c r="E1081" s="18">
        <v>1475</v>
      </c>
      <c r="F1081" s="10">
        <f t="shared" si="217"/>
        <v>15.561249999999999</v>
      </c>
      <c r="H1081" s="13">
        <v>44252</v>
      </c>
      <c r="I1081" s="16">
        <v>44652</v>
      </c>
      <c r="J1081" s="17">
        <v>0.39237722547126458</v>
      </c>
      <c r="L1081" s="40" t="str">
        <f t="shared" si="218"/>
        <v>4425344652</v>
      </c>
      <c r="M1081" s="53">
        <f t="shared" si="219"/>
        <v>44652</v>
      </c>
      <c r="N1081" s="8">
        <f>VLOOKUP(B1081,Assumptions!$B$6:$D$2000,3,FALSE)</f>
        <v>0.79022000000000003</v>
      </c>
      <c r="O1081" s="54">
        <f t="shared" si="222"/>
        <v>7.0262067213974433</v>
      </c>
      <c r="P1081" s="31">
        <f>Assumptions!$H$15</f>
        <v>0.94496666666666673</v>
      </c>
      <c r="Q1081" s="10">
        <f t="shared" si="221"/>
        <v>6.5428331448298716</v>
      </c>
    </row>
    <row r="1082" spans="2:17" x14ac:dyDescent="0.25">
      <c r="B1082" s="13">
        <v>44253</v>
      </c>
      <c r="C1082" s="16">
        <v>44682</v>
      </c>
      <c r="D1082" s="14">
        <v>6.0250000000000004</v>
      </c>
      <c r="E1082" s="18">
        <v>1475</v>
      </c>
      <c r="F1082" s="10">
        <f t="shared" si="217"/>
        <v>15.561249999999999</v>
      </c>
      <c r="H1082" s="13">
        <v>44252</v>
      </c>
      <c r="I1082" s="16">
        <v>44682</v>
      </c>
      <c r="J1082" s="17">
        <v>0.36837316342735815</v>
      </c>
      <c r="L1082" s="40" t="str">
        <f t="shared" si="218"/>
        <v>4425344682</v>
      </c>
      <c r="M1082" s="53">
        <f t="shared" si="219"/>
        <v>44682</v>
      </c>
      <c r="N1082" s="8">
        <f>VLOOKUP(B1082,Assumptions!$B$6:$D$2000,3,FALSE)</f>
        <v>0.79022000000000003</v>
      </c>
      <c r="O1082" s="54">
        <f t="shared" si="222"/>
        <v>6.7851124986042546</v>
      </c>
      <c r="P1082" s="31">
        <f>Assumptions!$H$15</f>
        <v>0.94496666666666673</v>
      </c>
      <c r="Q1082" s="10">
        <f t="shared" si="221"/>
        <v>6.3150071407644015</v>
      </c>
    </row>
    <row r="1083" spans="2:17" x14ac:dyDescent="0.25">
      <c r="B1083" s="13">
        <v>44253</v>
      </c>
      <c r="C1083" s="16">
        <v>44713</v>
      </c>
      <c r="D1083" s="14">
        <v>5.9749999999999996</v>
      </c>
      <c r="E1083" s="18">
        <v>1475</v>
      </c>
      <c r="F1083" s="10">
        <f t="shared" si="217"/>
        <v>15.561249999999999</v>
      </c>
      <c r="H1083" s="13">
        <v>44252</v>
      </c>
      <c r="I1083" s="16">
        <v>44713</v>
      </c>
      <c r="J1083" s="17">
        <v>0.38670731209354098</v>
      </c>
      <c r="L1083" s="40" t="str">
        <f t="shared" si="218"/>
        <v>4425344713</v>
      </c>
      <c r="M1083" s="53">
        <f t="shared" si="219"/>
        <v>44713</v>
      </c>
      <c r="N1083" s="8">
        <f>VLOOKUP(B1083,Assumptions!$B$6:$D$2000,3,FALSE)</f>
        <v>0.79022000000000003</v>
      </c>
      <c r="O1083" s="54">
        <f t="shared" si="222"/>
        <v>6.7031458248971143</v>
      </c>
      <c r="P1083" s="31">
        <f>Assumptions!$H$15</f>
        <v>0.94496666666666673</v>
      </c>
      <c r="Q1083" s="10">
        <f t="shared" si="221"/>
        <v>6.2375513663336104</v>
      </c>
    </row>
    <row r="1084" spans="2:17" x14ac:dyDescent="0.25">
      <c r="B1084" s="13">
        <v>44253</v>
      </c>
      <c r="C1084" s="16">
        <v>44743</v>
      </c>
      <c r="D1084" s="14">
        <v>5.9249999999999998</v>
      </c>
      <c r="E1084" s="18">
        <v>1477</v>
      </c>
      <c r="F1084" s="10">
        <f t="shared" si="217"/>
        <v>15.58235</v>
      </c>
      <c r="H1084" s="13">
        <v>44252</v>
      </c>
      <c r="I1084" s="16">
        <v>44743</v>
      </c>
      <c r="J1084" s="17">
        <v>0.38528069108252433</v>
      </c>
      <c r="L1084" s="40" t="str">
        <f t="shared" si="218"/>
        <v>4425344743</v>
      </c>
      <c r="M1084" s="53">
        <f t="shared" si="219"/>
        <v>44743</v>
      </c>
      <c r="N1084" s="8">
        <f>VLOOKUP(B1084,Assumptions!$B$6:$D$2000,3,FALSE)</f>
        <v>0.79022000000000003</v>
      </c>
      <c r="O1084" s="54">
        <f t="shared" si="222"/>
        <v>6.6448821546216186</v>
      </c>
      <c r="P1084" s="31">
        <f>Assumptions!$H$15</f>
        <v>0.94496666666666673</v>
      </c>
      <c r="Q1084" s="10">
        <f t="shared" si="221"/>
        <v>6.1824941400456099</v>
      </c>
    </row>
    <row r="1085" spans="2:17" x14ac:dyDescent="0.25">
      <c r="B1085" s="13">
        <v>44253</v>
      </c>
      <c r="C1085" s="16">
        <v>44774</v>
      </c>
      <c r="D1085" s="14">
        <v>6.0250000000000004</v>
      </c>
      <c r="E1085" s="18">
        <v>1477</v>
      </c>
      <c r="F1085" s="10">
        <f t="shared" si="217"/>
        <v>15.58235</v>
      </c>
      <c r="H1085" s="13">
        <v>44252</v>
      </c>
      <c r="I1085" s="16">
        <v>44774</v>
      </c>
      <c r="J1085" s="17">
        <v>0.39863626359235749</v>
      </c>
      <c r="L1085" s="40" t="str">
        <f t="shared" si="218"/>
        <v>4425344774</v>
      </c>
      <c r="M1085" s="53">
        <f t="shared" si="219"/>
        <v>44774</v>
      </c>
      <c r="N1085" s="8">
        <f>VLOOKUP(B1085,Assumptions!$B$6:$D$2000,3,FALSE)</f>
        <v>0.79022000000000003</v>
      </c>
      <c r="O1085" s="54">
        <f t="shared" si="222"/>
        <v>6.7488119709031098</v>
      </c>
      <c r="P1085" s="31">
        <f>Assumptions!$H$15</f>
        <v>0.94496666666666673</v>
      </c>
      <c r="Q1085" s="10">
        <f t="shared" si="221"/>
        <v>6.2807043521044097</v>
      </c>
    </row>
    <row r="1086" spans="2:17" x14ac:dyDescent="0.25">
      <c r="B1086" s="13">
        <v>44253</v>
      </c>
      <c r="C1086" s="16">
        <v>44805</v>
      </c>
      <c r="D1086" s="14">
        <v>6.125</v>
      </c>
      <c r="E1086" s="18">
        <v>1477</v>
      </c>
      <c r="F1086" s="10">
        <f t="shared" si="217"/>
        <v>15.58235</v>
      </c>
      <c r="H1086" s="13">
        <v>44252</v>
      </c>
      <c r="I1086" s="16">
        <v>44805</v>
      </c>
      <c r="J1086" s="17">
        <v>0.45136327185776864</v>
      </c>
      <c r="L1086" s="40" t="str">
        <f t="shared" si="218"/>
        <v>4425344805</v>
      </c>
      <c r="M1086" s="53">
        <f t="shared" si="219"/>
        <v>44805</v>
      </c>
      <c r="N1086" s="8">
        <f>VLOOKUP(B1086,Assumptions!$B$6:$D$2000,3,FALSE)</f>
        <v>0.79022000000000003</v>
      </c>
      <c r="O1086" s="54">
        <f t="shared" si="222"/>
        <v>6.8055158292858042</v>
      </c>
      <c r="P1086" s="31">
        <f>Assumptions!$H$15</f>
        <v>0.94496666666666673</v>
      </c>
      <c r="Q1086" s="10">
        <f t="shared" si="221"/>
        <v>6.3342876081474433</v>
      </c>
    </row>
    <row r="1087" spans="2:17" x14ac:dyDescent="0.25">
      <c r="B1087" s="13">
        <v>44253</v>
      </c>
      <c r="C1087" s="16">
        <v>44835</v>
      </c>
      <c r="D1087" s="14">
        <v>6.35</v>
      </c>
      <c r="E1087" s="18">
        <v>1106</v>
      </c>
      <c r="F1087" s="10">
        <f t="shared" si="217"/>
        <v>11.6683</v>
      </c>
      <c r="H1087" s="13">
        <v>44252</v>
      </c>
      <c r="I1087" s="16">
        <v>44835</v>
      </c>
      <c r="J1087" s="17">
        <v>0.50123436719309045</v>
      </c>
      <c r="L1087" s="40" t="str">
        <f t="shared" si="218"/>
        <v>4425344835</v>
      </c>
      <c r="M1087" s="53">
        <f t="shared" si="219"/>
        <v>44835</v>
      </c>
      <c r="N1087" s="8">
        <f>VLOOKUP(B1087,Assumptions!$B$6:$D$2000,3,FALSE)</f>
        <v>0.79022000000000003</v>
      </c>
      <c r="O1087" s="54">
        <f t="shared" si="222"/>
        <v>7.0155825977394848</v>
      </c>
      <c r="P1087" s="31">
        <f>Assumptions!$H$15</f>
        <v>0.94496666666666673</v>
      </c>
      <c r="Q1087" s="10">
        <f t="shared" si="221"/>
        <v>6.5327937021105562</v>
      </c>
    </row>
    <row r="1088" spans="2:17" x14ac:dyDescent="0.25">
      <c r="B1088" s="13">
        <v>44253</v>
      </c>
      <c r="C1088" s="16">
        <v>44866</v>
      </c>
      <c r="D1088" s="14">
        <v>6.6749999999999998</v>
      </c>
      <c r="E1088" s="18">
        <v>1106</v>
      </c>
      <c r="F1088" s="10">
        <f t="shared" si="217"/>
        <v>11.6683</v>
      </c>
      <c r="H1088" s="13">
        <v>44252</v>
      </c>
      <c r="I1088" s="16">
        <v>44866</v>
      </c>
      <c r="J1088" s="17">
        <v>0.55563169380249477</v>
      </c>
      <c r="L1088" s="40" t="str">
        <f t="shared" si="218"/>
        <v>4425344866</v>
      </c>
      <c r="M1088" s="53">
        <f t="shared" si="219"/>
        <v>44866</v>
      </c>
      <c r="N1088" s="8">
        <f>VLOOKUP(B1088,Assumptions!$B$6:$D$2000,3,FALSE)</f>
        <v>0.79022000000000003</v>
      </c>
      <c r="O1088" s="54">
        <f t="shared" si="222"/>
        <v>7.3401699595055536</v>
      </c>
      <c r="P1088" s="31">
        <f>Assumptions!$H$15</f>
        <v>0.94496666666666673</v>
      </c>
      <c r="Q1088" s="10">
        <f t="shared" si="221"/>
        <v>6.839517939400765</v>
      </c>
    </row>
    <row r="1089" spans="2:17" x14ac:dyDescent="0.25">
      <c r="B1089" s="13">
        <v>44253</v>
      </c>
      <c r="C1089" s="16">
        <v>44896</v>
      </c>
      <c r="D1089" s="14">
        <v>7.4</v>
      </c>
      <c r="E1089" s="18">
        <v>1106</v>
      </c>
      <c r="F1089" s="10">
        <f t="shared" si="217"/>
        <v>11.6683</v>
      </c>
      <c r="H1089" s="13">
        <v>44252</v>
      </c>
      <c r="I1089" s="16">
        <v>44896</v>
      </c>
      <c r="J1089" s="17">
        <v>0.5445267912145233</v>
      </c>
      <c r="L1089" s="40" t="str">
        <f t="shared" si="218"/>
        <v>4425344896</v>
      </c>
      <c r="M1089" s="53">
        <f t="shared" si="219"/>
        <v>44896</v>
      </c>
      <c r="N1089" s="8">
        <f>VLOOKUP(B1089,Assumptions!$B$6:$D$2000,3,FALSE)</f>
        <v>0.79022000000000003</v>
      </c>
      <c r="O1089" s="54">
        <f t="shared" si="222"/>
        <v>8.2231263077202641</v>
      </c>
      <c r="P1089" s="31">
        <f>Assumptions!$H$15</f>
        <v>0.94496666666666673</v>
      </c>
      <c r="Q1089" s="10">
        <f t="shared" si="221"/>
        <v>7.6738822565853919</v>
      </c>
    </row>
    <row r="1090" spans="2:17" x14ac:dyDescent="0.25">
      <c r="B1090" s="13">
        <v>44253</v>
      </c>
      <c r="C1090" s="16">
        <v>44927</v>
      </c>
      <c r="D1090" s="14">
        <v>7.55</v>
      </c>
      <c r="E1090" s="18">
        <v>1845</v>
      </c>
      <c r="F1090" s="10">
        <f t="shared" si="217"/>
        <v>19.464749999999999</v>
      </c>
      <c r="H1090" s="13">
        <v>44252</v>
      </c>
      <c r="I1090" s="16">
        <v>44927</v>
      </c>
      <c r="J1090" s="17">
        <v>0.48019085422716795</v>
      </c>
      <c r="L1090" s="40" t="str">
        <f t="shared" si="218"/>
        <v>4425344927</v>
      </c>
      <c r="M1090" s="53">
        <f t="shared" si="219"/>
        <v>44927</v>
      </c>
      <c r="N1090" s="8">
        <f>VLOOKUP(B1090,Assumptions!$B$6:$D$2000,3,FALSE)</f>
        <v>0.79022000000000003</v>
      </c>
      <c r="O1090" s="54">
        <f t="shared" si="222"/>
        <v>8.4802218324860661</v>
      </c>
      <c r="P1090" s="31">
        <f>Assumptions!$H$15</f>
        <v>0.94496666666666673</v>
      </c>
      <c r="Q1090" s="10">
        <f t="shared" si="221"/>
        <v>7.9168289576382493</v>
      </c>
    </row>
    <row r="1091" spans="2:17" x14ac:dyDescent="0.25">
      <c r="B1091" s="13">
        <v>44253</v>
      </c>
      <c r="C1091" s="16">
        <v>44958</v>
      </c>
      <c r="D1091" s="14">
        <v>7.4749999999999996</v>
      </c>
      <c r="E1091" s="18">
        <v>1845</v>
      </c>
      <c r="F1091" s="10">
        <f t="shared" si="217"/>
        <v>19.464749999999999</v>
      </c>
      <c r="H1091" s="13">
        <v>44252</v>
      </c>
      <c r="I1091" s="16">
        <v>44958</v>
      </c>
      <c r="J1091" s="17">
        <v>0.45158347502395635</v>
      </c>
      <c r="L1091" s="40" t="str">
        <f t="shared" si="218"/>
        <v>4425344958</v>
      </c>
      <c r="M1091" s="53">
        <f t="shared" si="219"/>
        <v>44958</v>
      </c>
      <c r="N1091" s="8">
        <f>VLOOKUP(B1091,Assumptions!$B$6:$D$2000,3,FALSE)</f>
        <v>0.79022000000000003</v>
      </c>
      <c r="O1091" s="54">
        <f t="shared" si="222"/>
        <v>8.4245739772702848</v>
      </c>
      <c r="P1091" s="31">
        <f>Assumptions!$H$15</f>
        <v>0.94496666666666673</v>
      </c>
      <c r="Q1091" s="10">
        <f t="shared" si="221"/>
        <v>7.8642435893878435</v>
      </c>
    </row>
    <row r="1092" spans="2:17" x14ac:dyDescent="0.25">
      <c r="B1092" s="13">
        <v>44253</v>
      </c>
      <c r="C1092" s="16">
        <v>44986</v>
      </c>
      <c r="D1092" s="14">
        <v>7.1749999999999998</v>
      </c>
      <c r="E1092" s="18">
        <v>1845</v>
      </c>
      <c r="F1092" s="10">
        <f t="shared" si="217"/>
        <v>19.464749999999999</v>
      </c>
      <c r="H1092" s="13">
        <v>44252</v>
      </c>
      <c r="I1092" s="16">
        <v>44986</v>
      </c>
      <c r="J1092" s="17">
        <v>0.42417959551934781</v>
      </c>
      <c r="L1092" s="40" t="str">
        <f t="shared" si="218"/>
        <v>4425344986</v>
      </c>
      <c r="M1092" s="53">
        <f t="shared" si="219"/>
        <v>44986</v>
      </c>
      <c r="N1092" s="8">
        <f>VLOOKUP(B1092,Assumptions!$B$6:$D$2000,3,FALSE)</f>
        <v>0.79022000000000003</v>
      </c>
      <c r="O1092" s="54">
        <f t="shared" si="222"/>
        <v>8.0975954797166114</v>
      </c>
      <c r="P1092" s="31">
        <f>Assumptions!$H$15</f>
        <v>0.94496666666666673</v>
      </c>
      <c r="Q1092" s="10">
        <f t="shared" si="221"/>
        <v>7.5552598084828739</v>
      </c>
    </row>
    <row r="1093" spans="2:17" x14ac:dyDescent="0.25">
      <c r="B1093" s="13">
        <v>44267</v>
      </c>
      <c r="C1093" s="16">
        <v>44287</v>
      </c>
      <c r="D1093" s="14">
        <v>6.0679999999999996</v>
      </c>
      <c r="E1093" s="18">
        <v>6462</v>
      </c>
      <c r="F1093" s="10">
        <f t="shared" si="217"/>
        <v>68.174099999999996</v>
      </c>
      <c r="H1093" s="13">
        <v>44266</v>
      </c>
      <c r="I1093" s="16">
        <v>44287</v>
      </c>
      <c r="J1093" s="17">
        <v>0.34892731828548029</v>
      </c>
      <c r="L1093" s="40" t="str">
        <f t="shared" si="218"/>
        <v>4426744287</v>
      </c>
      <c r="M1093" s="53">
        <f t="shared" si="219"/>
        <v>44287</v>
      </c>
      <c r="N1093" s="8">
        <f>VLOOKUP(B1093,Assumptions!$B$6:$D$2000,3,FALSE)</f>
        <v>0.77162000000000008</v>
      </c>
      <c r="O1093" s="54">
        <f t="shared" ref="O1093:O1140" si="223">(D1093-J1093)/N1093/mmbtu_gj</f>
        <v>7.0253777418795744</v>
      </c>
      <c r="P1093" s="31">
        <f>Assumptions!$H$15</f>
        <v>0.94496666666666673</v>
      </c>
      <c r="Q1093" s="10">
        <f t="shared" ref="Q1093:Q1140" si="224">(O1093-opex_2017)*P1093-transport_2017</f>
        <v>6.5420497868181355</v>
      </c>
    </row>
    <row r="1094" spans="2:17" x14ac:dyDescent="0.25">
      <c r="B1094" s="13">
        <v>44267</v>
      </c>
      <c r="C1094" s="16">
        <v>44317</v>
      </c>
      <c r="D1094" s="14">
        <v>6.75</v>
      </c>
      <c r="E1094" s="18">
        <v>8100</v>
      </c>
      <c r="F1094" s="10">
        <f t="shared" si="217"/>
        <v>85.454999999999998</v>
      </c>
      <c r="H1094" s="13">
        <v>44266</v>
      </c>
      <c r="I1094" s="16">
        <v>44317</v>
      </c>
      <c r="J1094" s="17">
        <v>0.36292318358722592</v>
      </c>
      <c r="L1094" s="40" t="str">
        <f t="shared" si="218"/>
        <v>4426744317</v>
      </c>
      <c r="M1094" s="53">
        <f t="shared" si="219"/>
        <v>44317</v>
      </c>
      <c r="N1094" s="8">
        <f>VLOOKUP(B1094,Assumptions!$B$6:$D$2000,3,FALSE)</f>
        <v>0.77162000000000008</v>
      </c>
      <c r="O1094" s="54">
        <f t="shared" si="223"/>
        <v>7.8459620639493783</v>
      </c>
      <c r="P1094" s="31">
        <f>Assumptions!$H$15</f>
        <v>0.94496666666666673</v>
      </c>
      <c r="Q1094" s="10">
        <f t="shared" si="224"/>
        <v>7.3174746183633648</v>
      </c>
    </row>
    <row r="1095" spans="2:17" x14ac:dyDescent="0.25">
      <c r="B1095" s="13">
        <v>44267</v>
      </c>
      <c r="C1095" s="16">
        <v>44348</v>
      </c>
      <c r="D1095" s="14">
        <v>7.05</v>
      </c>
      <c r="E1095" s="18">
        <v>6320</v>
      </c>
      <c r="F1095" s="10">
        <f t="shared" si="217"/>
        <v>66.675999999999988</v>
      </c>
      <c r="H1095" s="13">
        <v>44266</v>
      </c>
      <c r="I1095" s="16">
        <v>44348</v>
      </c>
      <c r="J1095" s="17">
        <v>0.37062749198978795</v>
      </c>
      <c r="L1095" s="40" t="str">
        <f t="shared" si="218"/>
        <v>4426744348</v>
      </c>
      <c r="M1095" s="53">
        <f t="shared" si="219"/>
        <v>44348</v>
      </c>
      <c r="N1095" s="8">
        <f>VLOOKUP(B1095,Assumptions!$B$6:$D$2000,3,FALSE)</f>
        <v>0.77162000000000008</v>
      </c>
      <c r="O1095" s="54">
        <f t="shared" si="223"/>
        <v>8.2050216108513627</v>
      </c>
      <c r="P1095" s="31">
        <f>Assumptions!$H$15</f>
        <v>0.94496666666666673</v>
      </c>
      <c r="Q1095" s="10">
        <f t="shared" si="224"/>
        <v>7.6567739215341764</v>
      </c>
    </row>
    <row r="1096" spans="2:17" x14ac:dyDescent="0.25">
      <c r="B1096" s="13">
        <v>44267</v>
      </c>
      <c r="C1096" s="16">
        <v>44378</v>
      </c>
      <c r="D1096" s="14">
        <v>7.125</v>
      </c>
      <c r="E1096" s="18">
        <v>6448</v>
      </c>
      <c r="F1096" s="10">
        <f t="shared" si="217"/>
        <v>68.026399999999995</v>
      </c>
      <c r="H1096" s="13">
        <v>44266</v>
      </c>
      <c r="I1096" s="16">
        <v>44378</v>
      </c>
      <c r="J1096" s="17">
        <v>0.37654580226656731</v>
      </c>
      <c r="L1096" s="40" t="str">
        <f t="shared" si="218"/>
        <v>4426744378</v>
      </c>
      <c r="M1096" s="53">
        <f t="shared" si="219"/>
        <v>44378</v>
      </c>
      <c r="N1096" s="8">
        <f>VLOOKUP(B1096,Assumptions!$B$6:$D$2000,3,FALSE)</f>
        <v>0.77162000000000008</v>
      </c>
      <c r="O1096" s="54">
        <f t="shared" si="223"/>
        <v>8.2898823902753911</v>
      </c>
      <c r="P1096" s="31">
        <f>Assumptions!$H$15</f>
        <v>0.94496666666666673</v>
      </c>
      <c r="Q1096" s="10">
        <f t="shared" si="224"/>
        <v>7.7369645293972358</v>
      </c>
    </row>
    <row r="1097" spans="2:17" x14ac:dyDescent="0.25">
      <c r="B1097" s="13">
        <v>44267</v>
      </c>
      <c r="C1097" s="16">
        <v>44409</v>
      </c>
      <c r="D1097" s="14">
        <v>7.1749999999999998</v>
      </c>
      <c r="E1097" s="18">
        <v>5813</v>
      </c>
      <c r="F1097" s="10">
        <f t="shared" ref="F1097:F1160" si="225">E1097*10000*mmbtu_gj/1000000</f>
        <v>61.327150000000003</v>
      </c>
      <c r="H1097" s="13">
        <v>44266</v>
      </c>
      <c r="I1097" s="16">
        <v>44409</v>
      </c>
      <c r="J1097" s="17">
        <v>0.39994316555310955</v>
      </c>
      <c r="L1097" s="40" t="str">
        <f t="shared" si="218"/>
        <v>4426744409</v>
      </c>
      <c r="M1097" s="53">
        <f t="shared" si="219"/>
        <v>44409</v>
      </c>
      <c r="N1097" s="8">
        <f>VLOOKUP(B1097,Assumptions!$B$6:$D$2000,3,FALSE)</f>
        <v>0.77162000000000008</v>
      </c>
      <c r="O1097" s="54">
        <f t="shared" si="223"/>
        <v>8.3225613895193735</v>
      </c>
      <c r="P1097" s="31">
        <f>Assumptions!$H$15</f>
        <v>0.94496666666666673</v>
      </c>
      <c r="Q1097" s="10">
        <f t="shared" si="224"/>
        <v>7.7678450943828237</v>
      </c>
    </row>
    <row r="1098" spans="2:17" x14ac:dyDescent="0.25">
      <c r="B1098" s="13">
        <v>44267</v>
      </c>
      <c r="C1098" s="16">
        <v>44440</v>
      </c>
      <c r="D1098" s="14">
        <v>7.2249999999999996</v>
      </c>
      <c r="E1098" s="18">
        <v>6622</v>
      </c>
      <c r="F1098" s="10">
        <f t="shared" si="225"/>
        <v>69.862099999999998</v>
      </c>
      <c r="H1098" s="13">
        <v>44266</v>
      </c>
      <c r="I1098" s="16">
        <v>44440</v>
      </c>
      <c r="J1098" s="17">
        <v>0.45206975399545507</v>
      </c>
      <c r="L1098" s="40" t="str">
        <f t="shared" si="218"/>
        <v>4426744440</v>
      </c>
      <c r="M1098" s="53">
        <f t="shared" si="219"/>
        <v>44440</v>
      </c>
      <c r="N1098" s="8">
        <f>VLOOKUP(B1098,Assumptions!$B$6:$D$2000,3,FALSE)</f>
        <v>0.77162000000000008</v>
      </c>
      <c r="O1098" s="54">
        <f t="shared" si="223"/>
        <v>8.3199490626719168</v>
      </c>
      <c r="P1098" s="31">
        <f>Assumptions!$H$15</f>
        <v>0.94496666666666673</v>
      </c>
      <c r="Q1098" s="10">
        <f t="shared" si="224"/>
        <v>7.7653765325895394</v>
      </c>
    </row>
    <row r="1099" spans="2:17" x14ac:dyDescent="0.25">
      <c r="B1099" s="13">
        <v>44267</v>
      </c>
      <c r="C1099" s="16">
        <v>44470</v>
      </c>
      <c r="D1099" s="14">
        <v>7.4</v>
      </c>
      <c r="E1099" s="18">
        <v>3543</v>
      </c>
      <c r="F1099" s="10">
        <f t="shared" si="225"/>
        <v>37.37865</v>
      </c>
      <c r="H1099" s="13">
        <v>44266</v>
      </c>
      <c r="I1099" s="16">
        <v>44470</v>
      </c>
      <c r="J1099" s="17">
        <v>0.50753902406718576</v>
      </c>
      <c r="L1099" s="40" t="str">
        <f t="shared" si="218"/>
        <v>4426744470</v>
      </c>
      <c r="M1099" s="53">
        <f t="shared" si="219"/>
        <v>44470</v>
      </c>
      <c r="N1099" s="8">
        <f>VLOOKUP(B1099,Assumptions!$B$6:$D$2000,3,FALSE)</f>
        <v>0.77162000000000008</v>
      </c>
      <c r="O1099" s="54">
        <f t="shared" si="223"/>
        <v>8.4667820505081437</v>
      </c>
      <c r="P1099" s="31">
        <f>Assumptions!$H$15</f>
        <v>0.94496666666666673</v>
      </c>
      <c r="Q1099" s="10">
        <f t="shared" si="224"/>
        <v>7.9041288116618453</v>
      </c>
    </row>
    <row r="1100" spans="2:17" x14ac:dyDescent="0.25">
      <c r="B1100" s="13">
        <v>44267</v>
      </c>
      <c r="C1100" s="16">
        <v>44501</v>
      </c>
      <c r="D1100" s="14">
        <v>7.8</v>
      </c>
      <c r="E1100" s="18">
        <v>3661</v>
      </c>
      <c r="F1100" s="10">
        <f t="shared" si="225"/>
        <v>38.623550000000002</v>
      </c>
      <c r="H1100" s="13">
        <v>44266</v>
      </c>
      <c r="I1100" s="16">
        <v>44501</v>
      </c>
      <c r="J1100" s="17">
        <v>0.58213840864275868</v>
      </c>
      <c r="L1100" s="40" t="str">
        <f t="shared" si="218"/>
        <v>4426744501</v>
      </c>
      <c r="M1100" s="53">
        <f t="shared" si="219"/>
        <v>44501</v>
      </c>
      <c r="N1100" s="8">
        <f>VLOOKUP(B1100,Assumptions!$B$6:$D$2000,3,FALSE)</f>
        <v>0.77162000000000008</v>
      </c>
      <c r="O1100" s="54">
        <f t="shared" si="223"/>
        <v>8.8665080844342139</v>
      </c>
      <c r="P1100" s="31">
        <f>Assumptions!$H$15</f>
        <v>0.94496666666666673</v>
      </c>
      <c r="Q1100" s="10">
        <f t="shared" si="224"/>
        <v>8.2818565895208511</v>
      </c>
    </row>
    <row r="1101" spans="2:17" x14ac:dyDescent="0.25">
      <c r="B1101" s="13">
        <v>44267</v>
      </c>
      <c r="C1101" s="16">
        <v>44531</v>
      </c>
      <c r="D1101" s="14">
        <v>8.2750000000000004</v>
      </c>
      <c r="E1101" s="18">
        <v>3837</v>
      </c>
      <c r="F1101" s="10">
        <f t="shared" si="225"/>
        <v>40.480350000000001</v>
      </c>
      <c r="H1101" s="13">
        <v>44266</v>
      </c>
      <c r="I1101" s="16">
        <v>44531</v>
      </c>
      <c r="J1101" s="17">
        <v>0.55640548430438574</v>
      </c>
      <c r="L1101" s="40" t="str">
        <f t="shared" si="218"/>
        <v>4426744531</v>
      </c>
      <c r="M1101" s="53">
        <f t="shared" si="219"/>
        <v>44531</v>
      </c>
      <c r="N1101" s="8">
        <f>VLOOKUP(B1101,Assumptions!$B$6:$D$2000,3,FALSE)</f>
        <v>0.77162000000000008</v>
      </c>
      <c r="O1101" s="54">
        <f t="shared" si="223"/>
        <v>9.4816144376933007</v>
      </c>
      <c r="P1101" s="31">
        <f>Assumptions!$H$15</f>
        <v>0.94496666666666673</v>
      </c>
      <c r="Q1101" s="10">
        <f t="shared" si="224"/>
        <v>8.8631115898055803</v>
      </c>
    </row>
    <row r="1102" spans="2:17" x14ac:dyDescent="0.25">
      <c r="B1102" s="13">
        <v>44267</v>
      </c>
      <c r="C1102" s="16">
        <v>44562</v>
      </c>
      <c r="D1102" s="14">
        <v>8.65</v>
      </c>
      <c r="E1102" s="18">
        <v>3289</v>
      </c>
      <c r="F1102" s="10">
        <f t="shared" si="225"/>
        <v>34.698950000000004</v>
      </c>
      <c r="H1102" s="13">
        <v>44266</v>
      </c>
      <c r="I1102" s="16">
        <v>44562</v>
      </c>
      <c r="J1102" s="17">
        <v>0.50400024648649011</v>
      </c>
      <c r="L1102" s="40" t="str">
        <f t="shared" si="218"/>
        <v>4426744562</v>
      </c>
      <c r="M1102" s="53">
        <f t="shared" si="219"/>
        <v>44562</v>
      </c>
      <c r="N1102" s="8">
        <f>VLOOKUP(B1102,Assumptions!$B$6:$D$2000,3,FALSE)</f>
        <v>0.77162000000000008</v>
      </c>
      <c r="O1102" s="54">
        <f t="shared" si="223"/>
        <v>10.006644177939306</v>
      </c>
      <c r="P1102" s="31">
        <f>Assumptions!$H$15</f>
        <v>0.94496666666666673</v>
      </c>
      <c r="Q1102" s="10">
        <f t="shared" si="224"/>
        <v>9.3592471933467127</v>
      </c>
    </row>
    <row r="1103" spans="2:17" x14ac:dyDescent="0.25">
      <c r="B1103" s="13">
        <v>44267</v>
      </c>
      <c r="C1103" s="16">
        <v>44593</v>
      </c>
      <c r="D1103" s="14">
        <v>8.8000000000000007</v>
      </c>
      <c r="E1103" s="18">
        <v>2708</v>
      </c>
      <c r="F1103" s="10">
        <f t="shared" si="225"/>
        <v>28.569400000000002</v>
      </c>
      <c r="H1103" s="13">
        <v>44266</v>
      </c>
      <c r="I1103" s="16">
        <v>44593</v>
      </c>
      <c r="J1103" s="17">
        <v>0.47995481128929962</v>
      </c>
      <c r="L1103" s="40" t="str">
        <f t="shared" si="218"/>
        <v>4426744593</v>
      </c>
      <c r="M1103" s="53">
        <f t="shared" si="219"/>
        <v>44593</v>
      </c>
      <c r="N1103" s="8">
        <f>VLOOKUP(B1103,Assumptions!$B$6:$D$2000,3,FALSE)</f>
        <v>0.77162000000000008</v>
      </c>
      <c r="O1103" s="54">
        <f t="shared" si="223"/>
        <v>10.220443686104241</v>
      </c>
      <c r="P1103" s="31">
        <f>Assumptions!$H$15</f>
        <v>0.94496666666666673</v>
      </c>
      <c r="Q1103" s="10">
        <f t="shared" si="224"/>
        <v>9.5612806019123049</v>
      </c>
    </row>
    <row r="1104" spans="2:17" x14ac:dyDescent="0.25">
      <c r="B1104" s="13">
        <v>44267</v>
      </c>
      <c r="C1104" s="16">
        <v>44621</v>
      </c>
      <c r="D1104" s="14">
        <v>8.0500000000000007</v>
      </c>
      <c r="E1104" s="18">
        <v>2570</v>
      </c>
      <c r="F1104" s="10">
        <f t="shared" si="225"/>
        <v>27.113499999999998</v>
      </c>
      <c r="H1104" s="13">
        <v>44266</v>
      </c>
      <c r="I1104" s="16">
        <v>44621</v>
      </c>
      <c r="J1104" s="17">
        <v>0.44757844439259314</v>
      </c>
      <c r="L1104" s="40" t="str">
        <f t="shared" si="218"/>
        <v>4426744621</v>
      </c>
      <c r="M1104" s="53">
        <f t="shared" si="219"/>
        <v>44621</v>
      </c>
      <c r="N1104" s="8">
        <f>VLOOKUP(B1104,Assumptions!$B$6:$D$2000,3,FALSE)</f>
        <v>0.77162000000000008</v>
      </c>
      <c r="O1104" s="54">
        <f t="shared" si="223"/>
        <v>9.3389061747573461</v>
      </c>
      <c r="P1104" s="31">
        <f>Assumptions!$H$15</f>
        <v>0.94496666666666673</v>
      </c>
      <c r="Q1104" s="10">
        <f t="shared" si="224"/>
        <v>8.7282570382732008</v>
      </c>
    </row>
    <row r="1105" spans="2:17" x14ac:dyDescent="0.25">
      <c r="B1105" s="13">
        <v>44267</v>
      </c>
      <c r="C1105" s="16">
        <v>44652</v>
      </c>
      <c r="D1105" s="14">
        <v>6.75</v>
      </c>
      <c r="E1105" s="18">
        <v>1471</v>
      </c>
      <c r="F1105" s="10">
        <f t="shared" si="225"/>
        <v>15.51905</v>
      </c>
      <c r="H1105" s="13">
        <v>44266</v>
      </c>
      <c r="I1105" s="16">
        <v>44652</v>
      </c>
      <c r="J1105" s="17">
        <v>0.40165153568735462</v>
      </c>
      <c r="L1105" s="40" t="str">
        <f t="shared" si="218"/>
        <v>4426744652</v>
      </c>
      <c r="M1105" s="53">
        <f t="shared" si="219"/>
        <v>44652</v>
      </c>
      <c r="N1105" s="8">
        <f>VLOOKUP(B1105,Assumptions!$B$6:$D$2000,3,FALSE)</f>
        <v>0.77162000000000008</v>
      </c>
      <c r="O1105" s="54">
        <f t="shared" si="223"/>
        <v>7.7983876899264999</v>
      </c>
      <c r="P1105" s="31">
        <f>Assumptions!$H$15</f>
        <v>0.94496666666666673</v>
      </c>
      <c r="Q1105" s="10">
        <f t="shared" si="224"/>
        <v>7.2725184207242126</v>
      </c>
    </row>
    <row r="1106" spans="2:17" x14ac:dyDescent="0.25">
      <c r="B1106" s="13">
        <v>44267</v>
      </c>
      <c r="C1106" s="16">
        <v>44682</v>
      </c>
      <c r="D1106" s="14">
        <v>6.4749999999999996</v>
      </c>
      <c r="E1106" s="18">
        <v>1471</v>
      </c>
      <c r="F1106" s="10">
        <f t="shared" si="225"/>
        <v>15.51905</v>
      </c>
      <c r="H1106" s="13">
        <v>44266</v>
      </c>
      <c r="I1106" s="16">
        <v>44682</v>
      </c>
      <c r="J1106" s="17">
        <v>0.37682126702770419</v>
      </c>
      <c r="L1106" s="40" t="str">
        <f t="shared" si="218"/>
        <v>4426744682</v>
      </c>
      <c r="M1106" s="53">
        <f t="shared" si="219"/>
        <v>44682</v>
      </c>
      <c r="N1106" s="8">
        <f>VLOOKUP(B1106,Assumptions!$B$6:$D$2000,3,FALSE)</f>
        <v>0.77162000000000008</v>
      </c>
      <c r="O1106" s="54">
        <f t="shared" si="223"/>
        <v>7.4910761798158081</v>
      </c>
      <c r="P1106" s="31">
        <f>Assumptions!$H$15</f>
        <v>0.94496666666666673</v>
      </c>
      <c r="Q1106" s="10">
        <f t="shared" si="224"/>
        <v>6.9821192873866122</v>
      </c>
    </row>
    <row r="1107" spans="2:17" x14ac:dyDescent="0.25">
      <c r="B1107" s="13">
        <v>44267</v>
      </c>
      <c r="C1107" s="16">
        <v>44713</v>
      </c>
      <c r="D1107" s="14">
        <v>6.4</v>
      </c>
      <c r="E1107" s="18">
        <v>1471</v>
      </c>
      <c r="F1107" s="10">
        <f t="shared" si="225"/>
        <v>15.51905</v>
      </c>
      <c r="H1107" s="13">
        <v>44266</v>
      </c>
      <c r="I1107" s="16">
        <v>44713</v>
      </c>
      <c r="J1107" s="17">
        <v>0.39466726058660634</v>
      </c>
      <c r="L1107" s="40" t="str">
        <f t="shared" si="218"/>
        <v>4426744713</v>
      </c>
      <c r="M1107" s="53">
        <f t="shared" si="219"/>
        <v>44713</v>
      </c>
      <c r="N1107" s="8">
        <f>VLOOKUP(B1107,Assumptions!$B$6:$D$2000,3,FALSE)</f>
        <v>0.77162000000000008</v>
      </c>
      <c r="O1107" s="54">
        <f t="shared" si="223"/>
        <v>7.3770230434293937</v>
      </c>
      <c r="P1107" s="31">
        <f>Assumptions!$H$15</f>
        <v>0.94496666666666673</v>
      </c>
      <c r="Q1107" s="10">
        <f t="shared" si="224"/>
        <v>6.8743428752726636</v>
      </c>
    </row>
    <row r="1108" spans="2:17" x14ac:dyDescent="0.25">
      <c r="B1108" s="13">
        <v>44267</v>
      </c>
      <c r="C1108" s="16">
        <v>44743</v>
      </c>
      <c r="D1108" s="14">
        <v>6.375</v>
      </c>
      <c r="E1108" s="18">
        <v>1476</v>
      </c>
      <c r="F1108" s="10">
        <f t="shared" si="225"/>
        <v>15.5718</v>
      </c>
      <c r="H1108" s="13">
        <v>44266</v>
      </c>
      <c r="I1108" s="16">
        <v>44743</v>
      </c>
      <c r="J1108" s="17">
        <v>0.39406684619133375</v>
      </c>
      <c r="L1108" s="40" t="str">
        <f t="shared" si="218"/>
        <v>4426744743</v>
      </c>
      <c r="M1108" s="53">
        <f t="shared" si="219"/>
        <v>44743</v>
      </c>
      <c r="N1108" s="8">
        <f>VLOOKUP(B1108,Assumptions!$B$6:$D$2000,3,FALSE)</f>
        <v>0.77162000000000008</v>
      </c>
      <c r="O1108" s="54">
        <f t="shared" si="223"/>
        <v>7.3470502986928921</v>
      </c>
      <c r="P1108" s="31">
        <f>Assumptions!$H$15</f>
        <v>0.94496666666666673</v>
      </c>
      <c r="Q1108" s="10">
        <f t="shared" si="224"/>
        <v>6.8460196305881604</v>
      </c>
    </row>
    <row r="1109" spans="2:17" x14ac:dyDescent="0.25">
      <c r="B1109" s="13">
        <v>44267</v>
      </c>
      <c r="C1109" s="16">
        <v>44774</v>
      </c>
      <c r="D1109" s="14">
        <v>6.5</v>
      </c>
      <c r="E1109" s="18">
        <v>1476</v>
      </c>
      <c r="F1109" s="10">
        <f t="shared" si="225"/>
        <v>15.5718</v>
      </c>
      <c r="H1109" s="13">
        <v>44266</v>
      </c>
      <c r="I1109" s="16">
        <v>44774</v>
      </c>
      <c r="J1109" s="17">
        <v>0.40791057380844664</v>
      </c>
      <c r="L1109" s="40" t="str">
        <f t="shared" ref="L1109:L1172" si="226">B1109&amp;M1109</f>
        <v>4426744774</v>
      </c>
      <c r="M1109" s="53">
        <f t="shared" ref="M1109:M1172" si="227">IF(C1109="",NA(),C1109)</f>
        <v>44774</v>
      </c>
      <c r="N1109" s="8">
        <f>VLOOKUP(B1109,Assumptions!$B$6:$D$2000,3,FALSE)</f>
        <v>0.77162000000000008</v>
      </c>
      <c r="O1109" s="54">
        <f t="shared" si="223"/>
        <v>7.4835960020489338</v>
      </c>
      <c r="P1109" s="31">
        <f>Assumptions!$H$15</f>
        <v>0.94496666666666673</v>
      </c>
      <c r="Q1109" s="10">
        <f t="shared" si="224"/>
        <v>6.9750507687361747</v>
      </c>
    </row>
    <row r="1110" spans="2:17" x14ac:dyDescent="0.25">
      <c r="B1110" s="13">
        <v>44267</v>
      </c>
      <c r="C1110" s="16">
        <v>44805</v>
      </c>
      <c r="D1110" s="14">
        <v>6.6</v>
      </c>
      <c r="E1110" s="18">
        <v>1476</v>
      </c>
      <c r="F1110" s="10">
        <f t="shared" si="225"/>
        <v>15.5718</v>
      </c>
      <c r="H1110" s="13">
        <v>44266</v>
      </c>
      <c r="I1110" s="16">
        <v>44805</v>
      </c>
      <c r="J1110" s="17">
        <v>0.46063758207385874</v>
      </c>
      <c r="L1110" s="40" t="str">
        <f t="shared" si="226"/>
        <v>4426744805</v>
      </c>
      <c r="M1110" s="53">
        <f t="shared" si="227"/>
        <v>44805</v>
      </c>
      <c r="N1110" s="8">
        <f>VLOOKUP(B1110,Assumptions!$B$6:$D$2000,3,FALSE)</f>
        <v>0.77162000000000008</v>
      </c>
      <c r="O1110" s="54">
        <f t="shared" si="223"/>
        <v>7.5416667142792706</v>
      </c>
      <c r="P1110" s="31">
        <f>Assumptions!$H$15</f>
        <v>0.94496666666666673</v>
      </c>
      <c r="Q1110" s="10">
        <f t="shared" si="224"/>
        <v>7.029925656103436</v>
      </c>
    </row>
    <row r="1111" spans="2:17" x14ac:dyDescent="0.25">
      <c r="B1111" s="13">
        <v>44267</v>
      </c>
      <c r="C1111" s="16">
        <v>44835</v>
      </c>
      <c r="D1111" s="14">
        <v>6.8</v>
      </c>
      <c r="E1111" s="18">
        <v>1100</v>
      </c>
      <c r="F1111" s="10">
        <f t="shared" si="225"/>
        <v>11.605</v>
      </c>
      <c r="H1111" s="13">
        <v>44266</v>
      </c>
      <c r="I1111" s="16">
        <v>44835</v>
      </c>
      <c r="J1111" s="17">
        <v>0.51002052230189987</v>
      </c>
      <c r="L1111" s="40" t="str">
        <f t="shared" si="226"/>
        <v>4426744835</v>
      </c>
      <c r="M1111" s="53">
        <f t="shared" si="227"/>
        <v>44835</v>
      </c>
      <c r="N1111" s="8">
        <f>VLOOKUP(B1111,Assumptions!$B$6:$D$2000,3,FALSE)</f>
        <v>0.77162000000000008</v>
      </c>
      <c r="O1111" s="54">
        <f t="shared" si="223"/>
        <v>7.7266865239859115</v>
      </c>
      <c r="P1111" s="31">
        <f>Assumptions!$H$15</f>
        <v>0.94496666666666673</v>
      </c>
      <c r="Q1111" s="10">
        <f t="shared" si="224"/>
        <v>7.2047632089492213</v>
      </c>
    </row>
    <row r="1112" spans="2:17" x14ac:dyDescent="0.25">
      <c r="B1112" s="13">
        <v>44267</v>
      </c>
      <c r="C1112" s="16">
        <v>44866</v>
      </c>
      <c r="D1112" s="14">
        <v>7.15</v>
      </c>
      <c r="E1112" s="18">
        <v>1100</v>
      </c>
      <c r="F1112" s="10">
        <f t="shared" si="225"/>
        <v>11.605</v>
      </c>
      <c r="H1112" s="13">
        <v>44266</v>
      </c>
      <c r="I1112" s="16">
        <v>44866</v>
      </c>
      <c r="J1112" s="17">
        <v>0.56434279711189506</v>
      </c>
      <c r="L1112" s="40" t="str">
        <f t="shared" si="226"/>
        <v>4426744866</v>
      </c>
      <c r="M1112" s="53">
        <f t="shared" si="227"/>
        <v>44866</v>
      </c>
      <c r="N1112" s="8">
        <f>VLOOKUP(B1112,Assumptions!$B$6:$D$2000,3,FALSE)</f>
        <v>0.77162000000000008</v>
      </c>
      <c r="O1112" s="54">
        <f t="shared" si="223"/>
        <v>8.0899006016738895</v>
      </c>
      <c r="P1112" s="31">
        <f>Assumptions!$H$15</f>
        <v>0.94496666666666673</v>
      </c>
      <c r="Q1112" s="10">
        <f t="shared" si="224"/>
        <v>7.5479884052284367</v>
      </c>
    </row>
    <row r="1113" spans="2:17" x14ac:dyDescent="0.25">
      <c r="B1113" s="13">
        <v>44267</v>
      </c>
      <c r="C1113" s="16">
        <v>44896</v>
      </c>
      <c r="D1113" s="14">
        <v>7.85</v>
      </c>
      <c r="E1113" s="18">
        <v>1100</v>
      </c>
      <c r="F1113" s="10">
        <f t="shared" si="225"/>
        <v>11.605</v>
      </c>
      <c r="H1113" s="13">
        <v>44266</v>
      </c>
      <c r="I1113" s="16">
        <v>44896</v>
      </c>
      <c r="J1113" s="17">
        <v>0.55331294632333272</v>
      </c>
      <c r="L1113" s="40" t="str">
        <f t="shared" si="226"/>
        <v>4426744896</v>
      </c>
      <c r="M1113" s="53">
        <f t="shared" si="227"/>
        <v>44896</v>
      </c>
      <c r="N1113" s="8">
        <f>VLOOKUP(B1113,Assumptions!$B$6:$D$2000,3,FALSE)</f>
        <v>0.77162000000000008</v>
      </c>
      <c r="O1113" s="54">
        <f t="shared" si="223"/>
        <v>8.9633382314338927</v>
      </c>
      <c r="P1113" s="31">
        <f>Assumptions!$H$15</f>
        <v>0.94496666666666673</v>
      </c>
      <c r="Q1113" s="10">
        <f t="shared" si="224"/>
        <v>8.3733578507639823</v>
      </c>
    </row>
    <row r="1114" spans="2:17" x14ac:dyDescent="0.25">
      <c r="B1114" s="13">
        <v>44267</v>
      </c>
      <c r="C1114" s="16">
        <v>44927</v>
      </c>
      <c r="D1114" s="14">
        <v>7.95</v>
      </c>
      <c r="E1114" s="18">
        <v>1768</v>
      </c>
      <c r="F1114" s="10">
        <f t="shared" si="225"/>
        <v>18.6524</v>
      </c>
      <c r="H1114" s="13">
        <v>44266</v>
      </c>
      <c r="I1114" s="16">
        <v>44927</v>
      </c>
      <c r="J1114" s="17">
        <v>0.48698654459602853</v>
      </c>
      <c r="L1114" s="40" t="str">
        <f t="shared" si="226"/>
        <v>4426744927</v>
      </c>
      <c r="M1114" s="53">
        <f t="shared" si="227"/>
        <v>44927</v>
      </c>
      <c r="N1114" s="8">
        <f>VLOOKUP(B1114,Assumptions!$B$6:$D$2000,3,FALSE)</f>
        <v>0.77162000000000008</v>
      </c>
      <c r="O1114" s="54">
        <f t="shared" si="223"/>
        <v>9.167655585944523</v>
      </c>
      <c r="P1114" s="31">
        <f>Assumptions!$H$15</f>
        <v>0.94496666666666673</v>
      </c>
      <c r="Q1114" s="10">
        <f t="shared" si="224"/>
        <v>8.5664309401980443</v>
      </c>
    </row>
    <row r="1115" spans="2:17" x14ac:dyDescent="0.25">
      <c r="B1115" s="13">
        <v>44267</v>
      </c>
      <c r="C1115" s="16">
        <v>44958</v>
      </c>
      <c r="D1115" s="14">
        <v>7.8250000000000002</v>
      </c>
      <c r="E1115" s="18">
        <v>1768</v>
      </c>
      <c r="F1115" s="10">
        <f t="shared" si="225"/>
        <v>18.6524</v>
      </c>
      <c r="H1115" s="13">
        <v>44266</v>
      </c>
      <c r="I1115" s="16">
        <v>44958</v>
      </c>
      <c r="J1115" s="17">
        <v>0.45762801057648272</v>
      </c>
      <c r="L1115" s="40" t="str">
        <f t="shared" si="226"/>
        <v>4426744958</v>
      </c>
      <c r="M1115" s="53">
        <f t="shared" si="227"/>
        <v>44958</v>
      </c>
      <c r="N1115" s="8">
        <f>VLOOKUP(B1115,Assumptions!$B$6:$D$2000,3,FALSE)</f>
        <v>0.77162000000000008</v>
      </c>
      <c r="O1115" s="54">
        <f t="shared" si="223"/>
        <v>9.0501684575769961</v>
      </c>
      <c r="P1115" s="31">
        <f>Assumptions!$H$15</f>
        <v>0.94496666666666673</v>
      </c>
      <c r="Q1115" s="10">
        <f t="shared" si="224"/>
        <v>8.4554095201283435</v>
      </c>
    </row>
    <row r="1116" spans="2:17" x14ac:dyDescent="0.25">
      <c r="B1116" s="13">
        <v>44267</v>
      </c>
      <c r="C1116" s="16">
        <v>44986</v>
      </c>
      <c r="D1116" s="14">
        <v>7.5250000000000004</v>
      </c>
      <c r="E1116" s="18">
        <v>1768</v>
      </c>
      <c r="F1116" s="10">
        <f t="shared" si="225"/>
        <v>18.6524</v>
      </c>
      <c r="H1116" s="13">
        <v>44266</v>
      </c>
      <c r="I1116" s="16">
        <v>44986</v>
      </c>
      <c r="J1116" s="17">
        <v>0.43029918287128238</v>
      </c>
      <c r="L1116" s="40" t="str">
        <f t="shared" si="226"/>
        <v>4426744986</v>
      </c>
      <c r="M1116" s="53">
        <f t="shared" si="227"/>
        <v>44986</v>
      </c>
      <c r="N1116" s="8">
        <f>VLOOKUP(B1116,Assumptions!$B$6:$D$2000,3,FALSE)</f>
        <v>0.77162000000000008</v>
      </c>
      <c r="O1116" s="54">
        <f t="shared" si="223"/>
        <v>8.7152159064725367</v>
      </c>
      <c r="P1116" s="31">
        <f>Assumptions!$H$15</f>
        <v>0.94496666666666673</v>
      </c>
      <c r="Q1116" s="10">
        <f t="shared" si="224"/>
        <v>8.138890524419665</v>
      </c>
    </row>
    <row r="1117" spans="2:17" x14ac:dyDescent="0.25">
      <c r="B1117" s="13">
        <v>44285</v>
      </c>
      <c r="C1117" s="16">
        <v>44317</v>
      </c>
      <c r="D1117" s="14">
        <v>6.851</v>
      </c>
      <c r="E1117" s="18">
        <v>8107</v>
      </c>
      <c r="F1117" s="10">
        <f t="shared" si="225"/>
        <v>85.528850000000006</v>
      </c>
      <c r="H1117" s="13">
        <v>44280</v>
      </c>
      <c r="I1117" s="29">
        <v>44317</v>
      </c>
      <c r="J1117" s="17">
        <v>0.38682615603956455</v>
      </c>
      <c r="L1117" s="40" t="str">
        <f t="shared" si="226"/>
        <v>4428544317</v>
      </c>
      <c r="M1117" s="53">
        <f t="shared" si="227"/>
        <v>44317</v>
      </c>
      <c r="N1117" s="8">
        <f>VLOOKUP(B1117,Assumptions!$B$6:$D$2000,3,FALSE)</f>
        <v>0.76194000000000006</v>
      </c>
      <c r="O1117" s="54">
        <f t="shared" si="223"/>
        <v>8.0415505144954071</v>
      </c>
      <c r="P1117" s="31">
        <f>Assumptions!$H$15</f>
        <v>0.94496666666666673</v>
      </c>
      <c r="Q1117" s="10">
        <f t="shared" si="224"/>
        <v>7.5022991845143441</v>
      </c>
    </row>
    <row r="1118" spans="2:17" x14ac:dyDescent="0.25">
      <c r="B1118" s="13">
        <v>44285</v>
      </c>
      <c r="C1118" s="16">
        <v>44348</v>
      </c>
      <c r="D1118" s="14">
        <v>7.05</v>
      </c>
      <c r="E1118" s="18">
        <v>7318</v>
      </c>
      <c r="F1118" s="10">
        <f t="shared" si="225"/>
        <v>77.204899999999995</v>
      </c>
      <c r="H1118" s="13">
        <v>44280</v>
      </c>
      <c r="I1118" s="29">
        <v>44348</v>
      </c>
      <c r="J1118" s="17">
        <v>0.39470466103542506</v>
      </c>
      <c r="L1118" s="40" t="str">
        <f t="shared" si="226"/>
        <v>4428544348</v>
      </c>
      <c r="M1118" s="53">
        <f t="shared" si="227"/>
        <v>44348</v>
      </c>
      <c r="N1118" s="8">
        <f>VLOOKUP(B1118,Assumptions!$B$6:$D$2000,3,FALSE)</f>
        <v>0.76194000000000006</v>
      </c>
      <c r="O1118" s="54">
        <f t="shared" si="223"/>
        <v>8.2793091505688512</v>
      </c>
      <c r="P1118" s="31">
        <f>Assumptions!$H$15</f>
        <v>0.94496666666666673</v>
      </c>
      <c r="Q1118" s="10">
        <f t="shared" si="224"/>
        <v>7.7269731703158788</v>
      </c>
    </row>
    <row r="1119" spans="2:17" x14ac:dyDescent="0.25">
      <c r="B1119" s="13">
        <v>44285</v>
      </c>
      <c r="C1119" s="16">
        <v>44378</v>
      </c>
      <c r="D1119" s="14">
        <v>7.125</v>
      </c>
      <c r="E1119" s="18">
        <v>6676</v>
      </c>
      <c r="F1119" s="10">
        <f t="shared" si="225"/>
        <v>70.431799999999996</v>
      </c>
      <c r="H1119" s="13">
        <v>44280</v>
      </c>
      <c r="I1119" s="29">
        <v>44378</v>
      </c>
      <c r="J1119" s="17">
        <v>0.39549568882060687</v>
      </c>
      <c r="L1119" s="40" t="str">
        <f t="shared" si="226"/>
        <v>4428544378</v>
      </c>
      <c r="M1119" s="53">
        <f t="shared" si="227"/>
        <v>44378</v>
      </c>
      <c r="N1119" s="8">
        <f>VLOOKUP(B1119,Assumptions!$B$6:$D$2000,3,FALSE)</f>
        <v>0.76194000000000006</v>
      </c>
      <c r="O1119" s="54">
        <f t="shared" si="223"/>
        <v>8.3716264695487244</v>
      </c>
      <c r="P1119" s="31">
        <f>Assumptions!$H$15</f>
        <v>0.94496666666666673</v>
      </c>
      <c r="Q1119" s="10">
        <f t="shared" si="224"/>
        <v>7.8142099595078927</v>
      </c>
    </row>
    <row r="1120" spans="2:17" x14ac:dyDescent="0.25">
      <c r="B1120" s="13">
        <v>44285</v>
      </c>
      <c r="C1120" s="16">
        <v>44409</v>
      </c>
      <c r="D1120" s="14">
        <v>7.15</v>
      </c>
      <c r="E1120" s="18">
        <v>6143</v>
      </c>
      <c r="F1120" s="10">
        <f t="shared" si="225"/>
        <v>64.808649999999986</v>
      </c>
      <c r="H1120" s="13">
        <v>44280</v>
      </c>
      <c r="I1120" s="29">
        <v>44409</v>
      </c>
      <c r="J1120" s="17">
        <v>0.40512159804568321</v>
      </c>
      <c r="L1120" s="40" t="str">
        <f t="shared" si="226"/>
        <v>4428544409</v>
      </c>
      <c r="M1120" s="53">
        <f t="shared" si="227"/>
        <v>44409</v>
      </c>
      <c r="N1120" s="8">
        <f>VLOOKUP(B1120,Assumptions!$B$6:$D$2000,3,FALSE)</f>
        <v>0.76194000000000006</v>
      </c>
      <c r="O1120" s="54">
        <f t="shared" si="223"/>
        <v>8.3907521197192416</v>
      </c>
      <c r="P1120" s="31">
        <f>Assumptions!$H$15</f>
        <v>0.94496666666666673</v>
      </c>
      <c r="Q1120" s="10">
        <f t="shared" si="224"/>
        <v>7.8322830613973595</v>
      </c>
    </row>
    <row r="1121" spans="2:17" x14ac:dyDescent="0.25">
      <c r="B1121" s="13">
        <v>44285</v>
      </c>
      <c r="C1121" s="16">
        <v>44440</v>
      </c>
      <c r="D1121" s="14">
        <v>7.1749999999999998</v>
      </c>
      <c r="E1121" s="18">
        <v>6861</v>
      </c>
      <c r="F1121" s="10">
        <f t="shared" si="225"/>
        <v>72.38355</v>
      </c>
      <c r="H1121" s="13">
        <v>44280</v>
      </c>
      <c r="I1121" s="29">
        <v>44440</v>
      </c>
      <c r="J1121" s="17">
        <v>0.44879954797334948</v>
      </c>
      <c r="L1121" s="40" t="str">
        <f t="shared" si="226"/>
        <v>4428544440</v>
      </c>
      <c r="M1121" s="53">
        <f t="shared" si="227"/>
        <v>44440</v>
      </c>
      <c r="N1121" s="8">
        <f>VLOOKUP(B1121,Assumptions!$B$6:$D$2000,3,FALSE)</f>
        <v>0.76194000000000006</v>
      </c>
      <c r="O1121" s="54">
        <f t="shared" si="223"/>
        <v>8.3675164083234392</v>
      </c>
      <c r="P1121" s="31">
        <f>Assumptions!$H$15</f>
        <v>0.94496666666666673</v>
      </c>
      <c r="Q1121" s="10">
        <f t="shared" si="224"/>
        <v>7.8103260886520394</v>
      </c>
    </row>
    <row r="1122" spans="2:17" x14ac:dyDescent="0.25">
      <c r="B1122" s="13">
        <v>44285</v>
      </c>
      <c r="C1122" s="16">
        <v>44470</v>
      </c>
      <c r="D1122" s="14">
        <v>7.35</v>
      </c>
      <c r="E1122" s="18">
        <v>4376</v>
      </c>
      <c r="F1122" s="10">
        <f t="shared" si="225"/>
        <v>46.166800000000002</v>
      </c>
      <c r="H1122" s="13">
        <v>44280</v>
      </c>
      <c r="I1122" s="29">
        <v>44470</v>
      </c>
      <c r="J1122" s="17">
        <v>0.50298132213250568</v>
      </c>
      <c r="L1122" s="40" t="str">
        <f t="shared" si="226"/>
        <v>4428544470</v>
      </c>
      <c r="M1122" s="53">
        <f t="shared" si="227"/>
        <v>44470</v>
      </c>
      <c r="N1122" s="8">
        <f>VLOOKUP(B1122,Assumptions!$B$6:$D$2000,3,FALSE)</f>
        <v>0.76194000000000006</v>
      </c>
      <c r="O1122" s="54">
        <f t="shared" si="223"/>
        <v>8.5178164914622325</v>
      </c>
      <c r="P1122" s="31">
        <f>Assumptions!$H$15</f>
        <v>0.94496666666666673</v>
      </c>
      <c r="Q1122" s="10">
        <f t="shared" si="224"/>
        <v>7.9523546572154276</v>
      </c>
    </row>
    <row r="1123" spans="2:17" x14ac:dyDescent="0.25">
      <c r="B1123" s="13">
        <v>44285</v>
      </c>
      <c r="C1123" s="16">
        <v>44501</v>
      </c>
      <c r="D1123" s="14">
        <v>7.9</v>
      </c>
      <c r="E1123" s="18">
        <v>4314</v>
      </c>
      <c r="F1123" s="10">
        <f t="shared" si="225"/>
        <v>45.512700000000002</v>
      </c>
      <c r="H1123" s="13">
        <v>44280</v>
      </c>
      <c r="I1123" s="29">
        <v>44501</v>
      </c>
      <c r="J1123" s="17">
        <v>0.57058412308071715</v>
      </c>
      <c r="L1123" s="40" t="str">
        <f t="shared" si="226"/>
        <v>4428544501</v>
      </c>
      <c r="M1123" s="53">
        <f t="shared" si="227"/>
        <v>44501</v>
      </c>
      <c r="N1123" s="8">
        <f>VLOOKUP(B1123,Assumptions!$B$6:$D$2000,3,FALSE)</f>
        <v>0.76194000000000006</v>
      </c>
      <c r="O1123" s="54">
        <f t="shared" si="223"/>
        <v>9.11792743183406</v>
      </c>
      <c r="P1123" s="31">
        <f>Assumptions!$H$15</f>
        <v>0.94496666666666673</v>
      </c>
      <c r="Q1123" s="10">
        <f t="shared" si="224"/>
        <v>8.519439492168793</v>
      </c>
    </row>
    <row r="1124" spans="2:17" x14ac:dyDescent="0.25">
      <c r="B1124" s="13">
        <v>44285</v>
      </c>
      <c r="C1124" s="16">
        <v>44531</v>
      </c>
      <c r="D1124" s="14">
        <v>8.4499999999999993</v>
      </c>
      <c r="E1124" s="18">
        <v>3952</v>
      </c>
      <c r="F1124" s="10">
        <f t="shared" si="225"/>
        <v>41.693600000000004</v>
      </c>
      <c r="H1124" s="13">
        <v>44280</v>
      </c>
      <c r="I1124" s="29">
        <v>44531</v>
      </c>
      <c r="J1124" s="17">
        <v>0.55981449375744619</v>
      </c>
      <c r="L1124" s="40" t="str">
        <f t="shared" si="226"/>
        <v>4428544531</v>
      </c>
      <c r="M1124" s="53">
        <f t="shared" si="227"/>
        <v>44531</v>
      </c>
      <c r="N1124" s="8">
        <f>VLOOKUP(B1124,Assumptions!$B$6:$D$2000,3,FALSE)</f>
        <v>0.76194000000000006</v>
      </c>
      <c r="O1124" s="54">
        <f t="shared" si="223"/>
        <v>9.8155351091726235</v>
      </c>
      <c r="P1124" s="31">
        <f>Assumptions!$H$15</f>
        <v>0.94496666666666673</v>
      </c>
      <c r="Q1124" s="10">
        <f t="shared" si="224"/>
        <v>9.1786554936644915</v>
      </c>
    </row>
    <row r="1125" spans="2:17" x14ac:dyDescent="0.25">
      <c r="B1125" s="13">
        <v>44285</v>
      </c>
      <c r="C1125" s="16">
        <v>44562</v>
      </c>
      <c r="D1125" s="14">
        <v>8.875</v>
      </c>
      <c r="E1125" s="18">
        <v>3300</v>
      </c>
      <c r="F1125" s="10">
        <f t="shared" si="225"/>
        <v>34.814999999999998</v>
      </c>
      <c r="H1125" s="13">
        <v>44280</v>
      </c>
      <c r="I1125" s="29">
        <v>44562</v>
      </c>
      <c r="J1125" s="17">
        <v>0.49625175197815119</v>
      </c>
      <c r="L1125" s="40" t="str">
        <f t="shared" si="226"/>
        <v>4428544562</v>
      </c>
      <c r="M1125" s="53">
        <f t="shared" si="227"/>
        <v>44562</v>
      </c>
      <c r="N1125" s="8">
        <f>VLOOKUP(B1125,Assumptions!$B$6:$D$2000,3,FALSE)</f>
        <v>0.76194000000000006</v>
      </c>
      <c r="O1125" s="54">
        <f t="shared" si="223"/>
        <v>10.423316097487055</v>
      </c>
      <c r="P1125" s="31">
        <f>Assumptions!$H$15</f>
        <v>0.94496666666666673</v>
      </c>
      <c r="Q1125" s="10">
        <f t="shared" si="224"/>
        <v>9.7529882682553524</v>
      </c>
    </row>
    <row r="1126" spans="2:17" x14ac:dyDescent="0.25">
      <c r="B1126" s="13">
        <v>44285</v>
      </c>
      <c r="C1126" s="16">
        <v>44593</v>
      </c>
      <c r="D1126" s="14">
        <v>8.85</v>
      </c>
      <c r="E1126" s="18">
        <v>2715</v>
      </c>
      <c r="F1126" s="10">
        <f t="shared" si="225"/>
        <v>28.643249999999998</v>
      </c>
      <c r="H1126" s="13">
        <v>44280</v>
      </c>
      <c r="I1126" s="29">
        <v>44593</v>
      </c>
      <c r="J1126" s="17">
        <v>0.470179746725575</v>
      </c>
      <c r="L1126" s="40" t="str">
        <f t="shared" si="226"/>
        <v>4428544593</v>
      </c>
      <c r="M1126" s="53">
        <f t="shared" si="227"/>
        <v>44593</v>
      </c>
      <c r="N1126" s="8">
        <f>VLOOKUP(B1126,Assumptions!$B$6:$D$2000,3,FALSE)</f>
        <v>0.76194000000000006</v>
      </c>
      <c r="O1126" s="54">
        <f t="shared" si="223"/>
        <v>10.424649691632029</v>
      </c>
      <c r="P1126" s="31">
        <f>Assumptions!$H$15</f>
        <v>0.94496666666666673</v>
      </c>
      <c r="Q1126" s="10">
        <f t="shared" si="224"/>
        <v>9.7542484702692143</v>
      </c>
    </row>
    <row r="1127" spans="2:17" x14ac:dyDescent="0.25">
      <c r="B1127" s="13">
        <v>44285</v>
      </c>
      <c r="C1127" s="16">
        <v>44621</v>
      </c>
      <c r="D1127" s="14">
        <v>8.2249999999999996</v>
      </c>
      <c r="E1127" s="18">
        <v>2611</v>
      </c>
      <c r="F1127" s="10">
        <f t="shared" si="225"/>
        <v>27.546050000000001</v>
      </c>
      <c r="H1127" s="13">
        <v>44280</v>
      </c>
      <c r="I1127" s="29">
        <v>44621</v>
      </c>
      <c r="J1127" s="17">
        <v>0.44106635623246421</v>
      </c>
      <c r="L1127" s="40" t="str">
        <f t="shared" si="226"/>
        <v>4428544621</v>
      </c>
      <c r="M1127" s="53">
        <f t="shared" si="227"/>
        <v>44621</v>
      </c>
      <c r="N1127" s="8">
        <f>VLOOKUP(B1127,Assumptions!$B$6:$D$2000,3,FALSE)</f>
        <v>0.76194000000000006</v>
      </c>
      <c r="O1127" s="54">
        <f t="shared" si="223"/>
        <v>9.6833558485312388</v>
      </c>
      <c r="P1127" s="31">
        <f>Assumptions!$H$15</f>
        <v>0.94496666666666673</v>
      </c>
      <c r="Q1127" s="10">
        <f t="shared" si="224"/>
        <v>9.0537504983337378</v>
      </c>
    </row>
    <row r="1128" spans="2:17" x14ac:dyDescent="0.25">
      <c r="B1128" s="13">
        <v>44285</v>
      </c>
      <c r="C1128" s="16">
        <v>44652</v>
      </c>
      <c r="D1128" s="14">
        <v>6.625</v>
      </c>
      <c r="E1128" s="18">
        <v>1657</v>
      </c>
      <c r="F1128" s="10">
        <f t="shared" si="225"/>
        <v>17.481349999999999</v>
      </c>
      <c r="H1128" s="13">
        <v>44280</v>
      </c>
      <c r="I1128" s="29">
        <v>44652</v>
      </c>
      <c r="J1128" s="17">
        <v>0.40034011406476683</v>
      </c>
      <c r="L1128" s="40" t="str">
        <f t="shared" si="226"/>
        <v>4428544652</v>
      </c>
      <c r="M1128" s="53">
        <f t="shared" si="227"/>
        <v>44652</v>
      </c>
      <c r="N1128" s="8">
        <f>VLOOKUP(B1128,Assumptions!$B$6:$D$2000,3,FALSE)</f>
        <v>0.76194000000000006</v>
      </c>
      <c r="O1128" s="54">
        <f t="shared" si="223"/>
        <v>7.7435907691544079</v>
      </c>
      <c r="P1128" s="31">
        <f>Assumptions!$H$15</f>
        <v>0.94496666666666673</v>
      </c>
      <c r="Q1128" s="10">
        <f t="shared" si="224"/>
        <v>7.2207371571586112</v>
      </c>
    </row>
    <row r="1129" spans="2:17" x14ac:dyDescent="0.25">
      <c r="B1129" s="13">
        <v>44285</v>
      </c>
      <c r="C1129" s="16">
        <v>44682</v>
      </c>
      <c r="D1129" s="14">
        <v>6.3250000000000002</v>
      </c>
      <c r="E1129" s="18">
        <v>1657</v>
      </c>
      <c r="F1129" s="10">
        <f t="shared" si="225"/>
        <v>17.481349999999999</v>
      </c>
      <c r="H1129" s="13">
        <v>44280</v>
      </c>
      <c r="I1129" s="29">
        <v>44682</v>
      </c>
      <c r="J1129" s="17">
        <v>0.37287295596805836</v>
      </c>
      <c r="L1129" s="40" t="str">
        <f t="shared" si="226"/>
        <v>4428544682</v>
      </c>
      <c r="M1129" s="53">
        <f t="shared" si="227"/>
        <v>44682</v>
      </c>
      <c r="N1129" s="8">
        <f>VLOOKUP(B1129,Assumptions!$B$6:$D$2000,3,FALSE)</f>
        <v>0.76194000000000006</v>
      </c>
      <c r="O1129" s="54">
        <f t="shared" si="223"/>
        <v>7.4045549282368661</v>
      </c>
      <c r="P1129" s="31">
        <f>Assumptions!$H$15</f>
        <v>0.94496666666666673</v>
      </c>
      <c r="Q1129" s="10">
        <f t="shared" si="224"/>
        <v>6.9003595886862312</v>
      </c>
    </row>
    <row r="1130" spans="2:17" x14ac:dyDescent="0.25">
      <c r="B1130" s="13">
        <v>44285</v>
      </c>
      <c r="C1130" s="16">
        <v>44713</v>
      </c>
      <c r="D1130" s="14">
        <v>6.25</v>
      </c>
      <c r="E1130" s="18">
        <v>1657</v>
      </c>
      <c r="F1130" s="10">
        <f t="shared" si="225"/>
        <v>17.481349999999999</v>
      </c>
      <c r="H1130" s="13">
        <v>44280</v>
      </c>
      <c r="I1130" s="29">
        <v>44713</v>
      </c>
      <c r="J1130" s="17">
        <v>0.39473515209327281</v>
      </c>
      <c r="L1130" s="40" t="str">
        <f t="shared" si="226"/>
        <v>4428544713</v>
      </c>
      <c r="M1130" s="53">
        <f t="shared" si="227"/>
        <v>44713</v>
      </c>
      <c r="N1130" s="8">
        <f>VLOOKUP(B1130,Assumptions!$B$6:$D$2000,3,FALSE)</f>
        <v>0.76194000000000006</v>
      </c>
      <c r="O1130" s="54">
        <f t="shared" si="223"/>
        <v>7.2840565843048521</v>
      </c>
      <c r="P1130" s="31">
        <f>Assumptions!$H$15</f>
        <v>0.94496666666666673</v>
      </c>
      <c r="Q1130" s="10">
        <f t="shared" si="224"/>
        <v>6.7864926702819428</v>
      </c>
    </row>
    <row r="1131" spans="2:17" x14ac:dyDescent="0.25">
      <c r="B1131" s="13">
        <v>44285</v>
      </c>
      <c r="C1131" s="16">
        <v>44743</v>
      </c>
      <c r="D1131" s="14">
        <v>6.3</v>
      </c>
      <c r="E1131" s="18">
        <v>1662</v>
      </c>
      <c r="F1131" s="10">
        <f t="shared" si="225"/>
        <v>17.534099999999999</v>
      </c>
      <c r="H1131" s="13">
        <v>44280</v>
      </c>
      <c r="I1131" s="29">
        <v>44743</v>
      </c>
      <c r="J1131" s="17">
        <v>0.38468282397622616</v>
      </c>
      <c r="L1131" s="40" t="str">
        <f t="shared" si="226"/>
        <v>4428544743</v>
      </c>
      <c r="M1131" s="53">
        <f t="shared" si="227"/>
        <v>44743</v>
      </c>
      <c r="N1131" s="8">
        <f>VLOOKUP(B1131,Assumptions!$B$6:$D$2000,3,FALSE)</f>
        <v>0.76194000000000006</v>
      </c>
      <c r="O1131" s="54">
        <f t="shared" si="223"/>
        <v>7.3587627790519923</v>
      </c>
      <c r="P1131" s="31">
        <f>Assumptions!$H$15</f>
        <v>0.94496666666666673</v>
      </c>
      <c r="Q1131" s="10">
        <f t="shared" si="224"/>
        <v>6.8570875341114981</v>
      </c>
    </row>
    <row r="1132" spans="2:17" x14ac:dyDescent="0.25">
      <c r="B1132" s="13">
        <v>44285</v>
      </c>
      <c r="C1132" s="16">
        <v>44774</v>
      </c>
      <c r="D1132" s="14">
        <v>6.4</v>
      </c>
      <c r="E1132" s="18">
        <v>1662</v>
      </c>
      <c r="F1132" s="10">
        <f t="shared" si="225"/>
        <v>17.534099999999999</v>
      </c>
      <c r="H1132" s="13">
        <v>44280</v>
      </c>
      <c r="I1132" s="29">
        <v>44774</v>
      </c>
      <c r="J1132" s="17">
        <v>0.39818850008487655</v>
      </c>
      <c r="L1132" s="40" t="str">
        <f t="shared" si="226"/>
        <v>4428544774</v>
      </c>
      <c r="M1132" s="53">
        <f t="shared" si="227"/>
        <v>44774</v>
      </c>
      <c r="N1132" s="8">
        <f>VLOOKUP(B1132,Assumptions!$B$6:$D$2000,3,FALSE)</f>
        <v>0.76194000000000006</v>
      </c>
      <c r="O1132" s="54">
        <f t="shared" si="223"/>
        <v>7.4663633002600163</v>
      </c>
      <c r="P1132" s="31">
        <f>Assumptions!$H$15</f>
        <v>0.94496666666666673</v>
      </c>
      <c r="Q1132" s="10">
        <f t="shared" si="224"/>
        <v>6.9587664399690405</v>
      </c>
    </row>
    <row r="1133" spans="2:17" x14ac:dyDescent="0.25">
      <c r="B1133" s="13">
        <v>44285</v>
      </c>
      <c r="C1133" s="16">
        <v>44805</v>
      </c>
      <c r="D1133" s="14">
        <v>6.5</v>
      </c>
      <c r="E1133" s="18">
        <v>1662</v>
      </c>
      <c r="F1133" s="10">
        <f t="shared" si="225"/>
        <v>17.534099999999999</v>
      </c>
      <c r="H1133" s="13">
        <v>44280</v>
      </c>
      <c r="I1133" s="29">
        <v>44805</v>
      </c>
      <c r="J1133" s="17">
        <v>0.4509905601496968</v>
      </c>
      <c r="L1133" s="40" t="str">
        <f t="shared" si="226"/>
        <v>4428544805</v>
      </c>
      <c r="M1133" s="53">
        <f t="shared" si="227"/>
        <v>44805</v>
      </c>
      <c r="N1133" s="8">
        <f>VLOOKUP(B1133,Assumptions!$B$6:$D$2000,3,FALSE)</f>
        <v>0.76194000000000006</v>
      </c>
      <c r="O1133" s="54">
        <f t="shared" si="223"/>
        <v>7.5250784009566791</v>
      </c>
      <c r="P1133" s="31">
        <f>Assumptions!$H$15</f>
        <v>0.94496666666666673</v>
      </c>
      <c r="Q1133" s="10">
        <f t="shared" si="224"/>
        <v>7.014250252957364</v>
      </c>
    </row>
    <row r="1134" spans="2:17" x14ac:dyDescent="0.25">
      <c r="B1134" s="13">
        <v>44285</v>
      </c>
      <c r="C1134" s="16">
        <v>44835</v>
      </c>
      <c r="D1134" s="14">
        <v>6.9</v>
      </c>
      <c r="E1134" s="18">
        <v>1241</v>
      </c>
      <c r="F1134" s="10">
        <f t="shared" si="225"/>
        <v>13.092549999999999</v>
      </c>
      <c r="H1134" s="13">
        <v>44280</v>
      </c>
      <c r="I1134" s="29">
        <v>44835</v>
      </c>
      <c r="J1134" s="17">
        <v>0.49996039706986639</v>
      </c>
      <c r="L1134" s="40" t="str">
        <f t="shared" si="226"/>
        <v>4428544835</v>
      </c>
      <c r="M1134" s="53">
        <f t="shared" si="227"/>
        <v>44835</v>
      </c>
      <c r="N1134" s="8">
        <f>VLOOKUP(B1134,Assumptions!$B$6:$D$2000,3,FALSE)</f>
        <v>0.76194000000000006</v>
      </c>
      <c r="O1134" s="54">
        <f t="shared" si="223"/>
        <v>7.961766345411549</v>
      </c>
      <c r="P1134" s="31">
        <f>Assumptions!$H$15</f>
        <v>0.94496666666666673</v>
      </c>
      <c r="Q1134" s="10">
        <f t="shared" si="224"/>
        <v>7.4269058042024012</v>
      </c>
    </row>
    <row r="1135" spans="2:17" x14ac:dyDescent="0.25">
      <c r="B1135" s="13">
        <v>44285</v>
      </c>
      <c r="C1135" s="16">
        <v>44866</v>
      </c>
      <c r="D1135" s="14">
        <v>7.25</v>
      </c>
      <c r="E1135" s="18">
        <v>1241</v>
      </c>
      <c r="F1135" s="10">
        <f t="shared" si="225"/>
        <v>13.092549999999999</v>
      </c>
      <c r="H1135" s="13">
        <v>44280</v>
      </c>
      <c r="I1135" s="29">
        <v>44866</v>
      </c>
      <c r="J1135" s="17">
        <v>0.55469577518773316</v>
      </c>
      <c r="L1135" s="40" t="str">
        <f t="shared" si="226"/>
        <v>4428544866</v>
      </c>
      <c r="M1135" s="53">
        <f t="shared" si="227"/>
        <v>44866</v>
      </c>
      <c r="N1135" s="8">
        <f>VLOOKUP(B1135,Assumptions!$B$6:$D$2000,3,FALSE)</f>
        <v>0.76194000000000006</v>
      </c>
      <c r="O1135" s="54">
        <f t="shared" si="223"/>
        <v>8.329080936467447</v>
      </c>
      <c r="P1135" s="31">
        <f>Assumptions!$H$15</f>
        <v>0.94496666666666673</v>
      </c>
      <c r="Q1135" s="10">
        <f t="shared" si="224"/>
        <v>7.7740058489305222</v>
      </c>
    </row>
    <row r="1136" spans="2:17" x14ac:dyDescent="0.25">
      <c r="B1136" s="13">
        <v>44285</v>
      </c>
      <c r="C1136" s="16">
        <v>44896</v>
      </c>
      <c r="D1136" s="14">
        <v>7.9</v>
      </c>
      <c r="E1136" s="18">
        <v>1241</v>
      </c>
      <c r="F1136" s="10">
        <f t="shared" si="225"/>
        <v>13.092549999999999</v>
      </c>
      <c r="H1136" s="13">
        <v>44280</v>
      </c>
      <c r="I1136" s="29">
        <v>44896</v>
      </c>
      <c r="J1136" s="17">
        <v>0.54276466598401862</v>
      </c>
      <c r="L1136" s="40" t="str">
        <f t="shared" si="226"/>
        <v>4428544896</v>
      </c>
      <c r="M1136" s="53">
        <f t="shared" si="227"/>
        <v>44896</v>
      </c>
      <c r="N1136" s="8">
        <f>VLOOKUP(B1136,Assumptions!$B$6:$D$2000,3,FALSE)</f>
        <v>0.76194000000000006</v>
      </c>
      <c r="O1136" s="54">
        <f t="shared" si="223"/>
        <v>9.1525353453786416</v>
      </c>
      <c r="P1136" s="31">
        <f>Assumptions!$H$15</f>
        <v>0.94496666666666673</v>
      </c>
      <c r="Q1136" s="10">
        <f t="shared" si="224"/>
        <v>8.5521428168713047</v>
      </c>
    </row>
    <row r="1137" spans="2:17" x14ac:dyDescent="0.25">
      <c r="B1137" s="13">
        <v>44285</v>
      </c>
      <c r="C1137" s="16">
        <v>44927</v>
      </c>
      <c r="D1137" s="14">
        <v>8</v>
      </c>
      <c r="E1137" s="18">
        <v>1753</v>
      </c>
      <c r="F1137" s="10">
        <f t="shared" si="225"/>
        <v>18.494150000000001</v>
      </c>
      <c r="H1137" s="13">
        <v>44280</v>
      </c>
      <c r="I1137" s="29">
        <v>44927</v>
      </c>
      <c r="J1137" s="17">
        <v>0.48071940093424925</v>
      </c>
      <c r="L1137" s="40" t="str">
        <f t="shared" si="226"/>
        <v>4428544927</v>
      </c>
      <c r="M1137" s="53">
        <f t="shared" si="227"/>
        <v>44927</v>
      </c>
      <c r="N1137" s="8">
        <f>VLOOKUP(B1137,Assumptions!$B$6:$D$2000,3,FALSE)</f>
        <v>0.76194000000000006</v>
      </c>
      <c r="O1137" s="54">
        <f t="shared" si="223"/>
        <v>9.3541226194817391</v>
      </c>
      <c r="P1137" s="31">
        <f>Assumptions!$H$15</f>
        <v>0.94496666666666673</v>
      </c>
      <c r="Q1137" s="10">
        <f t="shared" si="224"/>
        <v>8.742636071322929</v>
      </c>
    </row>
    <row r="1138" spans="2:17" x14ac:dyDescent="0.25">
      <c r="B1138" s="13">
        <v>44285</v>
      </c>
      <c r="C1138" s="16">
        <v>44958</v>
      </c>
      <c r="D1138" s="14">
        <v>7.875</v>
      </c>
      <c r="E1138" s="18">
        <v>1753</v>
      </c>
      <c r="F1138" s="10">
        <f t="shared" si="225"/>
        <v>18.494150000000001</v>
      </c>
      <c r="H1138" s="13">
        <v>44280</v>
      </c>
      <c r="I1138" s="29">
        <v>44958</v>
      </c>
      <c r="J1138" s="17">
        <v>0.45151097051352168</v>
      </c>
      <c r="L1138" s="40" t="str">
        <f t="shared" si="226"/>
        <v>4428544958</v>
      </c>
      <c r="M1138" s="53">
        <f t="shared" si="227"/>
        <v>44958</v>
      </c>
      <c r="N1138" s="8">
        <f>VLOOKUP(B1138,Assumptions!$B$6:$D$2000,3,FALSE)</f>
        <v>0.76194000000000006</v>
      </c>
      <c r="O1138" s="54">
        <f t="shared" si="223"/>
        <v>9.2349561545584233</v>
      </c>
      <c r="P1138" s="31">
        <f>Assumptions!$H$15</f>
        <v>0.94496666666666673</v>
      </c>
      <c r="Q1138" s="10">
        <f t="shared" si="224"/>
        <v>8.6300277341858926</v>
      </c>
    </row>
    <row r="1139" spans="2:17" x14ac:dyDescent="0.25">
      <c r="B1139" s="13">
        <v>44285</v>
      </c>
      <c r="C1139" s="16">
        <v>44986</v>
      </c>
      <c r="D1139" s="14">
        <v>7.6</v>
      </c>
      <c r="E1139" s="18">
        <v>1753</v>
      </c>
      <c r="F1139" s="10">
        <f t="shared" si="225"/>
        <v>18.494150000000001</v>
      </c>
      <c r="H1139" s="13">
        <v>44280</v>
      </c>
      <c r="I1139" s="29">
        <v>44986</v>
      </c>
      <c r="J1139" s="17">
        <v>0.42433224640713946</v>
      </c>
      <c r="L1139" s="40" t="str">
        <f t="shared" si="226"/>
        <v>4428544986</v>
      </c>
      <c r="M1139" s="53">
        <f t="shared" si="227"/>
        <v>44986</v>
      </c>
      <c r="N1139" s="8">
        <f>VLOOKUP(B1139,Assumptions!$B$6:$D$2000,3,FALSE)</f>
        <v>0.76194000000000006</v>
      </c>
      <c r="O1139" s="54">
        <f t="shared" si="223"/>
        <v>8.9266619538188809</v>
      </c>
      <c r="P1139" s="31">
        <f>Assumptions!$H$15</f>
        <v>0.94496666666666673</v>
      </c>
      <c r="Q1139" s="10">
        <f t="shared" si="224"/>
        <v>8.3386999909603823</v>
      </c>
    </row>
    <row r="1140" spans="2:17" x14ac:dyDescent="0.25">
      <c r="B1140" s="13">
        <v>44285</v>
      </c>
      <c r="C1140" s="16">
        <v>45017</v>
      </c>
      <c r="D1140" s="14">
        <v>6.4</v>
      </c>
      <c r="E1140" s="18">
        <v>1280</v>
      </c>
      <c r="F1140" s="10">
        <f t="shared" si="225"/>
        <v>13.504</v>
      </c>
      <c r="H1140" s="13">
        <v>44280</v>
      </c>
      <c r="I1140" s="29">
        <v>45017</v>
      </c>
      <c r="J1140" s="17">
        <v>0.38064729509839873</v>
      </c>
      <c r="L1140" s="40" t="str">
        <f t="shared" si="226"/>
        <v>4428545017</v>
      </c>
      <c r="M1140" s="53">
        <f t="shared" si="227"/>
        <v>45017</v>
      </c>
      <c r="N1140" s="8">
        <f>VLOOKUP(B1140,Assumptions!$B$6:$D$2000,3,FALSE)</f>
        <v>0.76194000000000006</v>
      </c>
      <c r="O1140" s="54">
        <f t="shared" si="223"/>
        <v>7.4881848801538924</v>
      </c>
      <c r="P1140" s="31">
        <f>Assumptions!$H$15</f>
        <v>0.94496666666666673</v>
      </c>
      <c r="Q1140" s="10">
        <f t="shared" si="224"/>
        <v>6.9793871055827577</v>
      </c>
    </row>
    <row r="1141" spans="2:17" x14ac:dyDescent="0.25">
      <c r="B1141" s="13">
        <v>44300</v>
      </c>
      <c r="C1141" s="16">
        <v>44317</v>
      </c>
      <c r="D1141" s="14">
        <v>7.0149999999999997</v>
      </c>
      <c r="E1141" s="18">
        <v>8107</v>
      </c>
      <c r="F1141" s="10">
        <f t="shared" si="225"/>
        <v>85.528850000000006</v>
      </c>
      <c r="H1141" s="13">
        <v>44294</v>
      </c>
      <c r="I1141" s="29" t="s">
        <v>52</v>
      </c>
      <c r="J1141" s="17">
        <v>0.38511913798235625</v>
      </c>
      <c r="L1141" s="40" t="str">
        <f t="shared" si="226"/>
        <v>4430044317</v>
      </c>
      <c r="M1141" s="53">
        <f t="shared" si="227"/>
        <v>44317</v>
      </c>
      <c r="N1141" s="8">
        <f>VLOOKUP(B1141,Assumptions!$B$6:$D$2000,3,FALSE)</f>
        <v>0.76266</v>
      </c>
      <c r="O1141" s="54">
        <f t="shared" ref="O1141:O1188" si="228">(D1141-J1141)/N1141/mmbtu_gj</f>
        <v>8.2399067245902042</v>
      </c>
      <c r="P1141" s="31">
        <f>Assumptions!$H$15</f>
        <v>0.94496666666666673</v>
      </c>
      <c r="Q1141" s="10">
        <f t="shared" ref="Q1141:Q1188" si="229">(O1141-opex_2017)*P1141-transport_2017</f>
        <v>7.6897391911802568</v>
      </c>
    </row>
    <row r="1142" spans="2:17" x14ac:dyDescent="0.25">
      <c r="B1142" s="13">
        <v>44300</v>
      </c>
      <c r="C1142" s="16">
        <v>44348</v>
      </c>
      <c r="D1142" s="14">
        <v>7.6749999999999998</v>
      </c>
      <c r="E1142" s="18">
        <v>9814</v>
      </c>
      <c r="F1142" s="10">
        <f t="shared" si="225"/>
        <v>103.5377</v>
      </c>
      <c r="H1142" s="13">
        <v>44294</v>
      </c>
      <c r="I1142" s="29" t="s">
        <v>53</v>
      </c>
      <c r="J1142" s="17">
        <v>0.40132582194828748</v>
      </c>
      <c r="L1142" s="40" t="str">
        <f t="shared" si="226"/>
        <v>4430044348</v>
      </c>
      <c r="M1142" s="53">
        <f t="shared" si="227"/>
        <v>44348</v>
      </c>
      <c r="N1142" s="8">
        <f>VLOOKUP(B1142,Assumptions!$B$6:$D$2000,3,FALSE)</f>
        <v>0.76266</v>
      </c>
      <c r="O1142" s="54">
        <f t="shared" si="228"/>
        <v>9.0400412947943778</v>
      </c>
      <c r="P1142" s="31">
        <f>Assumptions!$H$15</f>
        <v>0.94496666666666673</v>
      </c>
      <c r="Q1142" s="10">
        <f t="shared" si="229"/>
        <v>8.445839688870862</v>
      </c>
    </row>
    <row r="1143" spans="2:17" x14ac:dyDescent="0.25">
      <c r="B1143" s="13">
        <v>44300</v>
      </c>
      <c r="C1143" s="16">
        <v>44378</v>
      </c>
      <c r="D1143" s="14">
        <v>7.7750000000000004</v>
      </c>
      <c r="E1143" s="18">
        <v>7946</v>
      </c>
      <c r="F1143" s="10">
        <f t="shared" si="225"/>
        <v>83.830299999999994</v>
      </c>
      <c r="H1143" s="13">
        <v>44294</v>
      </c>
      <c r="I1143" s="29" t="s">
        <v>54</v>
      </c>
      <c r="J1143" s="17">
        <v>0.40568745414925744</v>
      </c>
      <c r="L1143" s="40" t="str">
        <f t="shared" si="226"/>
        <v>4430044378</v>
      </c>
      <c r="M1143" s="53">
        <f t="shared" si="227"/>
        <v>44378</v>
      </c>
      <c r="N1143" s="8">
        <f>VLOOKUP(B1143,Assumptions!$B$6:$D$2000,3,FALSE)</f>
        <v>0.76266</v>
      </c>
      <c r="O1143" s="54">
        <f t="shared" si="228"/>
        <v>9.158904853032773</v>
      </c>
      <c r="P1143" s="31">
        <f>Assumptions!$H$15</f>
        <v>0.94496666666666673</v>
      </c>
      <c r="Q1143" s="10">
        <f t="shared" si="229"/>
        <v>8.5581617892875368</v>
      </c>
    </row>
    <row r="1144" spans="2:17" x14ac:dyDescent="0.25">
      <c r="B1144" s="13">
        <v>44300</v>
      </c>
      <c r="C1144" s="16">
        <v>44409</v>
      </c>
      <c r="D1144" s="14">
        <v>7.8049999999999997</v>
      </c>
      <c r="E1144" s="18">
        <v>6281</v>
      </c>
      <c r="F1144" s="10">
        <f t="shared" si="225"/>
        <v>66.264549999999986</v>
      </c>
      <c r="H1144" s="13">
        <v>44294</v>
      </c>
      <c r="I1144" s="29" t="s">
        <v>55</v>
      </c>
      <c r="J1144" s="17">
        <v>0.41569619123354457</v>
      </c>
      <c r="L1144" s="40" t="str">
        <f t="shared" si="226"/>
        <v>4430044409</v>
      </c>
      <c r="M1144" s="53">
        <f t="shared" si="227"/>
        <v>44409</v>
      </c>
      <c r="N1144" s="8">
        <f>VLOOKUP(B1144,Assumptions!$B$6:$D$2000,3,FALSE)</f>
        <v>0.76266</v>
      </c>
      <c r="O1144" s="54">
        <f t="shared" si="228"/>
        <v>9.1837508714093534</v>
      </c>
      <c r="P1144" s="31">
        <f>Assumptions!$H$15</f>
        <v>0.94496666666666673</v>
      </c>
      <c r="Q1144" s="10">
        <f t="shared" si="229"/>
        <v>8.5816404484527933</v>
      </c>
    </row>
    <row r="1145" spans="2:17" x14ac:dyDescent="0.25">
      <c r="B1145" s="13">
        <v>44300</v>
      </c>
      <c r="C1145" s="16">
        <v>44440</v>
      </c>
      <c r="D1145" s="14">
        <v>7.82</v>
      </c>
      <c r="E1145" s="18">
        <v>7398</v>
      </c>
      <c r="F1145" s="10">
        <f t="shared" si="225"/>
        <v>78.048900000000003</v>
      </c>
      <c r="H1145" s="13">
        <v>44294</v>
      </c>
      <c r="I1145" s="29" t="s">
        <v>56</v>
      </c>
      <c r="J1145" s="17">
        <v>0.45484449482112382</v>
      </c>
      <c r="L1145" s="40" t="str">
        <f t="shared" si="226"/>
        <v>4430044440</v>
      </c>
      <c r="M1145" s="53">
        <f t="shared" si="227"/>
        <v>44440</v>
      </c>
      <c r="N1145" s="8">
        <f>VLOOKUP(B1145,Assumptions!$B$6:$D$2000,3,FALSE)</f>
        <v>0.76266</v>
      </c>
      <c r="O1145" s="54">
        <f t="shared" si="228"/>
        <v>9.1537383005562791</v>
      </c>
      <c r="P1145" s="31">
        <f>Assumptions!$H$15</f>
        <v>0.94496666666666673</v>
      </c>
      <c r="Q1145" s="10">
        <f t="shared" si="229"/>
        <v>8.5532795694156665</v>
      </c>
    </row>
    <row r="1146" spans="2:17" x14ac:dyDescent="0.25">
      <c r="B1146" s="13">
        <v>44300</v>
      </c>
      <c r="C1146" s="16">
        <v>44470</v>
      </c>
      <c r="D1146" s="14">
        <v>7.9249999999999998</v>
      </c>
      <c r="E1146" s="18">
        <v>5003</v>
      </c>
      <c r="F1146" s="10">
        <f t="shared" si="225"/>
        <v>52.781649999999999</v>
      </c>
      <c r="H1146" s="13">
        <v>44294</v>
      </c>
      <c r="I1146" s="29" t="s">
        <v>57</v>
      </c>
      <c r="J1146" s="17">
        <v>0.5134981318112205</v>
      </c>
      <c r="L1146" s="40" t="str">
        <f t="shared" si="226"/>
        <v>4430044470</v>
      </c>
      <c r="M1146" s="53">
        <f t="shared" si="227"/>
        <v>44470</v>
      </c>
      <c r="N1146" s="8">
        <f>VLOOKUP(B1146,Assumptions!$B$6:$D$2000,3,FALSE)</f>
        <v>0.76266</v>
      </c>
      <c r="O1146" s="54">
        <f t="shared" si="228"/>
        <v>9.2113395932753441</v>
      </c>
      <c r="P1146" s="31">
        <f>Assumptions!$H$15</f>
        <v>0.94496666666666673</v>
      </c>
      <c r="Q1146" s="10">
        <f t="shared" si="229"/>
        <v>8.6077108709920918</v>
      </c>
    </row>
    <row r="1147" spans="2:17" x14ac:dyDescent="0.25">
      <c r="B1147" s="13">
        <v>44300</v>
      </c>
      <c r="C1147" s="16">
        <v>44501</v>
      </c>
      <c r="D1147" s="14">
        <v>8.3249999999999993</v>
      </c>
      <c r="E1147" s="18">
        <v>4129</v>
      </c>
      <c r="F1147" s="10">
        <f t="shared" si="225"/>
        <v>43.560949999999998</v>
      </c>
      <c r="H1147" s="13">
        <v>44294</v>
      </c>
      <c r="I1147" s="29" t="s">
        <v>58</v>
      </c>
      <c r="J1147" s="17">
        <v>0.58609399896228376</v>
      </c>
      <c r="L1147" s="40" t="str">
        <f t="shared" si="226"/>
        <v>4430044501</v>
      </c>
      <c r="M1147" s="53">
        <f t="shared" si="227"/>
        <v>44501</v>
      </c>
      <c r="N1147" s="8">
        <f>VLOOKUP(B1147,Assumptions!$B$6:$D$2000,3,FALSE)</f>
        <v>0.76266</v>
      </c>
      <c r="O1147" s="54">
        <f t="shared" si="228"/>
        <v>9.6182518096586058</v>
      </c>
      <c r="P1147" s="31">
        <f>Assumptions!$H$15</f>
        <v>0.94496666666666673</v>
      </c>
      <c r="Q1147" s="10">
        <f t="shared" si="229"/>
        <v>8.9922293517337284</v>
      </c>
    </row>
    <row r="1148" spans="2:17" x14ac:dyDescent="0.25">
      <c r="B1148" s="13">
        <v>44300</v>
      </c>
      <c r="C1148" s="16">
        <v>44531</v>
      </c>
      <c r="D1148" s="14">
        <v>8.8000000000000007</v>
      </c>
      <c r="E1148" s="18">
        <v>4626</v>
      </c>
      <c r="F1148" s="10">
        <f t="shared" si="225"/>
        <v>48.804299999999998</v>
      </c>
      <c r="H1148" s="13">
        <v>44294</v>
      </c>
      <c r="I1148" s="29" t="s">
        <v>59</v>
      </c>
      <c r="J1148" s="17">
        <v>0.56558067177738591</v>
      </c>
      <c r="L1148" s="40" t="str">
        <f t="shared" si="226"/>
        <v>4430044531</v>
      </c>
      <c r="M1148" s="53">
        <f t="shared" si="227"/>
        <v>44531</v>
      </c>
      <c r="N1148" s="8">
        <f>VLOOKUP(B1148,Assumptions!$B$6:$D$2000,3,FALSE)</f>
        <v>0.76266</v>
      </c>
      <c r="O1148" s="54">
        <f t="shared" si="228"/>
        <v>10.23409750610033</v>
      </c>
      <c r="P1148" s="31">
        <f>Assumptions!$H$15</f>
        <v>0.94496666666666673</v>
      </c>
      <c r="Q1148" s="10">
        <f t="shared" si="229"/>
        <v>9.5741830066812756</v>
      </c>
    </row>
    <row r="1149" spans="2:17" x14ac:dyDescent="0.25">
      <c r="B1149" s="13">
        <v>44300</v>
      </c>
      <c r="C1149" s="16">
        <v>44562</v>
      </c>
      <c r="D1149" s="14">
        <v>9.1999999999999993</v>
      </c>
      <c r="E1149" s="18">
        <v>3171</v>
      </c>
      <c r="F1149" s="10">
        <f t="shared" si="225"/>
        <v>33.454049999999995</v>
      </c>
      <c r="H1149" s="13">
        <v>44294</v>
      </c>
      <c r="I1149" s="29" t="s">
        <v>60</v>
      </c>
      <c r="J1149" s="17">
        <v>0.51098375652432626</v>
      </c>
      <c r="L1149" s="40" t="str">
        <f t="shared" si="226"/>
        <v>4430044562</v>
      </c>
      <c r="M1149" s="53">
        <f t="shared" si="227"/>
        <v>44562</v>
      </c>
      <c r="N1149" s="8">
        <f>VLOOKUP(B1149,Assumptions!$B$6:$D$2000,3,FALSE)</f>
        <v>0.76266</v>
      </c>
      <c r="O1149" s="54">
        <f t="shared" si="228"/>
        <v>10.799090491182675</v>
      </c>
      <c r="P1149" s="31">
        <f>Assumptions!$H$15</f>
        <v>0.94496666666666673</v>
      </c>
      <c r="Q1149" s="10">
        <f t="shared" si="229"/>
        <v>10.108082544484589</v>
      </c>
    </row>
    <row r="1150" spans="2:17" x14ac:dyDescent="0.25">
      <c r="B1150" s="13">
        <v>44300</v>
      </c>
      <c r="C1150" s="16">
        <v>44593</v>
      </c>
      <c r="D1150" s="14">
        <v>9.3000000000000007</v>
      </c>
      <c r="E1150" s="18">
        <v>2658</v>
      </c>
      <c r="F1150" s="10">
        <f t="shared" si="225"/>
        <v>28.041899999999998</v>
      </c>
      <c r="H1150" s="13">
        <v>44294</v>
      </c>
      <c r="I1150" s="29" t="s">
        <v>61</v>
      </c>
      <c r="J1150" s="17">
        <v>0.48419374897817136</v>
      </c>
      <c r="L1150" s="40" t="str">
        <f t="shared" si="226"/>
        <v>4430044593</v>
      </c>
      <c r="M1150" s="53">
        <f t="shared" si="227"/>
        <v>44593</v>
      </c>
      <c r="N1150" s="8">
        <f>VLOOKUP(B1150,Assumptions!$B$6:$D$2000,3,FALSE)</f>
        <v>0.76266</v>
      </c>
      <c r="O1150" s="54">
        <f t="shared" si="228"/>
        <v>10.956670673622403</v>
      </c>
      <c r="P1150" s="31">
        <f>Assumptions!$H$15</f>
        <v>0.94496666666666673</v>
      </c>
      <c r="Q1150" s="10">
        <f t="shared" si="229"/>
        <v>10.256990564217384</v>
      </c>
    </row>
    <row r="1151" spans="2:17" x14ac:dyDescent="0.25">
      <c r="B1151" s="13">
        <v>44300</v>
      </c>
      <c r="C1151" s="16">
        <v>44621</v>
      </c>
      <c r="D1151" s="14">
        <v>8.5</v>
      </c>
      <c r="E1151" s="18">
        <v>2449</v>
      </c>
      <c r="F1151" s="10">
        <f t="shared" si="225"/>
        <v>25.836950000000002</v>
      </c>
      <c r="H1151" s="13">
        <v>44294</v>
      </c>
      <c r="I1151" s="29" t="s">
        <v>62</v>
      </c>
      <c r="J1151" s="17">
        <v>0.45448843592974764</v>
      </c>
      <c r="L1151" s="40" t="str">
        <f t="shared" si="226"/>
        <v>4430044621</v>
      </c>
      <c r="M1151" s="53">
        <f t="shared" si="227"/>
        <v>44621</v>
      </c>
      <c r="N1151" s="8">
        <f>VLOOKUP(B1151,Assumptions!$B$6:$D$2000,3,FALSE)</f>
        <v>0.76266</v>
      </c>
      <c r="O1151" s="54">
        <f t="shared" si="228"/>
        <v>9.9993146512403062</v>
      </c>
      <c r="P1151" s="31">
        <f>Assumptions!$H$15</f>
        <v>0.94496666666666673</v>
      </c>
      <c r="Q1151" s="10">
        <f t="shared" si="229"/>
        <v>9.3523210349337162</v>
      </c>
    </row>
    <row r="1152" spans="2:17" x14ac:dyDescent="0.25">
      <c r="B1152" s="13">
        <v>44300</v>
      </c>
      <c r="C1152" s="16">
        <v>44652</v>
      </c>
      <c r="D1152" s="14">
        <v>6.6849999999999996</v>
      </c>
      <c r="E1152" s="18">
        <v>1875</v>
      </c>
      <c r="F1152" s="10">
        <f t="shared" si="225"/>
        <v>19.78125</v>
      </c>
      <c r="H1152" s="13">
        <v>44294</v>
      </c>
      <c r="I1152" s="29" t="s">
        <v>63</v>
      </c>
      <c r="J1152" s="17">
        <v>0.39662114503647694</v>
      </c>
      <c r="L1152" s="40" t="str">
        <f t="shared" si="226"/>
        <v>4430044652</v>
      </c>
      <c r="M1152" s="53">
        <f t="shared" si="227"/>
        <v>44652</v>
      </c>
      <c r="N1152" s="8">
        <f>VLOOKUP(B1152,Assumptions!$B$6:$D$2000,3,FALSE)</f>
        <v>0.76266</v>
      </c>
      <c r="O1152" s="54">
        <f t="shared" si="228"/>
        <v>7.8154730518062347</v>
      </c>
      <c r="P1152" s="31">
        <f>Assumptions!$H$15</f>
        <v>0.94496666666666673</v>
      </c>
      <c r="Q1152" s="10">
        <f t="shared" si="229"/>
        <v>7.2886635181884989</v>
      </c>
    </row>
    <row r="1153" spans="2:17" x14ac:dyDescent="0.25">
      <c r="B1153" s="13">
        <v>44300</v>
      </c>
      <c r="C1153" s="16">
        <v>44682</v>
      </c>
      <c r="D1153" s="14">
        <v>6.4349999999999996</v>
      </c>
      <c r="E1153" s="18">
        <v>1875</v>
      </c>
      <c r="F1153" s="10">
        <f t="shared" si="225"/>
        <v>19.78125</v>
      </c>
      <c r="H1153" s="13">
        <v>44294</v>
      </c>
      <c r="I1153" s="29" t="s">
        <v>64</v>
      </c>
      <c r="J1153" s="17">
        <v>0.37085634592586353</v>
      </c>
      <c r="L1153" s="40" t="str">
        <f t="shared" si="226"/>
        <v>4430044682</v>
      </c>
      <c r="M1153" s="53">
        <f t="shared" si="227"/>
        <v>44682</v>
      </c>
      <c r="N1153" s="8">
        <f>VLOOKUP(B1153,Assumptions!$B$6:$D$2000,3,FALSE)</f>
        <v>0.76266</v>
      </c>
      <c r="O1153" s="54">
        <f t="shared" si="228"/>
        <v>7.5367837090936725</v>
      </c>
      <c r="P1153" s="31">
        <f>Assumptions!$H$15</f>
        <v>0.94496666666666673</v>
      </c>
      <c r="Q1153" s="10">
        <f t="shared" si="229"/>
        <v>7.0253113789698851</v>
      </c>
    </row>
    <row r="1154" spans="2:17" x14ac:dyDescent="0.25">
      <c r="B1154" s="13">
        <v>44300</v>
      </c>
      <c r="C1154" s="16">
        <v>44713</v>
      </c>
      <c r="D1154" s="14">
        <v>6.41</v>
      </c>
      <c r="E1154" s="18">
        <v>2060</v>
      </c>
      <c r="F1154" s="10">
        <f t="shared" si="225"/>
        <v>21.733000000000001</v>
      </c>
      <c r="H1154" s="13">
        <v>44294</v>
      </c>
      <c r="I1154" s="29" t="s">
        <v>65</v>
      </c>
      <c r="J1154" s="17">
        <v>0.39278285041339156</v>
      </c>
      <c r="L1154" s="40" t="str">
        <f t="shared" si="226"/>
        <v>4430044713</v>
      </c>
      <c r="M1154" s="53">
        <f t="shared" si="227"/>
        <v>44713</v>
      </c>
      <c r="N1154" s="8">
        <f>VLOOKUP(B1154,Assumptions!$B$6:$D$2000,3,FALSE)</f>
        <v>0.76266</v>
      </c>
      <c r="O1154" s="54">
        <f t="shared" si="228"/>
        <v>7.478461391100975</v>
      </c>
      <c r="P1154" s="31">
        <f>Assumptions!$H$15</f>
        <v>0.94496666666666673</v>
      </c>
      <c r="Q1154" s="10">
        <f t="shared" si="229"/>
        <v>6.970198732544052</v>
      </c>
    </row>
    <row r="1155" spans="2:17" x14ac:dyDescent="0.25">
      <c r="B1155" s="13">
        <v>44300</v>
      </c>
      <c r="C1155" s="16">
        <v>44743</v>
      </c>
      <c r="D1155" s="14">
        <v>6.415</v>
      </c>
      <c r="E1155" s="18">
        <v>1838</v>
      </c>
      <c r="F1155" s="10">
        <f t="shared" si="225"/>
        <v>19.390899999999998</v>
      </c>
      <c r="H1155" s="13">
        <v>44294</v>
      </c>
      <c r="I1155" s="29" t="s">
        <v>66</v>
      </c>
      <c r="J1155" s="17">
        <v>0.38731154742227386</v>
      </c>
      <c r="L1155" s="40" t="str">
        <f t="shared" si="226"/>
        <v>4430044743</v>
      </c>
      <c r="M1155" s="53">
        <f t="shared" si="227"/>
        <v>44743</v>
      </c>
      <c r="N1155" s="8">
        <f>VLOOKUP(B1155,Assumptions!$B$6:$D$2000,3,FALSE)</f>
        <v>0.76266</v>
      </c>
      <c r="O1155" s="54">
        <f t="shared" si="228"/>
        <v>7.4914755857339497</v>
      </c>
      <c r="P1155" s="31">
        <f>Assumptions!$H$15</f>
        <v>0.94496666666666673</v>
      </c>
      <c r="Q1155" s="10">
        <f t="shared" si="229"/>
        <v>6.9824967126657258</v>
      </c>
    </row>
    <row r="1156" spans="2:17" x14ac:dyDescent="0.25">
      <c r="B1156" s="13">
        <v>44300</v>
      </c>
      <c r="C1156" s="16">
        <v>44774</v>
      </c>
      <c r="D1156" s="14">
        <v>6.49</v>
      </c>
      <c r="E1156" s="18">
        <v>1838</v>
      </c>
      <c r="F1156" s="10">
        <f t="shared" si="225"/>
        <v>19.390899999999998</v>
      </c>
      <c r="H1156" s="13">
        <v>44294</v>
      </c>
      <c r="I1156" s="29" t="s">
        <v>67</v>
      </c>
      <c r="J1156" s="17">
        <v>0.40055422382187078</v>
      </c>
      <c r="L1156" s="40" t="str">
        <f t="shared" si="226"/>
        <v>4430044774</v>
      </c>
      <c r="M1156" s="53">
        <f t="shared" si="227"/>
        <v>44774</v>
      </c>
      <c r="N1156" s="8">
        <f>VLOOKUP(B1156,Assumptions!$B$6:$D$2000,3,FALSE)</f>
        <v>0.76266</v>
      </c>
      <c r="O1156" s="54">
        <f t="shared" si="228"/>
        <v>7.568230296205896</v>
      </c>
      <c r="P1156" s="31">
        <f>Assumptions!$H$15</f>
        <v>0.94496666666666673</v>
      </c>
      <c r="Q1156" s="10">
        <f t="shared" si="229"/>
        <v>7.0550273555713661</v>
      </c>
    </row>
    <row r="1157" spans="2:17" x14ac:dyDescent="0.25">
      <c r="B1157" s="13">
        <v>44300</v>
      </c>
      <c r="C1157" s="16">
        <v>44805</v>
      </c>
      <c r="D1157" s="14">
        <v>6.5650000000000004</v>
      </c>
      <c r="E1157" s="18">
        <v>1838</v>
      </c>
      <c r="F1157" s="10">
        <f t="shared" si="225"/>
        <v>19.390899999999998</v>
      </c>
      <c r="H1157" s="13">
        <v>44294</v>
      </c>
      <c r="I1157" s="29" t="s">
        <v>68</v>
      </c>
      <c r="J1157" s="17">
        <v>0.4531683359770467</v>
      </c>
      <c r="L1157" s="40" t="str">
        <f t="shared" si="226"/>
        <v>4430044805</v>
      </c>
      <c r="M1157" s="53">
        <f t="shared" si="227"/>
        <v>44805</v>
      </c>
      <c r="N1157" s="8">
        <f>VLOOKUP(B1157,Assumptions!$B$6:$D$2000,3,FALSE)</f>
        <v>0.76266</v>
      </c>
      <c r="O1157" s="54">
        <f t="shared" si="228"/>
        <v>7.5960524594736016</v>
      </c>
      <c r="P1157" s="31">
        <f>Assumptions!$H$15</f>
        <v>0.94496666666666673</v>
      </c>
      <c r="Q1157" s="10">
        <f t="shared" si="229"/>
        <v>7.0813183724539055</v>
      </c>
    </row>
    <row r="1158" spans="2:17" x14ac:dyDescent="0.25">
      <c r="B1158" s="13">
        <v>44300</v>
      </c>
      <c r="C1158" s="16">
        <v>44835</v>
      </c>
      <c r="D1158" s="14">
        <v>6.75</v>
      </c>
      <c r="E1158" s="18">
        <v>1502</v>
      </c>
      <c r="F1158" s="10">
        <f t="shared" si="225"/>
        <v>15.846099999999998</v>
      </c>
      <c r="H1158" s="13">
        <v>44294</v>
      </c>
      <c r="I1158" s="29" t="s">
        <v>69</v>
      </c>
      <c r="J1158" s="17">
        <v>0.50442884483480221</v>
      </c>
      <c r="L1158" s="40" t="str">
        <f t="shared" si="226"/>
        <v>4430044835</v>
      </c>
      <c r="M1158" s="53">
        <f t="shared" si="227"/>
        <v>44835</v>
      </c>
      <c r="N1158" s="8">
        <f>VLOOKUP(B1158,Assumptions!$B$6:$D$2000,3,FALSE)</f>
        <v>0.76266</v>
      </c>
      <c r="O1158" s="54">
        <f t="shared" si="228"/>
        <v>7.7622697649337296</v>
      </c>
      <c r="P1158" s="31">
        <f>Assumptions!$H$15</f>
        <v>0.94496666666666673</v>
      </c>
      <c r="Q1158" s="10">
        <f t="shared" si="229"/>
        <v>7.2383881855368779</v>
      </c>
    </row>
    <row r="1159" spans="2:17" x14ac:dyDescent="0.25">
      <c r="B1159" s="13">
        <v>44300</v>
      </c>
      <c r="C1159" s="16">
        <v>44866</v>
      </c>
      <c r="D1159" s="14">
        <v>7.1</v>
      </c>
      <c r="E1159" s="18">
        <v>1502</v>
      </c>
      <c r="F1159" s="10">
        <f t="shared" si="225"/>
        <v>15.846099999999998</v>
      </c>
      <c r="H1159" s="13">
        <v>44294</v>
      </c>
      <c r="I1159" s="29" t="s">
        <v>70</v>
      </c>
      <c r="J1159" s="17">
        <v>0.55890122324361469</v>
      </c>
      <c r="L1159" s="40" t="str">
        <f t="shared" si="226"/>
        <v>4430044866</v>
      </c>
      <c r="M1159" s="53">
        <f t="shared" si="227"/>
        <v>44866</v>
      </c>
      <c r="N1159" s="8">
        <f>VLOOKUP(B1159,Assumptions!$B$6:$D$2000,3,FALSE)</f>
        <v>0.76266</v>
      </c>
      <c r="O1159" s="54">
        <f t="shared" si="228"/>
        <v>8.1295644550090955</v>
      </c>
      <c r="P1159" s="31">
        <f>Assumptions!$H$15</f>
        <v>0.94496666666666673</v>
      </c>
      <c r="Q1159" s="10">
        <f t="shared" si="229"/>
        <v>7.5854694245017615</v>
      </c>
    </row>
    <row r="1160" spans="2:17" x14ac:dyDescent="0.25">
      <c r="B1160" s="13">
        <v>44300</v>
      </c>
      <c r="C1160" s="16">
        <v>44896</v>
      </c>
      <c r="D1160" s="14">
        <v>7.75</v>
      </c>
      <c r="E1160" s="18">
        <v>1502</v>
      </c>
      <c r="F1160" s="10">
        <f t="shared" si="225"/>
        <v>15.846099999999998</v>
      </c>
      <c r="H1160" s="13">
        <v>44294</v>
      </c>
      <c r="I1160" s="29" t="s">
        <v>71</v>
      </c>
      <c r="J1160" s="17">
        <v>0.54719526943812835</v>
      </c>
      <c r="L1160" s="40" t="str">
        <f t="shared" si="226"/>
        <v>4430044896</v>
      </c>
      <c r="M1160" s="53">
        <f t="shared" si="227"/>
        <v>44896</v>
      </c>
      <c r="N1160" s="8">
        <f>VLOOKUP(B1160,Assumptions!$B$6:$D$2000,3,FALSE)</f>
        <v>0.76266</v>
      </c>
      <c r="O1160" s="54">
        <f t="shared" si="228"/>
        <v>8.9519616370911752</v>
      </c>
      <c r="P1160" s="31">
        <f>Assumptions!$H$15</f>
        <v>0.94496666666666673</v>
      </c>
      <c r="Q1160" s="10">
        <f t="shared" si="229"/>
        <v>8.3626073483299255</v>
      </c>
    </row>
    <row r="1161" spans="2:17" x14ac:dyDescent="0.25">
      <c r="B1161" s="13">
        <v>44300</v>
      </c>
      <c r="C1161" s="16">
        <v>44927</v>
      </c>
      <c r="D1161" s="14">
        <v>8.125</v>
      </c>
      <c r="E1161" s="18">
        <v>1733</v>
      </c>
      <c r="F1161" s="10">
        <f t="shared" ref="F1161:F1164" si="230">E1161*10000*mmbtu_gj/1000000</f>
        <v>18.283149999999999</v>
      </c>
      <c r="H1161" s="13">
        <v>44294</v>
      </c>
      <c r="I1161" s="29" t="s">
        <v>72</v>
      </c>
      <c r="J1161" s="17">
        <v>0.48507495258894895</v>
      </c>
      <c r="L1161" s="40" t="str">
        <f t="shared" si="226"/>
        <v>4430044927</v>
      </c>
      <c r="M1161" s="53">
        <f t="shared" si="227"/>
        <v>44927</v>
      </c>
      <c r="N1161" s="8">
        <f>VLOOKUP(B1161,Assumptions!$B$6:$D$2000,3,FALSE)</f>
        <v>0.76266</v>
      </c>
      <c r="O1161" s="54">
        <f t="shared" si="228"/>
        <v>9.495233939146452</v>
      </c>
      <c r="P1161" s="31">
        <f>Assumptions!$H$15</f>
        <v>0.94496666666666673</v>
      </c>
      <c r="Q1161" s="10">
        <f t="shared" si="229"/>
        <v>8.8759815646954259</v>
      </c>
    </row>
    <row r="1162" spans="2:17" x14ac:dyDescent="0.25">
      <c r="B1162" s="13">
        <v>44300</v>
      </c>
      <c r="C1162" s="16">
        <v>44958</v>
      </c>
      <c r="D1162" s="14">
        <v>8.1</v>
      </c>
      <c r="E1162" s="18">
        <v>1733</v>
      </c>
      <c r="F1162" s="10">
        <f t="shared" si="230"/>
        <v>18.283149999999999</v>
      </c>
      <c r="H1162" s="13">
        <v>44294</v>
      </c>
      <c r="I1162" s="29" t="s">
        <v>73</v>
      </c>
      <c r="J1162" s="17">
        <v>0.45579147036881235</v>
      </c>
      <c r="L1162" s="40" t="str">
        <f t="shared" si="226"/>
        <v>4430044958</v>
      </c>
      <c r="M1162" s="53">
        <f t="shared" si="227"/>
        <v>44958</v>
      </c>
      <c r="N1162" s="8">
        <f>VLOOKUP(B1162,Assumptions!$B$6:$D$2000,3,FALSE)</f>
        <v>0.76266</v>
      </c>
      <c r="O1162" s="54">
        <f t="shared" si="228"/>
        <v>9.5005576387249118</v>
      </c>
      <c r="P1162" s="31">
        <f>Assumptions!$H$15</f>
        <v>0.94496666666666673</v>
      </c>
      <c r="Q1162" s="10">
        <f t="shared" si="229"/>
        <v>8.8810122833404179</v>
      </c>
    </row>
    <row r="1163" spans="2:17" x14ac:dyDescent="0.25">
      <c r="B1163" s="13">
        <v>44300</v>
      </c>
      <c r="C1163" s="16">
        <v>44986</v>
      </c>
      <c r="D1163" s="14">
        <v>7.7750000000000004</v>
      </c>
      <c r="E1163" s="18">
        <v>1733</v>
      </c>
      <c r="F1163" s="10">
        <f t="shared" si="230"/>
        <v>18.283149999999999</v>
      </c>
      <c r="H1163" s="13">
        <v>44294</v>
      </c>
      <c r="I1163" s="29" t="s">
        <v>74</v>
      </c>
      <c r="J1163" s="17">
        <v>0.42895079777089262</v>
      </c>
      <c r="L1163" s="40" t="str">
        <f t="shared" si="226"/>
        <v>4430044986</v>
      </c>
      <c r="M1163" s="53">
        <f t="shared" si="227"/>
        <v>44986</v>
      </c>
      <c r="N1163" s="8">
        <f>VLOOKUP(B1163,Assumptions!$B$6:$D$2000,3,FALSE)</f>
        <v>0.76266</v>
      </c>
      <c r="O1163" s="54">
        <f t="shared" si="228"/>
        <v>9.1299921492400795</v>
      </c>
      <c r="P1163" s="31">
        <f>Assumptions!$H$15</f>
        <v>0.94496666666666673</v>
      </c>
      <c r="Q1163" s="10">
        <f t="shared" si="229"/>
        <v>8.530840247960235</v>
      </c>
    </row>
    <row r="1164" spans="2:17" x14ac:dyDescent="0.25">
      <c r="B1164" s="13">
        <v>44300</v>
      </c>
      <c r="C1164" s="16">
        <v>45017</v>
      </c>
      <c r="D1164" s="14">
        <v>6.5250000000000004</v>
      </c>
      <c r="E1164" s="18">
        <v>1285</v>
      </c>
      <c r="F1164" s="10">
        <f t="shared" si="230"/>
        <v>13.556749999999999</v>
      </c>
      <c r="H1164" s="13">
        <v>44294</v>
      </c>
      <c r="I1164" s="29" t="s">
        <v>75</v>
      </c>
      <c r="J1164" s="17">
        <v>0.38395148473912805</v>
      </c>
      <c r="L1164" s="40" t="str">
        <f t="shared" si="226"/>
        <v>4430045017</v>
      </c>
      <c r="M1164" s="53">
        <f t="shared" si="227"/>
        <v>45017</v>
      </c>
      <c r="N1164" s="8">
        <f>VLOOKUP(B1164,Assumptions!$B$6:$D$2000,3,FALSE)</f>
        <v>0.76266</v>
      </c>
      <c r="O1164" s="54">
        <f t="shared" si="228"/>
        <v>7.6323644436550806</v>
      </c>
      <c r="P1164" s="31">
        <f>Assumptions!$H$15</f>
        <v>0.94496666666666673</v>
      </c>
      <c r="Q1164" s="10">
        <f t="shared" si="229"/>
        <v>7.1156319871059299</v>
      </c>
    </row>
    <row r="1165" spans="2:17" x14ac:dyDescent="0.25">
      <c r="B1165" s="13">
        <v>44316</v>
      </c>
      <c r="C1165" s="16">
        <v>44348</v>
      </c>
      <c r="D1165" s="14">
        <v>8.9499999999999993</v>
      </c>
      <c r="E1165" s="18">
        <v>9467</v>
      </c>
      <c r="F1165" s="10">
        <f t="shared" ref="F1165:F1212" si="231">E1165*10000*mmbtu_gj/1000000</f>
        <v>99.876850000000005</v>
      </c>
      <c r="H1165" s="13">
        <v>44315</v>
      </c>
      <c r="I1165" s="29" t="s">
        <v>53</v>
      </c>
      <c r="J1165" s="17">
        <v>0.56430374483412993</v>
      </c>
      <c r="L1165" s="40" t="str">
        <f t="shared" si="226"/>
        <v>4431644348</v>
      </c>
      <c r="M1165" s="53">
        <f t="shared" si="227"/>
        <v>44348</v>
      </c>
      <c r="N1165" s="8">
        <f>VLOOKUP(B1165,Assumptions!$B$6:$D$2000,3,FALSE)</f>
        <v>0.77773999999999999</v>
      </c>
      <c r="O1165" s="54">
        <f t="shared" si="228"/>
        <v>10.220031445060552</v>
      </c>
      <c r="P1165" s="31">
        <f>Assumptions!$H$15</f>
        <v>0.94496666666666673</v>
      </c>
      <c r="Q1165" s="10">
        <f t="shared" si="229"/>
        <v>9.5608910478673881</v>
      </c>
    </row>
    <row r="1166" spans="2:17" x14ac:dyDescent="0.25">
      <c r="B1166" s="13">
        <v>44316</v>
      </c>
      <c r="C1166" s="16">
        <v>44378</v>
      </c>
      <c r="D1166" s="14">
        <v>9.375</v>
      </c>
      <c r="E1166" s="18">
        <v>8604</v>
      </c>
      <c r="F1166" s="10">
        <f t="shared" si="231"/>
        <v>90.772199999999998</v>
      </c>
      <c r="H1166" s="13">
        <v>44315</v>
      </c>
      <c r="I1166" s="29" t="s">
        <v>54</v>
      </c>
      <c r="J1166" s="17">
        <v>0.57745346432181099</v>
      </c>
      <c r="L1166" s="40" t="str">
        <f t="shared" si="226"/>
        <v>4431644378</v>
      </c>
      <c r="M1166" s="53">
        <f t="shared" si="227"/>
        <v>44378</v>
      </c>
      <c r="N1166" s="8">
        <f>VLOOKUP(B1166,Assumptions!$B$6:$D$2000,3,FALSE)</f>
        <v>0.77773999999999999</v>
      </c>
      <c r="O1166" s="54">
        <f t="shared" si="228"/>
        <v>10.721972212936558</v>
      </c>
      <c r="P1166" s="31">
        <f>Assumptions!$H$15</f>
        <v>0.94496666666666673</v>
      </c>
      <c r="Q1166" s="10">
        <f t="shared" si="229"/>
        <v>10.035208342151284</v>
      </c>
    </row>
    <row r="1167" spans="2:17" x14ac:dyDescent="0.25">
      <c r="B1167" s="13">
        <v>44316</v>
      </c>
      <c r="C1167" s="16">
        <v>44409</v>
      </c>
      <c r="D1167" s="14">
        <v>9.35</v>
      </c>
      <c r="E1167" s="18">
        <v>7699</v>
      </c>
      <c r="F1167" s="10">
        <f t="shared" si="231"/>
        <v>81.224450000000004</v>
      </c>
      <c r="H1167" s="13">
        <v>44315</v>
      </c>
      <c r="I1167" s="29" t="s">
        <v>55</v>
      </c>
      <c r="J1167" s="17">
        <v>0.58842816994252589</v>
      </c>
      <c r="L1167" s="40" t="str">
        <f t="shared" si="226"/>
        <v>4431644409</v>
      </c>
      <c r="M1167" s="53">
        <f t="shared" si="227"/>
        <v>44409</v>
      </c>
      <c r="N1167" s="8">
        <f>VLOOKUP(B1167,Assumptions!$B$6:$D$2000,3,FALSE)</f>
        <v>0.77773999999999999</v>
      </c>
      <c r="O1167" s="54">
        <f t="shared" si="228"/>
        <v>10.678128194326414</v>
      </c>
      <c r="P1167" s="31">
        <f>Assumptions!$H$15</f>
        <v>0.94496666666666673</v>
      </c>
      <c r="Q1167" s="10">
        <f t="shared" si="229"/>
        <v>9.9937772060319841</v>
      </c>
    </row>
    <row r="1168" spans="2:17" x14ac:dyDescent="0.25">
      <c r="B1168" s="13">
        <v>44316</v>
      </c>
      <c r="C1168" s="16">
        <v>44440</v>
      </c>
      <c r="D1168" s="14">
        <v>9.4499999999999993</v>
      </c>
      <c r="E1168" s="18">
        <v>7929</v>
      </c>
      <c r="F1168" s="10">
        <f t="shared" si="231"/>
        <v>83.650949999999995</v>
      </c>
      <c r="H1168" s="13">
        <v>44315</v>
      </c>
      <c r="I1168" s="29" t="s">
        <v>56</v>
      </c>
      <c r="J1168" s="17">
        <v>0.60801260703270132</v>
      </c>
      <c r="L1168" s="40" t="str">
        <f t="shared" si="226"/>
        <v>4431644440</v>
      </c>
      <c r="M1168" s="53">
        <f t="shared" si="227"/>
        <v>44440</v>
      </c>
      <c r="N1168" s="8">
        <f>VLOOKUP(B1168,Assumptions!$B$6:$D$2000,3,FALSE)</f>
        <v>0.77773999999999999</v>
      </c>
      <c r="O1168" s="54">
        <f t="shared" si="228"/>
        <v>10.776134317682525</v>
      </c>
      <c r="P1168" s="31">
        <f>Assumptions!$H$15</f>
        <v>0.94496666666666673</v>
      </c>
      <c r="Q1168" s="10">
        <f t="shared" si="229"/>
        <v>10.086389725732731</v>
      </c>
    </row>
    <row r="1169" spans="2:17" x14ac:dyDescent="0.25">
      <c r="B1169" s="13">
        <v>44316</v>
      </c>
      <c r="C1169" s="16">
        <v>44470</v>
      </c>
      <c r="D1169" s="14">
        <v>9.6</v>
      </c>
      <c r="E1169" s="18">
        <v>5544</v>
      </c>
      <c r="F1169" s="10">
        <f t="shared" si="231"/>
        <v>58.489199999999997</v>
      </c>
      <c r="H1169" s="13">
        <v>44315</v>
      </c>
      <c r="I1169" s="29" t="s">
        <v>57</v>
      </c>
      <c r="J1169" s="17">
        <v>0.64340235286705394</v>
      </c>
      <c r="L1169" s="40" t="str">
        <f t="shared" si="226"/>
        <v>4431644470</v>
      </c>
      <c r="M1169" s="53">
        <f t="shared" si="227"/>
        <v>44470</v>
      </c>
      <c r="N1169" s="8">
        <f>VLOOKUP(B1169,Assumptions!$B$6:$D$2000,3,FALSE)</f>
        <v>0.77773999999999999</v>
      </c>
      <c r="O1169" s="54">
        <f t="shared" si="228"/>
        <v>10.915815074754748</v>
      </c>
      <c r="P1169" s="31">
        <f>Assumptions!$H$15</f>
        <v>0.94496666666666673</v>
      </c>
      <c r="Q1169" s="10">
        <f t="shared" si="229"/>
        <v>10.218383385140747</v>
      </c>
    </row>
    <row r="1170" spans="2:17" x14ac:dyDescent="0.25">
      <c r="B1170" s="13">
        <v>44316</v>
      </c>
      <c r="C1170" s="16">
        <v>44501</v>
      </c>
      <c r="D1170" s="14">
        <v>9.8000000000000007</v>
      </c>
      <c r="E1170" s="18">
        <v>4479</v>
      </c>
      <c r="F1170" s="10">
        <f t="shared" si="231"/>
        <v>47.253450000000001</v>
      </c>
      <c r="H1170" s="13">
        <v>44315</v>
      </c>
      <c r="I1170" s="29" t="s">
        <v>58</v>
      </c>
      <c r="J1170" s="17">
        <v>0.66838399877000931</v>
      </c>
      <c r="L1170" s="40" t="str">
        <f t="shared" si="226"/>
        <v>4431644501</v>
      </c>
      <c r="M1170" s="53">
        <f t="shared" si="227"/>
        <v>44501</v>
      </c>
      <c r="N1170" s="8">
        <f>VLOOKUP(B1170,Assumptions!$B$6:$D$2000,3,FALSE)</f>
        <v>0.77773999999999999</v>
      </c>
      <c r="O1170" s="54">
        <f t="shared" si="228"/>
        <v>11.129117945250764</v>
      </c>
      <c r="P1170" s="31">
        <f>Assumptions!$H$15</f>
        <v>0.94496666666666673</v>
      </c>
      <c r="Q1170" s="10">
        <f t="shared" si="229"/>
        <v>10.419947487663798</v>
      </c>
    </row>
    <row r="1171" spans="2:17" x14ac:dyDescent="0.25">
      <c r="B1171" s="13">
        <v>44316</v>
      </c>
      <c r="C1171" s="16">
        <v>44531</v>
      </c>
      <c r="D1171" s="14">
        <v>10.175000000000001</v>
      </c>
      <c r="E1171" s="18">
        <v>5677</v>
      </c>
      <c r="F1171" s="10">
        <f t="shared" si="231"/>
        <v>59.89235</v>
      </c>
      <c r="H1171" s="13">
        <v>44315</v>
      </c>
      <c r="I1171" s="29" t="s">
        <v>59</v>
      </c>
      <c r="J1171" s="17">
        <v>0.62461573569951945</v>
      </c>
      <c r="L1171" s="40" t="str">
        <f t="shared" si="226"/>
        <v>4431644531</v>
      </c>
      <c r="M1171" s="53">
        <f t="shared" si="227"/>
        <v>44531</v>
      </c>
      <c r="N1171" s="8">
        <f>VLOOKUP(B1171,Assumptions!$B$6:$D$2000,3,FALSE)</f>
        <v>0.77773999999999999</v>
      </c>
      <c r="O1171" s="54">
        <f t="shared" si="228"/>
        <v>11.639489974781082</v>
      </c>
      <c r="P1171" s="31">
        <f>Assumptions!$H$15</f>
        <v>0.94496666666666673</v>
      </c>
      <c r="Q1171" s="10">
        <f t="shared" si="229"/>
        <v>10.902232043168963</v>
      </c>
    </row>
    <row r="1172" spans="2:17" x14ac:dyDescent="0.25">
      <c r="B1172" s="13">
        <v>44316</v>
      </c>
      <c r="C1172" s="16">
        <v>44562</v>
      </c>
      <c r="D1172" s="14">
        <v>10.475</v>
      </c>
      <c r="E1172" s="18">
        <v>3172</v>
      </c>
      <c r="F1172" s="10">
        <f t="shared" si="231"/>
        <v>33.464599999999997</v>
      </c>
      <c r="H1172" s="13">
        <v>44315</v>
      </c>
      <c r="I1172" s="29" t="s">
        <v>60</v>
      </c>
      <c r="J1172" s="17">
        <v>0.52921613980653115</v>
      </c>
      <c r="L1172" s="40" t="str">
        <f t="shared" si="226"/>
        <v>4431644562</v>
      </c>
      <c r="M1172" s="53">
        <f t="shared" si="227"/>
        <v>44562</v>
      </c>
      <c r="N1172" s="8">
        <f>VLOOKUP(B1172,Assumptions!$B$6:$D$2000,3,FALSE)</f>
        <v>0.77773999999999999</v>
      </c>
      <c r="O1172" s="54">
        <f t="shared" si="228"/>
        <v>12.121381541137445</v>
      </c>
      <c r="P1172" s="31">
        <f>Assumptions!$H$15</f>
        <v>0.94496666666666673</v>
      </c>
      <c r="Q1172" s="10">
        <f t="shared" si="229"/>
        <v>11.357603510323516</v>
      </c>
    </row>
    <row r="1173" spans="2:17" x14ac:dyDescent="0.25">
      <c r="B1173" s="13">
        <v>44316</v>
      </c>
      <c r="C1173" s="16">
        <v>44593</v>
      </c>
      <c r="D1173" s="14">
        <v>10.525</v>
      </c>
      <c r="E1173" s="18">
        <v>2773</v>
      </c>
      <c r="F1173" s="10">
        <f t="shared" si="231"/>
        <v>29.25515</v>
      </c>
      <c r="H1173" s="13">
        <v>44315</v>
      </c>
      <c r="I1173" s="29" t="s">
        <v>61</v>
      </c>
      <c r="J1173" s="17">
        <v>0.50340046934603455</v>
      </c>
      <c r="L1173" s="40" t="str">
        <f t="shared" ref="L1173:L1188" si="232">B1173&amp;M1173</f>
        <v>4431644593</v>
      </c>
      <c r="M1173" s="53">
        <f t="shared" ref="M1173:M1188" si="233">IF(C1173="",NA(),C1173)</f>
        <v>44593</v>
      </c>
      <c r="N1173" s="8">
        <f>VLOOKUP(B1173,Assumptions!$B$6:$D$2000,3,FALSE)</f>
        <v>0.77773999999999999</v>
      </c>
      <c r="O1173" s="54">
        <f t="shared" si="228"/>
        <v>12.21378156524484</v>
      </c>
      <c r="P1173" s="31">
        <f>Assumptions!$H$15</f>
        <v>0.94496666666666673</v>
      </c>
      <c r="Q1173" s="10">
        <f t="shared" si="229"/>
        <v>11.444918453104201</v>
      </c>
    </row>
    <row r="1174" spans="2:17" x14ac:dyDescent="0.25">
      <c r="B1174" s="13">
        <v>44316</v>
      </c>
      <c r="C1174" s="16">
        <v>44621</v>
      </c>
      <c r="D1174" s="14">
        <v>9.8249999999999993</v>
      </c>
      <c r="E1174" s="18">
        <v>2451</v>
      </c>
      <c r="F1174" s="10">
        <f t="shared" si="231"/>
        <v>25.858049999999999</v>
      </c>
      <c r="H1174" s="13">
        <v>44315</v>
      </c>
      <c r="I1174" s="29" t="s">
        <v>62</v>
      </c>
      <c r="J1174" s="17">
        <v>0.47326196264335968</v>
      </c>
      <c r="L1174" s="40" t="str">
        <f t="shared" si="232"/>
        <v>4431644621</v>
      </c>
      <c r="M1174" s="53">
        <f t="shared" si="233"/>
        <v>44621</v>
      </c>
      <c r="N1174" s="8">
        <f>VLOOKUP(B1174,Assumptions!$B$6:$D$2000,3,FALSE)</f>
        <v>0.77773999999999999</v>
      </c>
      <c r="O1174" s="54">
        <f t="shared" si="228"/>
        <v>11.397390735310294</v>
      </c>
      <c r="P1174" s="31">
        <f>Assumptions!$H$15</f>
        <v>0.94496666666666673</v>
      </c>
      <c r="Q1174" s="10">
        <f t="shared" si="229"/>
        <v>10.673456331843719</v>
      </c>
    </row>
    <row r="1175" spans="2:17" x14ac:dyDescent="0.25">
      <c r="B1175" s="13">
        <v>44316</v>
      </c>
      <c r="C1175" s="16">
        <v>44652</v>
      </c>
      <c r="D1175" s="14">
        <v>7.45</v>
      </c>
      <c r="E1175" s="18">
        <v>2093</v>
      </c>
      <c r="F1175" s="10">
        <f t="shared" si="231"/>
        <v>22.081150000000001</v>
      </c>
      <c r="H1175" s="13">
        <v>44315</v>
      </c>
      <c r="I1175" s="29" t="s">
        <v>63</v>
      </c>
      <c r="J1175" s="17">
        <v>0.41134799262386806</v>
      </c>
      <c r="L1175" s="40" t="str">
        <f t="shared" si="232"/>
        <v>4431644652</v>
      </c>
      <c r="M1175" s="53">
        <f t="shared" si="233"/>
        <v>44652</v>
      </c>
      <c r="N1175" s="8">
        <f>VLOOKUP(B1175,Assumptions!$B$6:$D$2000,3,FALSE)</f>
        <v>0.77773999999999999</v>
      </c>
      <c r="O1175" s="54">
        <f t="shared" si="228"/>
        <v>8.5783270294232423</v>
      </c>
      <c r="P1175" s="31">
        <f>Assumptions!$H$15</f>
        <v>0.94496666666666673</v>
      </c>
      <c r="Q1175" s="10">
        <f t="shared" si="229"/>
        <v>8.0095350985706517</v>
      </c>
    </row>
    <row r="1176" spans="2:17" x14ac:dyDescent="0.25">
      <c r="B1176" s="13">
        <v>44316</v>
      </c>
      <c r="C1176" s="16">
        <v>44682</v>
      </c>
      <c r="D1176" s="14">
        <v>7.2</v>
      </c>
      <c r="E1176" s="18">
        <v>2012</v>
      </c>
      <c r="F1176" s="10">
        <f t="shared" si="231"/>
        <v>21.226600000000001</v>
      </c>
      <c r="H1176" s="13">
        <v>44315</v>
      </c>
      <c r="I1176" s="29" t="s">
        <v>64</v>
      </c>
      <c r="J1176" s="17">
        <v>0.38580231922133262</v>
      </c>
      <c r="L1176" s="40" t="str">
        <f t="shared" si="232"/>
        <v>4431644682</v>
      </c>
      <c r="M1176" s="53">
        <f t="shared" si="233"/>
        <v>44682</v>
      </c>
      <c r="N1176" s="8">
        <f>VLOOKUP(B1176,Assumptions!$B$6:$D$2000,3,FALSE)</f>
        <v>0.77773999999999999</v>
      </c>
      <c r="O1176" s="54">
        <f t="shared" si="228"/>
        <v>8.3047742788817658</v>
      </c>
      <c r="P1176" s="31">
        <f>Assumptions!$H$15</f>
        <v>0.94496666666666673</v>
      </c>
      <c r="Q1176" s="10">
        <f t="shared" si="229"/>
        <v>7.7510368677339727</v>
      </c>
    </row>
    <row r="1177" spans="2:17" x14ac:dyDescent="0.25">
      <c r="B1177" s="13">
        <v>44316</v>
      </c>
      <c r="C1177" s="16">
        <v>44713</v>
      </c>
      <c r="D1177" s="14">
        <v>7.2</v>
      </c>
      <c r="E1177" s="18">
        <v>2111</v>
      </c>
      <c r="F1177" s="10">
        <f t="shared" si="231"/>
        <v>22.271049999999999</v>
      </c>
      <c r="H1177" s="13">
        <v>44315</v>
      </c>
      <c r="I1177" s="29" t="s">
        <v>65</v>
      </c>
      <c r="J1177" s="17">
        <v>0.40760693731947467</v>
      </c>
      <c r="L1177" s="40" t="str">
        <f t="shared" si="232"/>
        <v>4431644713</v>
      </c>
      <c r="M1177" s="53">
        <f t="shared" si="233"/>
        <v>44713</v>
      </c>
      <c r="N1177" s="8">
        <f>VLOOKUP(B1177,Assumptions!$B$6:$D$2000,3,FALSE)</f>
        <v>0.77773999999999999</v>
      </c>
      <c r="O1177" s="54">
        <f t="shared" si="228"/>
        <v>8.2781999938337876</v>
      </c>
      <c r="P1177" s="31">
        <f>Assumptions!$H$15</f>
        <v>0.94496666666666673</v>
      </c>
      <c r="Q1177" s="10">
        <f t="shared" si="229"/>
        <v>7.7259250541731346</v>
      </c>
    </row>
    <row r="1178" spans="2:17" x14ac:dyDescent="0.25">
      <c r="B1178" s="13">
        <v>44316</v>
      </c>
      <c r="C1178" s="16">
        <v>44743</v>
      </c>
      <c r="D1178" s="14">
        <v>7.15</v>
      </c>
      <c r="E1178" s="18">
        <v>1894</v>
      </c>
      <c r="F1178" s="10">
        <f t="shared" si="231"/>
        <v>19.9817</v>
      </c>
      <c r="H1178" s="13">
        <v>44315</v>
      </c>
      <c r="I1178" s="29" t="s">
        <v>66</v>
      </c>
      <c r="J1178" s="17">
        <v>0.40833624041270905</v>
      </c>
      <c r="L1178" s="40" t="str">
        <f t="shared" si="232"/>
        <v>4431644743</v>
      </c>
      <c r="M1178" s="53">
        <f t="shared" si="233"/>
        <v>44743</v>
      </c>
      <c r="N1178" s="8">
        <f>VLOOKUP(B1178,Assumptions!$B$6:$D$2000,3,FALSE)</f>
        <v>0.77773999999999999</v>
      </c>
      <c r="O1178" s="54">
        <f t="shared" si="228"/>
        <v>8.2163738726599522</v>
      </c>
      <c r="P1178" s="31">
        <f>Assumptions!$H$15</f>
        <v>0.94496666666666673</v>
      </c>
      <c r="Q1178" s="10">
        <f t="shared" si="229"/>
        <v>7.6675014305345659</v>
      </c>
    </row>
    <row r="1179" spans="2:17" x14ac:dyDescent="0.25">
      <c r="B1179" s="13">
        <v>44316</v>
      </c>
      <c r="C1179" s="16">
        <v>44774</v>
      </c>
      <c r="D1179" s="14">
        <v>7.2249999999999996</v>
      </c>
      <c r="E1179" s="18">
        <v>1894</v>
      </c>
      <c r="F1179" s="10">
        <f t="shared" si="231"/>
        <v>19.9817</v>
      </c>
      <c r="H1179" s="13">
        <v>44315</v>
      </c>
      <c r="I1179" s="29" t="s">
        <v>67</v>
      </c>
      <c r="J1179" s="17">
        <v>0.42135376141407965</v>
      </c>
      <c r="L1179" s="40" t="str">
        <f t="shared" si="232"/>
        <v>4431644774</v>
      </c>
      <c r="M1179" s="53">
        <f t="shared" si="233"/>
        <v>44774</v>
      </c>
      <c r="N1179" s="8">
        <f>VLOOKUP(B1179,Assumptions!$B$6:$D$2000,3,FALSE)</f>
        <v>0.77773999999999999</v>
      </c>
      <c r="O1179" s="54">
        <f t="shared" si="228"/>
        <v>8.2919147538382507</v>
      </c>
      <c r="P1179" s="31">
        <f>Assumptions!$H$15</f>
        <v>0.94496666666666673</v>
      </c>
      <c r="Q1179" s="10">
        <f t="shared" si="229"/>
        <v>7.7388850452186855</v>
      </c>
    </row>
    <row r="1180" spans="2:17" x14ac:dyDescent="0.25">
      <c r="B1180" s="13">
        <v>44316</v>
      </c>
      <c r="C1180" s="16">
        <v>44805</v>
      </c>
      <c r="D1180" s="14">
        <v>7.2750000000000004</v>
      </c>
      <c r="E1180" s="18">
        <v>1894</v>
      </c>
      <c r="F1180" s="10">
        <f t="shared" si="231"/>
        <v>19.9817</v>
      </c>
      <c r="H1180" s="13">
        <v>44315</v>
      </c>
      <c r="I1180" s="29" t="s">
        <v>68</v>
      </c>
      <c r="J1180" s="17">
        <v>0.47325456306374769</v>
      </c>
      <c r="L1180" s="40" t="str">
        <f t="shared" si="232"/>
        <v>4431644805</v>
      </c>
      <c r="M1180" s="53">
        <f t="shared" si="233"/>
        <v>44805</v>
      </c>
      <c r="N1180" s="8">
        <f>VLOOKUP(B1180,Assumptions!$B$6:$D$2000,3,FALSE)</f>
        <v>0.77773999999999999</v>
      </c>
      <c r="O1180" s="54">
        <f t="shared" si="228"/>
        <v>8.2895981599575155</v>
      </c>
      <c r="P1180" s="31">
        <f>Assumptions!$H$15</f>
        <v>0.94496666666666673</v>
      </c>
      <c r="Q1180" s="10">
        <f t="shared" si="229"/>
        <v>7.7366959412211873</v>
      </c>
    </row>
    <row r="1181" spans="2:17" x14ac:dyDescent="0.25">
      <c r="B1181" s="13">
        <v>44316</v>
      </c>
      <c r="C1181" s="16">
        <v>44835</v>
      </c>
      <c r="D1181" s="14">
        <v>7.4</v>
      </c>
      <c r="E1181" s="18">
        <v>1651</v>
      </c>
      <c r="F1181" s="10">
        <f t="shared" si="231"/>
        <v>17.418050000000001</v>
      </c>
      <c r="H1181" s="13">
        <v>44315</v>
      </c>
      <c r="I1181" s="29" t="s">
        <v>69</v>
      </c>
      <c r="J1181" s="17">
        <v>0.52395186501481261</v>
      </c>
      <c r="L1181" s="40" t="str">
        <f t="shared" si="232"/>
        <v>4431644835</v>
      </c>
      <c r="M1181" s="53">
        <f t="shared" si="233"/>
        <v>44835</v>
      </c>
      <c r="N1181" s="8">
        <f>VLOOKUP(B1181,Assumptions!$B$6:$D$2000,3,FALSE)</f>
        <v>0.77773999999999999</v>
      </c>
      <c r="O1181" s="54">
        <f t="shared" si="228"/>
        <v>8.3801542554093569</v>
      </c>
      <c r="P1181" s="31">
        <f>Assumptions!$H$15</f>
        <v>0.94496666666666673</v>
      </c>
      <c r="Q1181" s="10">
        <f t="shared" si="229"/>
        <v>7.8222684328866618</v>
      </c>
    </row>
    <row r="1182" spans="2:17" x14ac:dyDescent="0.25">
      <c r="B1182" s="13">
        <v>44316</v>
      </c>
      <c r="C1182" s="16">
        <v>44866</v>
      </c>
      <c r="D1182" s="14">
        <v>7.7</v>
      </c>
      <c r="E1182" s="18">
        <v>1651</v>
      </c>
      <c r="F1182" s="10">
        <f t="shared" si="231"/>
        <v>17.418050000000001</v>
      </c>
      <c r="H1182" s="13">
        <v>44315</v>
      </c>
      <c r="I1182" s="29" t="s">
        <v>70</v>
      </c>
      <c r="J1182" s="17">
        <v>0.57752298500847377</v>
      </c>
      <c r="L1182" s="40" t="str">
        <f t="shared" si="232"/>
        <v>4431644866</v>
      </c>
      <c r="M1182" s="53">
        <f t="shared" si="233"/>
        <v>44866</v>
      </c>
      <c r="N1182" s="8">
        <f>VLOOKUP(B1182,Assumptions!$B$6:$D$2000,3,FALSE)</f>
        <v>0.77773999999999999</v>
      </c>
      <c r="O1182" s="54">
        <f t="shared" si="228"/>
        <v>8.6804883989319475</v>
      </c>
      <c r="P1182" s="31">
        <f>Assumptions!$H$15</f>
        <v>0.94496666666666673</v>
      </c>
      <c r="Q1182" s="10">
        <f t="shared" si="229"/>
        <v>8.1060741873773932</v>
      </c>
    </row>
    <row r="1183" spans="2:17" x14ac:dyDescent="0.25">
      <c r="B1183" s="13">
        <v>44316</v>
      </c>
      <c r="C1183" s="16">
        <v>44896</v>
      </c>
      <c r="D1183" s="14">
        <v>8.375</v>
      </c>
      <c r="E1183" s="18">
        <v>1651</v>
      </c>
      <c r="F1183" s="10">
        <f t="shared" si="231"/>
        <v>17.418050000000001</v>
      </c>
      <c r="H1183" s="13">
        <v>44315</v>
      </c>
      <c r="I1183" s="29" t="s">
        <v>71</v>
      </c>
      <c r="J1183" s="17">
        <v>0.56634303062109337</v>
      </c>
      <c r="L1183" s="40" t="str">
        <f t="shared" si="232"/>
        <v>4431644896</v>
      </c>
      <c r="M1183" s="53">
        <f t="shared" si="233"/>
        <v>44896</v>
      </c>
      <c r="N1183" s="8">
        <f>VLOOKUP(B1183,Assumptions!$B$6:$D$2000,3,FALSE)</f>
        <v>0.77773999999999999</v>
      </c>
      <c r="O1183" s="54">
        <f t="shared" si="228"/>
        <v>9.5167672835253594</v>
      </c>
      <c r="P1183" s="31">
        <f>Assumptions!$H$15</f>
        <v>0.94496666666666673</v>
      </c>
      <c r="Q1183" s="10">
        <f t="shared" si="229"/>
        <v>8.8963298573553473</v>
      </c>
    </row>
    <row r="1184" spans="2:17" x14ac:dyDescent="0.25">
      <c r="B1184" s="13">
        <v>44316</v>
      </c>
      <c r="C1184" s="16">
        <v>44927</v>
      </c>
      <c r="D1184" s="14">
        <v>8.5749999999999993</v>
      </c>
      <c r="E1184" s="18">
        <v>1968</v>
      </c>
      <c r="F1184" s="10">
        <f t="shared" si="231"/>
        <v>20.7624</v>
      </c>
      <c r="H1184" s="13">
        <v>44315</v>
      </c>
      <c r="I1184" s="29" t="s">
        <v>72</v>
      </c>
      <c r="J1184" s="17">
        <v>0.49892742256899242</v>
      </c>
      <c r="L1184" s="40" t="str">
        <f t="shared" si="232"/>
        <v>4431644927</v>
      </c>
      <c r="M1184" s="53">
        <f t="shared" si="233"/>
        <v>44927</v>
      </c>
      <c r="N1184" s="8">
        <f>VLOOKUP(B1184,Assumptions!$B$6:$D$2000,3,FALSE)</f>
        <v>0.77773999999999999</v>
      </c>
      <c r="O1184" s="54">
        <f t="shared" si="228"/>
        <v>9.8426789120927314</v>
      </c>
      <c r="P1184" s="31">
        <f>Assumptions!$H$15</f>
        <v>0.94496666666666673</v>
      </c>
      <c r="Q1184" s="10">
        <f t="shared" si="229"/>
        <v>9.2043054826305628</v>
      </c>
    </row>
    <row r="1185" spans="2:17" x14ac:dyDescent="0.25">
      <c r="B1185" s="13">
        <v>44316</v>
      </c>
      <c r="C1185" s="16">
        <v>44958</v>
      </c>
      <c r="D1185" s="14">
        <v>8.5500000000000007</v>
      </c>
      <c r="E1185" s="18">
        <v>1968</v>
      </c>
      <c r="F1185" s="10">
        <f t="shared" si="231"/>
        <v>20.7624</v>
      </c>
      <c r="H1185" s="13">
        <v>44315</v>
      </c>
      <c r="I1185" s="29" t="s">
        <v>73</v>
      </c>
      <c r="J1185" s="17">
        <v>0.47129635358034128</v>
      </c>
      <c r="L1185" s="40" t="str">
        <f t="shared" si="232"/>
        <v>4431644958</v>
      </c>
      <c r="M1185" s="53">
        <f t="shared" si="233"/>
        <v>44958</v>
      </c>
      <c r="N1185" s="8">
        <f>VLOOKUP(B1185,Assumptions!$B$6:$D$2000,3,FALSE)</f>
        <v>0.77773999999999999</v>
      </c>
      <c r="O1185" s="54">
        <f t="shared" si="228"/>
        <v>9.8458855161694796</v>
      </c>
      <c r="P1185" s="31">
        <f>Assumptions!$H$15</f>
        <v>0.94496666666666673</v>
      </c>
      <c r="Q1185" s="10">
        <f t="shared" si="229"/>
        <v>9.2073356165962874</v>
      </c>
    </row>
    <row r="1186" spans="2:17" x14ac:dyDescent="0.25">
      <c r="B1186" s="13">
        <v>44316</v>
      </c>
      <c r="C1186" s="16">
        <v>44986</v>
      </c>
      <c r="D1186" s="14">
        <v>8.1999999999999993</v>
      </c>
      <c r="E1186" s="18">
        <v>1968</v>
      </c>
      <c r="F1186" s="10">
        <f t="shared" si="231"/>
        <v>20.7624</v>
      </c>
      <c r="H1186" s="13">
        <v>44315</v>
      </c>
      <c r="I1186" s="29" t="s">
        <v>74</v>
      </c>
      <c r="J1186" s="17">
        <v>0.44321637105880768</v>
      </c>
      <c r="L1186" s="40" t="str">
        <f t="shared" si="232"/>
        <v>4431644986</v>
      </c>
      <c r="M1186" s="53">
        <f t="shared" si="233"/>
        <v>44986</v>
      </c>
      <c r="N1186" s="8">
        <f>VLOOKUP(B1186,Assumptions!$B$6:$D$2000,3,FALSE)</f>
        <v>0.77773999999999999</v>
      </c>
      <c r="O1186" s="54">
        <f t="shared" si="228"/>
        <v>9.4535468717310263</v>
      </c>
      <c r="P1186" s="31">
        <f>Assumptions!$H$15</f>
        <v>0.94496666666666673</v>
      </c>
      <c r="Q1186" s="10">
        <f t="shared" si="229"/>
        <v>8.8365886755567633</v>
      </c>
    </row>
    <row r="1187" spans="2:17" x14ac:dyDescent="0.25">
      <c r="B1187" s="13">
        <v>44316</v>
      </c>
      <c r="C1187" s="16">
        <v>45017</v>
      </c>
      <c r="D1187" s="14">
        <v>6.9249999999999998</v>
      </c>
      <c r="E1187" s="18">
        <v>1345</v>
      </c>
      <c r="F1187" s="10">
        <f t="shared" si="231"/>
        <v>14.18975</v>
      </c>
      <c r="H1187" s="13">
        <v>44315</v>
      </c>
      <c r="I1187" s="29" t="s">
        <v>75</v>
      </c>
      <c r="J1187" s="17">
        <v>0.39739085141129993</v>
      </c>
      <c r="L1187" s="40" t="str">
        <f t="shared" si="232"/>
        <v>4431645017</v>
      </c>
      <c r="M1187" s="53">
        <f t="shared" si="233"/>
        <v>45017</v>
      </c>
      <c r="N1187" s="8">
        <f>VLOOKUP(B1187,Assumptions!$B$6:$D$2000,3,FALSE)</f>
        <v>0.77773999999999999</v>
      </c>
      <c r="O1187" s="54">
        <f t="shared" si="228"/>
        <v>7.9554957310246479</v>
      </c>
      <c r="P1187" s="31">
        <f>Assumptions!$H$15</f>
        <v>0.94496666666666673</v>
      </c>
      <c r="Q1187" s="10">
        <f t="shared" si="229"/>
        <v>7.4209802826272586</v>
      </c>
    </row>
    <row r="1188" spans="2:17" x14ac:dyDescent="0.25">
      <c r="B1188" s="13">
        <v>44316</v>
      </c>
      <c r="C1188" s="16">
        <v>45047</v>
      </c>
      <c r="D1188" s="14">
        <v>6.65</v>
      </c>
      <c r="E1188" s="18">
        <v>1345</v>
      </c>
      <c r="F1188" s="10">
        <f t="shared" si="231"/>
        <v>14.18975</v>
      </c>
      <c r="H1188" s="13">
        <v>44315</v>
      </c>
      <c r="I1188" s="29" t="s">
        <v>76</v>
      </c>
      <c r="J1188" s="17">
        <v>0.37301089354810391</v>
      </c>
      <c r="L1188" s="40" t="str">
        <f t="shared" si="232"/>
        <v>4431645047</v>
      </c>
      <c r="M1188" s="53">
        <f t="shared" si="233"/>
        <v>45047</v>
      </c>
      <c r="N1188" s="8">
        <f>VLOOKUP(B1188,Assumptions!$B$6:$D$2000,3,FALSE)</f>
        <v>0.77773999999999999</v>
      </c>
      <c r="O1188" s="54">
        <f t="shared" si="228"/>
        <v>7.6500536265813031</v>
      </c>
      <c r="P1188" s="31">
        <f>Assumptions!$H$15</f>
        <v>0.94496666666666673</v>
      </c>
      <c r="Q1188" s="10">
        <f t="shared" si="229"/>
        <v>7.1323476753317792</v>
      </c>
    </row>
    <row r="1189" spans="2:17" x14ac:dyDescent="0.25">
      <c r="B1189" s="13">
        <v>44330</v>
      </c>
      <c r="C1189" s="16">
        <v>44348</v>
      </c>
      <c r="D1189" s="14">
        <v>9.1319999999999997</v>
      </c>
      <c r="E1189" s="18">
        <v>9467</v>
      </c>
      <c r="F1189" s="10">
        <f t="shared" si="231"/>
        <v>99.876850000000005</v>
      </c>
      <c r="H1189" s="13">
        <v>44330</v>
      </c>
      <c r="I1189" s="29" t="s">
        <v>53</v>
      </c>
      <c r="J1189" s="17">
        <v>0.59360625505320908</v>
      </c>
      <c r="L1189" s="40" t="str">
        <f t="shared" ref="L1189:L1236" si="234">B1189&amp;M1189</f>
        <v>4433044348</v>
      </c>
      <c r="M1189" s="53">
        <f t="shared" ref="M1189:M1236" si="235">IF(C1189="",NA(),C1189)</f>
        <v>44348</v>
      </c>
      <c r="N1189" s="8">
        <f>VLOOKUP(B1189,Assumptions!$B$6:$D$2000,3,FALSE)</f>
        <v>0.77870000000000006</v>
      </c>
      <c r="O1189" s="54">
        <f t="shared" ref="O1189:O1236" si="236">(D1189-J1189)/N1189/mmbtu_gj</f>
        <v>10.393301930422123</v>
      </c>
      <c r="P1189" s="31">
        <f>Assumptions!$H$15</f>
        <v>0.94496666666666673</v>
      </c>
      <c r="Q1189" s="10">
        <f t="shared" ref="Q1189:Q1236" si="237">(O1189-opex_2017)*P1189-transport_2017</f>
        <v>9.7246258808512263</v>
      </c>
    </row>
    <row r="1190" spans="2:17" x14ac:dyDescent="0.25">
      <c r="B1190" s="13">
        <v>44330</v>
      </c>
      <c r="C1190" s="16">
        <v>44378</v>
      </c>
      <c r="D1190" s="14">
        <v>10.475</v>
      </c>
      <c r="E1190" s="18">
        <v>8048</v>
      </c>
      <c r="F1190" s="10">
        <f t="shared" si="231"/>
        <v>84.906400000000005</v>
      </c>
      <c r="H1190" s="13">
        <v>44330</v>
      </c>
      <c r="I1190" s="29" t="s">
        <v>54</v>
      </c>
      <c r="J1190" s="17">
        <v>0.61763782515760135</v>
      </c>
      <c r="L1190" s="40" t="str">
        <f t="shared" si="234"/>
        <v>4433044378</v>
      </c>
      <c r="M1190" s="53">
        <f t="shared" si="235"/>
        <v>44378</v>
      </c>
      <c r="N1190" s="8">
        <f>VLOOKUP(B1190,Assumptions!$B$6:$D$2000,3,FALSE)</f>
        <v>0.77870000000000006</v>
      </c>
      <c r="O1190" s="54">
        <f t="shared" si="236"/>
        <v>11.998807314466143</v>
      </c>
      <c r="P1190" s="31">
        <f>Assumptions!$H$15</f>
        <v>0.94496666666666673</v>
      </c>
      <c r="Q1190" s="10">
        <f t="shared" si="237"/>
        <v>11.241774951926692</v>
      </c>
    </row>
    <row r="1191" spans="2:17" x14ac:dyDescent="0.25">
      <c r="B1191" s="13">
        <v>44330</v>
      </c>
      <c r="C1191" s="16">
        <v>44409</v>
      </c>
      <c r="D1191" s="14">
        <v>10.55</v>
      </c>
      <c r="E1191" s="18">
        <v>9518</v>
      </c>
      <c r="F1191" s="10">
        <f t="shared" si="231"/>
        <v>100.4149</v>
      </c>
      <c r="H1191" s="13">
        <v>44330</v>
      </c>
      <c r="I1191" s="29" t="s">
        <v>55</v>
      </c>
      <c r="J1191" s="17">
        <v>0.62532358076982886</v>
      </c>
      <c r="L1191" s="40" t="str">
        <f t="shared" si="234"/>
        <v>4433044409</v>
      </c>
      <c r="M1191" s="53">
        <f t="shared" si="235"/>
        <v>44409</v>
      </c>
      <c r="N1191" s="8">
        <f>VLOOKUP(B1191,Assumptions!$B$6:$D$2000,3,FALSE)</f>
        <v>0.77870000000000006</v>
      </c>
      <c r="O1191" s="54">
        <f t="shared" si="236"/>
        <v>12.080745122330111</v>
      </c>
      <c r="P1191" s="31">
        <f>Assumptions!$H$15</f>
        <v>0.94496666666666673</v>
      </c>
      <c r="Q1191" s="10">
        <f t="shared" si="237"/>
        <v>11.319203449097879</v>
      </c>
    </row>
    <row r="1192" spans="2:17" x14ac:dyDescent="0.25">
      <c r="B1192" s="13">
        <v>44330</v>
      </c>
      <c r="C1192" s="16">
        <v>44440</v>
      </c>
      <c r="D1192" s="14">
        <v>10.625</v>
      </c>
      <c r="E1192" s="18">
        <v>7805</v>
      </c>
      <c r="F1192" s="10">
        <f t="shared" si="231"/>
        <v>82.342749999999995</v>
      </c>
      <c r="H1192" s="13">
        <v>44330</v>
      </c>
      <c r="I1192" s="29" t="s">
        <v>56</v>
      </c>
      <c r="J1192" s="17">
        <v>0.63573028343765581</v>
      </c>
      <c r="L1192" s="40" t="str">
        <f t="shared" si="234"/>
        <v>4433044440</v>
      </c>
      <c r="M1192" s="53">
        <f t="shared" si="235"/>
        <v>44440</v>
      </c>
      <c r="N1192" s="8">
        <f>VLOOKUP(B1192,Assumptions!$B$6:$D$2000,3,FALSE)</f>
        <v>0.77870000000000006</v>
      </c>
      <c r="O1192" s="54">
        <f t="shared" si="236"/>
        <v>12.159370875827612</v>
      </c>
      <c r="P1192" s="31">
        <f>Assumptions!$H$15</f>
        <v>0.94496666666666673</v>
      </c>
      <c r="Q1192" s="10">
        <f t="shared" si="237"/>
        <v>11.393502165294567</v>
      </c>
    </row>
    <row r="1193" spans="2:17" x14ac:dyDescent="0.25">
      <c r="B1193" s="13">
        <v>44330</v>
      </c>
      <c r="C1193" s="16">
        <v>44470</v>
      </c>
      <c r="D1193" s="14">
        <v>11.125</v>
      </c>
      <c r="E1193" s="18">
        <v>5845</v>
      </c>
      <c r="F1193" s="10">
        <f t="shared" si="231"/>
        <v>61.664749999999998</v>
      </c>
      <c r="H1193" s="13">
        <v>44330</v>
      </c>
      <c r="I1193" s="29" t="s">
        <v>57</v>
      </c>
      <c r="J1193" s="17">
        <v>0.67923338909419584</v>
      </c>
      <c r="L1193" s="40" t="str">
        <f t="shared" si="234"/>
        <v>4433044470</v>
      </c>
      <c r="M1193" s="53">
        <f t="shared" si="235"/>
        <v>44470</v>
      </c>
      <c r="N1193" s="8">
        <f>VLOOKUP(B1193,Assumptions!$B$6:$D$2000,3,FALSE)</f>
        <v>0.77870000000000006</v>
      </c>
      <c r="O1193" s="54">
        <f t="shared" si="236"/>
        <v>12.715038627273191</v>
      </c>
      <c r="P1193" s="31">
        <f>Assumptions!$H$15</f>
        <v>0.94496666666666673</v>
      </c>
      <c r="Q1193" s="10">
        <f t="shared" si="237"/>
        <v>11.918589668152258</v>
      </c>
    </row>
    <row r="1194" spans="2:17" x14ac:dyDescent="0.25">
      <c r="B1194" s="13">
        <v>44330</v>
      </c>
      <c r="C1194" s="16">
        <v>44501</v>
      </c>
      <c r="D1194" s="14">
        <v>11.574999999999999</v>
      </c>
      <c r="E1194" s="18">
        <v>4597</v>
      </c>
      <c r="F1194" s="10">
        <f t="shared" si="231"/>
        <v>48.498350000000002</v>
      </c>
      <c r="H1194" s="13">
        <v>44330</v>
      </c>
      <c r="I1194" s="29" t="s">
        <v>58</v>
      </c>
      <c r="J1194" s="17">
        <v>0.71544730745847795</v>
      </c>
      <c r="L1194" s="40" t="str">
        <f t="shared" si="234"/>
        <v>4433044501</v>
      </c>
      <c r="M1194" s="53">
        <f t="shared" si="235"/>
        <v>44501</v>
      </c>
      <c r="N1194" s="8">
        <f>VLOOKUP(B1194,Assumptions!$B$6:$D$2000,3,FALSE)</f>
        <v>0.77870000000000006</v>
      </c>
      <c r="O1194" s="54">
        <f t="shared" si="236"/>
        <v>13.218716931356029</v>
      </c>
      <c r="P1194" s="31">
        <f>Assumptions!$H$15</f>
        <v>0.94496666666666673</v>
      </c>
      <c r="Q1194" s="10">
        <f t="shared" si="237"/>
        <v>12.394548876233737</v>
      </c>
    </row>
    <row r="1195" spans="2:17" x14ac:dyDescent="0.25">
      <c r="B1195" s="13">
        <v>44330</v>
      </c>
      <c r="C1195" s="16">
        <v>44531</v>
      </c>
      <c r="D1195" s="14">
        <v>12.025</v>
      </c>
      <c r="E1195" s="18">
        <v>5795</v>
      </c>
      <c r="F1195" s="10">
        <f t="shared" si="231"/>
        <v>61.137250000000002</v>
      </c>
      <c r="H1195" s="13">
        <v>44330</v>
      </c>
      <c r="I1195" s="29" t="s">
        <v>59</v>
      </c>
      <c r="J1195" s="17">
        <v>0.68700653970301917</v>
      </c>
      <c r="L1195" s="40" t="str">
        <f t="shared" si="234"/>
        <v>4433044531</v>
      </c>
      <c r="M1195" s="53">
        <f t="shared" si="235"/>
        <v>44531</v>
      </c>
      <c r="N1195" s="8">
        <f>VLOOKUP(B1195,Assumptions!$B$6:$D$2000,3,FALSE)</f>
        <v>0.77870000000000006</v>
      </c>
      <c r="O1195" s="54">
        <f t="shared" si="236"/>
        <v>13.801095714022072</v>
      </c>
      <c r="P1195" s="31">
        <f>Assumptions!$H$15</f>
        <v>0.94496666666666673</v>
      </c>
      <c r="Q1195" s="10">
        <f t="shared" si="237"/>
        <v>12.944877413227058</v>
      </c>
    </row>
    <row r="1196" spans="2:17" x14ac:dyDescent="0.25">
      <c r="B1196" s="13">
        <v>44330</v>
      </c>
      <c r="C1196" s="16">
        <v>44562</v>
      </c>
      <c r="D1196" s="14">
        <v>12.324999999999999</v>
      </c>
      <c r="E1196" s="18">
        <v>3574</v>
      </c>
      <c r="F1196" s="10">
        <f t="shared" si="231"/>
        <v>37.7057</v>
      </c>
      <c r="H1196" s="13">
        <v>44330</v>
      </c>
      <c r="I1196" s="29" t="s">
        <v>60</v>
      </c>
      <c r="J1196" s="17">
        <v>0.58486622350138839</v>
      </c>
      <c r="L1196" s="40" t="str">
        <f t="shared" si="234"/>
        <v>4433044562</v>
      </c>
      <c r="M1196" s="53">
        <f t="shared" si="235"/>
        <v>44562</v>
      </c>
      <c r="N1196" s="8">
        <f>VLOOKUP(B1196,Assumptions!$B$6:$D$2000,3,FALSE)</f>
        <v>0.77870000000000006</v>
      </c>
      <c r="O1196" s="54">
        <f t="shared" si="236"/>
        <v>14.290598289041233</v>
      </c>
      <c r="P1196" s="31">
        <f>Assumptions!$H$15</f>
        <v>0.94496666666666673</v>
      </c>
      <c r="Q1196" s="10">
        <f t="shared" si="237"/>
        <v>13.407441029867664</v>
      </c>
    </row>
    <row r="1197" spans="2:17" x14ac:dyDescent="0.25">
      <c r="B1197" s="13">
        <v>44330</v>
      </c>
      <c r="C1197" s="16">
        <v>44593</v>
      </c>
      <c r="D1197" s="14">
        <v>12.375</v>
      </c>
      <c r="E1197" s="18">
        <v>3096</v>
      </c>
      <c r="F1197" s="10">
        <f t="shared" si="231"/>
        <v>32.662799999999997</v>
      </c>
      <c r="H1197" s="13">
        <v>44330</v>
      </c>
      <c r="I1197" s="29" t="s">
        <v>61</v>
      </c>
      <c r="J1197" s="17">
        <v>0.54624019929835033</v>
      </c>
      <c r="L1197" s="40" t="str">
        <f t="shared" si="234"/>
        <v>4433044593</v>
      </c>
      <c r="M1197" s="53">
        <f t="shared" si="235"/>
        <v>44593</v>
      </c>
      <c r="N1197" s="8">
        <f>VLOOKUP(B1197,Assumptions!$B$6:$D$2000,3,FALSE)</f>
        <v>0.77870000000000006</v>
      </c>
      <c r="O1197" s="54">
        <f t="shared" si="236"/>
        <v>14.398477716478066</v>
      </c>
      <c r="P1197" s="31">
        <f>Assumptions!$H$15</f>
        <v>0.94496666666666673</v>
      </c>
      <c r="Q1197" s="10">
        <f t="shared" si="237"/>
        <v>13.509383492814557</v>
      </c>
    </row>
    <row r="1198" spans="2:17" x14ac:dyDescent="0.25">
      <c r="B1198" s="13">
        <v>44330</v>
      </c>
      <c r="C1198" s="16">
        <v>44621</v>
      </c>
      <c r="D1198" s="14">
        <v>11.525</v>
      </c>
      <c r="E1198" s="18">
        <v>3212</v>
      </c>
      <c r="F1198" s="10">
        <f t="shared" si="231"/>
        <v>33.886600000000001</v>
      </c>
      <c r="H1198" s="13">
        <v>44330</v>
      </c>
      <c r="I1198" s="29" t="s">
        <v>62</v>
      </c>
      <c r="J1198" s="17">
        <v>0.51374724671134131</v>
      </c>
      <c r="L1198" s="40" t="str">
        <f t="shared" si="234"/>
        <v>4433044621</v>
      </c>
      <c r="M1198" s="53">
        <f t="shared" si="235"/>
        <v>44621</v>
      </c>
      <c r="N1198" s="8">
        <f>VLOOKUP(B1198,Assumptions!$B$6:$D$2000,3,FALSE)</f>
        <v>0.77870000000000006</v>
      </c>
      <c r="O1198" s="54">
        <f t="shared" si="236"/>
        <v>13.403372802390493</v>
      </c>
      <c r="P1198" s="31">
        <f>Assumptions!$H$15</f>
        <v>0.94496666666666673</v>
      </c>
      <c r="Q1198" s="10">
        <f t="shared" si="237"/>
        <v>12.569042519165604</v>
      </c>
    </row>
    <row r="1199" spans="2:17" x14ac:dyDescent="0.25">
      <c r="B1199" s="13">
        <v>44330</v>
      </c>
      <c r="C1199" s="16">
        <v>44652</v>
      </c>
      <c r="D1199" s="14">
        <v>8.65</v>
      </c>
      <c r="E1199" s="18">
        <v>2466</v>
      </c>
      <c r="F1199" s="10">
        <f t="shared" si="231"/>
        <v>26.016300000000001</v>
      </c>
      <c r="H1199" s="13">
        <v>44330</v>
      </c>
      <c r="I1199" s="29" t="s">
        <v>63</v>
      </c>
      <c r="J1199" s="17">
        <v>0.43739256348994987</v>
      </c>
      <c r="L1199" s="40" t="str">
        <f t="shared" si="234"/>
        <v>4433044652</v>
      </c>
      <c r="M1199" s="53">
        <f t="shared" si="235"/>
        <v>44652</v>
      </c>
      <c r="N1199" s="8">
        <f>VLOOKUP(B1199,Assumptions!$B$6:$D$2000,3,FALSE)</f>
        <v>0.77870000000000006</v>
      </c>
      <c r="O1199" s="54">
        <f t="shared" si="236"/>
        <v>9.9967407539848576</v>
      </c>
      <c r="P1199" s="31">
        <f>Assumptions!$H$15</f>
        <v>0.94496666666666673</v>
      </c>
      <c r="Q1199" s="10">
        <f t="shared" si="237"/>
        <v>9.3498887878238914</v>
      </c>
    </row>
    <row r="1200" spans="2:17" x14ac:dyDescent="0.25">
      <c r="B1200" s="13">
        <v>44330</v>
      </c>
      <c r="C1200" s="16">
        <v>44682</v>
      </c>
      <c r="D1200" s="14">
        <v>8.1</v>
      </c>
      <c r="E1200" s="18">
        <v>2127</v>
      </c>
      <c r="F1200" s="10">
        <f t="shared" si="231"/>
        <v>22.43985</v>
      </c>
      <c r="H1200" s="13">
        <v>44330</v>
      </c>
      <c r="I1200" s="29" t="s">
        <v>64</v>
      </c>
      <c r="J1200" s="17">
        <v>0.40431565341548342</v>
      </c>
      <c r="L1200" s="40" t="str">
        <f t="shared" si="234"/>
        <v>4433044682</v>
      </c>
      <c r="M1200" s="53">
        <f t="shared" si="235"/>
        <v>44682</v>
      </c>
      <c r="N1200" s="8">
        <f>VLOOKUP(B1200,Assumptions!$B$6:$D$2000,3,FALSE)</f>
        <v>0.77870000000000006</v>
      </c>
      <c r="O1200" s="54">
        <f t="shared" si="236"/>
        <v>9.3675196254110684</v>
      </c>
      <c r="P1200" s="31">
        <f>Assumptions!$H$15</f>
        <v>0.94496666666666673</v>
      </c>
      <c r="Q1200" s="10">
        <f t="shared" si="237"/>
        <v>8.7552957953592809</v>
      </c>
    </row>
    <row r="1201" spans="2:17" x14ac:dyDescent="0.25">
      <c r="B1201" s="13">
        <v>44330</v>
      </c>
      <c r="C1201" s="16">
        <v>44713</v>
      </c>
      <c r="D1201" s="14">
        <v>8</v>
      </c>
      <c r="E1201" s="18">
        <v>2181</v>
      </c>
      <c r="F1201" s="10">
        <f t="shared" si="231"/>
        <v>23.009550000000001</v>
      </c>
      <c r="H1201" s="13">
        <v>44330</v>
      </c>
      <c r="I1201" s="29" t="s">
        <v>65</v>
      </c>
      <c r="J1201" s="17">
        <v>0.4286246566785441</v>
      </c>
      <c r="L1201" s="40" t="str">
        <f t="shared" si="234"/>
        <v>4433044713</v>
      </c>
      <c r="M1201" s="53">
        <f t="shared" si="235"/>
        <v>44713</v>
      </c>
      <c r="N1201" s="8">
        <f>VLOOKUP(B1201,Assumptions!$B$6:$D$2000,3,FALSE)</f>
        <v>0.77870000000000006</v>
      </c>
      <c r="O1201" s="54">
        <f t="shared" si="236"/>
        <v>9.2162053334990279</v>
      </c>
      <c r="P1201" s="31">
        <f>Assumptions!$H$15</f>
        <v>0.94496666666666673</v>
      </c>
      <c r="Q1201" s="10">
        <f t="shared" si="237"/>
        <v>8.6123088333121327</v>
      </c>
    </row>
    <row r="1202" spans="2:17" x14ac:dyDescent="0.25">
      <c r="B1202" s="13">
        <v>44330</v>
      </c>
      <c r="C1202" s="16">
        <v>44743</v>
      </c>
      <c r="D1202" s="14">
        <v>8</v>
      </c>
      <c r="E1202" s="18">
        <v>2185</v>
      </c>
      <c r="F1202" s="10">
        <f t="shared" si="231"/>
        <v>23.051749999999998</v>
      </c>
      <c r="H1202" s="13">
        <v>44330</v>
      </c>
      <c r="I1202" s="29" t="s">
        <v>66</v>
      </c>
      <c r="J1202" s="17">
        <v>0.41836488955635098</v>
      </c>
      <c r="L1202" s="40" t="str">
        <f t="shared" si="234"/>
        <v>4433044743</v>
      </c>
      <c r="M1202" s="53">
        <f t="shared" si="235"/>
        <v>44743</v>
      </c>
      <c r="N1202" s="8">
        <f>VLOOKUP(B1202,Assumptions!$B$6:$D$2000,3,FALSE)</f>
        <v>0.77870000000000006</v>
      </c>
      <c r="O1202" s="54">
        <f t="shared" si="236"/>
        <v>9.2286939655089864</v>
      </c>
      <c r="P1202" s="31">
        <f>Assumptions!$H$15</f>
        <v>0.94496666666666673</v>
      </c>
      <c r="Q1202" s="10">
        <f t="shared" si="237"/>
        <v>8.6241101742738095</v>
      </c>
    </row>
    <row r="1203" spans="2:17" x14ac:dyDescent="0.25">
      <c r="B1203" s="13">
        <v>44330</v>
      </c>
      <c r="C1203" s="16">
        <v>44774</v>
      </c>
      <c r="D1203" s="14">
        <v>8.1</v>
      </c>
      <c r="E1203" s="18">
        <v>2185</v>
      </c>
      <c r="F1203" s="10">
        <f t="shared" si="231"/>
        <v>23.051749999999998</v>
      </c>
      <c r="H1203" s="13">
        <v>44330</v>
      </c>
      <c r="I1203" s="29" t="s">
        <v>67</v>
      </c>
      <c r="J1203" s="17">
        <v>0.43179551386559228</v>
      </c>
      <c r="L1203" s="40" t="str">
        <f t="shared" si="234"/>
        <v>4433044774</v>
      </c>
      <c r="M1203" s="53">
        <f t="shared" si="235"/>
        <v>44774</v>
      </c>
      <c r="N1203" s="8">
        <f>VLOOKUP(B1203,Assumptions!$B$6:$D$2000,3,FALSE)</f>
        <v>0.77870000000000006</v>
      </c>
      <c r="O1203" s="54">
        <f t="shared" si="236"/>
        <v>9.3340699514799645</v>
      </c>
      <c r="P1203" s="31">
        <f>Assumptions!$H$15</f>
        <v>0.94496666666666673</v>
      </c>
      <c r="Q1203" s="10">
        <f t="shared" si="237"/>
        <v>8.7236869684835181</v>
      </c>
    </row>
    <row r="1204" spans="2:17" x14ac:dyDescent="0.25">
      <c r="B1204" s="13">
        <v>44330</v>
      </c>
      <c r="C1204" s="16">
        <v>44805</v>
      </c>
      <c r="D1204" s="14">
        <v>8.1999999999999993</v>
      </c>
      <c r="E1204" s="18">
        <v>2185</v>
      </c>
      <c r="F1204" s="10">
        <f t="shared" si="231"/>
        <v>23.051749999999998</v>
      </c>
      <c r="H1204" s="13">
        <v>44330</v>
      </c>
      <c r="I1204" s="29" t="s">
        <v>68</v>
      </c>
      <c r="J1204" s="17">
        <v>0.48459757393041258</v>
      </c>
      <c r="L1204" s="40" t="str">
        <f t="shared" si="234"/>
        <v>4433044805</v>
      </c>
      <c r="M1204" s="53">
        <f t="shared" si="235"/>
        <v>44805</v>
      </c>
      <c r="N1204" s="8">
        <f>VLOOKUP(B1204,Assumptions!$B$6:$D$2000,3,FALSE)</f>
        <v>0.77870000000000006</v>
      </c>
      <c r="O1204" s="54">
        <f t="shared" si="236"/>
        <v>9.3915213240558142</v>
      </c>
      <c r="P1204" s="31">
        <f>Assumptions!$H$15</f>
        <v>0.94496666666666673</v>
      </c>
      <c r="Q1204" s="10">
        <f t="shared" si="237"/>
        <v>8.777976600521944</v>
      </c>
    </row>
    <row r="1205" spans="2:17" x14ac:dyDescent="0.25">
      <c r="B1205" s="13">
        <v>44330</v>
      </c>
      <c r="C1205" s="16">
        <v>44835</v>
      </c>
      <c r="D1205" s="14">
        <v>8.375</v>
      </c>
      <c r="E1205" s="18">
        <v>2017</v>
      </c>
      <c r="F1205" s="10">
        <f t="shared" si="231"/>
        <v>21.279350000000001</v>
      </c>
      <c r="H1205" s="13">
        <v>44330</v>
      </c>
      <c r="I1205" s="29" t="s">
        <v>69</v>
      </c>
      <c r="J1205" s="17">
        <v>0.53322935934211957</v>
      </c>
      <c r="L1205" s="40" t="str">
        <f t="shared" si="234"/>
        <v>4433044835</v>
      </c>
      <c r="M1205" s="53">
        <f t="shared" si="235"/>
        <v>44835</v>
      </c>
      <c r="N1205" s="8">
        <f>VLOOKUP(B1205,Assumptions!$B$6:$D$2000,3,FALSE)</f>
        <v>0.77870000000000006</v>
      </c>
      <c r="O1205" s="54">
        <f t="shared" si="236"/>
        <v>9.5453421770004105</v>
      </c>
      <c r="P1205" s="31">
        <f>Assumptions!$H$15</f>
        <v>0.94496666666666673</v>
      </c>
      <c r="Q1205" s="10">
        <f t="shared" si="237"/>
        <v>8.9233321791928226</v>
      </c>
    </row>
    <row r="1206" spans="2:17" x14ac:dyDescent="0.25">
      <c r="B1206" s="13">
        <v>44330</v>
      </c>
      <c r="C1206" s="16">
        <v>44866</v>
      </c>
      <c r="D1206" s="14">
        <v>8.6</v>
      </c>
      <c r="E1206" s="18">
        <v>2017</v>
      </c>
      <c r="F1206" s="10">
        <f t="shared" si="231"/>
        <v>21.279350000000001</v>
      </c>
      <c r="H1206" s="13">
        <v>44330</v>
      </c>
      <c r="I1206" s="29" t="s">
        <v>70</v>
      </c>
      <c r="J1206" s="17">
        <v>0.58556116941216596</v>
      </c>
      <c r="L1206" s="40" t="str">
        <f t="shared" si="234"/>
        <v>4433044866</v>
      </c>
      <c r="M1206" s="53">
        <f t="shared" si="235"/>
        <v>44866</v>
      </c>
      <c r="N1206" s="8">
        <f>VLOOKUP(B1206,Assumptions!$B$6:$D$2000,3,FALSE)</f>
        <v>0.77870000000000006</v>
      </c>
      <c r="O1206" s="54">
        <f t="shared" si="236"/>
        <v>9.7555213612039431</v>
      </c>
      <c r="P1206" s="31">
        <f>Assumptions!$H$15</f>
        <v>0.94496666666666673</v>
      </c>
      <c r="Q1206" s="10">
        <f t="shared" si="237"/>
        <v>9.1219445022923544</v>
      </c>
    </row>
    <row r="1207" spans="2:17" x14ac:dyDescent="0.25">
      <c r="B1207" s="13">
        <v>44330</v>
      </c>
      <c r="C1207" s="16">
        <v>44896</v>
      </c>
      <c r="D1207" s="14">
        <v>9.35</v>
      </c>
      <c r="E1207" s="18">
        <v>2017</v>
      </c>
      <c r="F1207" s="10">
        <f t="shared" si="231"/>
        <v>21.279350000000001</v>
      </c>
      <c r="H1207" s="13">
        <v>44330</v>
      </c>
      <c r="I1207" s="29" t="s">
        <v>71</v>
      </c>
      <c r="J1207" s="17">
        <v>0.57513236984112048</v>
      </c>
      <c r="L1207" s="40" t="str">
        <f t="shared" si="234"/>
        <v>4433044896</v>
      </c>
      <c r="M1207" s="53">
        <f t="shared" si="235"/>
        <v>44896</v>
      </c>
      <c r="N1207" s="8">
        <f>VLOOKUP(B1207,Assumptions!$B$6:$D$2000,3,FALSE)</f>
        <v>0.77870000000000006</v>
      </c>
      <c r="O1207" s="54">
        <f t="shared" si="236"/>
        <v>10.681148164864492</v>
      </c>
      <c r="P1207" s="31">
        <f>Assumptions!$H$15</f>
        <v>0.94496666666666673</v>
      </c>
      <c r="Q1207" s="10">
        <f t="shared" si="237"/>
        <v>9.9966309775247844</v>
      </c>
    </row>
    <row r="1208" spans="2:17" x14ac:dyDescent="0.25">
      <c r="B1208" s="13">
        <v>44330</v>
      </c>
      <c r="C1208" s="16">
        <v>44927</v>
      </c>
      <c r="D1208" s="14">
        <v>9.6</v>
      </c>
      <c r="E1208" s="18">
        <v>2035</v>
      </c>
      <c r="F1208" s="10">
        <f t="shared" si="231"/>
        <v>21.469249999999999</v>
      </c>
      <c r="H1208" s="13">
        <v>44330</v>
      </c>
      <c r="I1208" s="29" t="s">
        <v>72</v>
      </c>
      <c r="J1208" s="17">
        <v>0.51267400148347864</v>
      </c>
      <c r="L1208" s="40" t="str">
        <f t="shared" si="234"/>
        <v>4433044927</v>
      </c>
      <c r="M1208" s="53">
        <f t="shared" si="235"/>
        <v>44927</v>
      </c>
      <c r="N1208" s="8">
        <f>VLOOKUP(B1208,Assumptions!$B$6:$D$2000,3,FALSE)</f>
        <v>0.77870000000000006</v>
      </c>
      <c r="O1208" s="54">
        <f t="shared" si="236"/>
        <v>11.061485996549751</v>
      </c>
      <c r="P1208" s="31">
        <f>Assumptions!$H$15</f>
        <v>0.94496666666666673</v>
      </c>
      <c r="Q1208" s="10">
        <f t="shared" si="237"/>
        <v>10.35603755053963</v>
      </c>
    </row>
    <row r="1209" spans="2:17" x14ac:dyDescent="0.25">
      <c r="B1209" s="13">
        <v>44330</v>
      </c>
      <c r="C1209" s="16">
        <v>44958</v>
      </c>
      <c r="D1209" s="14">
        <v>9.6</v>
      </c>
      <c r="E1209" s="18">
        <v>2035</v>
      </c>
      <c r="F1209" s="10">
        <f t="shared" si="231"/>
        <v>21.469249999999999</v>
      </c>
      <c r="H1209" s="13">
        <v>44330</v>
      </c>
      <c r="I1209" s="29" t="s">
        <v>73</v>
      </c>
      <c r="J1209" s="17">
        <v>0.48545603580269997</v>
      </c>
      <c r="L1209" s="40" t="str">
        <f t="shared" si="234"/>
        <v>4433044958</v>
      </c>
      <c r="M1209" s="53">
        <f t="shared" si="235"/>
        <v>44958</v>
      </c>
      <c r="N1209" s="8">
        <f>VLOOKUP(B1209,Assumptions!$B$6:$D$2000,3,FALSE)</f>
        <v>0.77870000000000006</v>
      </c>
      <c r="O1209" s="54">
        <f t="shared" si="236"/>
        <v>11.094616880847468</v>
      </c>
      <c r="P1209" s="31">
        <f>Assumptions!$H$15</f>
        <v>0.94496666666666673</v>
      </c>
      <c r="Q1209" s="10">
        <f t="shared" si="237"/>
        <v>10.387345131838163</v>
      </c>
    </row>
    <row r="1210" spans="2:17" x14ac:dyDescent="0.25">
      <c r="B1210" s="13">
        <v>44330</v>
      </c>
      <c r="C1210" s="16">
        <v>44986</v>
      </c>
      <c r="D1210" s="14">
        <v>9.2249999999999996</v>
      </c>
      <c r="E1210" s="18">
        <v>2035</v>
      </c>
      <c r="F1210" s="10">
        <f t="shared" si="231"/>
        <v>21.469249999999999</v>
      </c>
      <c r="H1210" s="13">
        <v>44330</v>
      </c>
      <c r="I1210" s="29" t="s">
        <v>74</v>
      </c>
      <c r="J1210" s="17">
        <v>0.4573760532811646</v>
      </c>
      <c r="L1210" s="40" t="str">
        <f t="shared" si="234"/>
        <v>4433044986</v>
      </c>
      <c r="M1210" s="53">
        <f t="shared" si="235"/>
        <v>44986</v>
      </c>
      <c r="N1210" s="8">
        <f>VLOOKUP(B1210,Assumptions!$B$6:$D$2000,3,FALSE)</f>
        <v>0.77870000000000006</v>
      </c>
      <c r="O1210" s="54">
        <f t="shared" si="236"/>
        <v>10.672330840279837</v>
      </c>
      <c r="P1210" s="31">
        <f>Assumptions!$H$15</f>
        <v>0.94496666666666673</v>
      </c>
      <c r="Q1210" s="10">
        <f t="shared" si="237"/>
        <v>9.9882988997031052</v>
      </c>
    </row>
    <row r="1211" spans="2:17" x14ac:dyDescent="0.25">
      <c r="B1211" s="13">
        <v>44330</v>
      </c>
      <c r="C1211" s="16">
        <v>45017</v>
      </c>
      <c r="D1211" s="14">
        <v>7.2750000000000004</v>
      </c>
      <c r="E1211" s="18">
        <v>1472</v>
      </c>
      <c r="F1211" s="10">
        <f t="shared" si="231"/>
        <v>15.5296</v>
      </c>
      <c r="H1211" s="13">
        <v>44330</v>
      </c>
      <c r="I1211" s="29" t="s">
        <v>75</v>
      </c>
      <c r="J1211" s="17">
        <v>0.40080984762899552</v>
      </c>
      <c r="L1211" s="40" t="str">
        <f t="shared" si="234"/>
        <v>4433045017</v>
      </c>
      <c r="M1211" s="53">
        <f t="shared" si="235"/>
        <v>45017</v>
      </c>
      <c r="N1211" s="8">
        <f>VLOOKUP(B1211,Assumptions!$B$6:$D$2000,3,FALSE)</f>
        <v>0.77870000000000006</v>
      </c>
      <c r="O1211" s="54">
        <f t="shared" si="236"/>
        <v>8.3675613838972165</v>
      </c>
      <c r="P1211" s="31">
        <f>Assumptions!$H$15</f>
        <v>0.94496666666666673</v>
      </c>
      <c r="Q1211" s="10">
        <f t="shared" si="237"/>
        <v>7.8103685890700731</v>
      </c>
    </row>
    <row r="1212" spans="2:17" x14ac:dyDescent="0.25">
      <c r="B1212" s="13">
        <v>44330</v>
      </c>
      <c r="C1212" s="16">
        <v>45047</v>
      </c>
      <c r="D1212" s="14">
        <v>7</v>
      </c>
      <c r="E1212" s="18">
        <v>1472</v>
      </c>
      <c r="F1212" s="10">
        <f t="shared" si="231"/>
        <v>15.5296</v>
      </c>
      <c r="H1212" s="13">
        <v>44330</v>
      </c>
      <c r="I1212" s="29" t="s">
        <v>76</v>
      </c>
      <c r="J1212" s="17">
        <v>0.37642988976579955</v>
      </c>
      <c r="L1212" s="40" t="str">
        <f t="shared" si="234"/>
        <v>4433045047</v>
      </c>
      <c r="M1212" s="53">
        <f t="shared" si="235"/>
        <v>45047</v>
      </c>
      <c r="N1212" s="8">
        <f>VLOOKUP(B1212,Assumptions!$B$6:$D$2000,3,FALSE)</f>
        <v>0.77870000000000006</v>
      </c>
      <c r="O1212" s="54">
        <f t="shared" si="236"/>
        <v>8.0624958357916992</v>
      </c>
      <c r="P1212" s="31">
        <f>Assumptions!$H$15</f>
        <v>0.94496666666666673</v>
      </c>
      <c r="Q1212" s="10">
        <f t="shared" si="237"/>
        <v>7.5220918149619624</v>
      </c>
    </row>
    <row r="1213" spans="2:17" x14ac:dyDescent="0.25">
      <c r="B1213" s="13">
        <v>44344</v>
      </c>
      <c r="C1213" s="16">
        <v>44378</v>
      </c>
      <c r="D1213" s="14">
        <v>10.3</v>
      </c>
      <c r="E1213" s="18">
        <v>8528</v>
      </c>
      <c r="F1213" s="10">
        <f t="shared" ref="F1213:F1276" si="238">E1213*10000*mmbtu_gj/1000000</f>
        <v>89.970399999999998</v>
      </c>
      <c r="H1213" s="13">
        <v>44343</v>
      </c>
      <c r="I1213" s="29" t="s">
        <v>54</v>
      </c>
      <c r="J1213" s="17">
        <v>0.58049651044228678</v>
      </c>
      <c r="L1213" s="40" t="str">
        <f t="shared" si="234"/>
        <v>4434444378</v>
      </c>
      <c r="M1213" s="53">
        <f t="shared" si="235"/>
        <v>44378</v>
      </c>
      <c r="N1213" s="8">
        <f>VLOOKUP(B1213,Assumptions!$B$6:$D$2000,3,FALSE)</f>
        <v>0.77507999999999988</v>
      </c>
      <c r="O1213" s="54">
        <f t="shared" si="236"/>
        <v>11.886256278278951</v>
      </c>
      <c r="P1213" s="31">
        <f>Assumptions!$H$15</f>
        <v>0.94496666666666673</v>
      </c>
      <c r="Q1213" s="10">
        <f t="shared" si="237"/>
        <v>11.135417974431</v>
      </c>
    </row>
    <row r="1214" spans="2:17" x14ac:dyDescent="0.25">
      <c r="B1214" s="13">
        <v>44344</v>
      </c>
      <c r="C1214" s="16">
        <v>44409</v>
      </c>
      <c r="D1214" s="14">
        <v>10.125</v>
      </c>
      <c r="E1214" s="18">
        <v>9958</v>
      </c>
      <c r="F1214" s="10">
        <f t="shared" si="238"/>
        <v>105.0569</v>
      </c>
      <c r="H1214" s="13">
        <v>44343</v>
      </c>
      <c r="I1214" s="29" t="s">
        <v>55</v>
      </c>
      <c r="J1214" s="17">
        <v>0.63142931761140209</v>
      </c>
      <c r="L1214" s="40" t="str">
        <f t="shared" si="234"/>
        <v>4434444409</v>
      </c>
      <c r="M1214" s="53">
        <f t="shared" si="235"/>
        <v>44409</v>
      </c>
      <c r="N1214" s="8">
        <f>VLOOKUP(B1214,Assumptions!$B$6:$D$2000,3,FALSE)</f>
        <v>0.77507999999999988</v>
      </c>
      <c r="O1214" s="54">
        <f t="shared" si="236"/>
        <v>11.609956645219681</v>
      </c>
      <c r="P1214" s="31">
        <f>Assumptions!$H$15</f>
        <v>0.94496666666666673</v>
      </c>
      <c r="Q1214" s="10">
        <f t="shared" si="237"/>
        <v>10.874324031177759</v>
      </c>
    </row>
    <row r="1215" spans="2:17" x14ac:dyDescent="0.25">
      <c r="B1215" s="13">
        <v>44344</v>
      </c>
      <c r="C1215" s="16">
        <v>44440</v>
      </c>
      <c r="D1215" s="14">
        <v>10.15</v>
      </c>
      <c r="E1215" s="18">
        <v>8461</v>
      </c>
      <c r="F1215" s="10">
        <f t="shared" si="238"/>
        <v>89.263549999999995</v>
      </c>
      <c r="H1215" s="13">
        <v>44343</v>
      </c>
      <c r="I1215" s="29" t="s">
        <v>56</v>
      </c>
      <c r="J1215" s="17">
        <v>0.69247932993697292</v>
      </c>
      <c r="L1215" s="40" t="str">
        <f t="shared" si="234"/>
        <v>4434444440</v>
      </c>
      <c r="M1215" s="53">
        <f t="shared" si="235"/>
        <v>44440</v>
      </c>
      <c r="N1215" s="8">
        <f>VLOOKUP(B1215,Assumptions!$B$6:$D$2000,3,FALSE)</f>
        <v>0.77507999999999988</v>
      </c>
      <c r="O1215" s="54">
        <f t="shared" si="236"/>
        <v>11.565870063451674</v>
      </c>
      <c r="P1215" s="31">
        <f>Assumptions!$H$15</f>
        <v>0.94496666666666673</v>
      </c>
      <c r="Q1215" s="10">
        <f t="shared" si="237"/>
        <v>10.832663680959719</v>
      </c>
    </row>
    <row r="1216" spans="2:17" x14ac:dyDescent="0.25">
      <c r="B1216" s="13">
        <v>44344</v>
      </c>
      <c r="C1216" s="16">
        <v>44470</v>
      </c>
      <c r="D1216" s="14">
        <v>10.375</v>
      </c>
      <c r="E1216" s="18">
        <v>6260</v>
      </c>
      <c r="F1216" s="10">
        <f t="shared" si="238"/>
        <v>66.042999999999992</v>
      </c>
      <c r="H1216" s="13">
        <v>44343</v>
      </c>
      <c r="I1216" s="29" t="s">
        <v>57</v>
      </c>
      <c r="J1216" s="17">
        <v>0.77692745513482842</v>
      </c>
      <c r="L1216" s="40" t="str">
        <f t="shared" si="234"/>
        <v>4434444470</v>
      </c>
      <c r="M1216" s="53">
        <f t="shared" si="235"/>
        <v>44470</v>
      </c>
      <c r="N1216" s="8">
        <f>VLOOKUP(B1216,Assumptions!$B$6:$D$2000,3,FALSE)</f>
        <v>0.77507999999999988</v>
      </c>
      <c r="O1216" s="54">
        <f t="shared" si="236"/>
        <v>11.737754934534413</v>
      </c>
      <c r="P1216" s="31">
        <f>Assumptions!$H$15</f>
        <v>0.94496666666666673</v>
      </c>
      <c r="Q1216" s="10">
        <f t="shared" si="237"/>
        <v>10.995089154637204</v>
      </c>
    </row>
    <row r="1217" spans="2:17" x14ac:dyDescent="0.25">
      <c r="B1217" s="13">
        <v>44344</v>
      </c>
      <c r="C1217" s="16">
        <v>44501</v>
      </c>
      <c r="D1217" s="14">
        <v>10.824999999999999</v>
      </c>
      <c r="E1217" s="18">
        <v>4735</v>
      </c>
      <c r="F1217" s="10">
        <f t="shared" si="238"/>
        <v>49.954250000000002</v>
      </c>
      <c r="H1217" s="13">
        <v>44343</v>
      </c>
      <c r="I1217" s="29" t="s">
        <v>58</v>
      </c>
      <c r="J1217" s="17">
        <v>0.86948376524495485</v>
      </c>
      <c r="L1217" s="40" t="str">
        <f t="shared" si="234"/>
        <v>4434444501</v>
      </c>
      <c r="M1217" s="53">
        <f t="shared" si="235"/>
        <v>44501</v>
      </c>
      <c r="N1217" s="8">
        <f>VLOOKUP(B1217,Assumptions!$B$6:$D$2000,3,FALSE)</f>
        <v>0.77507999999999988</v>
      </c>
      <c r="O1217" s="54">
        <f t="shared" si="236"/>
        <v>12.174882953228918</v>
      </c>
      <c r="P1217" s="31">
        <f>Assumptions!$H$15</f>
        <v>0.94496666666666673</v>
      </c>
      <c r="Q1217" s="10">
        <f t="shared" si="237"/>
        <v>11.408160561369554</v>
      </c>
    </row>
    <row r="1218" spans="2:17" x14ac:dyDescent="0.25">
      <c r="B1218" s="13">
        <v>44344</v>
      </c>
      <c r="C1218" s="16">
        <v>44531</v>
      </c>
      <c r="D1218" s="14">
        <v>11.275</v>
      </c>
      <c r="E1218" s="18">
        <v>5766</v>
      </c>
      <c r="F1218" s="10">
        <f t="shared" si="238"/>
        <v>60.831299999999999</v>
      </c>
      <c r="H1218" s="13">
        <v>44343</v>
      </c>
      <c r="I1218" s="29" t="s">
        <v>59</v>
      </c>
      <c r="J1218" s="17">
        <v>0.90351927095964368</v>
      </c>
      <c r="L1218" s="40" t="str">
        <f t="shared" si="234"/>
        <v>4434444531</v>
      </c>
      <c r="M1218" s="53">
        <f t="shared" si="235"/>
        <v>44531</v>
      </c>
      <c r="N1218" s="8">
        <f>VLOOKUP(B1218,Assumptions!$B$6:$D$2000,3,FALSE)</f>
        <v>0.77507999999999988</v>
      </c>
      <c r="O1218" s="54">
        <f t="shared" si="236"/>
        <v>12.683577722159436</v>
      </c>
      <c r="P1218" s="31">
        <f>Assumptions!$H$15</f>
        <v>0.94496666666666673</v>
      </c>
      <c r="Q1218" s="10">
        <f t="shared" si="237"/>
        <v>11.888860161516597</v>
      </c>
    </row>
    <row r="1219" spans="2:17" x14ac:dyDescent="0.25">
      <c r="B1219" s="13">
        <v>44344</v>
      </c>
      <c r="C1219" s="16">
        <v>44562</v>
      </c>
      <c r="D1219" s="14">
        <v>11.65</v>
      </c>
      <c r="E1219" s="18">
        <v>3765</v>
      </c>
      <c r="F1219" s="10">
        <f t="shared" si="238"/>
        <v>39.720750000000002</v>
      </c>
      <c r="H1219" s="13">
        <v>44343</v>
      </c>
      <c r="I1219" s="29" t="s">
        <v>60</v>
      </c>
      <c r="J1219" s="17">
        <v>0.77049434933208716</v>
      </c>
      <c r="L1219" s="40" t="str">
        <f t="shared" si="234"/>
        <v>4434444562</v>
      </c>
      <c r="M1219" s="53">
        <f t="shared" si="235"/>
        <v>44562</v>
      </c>
      <c r="N1219" s="8">
        <f>VLOOKUP(B1219,Assumptions!$B$6:$D$2000,3,FALSE)</f>
        <v>0.77507999999999988</v>
      </c>
      <c r="O1219" s="54">
        <f t="shared" si="236"/>
        <v>13.30485579677562</v>
      </c>
      <c r="P1219" s="31">
        <f>Assumptions!$H$15</f>
        <v>0.94496666666666673</v>
      </c>
      <c r="Q1219" s="10">
        <f t="shared" si="237"/>
        <v>12.475947232759736</v>
      </c>
    </row>
    <row r="1220" spans="2:17" x14ac:dyDescent="0.25">
      <c r="B1220" s="13">
        <v>44344</v>
      </c>
      <c r="C1220" s="16">
        <v>44593</v>
      </c>
      <c r="D1220" s="14">
        <v>11.675000000000001</v>
      </c>
      <c r="E1220" s="18">
        <v>3307</v>
      </c>
      <c r="F1220" s="10">
        <f t="shared" si="238"/>
        <v>34.888849999999998</v>
      </c>
      <c r="H1220" s="13">
        <v>44343</v>
      </c>
      <c r="I1220" s="29" t="s">
        <v>61</v>
      </c>
      <c r="J1220" s="17">
        <v>0.67629542451286584</v>
      </c>
      <c r="L1220" s="40" t="str">
        <f t="shared" si="234"/>
        <v>4434444593</v>
      </c>
      <c r="M1220" s="53">
        <f t="shared" si="235"/>
        <v>44593</v>
      </c>
      <c r="N1220" s="8">
        <f>VLOOKUP(B1220,Assumptions!$B$6:$D$2000,3,FALSE)</f>
        <v>0.77507999999999988</v>
      </c>
      <c r="O1220" s="54">
        <f t="shared" si="236"/>
        <v>13.450627540159299</v>
      </c>
      <c r="P1220" s="31">
        <f>Assumptions!$H$15</f>
        <v>0.94496666666666673</v>
      </c>
      <c r="Q1220" s="10">
        <f t="shared" si="237"/>
        <v>12.6136966711992</v>
      </c>
    </row>
    <row r="1221" spans="2:17" x14ac:dyDescent="0.25">
      <c r="B1221" s="13">
        <v>44344</v>
      </c>
      <c r="C1221" s="16">
        <v>44621</v>
      </c>
      <c r="D1221" s="14">
        <v>10.8</v>
      </c>
      <c r="E1221" s="18">
        <v>3362</v>
      </c>
      <c r="F1221" s="10">
        <f t="shared" si="238"/>
        <v>35.469099999999997</v>
      </c>
      <c r="H1221" s="13">
        <v>44343</v>
      </c>
      <c r="I1221" s="29" t="s">
        <v>62</v>
      </c>
      <c r="J1221" s="17">
        <v>0.59158689852318336</v>
      </c>
      <c r="L1221" s="40" t="str">
        <f t="shared" si="234"/>
        <v>4434444621</v>
      </c>
      <c r="M1221" s="53">
        <f t="shared" si="235"/>
        <v>44621</v>
      </c>
      <c r="N1221" s="8">
        <f>VLOOKUP(B1221,Assumptions!$B$6:$D$2000,3,FALSE)</f>
        <v>0.77507999999999988</v>
      </c>
      <c r="O1221" s="54">
        <f t="shared" si="236"/>
        <v>12.484157698904795</v>
      </c>
      <c r="P1221" s="31">
        <f>Assumptions!$H$15</f>
        <v>0.94496666666666673</v>
      </c>
      <c r="Q1221" s="10">
        <f t="shared" si="237"/>
        <v>11.70041488687507</v>
      </c>
    </row>
    <row r="1222" spans="2:17" x14ac:dyDescent="0.25">
      <c r="B1222" s="13">
        <v>44344</v>
      </c>
      <c r="C1222" s="16">
        <v>44652</v>
      </c>
      <c r="D1222" s="14">
        <v>8.1</v>
      </c>
      <c r="E1222" s="18">
        <v>2813</v>
      </c>
      <c r="F1222" s="10">
        <f t="shared" si="238"/>
        <v>29.677150000000001</v>
      </c>
      <c r="H1222" s="13">
        <v>44343</v>
      </c>
      <c r="I1222" s="29" t="s">
        <v>63</v>
      </c>
      <c r="J1222" s="17">
        <v>0.45801782227198518</v>
      </c>
      <c r="L1222" s="40" t="str">
        <f t="shared" si="234"/>
        <v>4434444652</v>
      </c>
      <c r="M1222" s="53">
        <f t="shared" si="235"/>
        <v>44652</v>
      </c>
      <c r="N1222" s="8">
        <f>VLOOKUP(B1222,Assumptions!$B$6:$D$2000,3,FALSE)</f>
        <v>0.77507999999999988</v>
      </c>
      <c r="O1222" s="54">
        <f t="shared" si="236"/>
        <v>9.3455965869146365</v>
      </c>
      <c r="P1222" s="31">
        <f>Assumptions!$H$15</f>
        <v>0.94496666666666673</v>
      </c>
      <c r="Q1222" s="10">
        <f t="shared" si="237"/>
        <v>8.7345792547481018</v>
      </c>
    </row>
    <row r="1223" spans="2:17" x14ac:dyDescent="0.25">
      <c r="B1223" s="13">
        <v>44344</v>
      </c>
      <c r="C1223" s="16">
        <v>44682</v>
      </c>
      <c r="D1223" s="14">
        <v>7.4749999999999996</v>
      </c>
      <c r="E1223" s="18">
        <v>2344</v>
      </c>
      <c r="F1223" s="10">
        <f t="shared" si="238"/>
        <v>24.729199999999999</v>
      </c>
      <c r="H1223" s="13">
        <v>44343</v>
      </c>
      <c r="I1223" s="29" t="s">
        <v>64</v>
      </c>
      <c r="J1223" s="17">
        <v>0.3934641134627998</v>
      </c>
      <c r="L1223" s="40" t="str">
        <f t="shared" si="234"/>
        <v>4434444682</v>
      </c>
      <c r="M1223" s="53">
        <f t="shared" si="235"/>
        <v>44682</v>
      </c>
      <c r="N1223" s="8">
        <f>VLOOKUP(B1223,Assumptions!$B$6:$D$2000,3,FALSE)</f>
        <v>0.77507999999999988</v>
      </c>
      <c r="O1223" s="54">
        <f t="shared" si="236"/>
        <v>8.6602109337830804</v>
      </c>
      <c r="P1223" s="31">
        <f>Assumptions!$H$15</f>
        <v>0.94496666666666673</v>
      </c>
      <c r="Q1223" s="10">
        <f t="shared" si="237"/>
        <v>8.0869126587272184</v>
      </c>
    </row>
    <row r="1224" spans="2:17" x14ac:dyDescent="0.25">
      <c r="B1224" s="13">
        <v>44344</v>
      </c>
      <c r="C1224" s="16">
        <v>44713</v>
      </c>
      <c r="D1224" s="14">
        <v>7.375</v>
      </c>
      <c r="E1224" s="18">
        <v>2438</v>
      </c>
      <c r="F1224" s="10">
        <f t="shared" si="238"/>
        <v>25.7209</v>
      </c>
      <c r="H1224" s="13">
        <v>44343</v>
      </c>
      <c r="I1224" s="29" t="s">
        <v>65</v>
      </c>
      <c r="J1224" s="17">
        <v>0.41387006164203455</v>
      </c>
      <c r="L1224" s="40" t="str">
        <f t="shared" si="234"/>
        <v>4434444713</v>
      </c>
      <c r="M1224" s="53">
        <f t="shared" si="235"/>
        <v>44713</v>
      </c>
      <c r="N1224" s="8">
        <f>VLOOKUP(B1224,Assumptions!$B$6:$D$2000,3,FALSE)</f>
        <v>0.77507999999999988</v>
      </c>
      <c r="O1224" s="54">
        <f t="shared" si="236"/>
        <v>8.5129630873241346</v>
      </c>
      <c r="P1224" s="31">
        <f>Assumptions!$H$15</f>
        <v>0.94496666666666673</v>
      </c>
      <c r="Q1224" s="10">
        <f t="shared" si="237"/>
        <v>7.9477683520850633</v>
      </c>
    </row>
    <row r="1225" spans="2:17" x14ac:dyDescent="0.25">
      <c r="B1225" s="13">
        <v>44344</v>
      </c>
      <c r="C1225" s="16">
        <v>44743</v>
      </c>
      <c r="D1225" s="14">
        <v>7.4</v>
      </c>
      <c r="E1225" s="18">
        <v>2402</v>
      </c>
      <c r="F1225" s="10">
        <f t="shared" si="238"/>
        <v>25.341100000000001</v>
      </c>
      <c r="H1225" s="13">
        <v>44343</v>
      </c>
      <c r="I1225" s="29" t="s">
        <v>66</v>
      </c>
      <c r="J1225" s="17">
        <v>0.40363793225567524</v>
      </c>
      <c r="L1225" s="40" t="str">
        <f t="shared" si="234"/>
        <v>4434444743</v>
      </c>
      <c r="M1225" s="53">
        <f t="shared" si="235"/>
        <v>44743</v>
      </c>
      <c r="N1225" s="8">
        <f>VLOOKUP(B1225,Assumptions!$B$6:$D$2000,3,FALSE)</f>
        <v>0.77507999999999988</v>
      </c>
      <c r="O1225" s="54">
        <f t="shared" si="236"/>
        <v>8.5560494568661269</v>
      </c>
      <c r="P1225" s="31">
        <f>Assumptions!$H$15</f>
        <v>0.94496666666666673</v>
      </c>
      <c r="Q1225" s="10">
        <f t="shared" si="237"/>
        <v>7.9884835350899275</v>
      </c>
    </row>
    <row r="1226" spans="2:17" x14ac:dyDescent="0.25">
      <c r="B1226" s="13">
        <v>44344</v>
      </c>
      <c r="C1226" s="16">
        <v>44774</v>
      </c>
      <c r="D1226" s="14">
        <v>7.4749999999999996</v>
      </c>
      <c r="E1226" s="18">
        <v>2402</v>
      </c>
      <c r="F1226" s="10">
        <f t="shared" si="238"/>
        <v>25.341100000000001</v>
      </c>
      <c r="H1226" s="13">
        <v>44343</v>
      </c>
      <c r="I1226" s="29" t="s">
        <v>67</v>
      </c>
      <c r="J1226" s="17">
        <v>0.43395550819951983</v>
      </c>
      <c r="L1226" s="40" t="str">
        <f t="shared" si="234"/>
        <v>4434444774</v>
      </c>
      <c r="M1226" s="53">
        <f t="shared" si="235"/>
        <v>44774</v>
      </c>
      <c r="N1226" s="8">
        <f>VLOOKUP(B1226,Assumptions!$B$6:$D$2000,3,FALSE)</f>
        <v>0.77507999999999988</v>
      </c>
      <c r="O1226" s="54">
        <f t="shared" si="236"/>
        <v>8.6106928595910492</v>
      </c>
      <c r="P1226" s="31">
        <f>Assumptions!$H$15</f>
        <v>0.94496666666666673</v>
      </c>
      <c r="Q1226" s="10">
        <f t="shared" si="237"/>
        <v>8.0401197292182225</v>
      </c>
    </row>
    <row r="1227" spans="2:17" x14ac:dyDescent="0.25">
      <c r="B1227" s="13">
        <v>44344</v>
      </c>
      <c r="C1227" s="16">
        <v>44805</v>
      </c>
      <c r="D1227" s="14">
        <v>7.625</v>
      </c>
      <c r="E1227" s="18">
        <v>2402</v>
      </c>
      <c r="F1227" s="10">
        <f t="shared" si="238"/>
        <v>25.341100000000001</v>
      </c>
      <c r="H1227" s="13">
        <v>44343</v>
      </c>
      <c r="I1227" s="29" t="s">
        <v>68</v>
      </c>
      <c r="J1227" s="17">
        <v>0.50242311508783444</v>
      </c>
      <c r="L1227" s="40" t="str">
        <f t="shared" si="234"/>
        <v>4434444805</v>
      </c>
      <c r="M1227" s="53">
        <f t="shared" si="235"/>
        <v>44805</v>
      </c>
      <c r="N1227" s="8">
        <f>VLOOKUP(B1227,Assumptions!$B$6:$D$2000,3,FALSE)</f>
        <v>0.77507999999999988</v>
      </c>
      <c r="O1227" s="54">
        <f t="shared" si="236"/>
        <v>8.7104011338406604</v>
      </c>
      <c r="P1227" s="31">
        <f>Assumptions!$H$15</f>
        <v>0.94496666666666673</v>
      </c>
      <c r="Q1227" s="10">
        <f t="shared" si="237"/>
        <v>8.1343407247749635</v>
      </c>
    </row>
    <row r="1228" spans="2:17" x14ac:dyDescent="0.25">
      <c r="B1228" s="13">
        <v>44344</v>
      </c>
      <c r="C1228" s="16">
        <v>44835</v>
      </c>
      <c r="D1228" s="14">
        <v>7.875</v>
      </c>
      <c r="E1228" s="18">
        <v>2003</v>
      </c>
      <c r="F1228" s="10">
        <f t="shared" si="238"/>
        <v>21.13165</v>
      </c>
      <c r="H1228" s="13">
        <v>44343</v>
      </c>
      <c r="I1228" s="29" t="s">
        <v>69</v>
      </c>
      <c r="J1228" s="17">
        <v>0.60002410059746858</v>
      </c>
      <c r="L1228" s="40" t="str">
        <f t="shared" si="234"/>
        <v>4434444835</v>
      </c>
      <c r="M1228" s="53">
        <f t="shared" si="235"/>
        <v>44835</v>
      </c>
      <c r="N1228" s="8">
        <f>VLOOKUP(B1228,Assumptions!$B$6:$D$2000,3,FALSE)</f>
        <v>0.77507999999999988</v>
      </c>
      <c r="O1228" s="54">
        <f t="shared" si="236"/>
        <v>8.8967742078084626</v>
      </c>
      <c r="P1228" s="31">
        <f>Assumptions!$H$15</f>
        <v>0.94496666666666673</v>
      </c>
      <c r="Q1228" s="10">
        <f t="shared" si="237"/>
        <v>8.3104570672387386</v>
      </c>
    </row>
    <row r="1229" spans="2:17" x14ac:dyDescent="0.25">
      <c r="B1229" s="13">
        <v>44344</v>
      </c>
      <c r="C1229" s="16">
        <v>44866</v>
      </c>
      <c r="D1229" s="14">
        <v>8.375</v>
      </c>
      <c r="E1229" s="18">
        <v>2003</v>
      </c>
      <c r="F1229" s="10">
        <f t="shared" si="238"/>
        <v>21.13165</v>
      </c>
      <c r="H1229" s="13">
        <v>44343</v>
      </c>
      <c r="I1229" s="29" t="s">
        <v>70</v>
      </c>
      <c r="J1229" s="17">
        <v>0.69593343130121887</v>
      </c>
      <c r="L1229" s="40" t="str">
        <f t="shared" si="234"/>
        <v>4434444866</v>
      </c>
      <c r="M1229" s="53">
        <f t="shared" si="235"/>
        <v>44866</v>
      </c>
      <c r="N1229" s="8">
        <f>VLOOKUP(B1229,Assumptions!$B$6:$D$2000,3,FALSE)</f>
        <v>0.77507999999999988</v>
      </c>
      <c r="O1229" s="54">
        <f t="shared" si="236"/>
        <v>9.3909481396432302</v>
      </c>
      <c r="P1229" s="31">
        <f>Assumptions!$H$15</f>
        <v>0.94496666666666673</v>
      </c>
      <c r="Q1229" s="10">
        <f t="shared" si="237"/>
        <v>8.7774349603581996</v>
      </c>
    </row>
    <row r="1230" spans="2:17" x14ac:dyDescent="0.25">
      <c r="B1230" s="13">
        <v>44344</v>
      </c>
      <c r="C1230" s="16">
        <v>44896</v>
      </c>
      <c r="D1230" s="14">
        <v>8.875</v>
      </c>
      <c r="E1230" s="18">
        <v>2003</v>
      </c>
      <c r="F1230" s="10">
        <f t="shared" si="238"/>
        <v>21.13165</v>
      </c>
      <c r="H1230" s="13">
        <v>44343</v>
      </c>
      <c r="I1230" s="29" t="s">
        <v>71</v>
      </c>
      <c r="J1230" s="17">
        <v>0.69382727592389237</v>
      </c>
      <c r="L1230" s="40" t="str">
        <f t="shared" si="234"/>
        <v>4434444896</v>
      </c>
      <c r="M1230" s="53">
        <f t="shared" si="235"/>
        <v>44896</v>
      </c>
      <c r="N1230" s="8">
        <f>VLOOKUP(B1230,Assumptions!$B$6:$D$2000,3,FALSE)</f>
        <v>0.77507999999999988</v>
      </c>
      <c r="O1230" s="54">
        <f t="shared" si="236"/>
        <v>10.004987987267983</v>
      </c>
      <c r="P1230" s="31">
        <f>Assumptions!$H$15</f>
        <v>0.94496666666666673</v>
      </c>
      <c r="Q1230" s="10">
        <f t="shared" si="237"/>
        <v>9.357682148368669</v>
      </c>
    </row>
    <row r="1231" spans="2:17" x14ac:dyDescent="0.25">
      <c r="B1231" s="13">
        <v>44344</v>
      </c>
      <c r="C1231" s="16">
        <v>44927</v>
      </c>
      <c r="D1231" s="14">
        <v>9.3000000000000007</v>
      </c>
      <c r="E1231" s="18">
        <v>2140</v>
      </c>
      <c r="F1231" s="10">
        <f t="shared" si="238"/>
        <v>22.577000000000002</v>
      </c>
      <c r="H1231" s="13">
        <v>44343</v>
      </c>
      <c r="I1231" s="29" t="s">
        <v>72</v>
      </c>
      <c r="J1231" s="17">
        <v>0.6162094209625435</v>
      </c>
      <c r="L1231" s="40" t="str">
        <f t="shared" si="234"/>
        <v>4434444927</v>
      </c>
      <c r="M1231" s="53">
        <f t="shared" si="235"/>
        <v>44927</v>
      </c>
      <c r="N1231" s="8">
        <f>VLOOKUP(B1231,Assumptions!$B$6:$D$2000,3,FALSE)</f>
        <v>0.77507999999999988</v>
      </c>
      <c r="O1231" s="54">
        <f t="shared" si="236"/>
        <v>10.619653606816136</v>
      </c>
      <c r="P1231" s="31">
        <f>Assumptions!$H$15</f>
        <v>0.94496666666666673</v>
      </c>
      <c r="Q1231" s="10">
        <f t="shared" si="237"/>
        <v>9.9385206699876889</v>
      </c>
    </row>
    <row r="1232" spans="2:17" x14ac:dyDescent="0.25">
      <c r="B1232" s="13">
        <v>44344</v>
      </c>
      <c r="C1232" s="16">
        <v>44958</v>
      </c>
      <c r="D1232" s="14">
        <v>9.3000000000000007</v>
      </c>
      <c r="E1232" s="18">
        <v>2140</v>
      </c>
      <c r="F1232" s="10">
        <f t="shared" si="238"/>
        <v>22.577000000000002</v>
      </c>
      <c r="H1232" s="13">
        <v>44343</v>
      </c>
      <c r="I1232" s="29" t="s">
        <v>73</v>
      </c>
      <c r="J1232" s="17">
        <v>0.59145217001648853</v>
      </c>
      <c r="L1232" s="40" t="str">
        <f t="shared" si="234"/>
        <v>4434444958</v>
      </c>
      <c r="M1232" s="53">
        <f t="shared" si="235"/>
        <v>44958</v>
      </c>
      <c r="N1232" s="8">
        <f>VLOOKUP(B1232,Assumptions!$B$6:$D$2000,3,FALSE)</f>
        <v>0.77507999999999988</v>
      </c>
      <c r="O1232" s="54">
        <f t="shared" si="236"/>
        <v>10.649929950644465</v>
      </c>
      <c r="P1232" s="31">
        <f>Assumptions!$H$15</f>
        <v>0.94496666666666673</v>
      </c>
      <c r="Q1232" s="10">
        <f t="shared" si="237"/>
        <v>9.9671308056939996</v>
      </c>
    </row>
    <row r="1233" spans="2:17" x14ac:dyDescent="0.25">
      <c r="B1233" s="13">
        <v>44344</v>
      </c>
      <c r="C1233" s="16">
        <v>44986</v>
      </c>
      <c r="D1233" s="14">
        <v>8.85</v>
      </c>
      <c r="E1233" s="18">
        <v>2140</v>
      </c>
      <c r="F1233" s="10">
        <f t="shared" si="238"/>
        <v>22.577000000000002</v>
      </c>
      <c r="H1233" s="13">
        <v>44343</v>
      </c>
      <c r="I1233" s="29" t="s">
        <v>74</v>
      </c>
      <c r="J1233" s="17">
        <v>0.52480905324261329</v>
      </c>
      <c r="L1233" s="40" t="str">
        <f t="shared" si="234"/>
        <v>4434444986</v>
      </c>
      <c r="M1233" s="53">
        <f t="shared" si="235"/>
        <v>44986</v>
      </c>
      <c r="N1233" s="8">
        <f>VLOOKUP(B1233,Assumptions!$B$6:$D$2000,3,FALSE)</f>
        <v>0.77507999999999988</v>
      </c>
      <c r="O1233" s="54">
        <f t="shared" si="236"/>
        <v>10.18111195341204</v>
      </c>
      <c r="P1233" s="31">
        <f>Assumptions!$H$15</f>
        <v>0.94496666666666673</v>
      </c>
      <c r="Q1233" s="10">
        <f t="shared" si="237"/>
        <v>9.5241134255759317</v>
      </c>
    </row>
    <row r="1234" spans="2:17" x14ac:dyDescent="0.25">
      <c r="B1234" s="13">
        <v>44344</v>
      </c>
      <c r="C1234" s="16">
        <v>45017</v>
      </c>
      <c r="D1234" s="14">
        <v>6.9</v>
      </c>
      <c r="E1234" s="18">
        <v>1493</v>
      </c>
      <c r="F1234" s="10">
        <f t="shared" si="238"/>
        <v>15.751150000000001</v>
      </c>
      <c r="H1234" s="13">
        <v>44343</v>
      </c>
      <c r="I1234" s="29" t="s">
        <v>75</v>
      </c>
      <c r="J1234" s="17">
        <v>0.41410712342652134</v>
      </c>
      <c r="L1234" s="40" t="str">
        <f t="shared" si="234"/>
        <v>4434445017</v>
      </c>
      <c r="M1234" s="53">
        <f t="shared" si="235"/>
        <v>45017</v>
      </c>
      <c r="N1234" s="8">
        <f>VLOOKUP(B1234,Assumptions!$B$6:$D$2000,3,FALSE)</f>
        <v>0.77507999999999988</v>
      </c>
      <c r="O1234" s="54">
        <f t="shared" si="236"/>
        <v>7.9317822157522961</v>
      </c>
      <c r="P1234" s="31">
        <f>Assumptions!$H$15</f>
        <v>0.94496666666666673</v>
      </c>
      <c r="Q1234" s="10">
        <f t="shared" si="237"/>
        <v>7.3985718011453958</v>
      </c>
    </row>
    <row r="1235" spans="2:17" x14ac:dyDescent="0.25">
      <c r="B1235" s="13">
        <v>44344</v>
      </c>
      <c r="C1235" s="16">
        <v>45047</v>
      </c>
      <c r="D1235" s="14">
        <v>6.6</v>
      </c>
      <c r="E1235" s="18">
        <v>1493</v>
      </c>
      <c r="F1235" s="10">
        <f t="shared" si="238"/>
        <v>15.751150000000001</v>
      </c>
      <c r="H1235" s="13">
        <v>44343</v>
      </c>
      <c r="I1235" s="29" t="s">
        <v>76</v>
      </c>
      <c r="J1235" s="17">
        <v>0.36463186310880868</v>
      </c>
      <c r="L1235" s="40" t="str">
        <f t="shared" si="234"/>
        <v>4434445047</v>
      </c>
      <c r="M1235" s="53">
        <f t="shared" si="235"/>
        <v>45047</v>
      </c>
      <c r="N1235" s="8">
        <f>VLOOKUP(B1235,Assumptions!$B$6:$D$2000,3,FALSE)</f>
        <v>0.77507999999999988</v>
      </c>
      <c r="O1235" s="54">
        <f t="shared" si="236"/>
        <v>7.625408411461569</v>
      </c>
      <c r="P1235" s="31">
        <f>Assumptions!$H$15</f>
        <v>0.94496666666666673</v>
      </c>
      <c r="Q1235" s="10">
        <f t="shared" si="237"/>
        <v>7.1090587685508018</v>
      </c>
    </row>
    <row r="1236" spans="2:17" x14ac:dyDescent="0.25">
      <c r="B1236" s="13">
        <v>44344</v>
      </c>
      <c r="C1236" s="16">
        <v>45078</v>
      </c>
      <c r="D1236" s="14">
        <v>6.375</v>
      </c>
      <c r="E1236" s="18">
        <v>1493</v>
      </c>
      <c r="F1236" s="10">
        <f t="shared" si="238"/>
        <v>15.751150000000001</v>
      </c>
      <c r="H1236" s="13">
        <v>44343</v>
      </c>
      <c r="I1236" s="29" t="s">
        <v>77</v>
      </c>
      <c r="J1236" s="17">
        <v>0.37586616965594999</v>
      </c>
      <c r="L1236" s="40" t="str">
        <f t="shared" si="234"/>
        <v>4434445078</v>
      </c>
      <c r="M1236" s="53">
        <f t="shared" si="235"/>
        <v>45078</v>
      </c>
      <c r="N1236" s="8">
        <f>VLOOKUP(B1236,Assumptions!$B$6:$D$2000,3,FALSE)</f>
        <v>0.77507999999999988</v>
      </c>
      <c r="O1236" s="54">
        <f t="shared" si="236"/>
        <v>7.3365107828576406</v>
      </c>
      <c r="P1236" s="31">
        <f>Assumptions!$H$15</f>
        <v>0.94496666666666673</v>
      </c>
      <c r="Q1236" s="10">
        <f t="shared" si="237"/>
        <v>6.8360601394410425</v>
      </c>
    </row>
    <row r="1237" spans="2:17" x14ac:dyDescent="0.25">
      <c r="B1237" s="13">
        <v>44361</v>
      </c>
      <c r="C1237" s="16">
        <v>44378</v>
      </c>
      <c r="D1237" s="14">
        <v>10.922000000000001</v>
      </c>
      <c r="E1237" s="18">
        <v>8408</v>
      </c>
      <c r="F1237" s="10">
        <f t="shared" si="238"/>
        <v>88.704400000000007</v>
      </c>
      <c r="H1237" s="13">
        <v>44357</v>
      </c>
      <c r="I1237" s="29" t="s">
        <v>54</v>
      </c>
      <c r="J1237" s="17">
        <v>0.58518229384151288</v>
      </c>
      <c r="L1237" s="40" t="str">
        <f t="shared" ref="L1237:L1261" si="239">B1237&amp;M1237</f>
        <v>4436144378</v>
      </c>
      <c r="M1237" s="53">
        <f t="shared" ref="M1237:M1261" si="240">IF(C1237="",NA(),C1237)</f>
        <v>44378</v>
      </c>
      <c r="N1237" s="8">
        <f>VLOOKUP(B1237-3,Assumptions!$B$6:$D$2000,3,FALSE)</f>
        <v>0.77415999999999996</v>
      </c>
      <c r="O1237" s="54">
        <f t="shared" ref="O1237:O1261" si="241">(D1237-J1237)/N1237/mmbtu_gj</f>
        <v>12.656209924346058</v>
      </c>
      <c r="P1237" s="31">
        <f>Assumptions!$H$15</f>
        <v>0.94496666666666673</v>
      </c>
      <c r="Q1237" s="10">
        <f t="shared" ref="Q1237:Q1261" si="242">(O1237-opex_2017)*P1237-transport_2017</f>
        <v>11.862998504842881</v>
      </c>
    </row>
    <row r="1238" spans="2:17" x14ac:dyDescent="0.25">
      <c r="B1238" s="13">
        <v>44361</v>
      </c>
      <c r="C1238" s="16">
        <v>44409</v>
      </c>
      <c r="D1238" s="14">
        <v>11.82</v>
      </c>
      <c r="E1238" s="18">
        <v>10018</v>
      </c>
      <c r="F1238" s="10">
        <f t="shared" si="238"/>
        <v>105.68989999999999</v>
      </c>
      <c r="H1238" s="13">
        <v>44357</v>
      </c>
      <c r="I1238" s="29" t="s">
        <v>55</v>
      </c>
      <c r="J1238" s="17">
        <v>0.65081191462341725</v>
      </c>
      <c r="L1238" s="40" t="str">
        <f t="shared" si="239"/>
        <v>4436144409</v>
      </c>
      <c r="M1238" s="53">
        <f t="shared" si="240"/>
        <v>44409</v>
      </c>
      <c r="N1238" s="8">
        <f>VLOOKUP(B1238-3,Assumptions!$B$6:$D$2000,3,FALSE)</f>
        <v>0.77415999999999996</v>
      </c>
      <c r="O1238" s="54">
        <f t="shared" si="241"/>
        <v>13.675348943109578</v>
      </c>
      <c r="P1238" s="31">
        <f>Assumptions!$H$15</f>
        <v>0.94496666666666673</v>
      </c>
      <c r="Q1238" s="10">
        <f t="shared" si="242"/>
        <v>12.826050906273782</v>
      </c>
    </row>
    <row r="1239" spans="2:17" x14ac:dyDescent="0.25">
      <c r="B1239" s="13">
        <v>44361</v>
      </c>
      <c r="C1239" s="16">
        <v>44440</v>
      </c>
      <c r="D1239" s="14">
        <v>11.9</v>
      </c>
      <c r="E1239" s="18">
        <v>9285</v>
      </c>
      <c r="F1239" s="10">
        <f t="shared" si="238"/>
        <v>97.95675</v>
      </c>
      <c r="H1239" s="13">
        <v>44357</v>
      </c>
      <c r="I1239" s="29" t="s">
        <v>56</v>
      </c>
      <c r="J1239" s="17">
        <v>0.68699419284222607</v>
      </c>
      <c r="L1239" s="40" t="str">
        <f t="shared" si="239"/>
        <v>4436144440</v>
      </c>
      <c r="M1239" s="53">
        <f t="shared" si="240"/>
        <v>44440</v>
      </c>
      <c r="N1239" s="8">
        <f>VLOOKUP(B1239-3,Assumptions!$B$6:$D$2000,3,FALSE)</f>
        <v>0.77415999999999996</v>
      </c>
      <c r="O1239" s="54">
        <f t="shared" si="241"/>
        <v>13.728998557626715</v>
      </c>
      <c r="P1239" s="31">
        <f>Assumptions!$H$15</f>
        <v>0.94496666666666673</v>
      </c>
      <c r="Q1239" s="10">
        <f t="shared" si="242"/>
        <v>12.876748003671993</v>
      </c>
    </row>
    <row r="1240" spans="2:17" x14ac:dyDescent="0.25">
      <c r="B1240" s="13">
        <v>44361</v>
      </c>
      <c r="C1240" s="16">
        <v>44470</v>
      </c>
      <c r="D1240" s="14">
        <v>11.95</v>
      </c>
      <c r="E1240" s="18">
        <v>6852</v>
      </c>
      <c r="F1240" s="10">
        <f t="shared" si="238"/>
        <v>72.288600000000002</v>
      </c>
      <c r="H1240" s="13">
        <v>44357</v>
      </c>
      <c r="I1240" s="29" t="s">
        <v>57</v>
      </c>
      <c r="J1240" s="17">
        <v>0.78669993646561465</v>
      </c>
      <c r="L1240" s="40" t="str">
        <f t="shared" si="239"/>
        <v>4436144470</v>
      </c>
      <c r="M1240" s="53">
        <f t="shared" si="240"/>
        <v>44470</v>
      </c>
      <c r="N1240" s="8">
        <f>VLOOKUP(B1240-3,Assumptions!$B$6:$D$2000,3,FALSE)</f>
        <v>0.77415999999999996</v>
      </c>
      <c r="O1240" s="54">
        <f t="shared" si="241"/>
        <v>13.66813975720804</v>
      </c>
      <c r="P1240" s="31">
        <f>Assumptions!$H$15</f>
        <v>0.94496666666666673</v>
      </c>
      <c r="Q1240" s="10">
        <f t="shared" si="242"/>
        <v>12.819238465903025</v>
      </c>
    </row>
    <row r="1241" spans="2:17" x14ac:dyDescent="0.25">
      <c r="B1241" s="13">
        <v>44361</v>
      </c>
      <c r="C1241" s="16">
        <v>44501</v>
      </c>
      <c r="D1241" s="14">
        <v>12.35</v>
      </c>
      <c r="E1241" s="18">
        <v>4610</v>
      </c>
      <c r="F1241" s="10">
        <f t="shared" si="238"/>
        <v>48.6355</v>
      </c>
      <c r="H1241" s="13">
        <v>44357</v>
      </c>
      <c r="I1241" s="29" t="s">
        <v>58</v>
      </c>
      <c r="J1241" s="17">
        <v>0.82806561460748418</v>
      </c>
      <c r="L1241" s="40" t="str">
        <f t="shared" si="239"/>
        <v>4436144501</v>
      </c>
      <c r="M1241" s="53">
        <f t="shared" si="240"/>
        <v>44501</v>
      </c>
      <c r="N1241" s="8">
        <f>VLOOKUP(B1241-3,Assumptions!$B$6:$D$2000,3,FALSE)</f>
        <v>0.77415999999999996</v>
      </c>
      <c r="O1241" s="54">
        <f t="shared" si="241"/>
        <v>14.107245040143209</v>
      </c>
      <c r="P1241" s="31">
        <f>Assumptions!$H$15</f>
        <v>0.94496666666666673</v>
      </c>
      <c r="Q1241" s="10">
        <f t="shared" si="242"/>
        <v>13.234178321433996</v>
      </c>
    </row>
    <row r="1242" spans="2:17" x14ac:dyDescent="0.25">
      <c r="B1242" s="13">
        <v>44361</v>
      </c>
      <c r="C1242" s="16">
        <v>44531</v>
      </c>
      <c r="D1242" s="14">
        <v>12.8</v>
      </c>
      <c r="E1242" s="18">
        <v>5942</v>
      </c>
      <c r="F1242" s="10">
        <f t="shared" si="238"/>
        <v>62.688099999999999</v>
      </c>
      <c r="H1242" s="13">
        <v>44357</v>
      </c>
      <c r="I1242" s="29" t="s">
        <v>59</v>
      </c>
      <c r="J1242" s="17">
        <v>0.86247120440930725</v>
      </c>
      <c r="L1242" s="40" t="str">
        <f t="shared" si="239"/>
        <v>4436144531</v>
      </c>
      <c r="M1242" s="53">
        <f t="shared" si="240"/>
        <v>44531</v>
      </c>
      <c r="N1242" s="8">
        <f>VLOOKUP(B1242-3,Assumptions!$B$6:$D$2000,3,FALSE)</f>
        <v>0.77415999999999996</v>
      </c>
      <c r="O1242" s="54">
        <f t="shared" si="241"/>
        <v>14.616091210054789</v>
      </c>
      <c r="P1242" s="31">
        <f>Assumptions!$H$15</f>
        <v>0.94496666666666673</v>
      </c>
      <c r="Q1242" s="10">
        <f t="shared" si="242"/>
        <v>13.715020990461442</v>
      </c>
    </row>
    <row r="1243" spans="2:17" x14ac:dyDescent="0.25">
      <c r="B1243" s="13">
        <v>44361</v>
      </c>
      <c r="C1243" s="16">
        <v>44562</v>
      </c>
      <c r="D1243" s="14">
        <v>12.85</v>
      </c>
      <c r="E1243" s="18">
        <v>4053</v>
      </c>
      <c r="F1243" s="10">
        <f t="shared" si="238"/>
        <v>42.759149999999998</v>
      </c>
      <c r="H1243" s="13">
        <v>44357</v>
      </c>
      <c r="I1243" s="29" t="s">
        <v>60</v>
      </c>
      <c r="J1243" s="17">
        <v>0.79780477934786265</v>
      </c>
      <c r="L1243" s="40" t="str">
        <f t="shared" si="239"/>
        <v>4436144562</v>
      </c>
      <c r="M1243" s="53">
        <f t="shared" si="240"/>
        <v>44562</v>
      </c>
      <c r="N1243" s="8">
        <f>VLOOKUP(B1243-3,Assumptions!$B$6:$D$2000,3,FALSE)</f>
        <v>0.77415999999999996</v>
      </c>
      <c r="O1243" s="54">
        <f t="shared" si="241"/>
        <v>14.75648667683247</v>
      </c>
      <c r="P1243" s="31">
        <f>Assumptions!$H$15</f>
        <v>0.94496666666666673</v>
      </c>
      <c r="Q1243" s="10">
        <f t="shared" si="242"/>
        <v>13.847690026717457</v>
      </c>
    </row>
    <row r="1244" spans="2:17" x14ac:dyDescent="0.25">
      <c r="B1244" s="13">
        <v>44361</v>
      </c>
      <c r="C1244" s="16">
        <v>44593</v>
      </c>
      <c r="D1244" s="14">
        <v>13.1</v>
      </c>
      <c r="E1244" s="18">
        <v>3600</v>
      </c>
      <c r="F1244" s="10">
        <f t="shared" si="238"/>
        <v>37.979999999999997</v>
      </c>
      <c r="H1244" s="13">
        <v>44357</v>
      </c>
      <c r="I1244" s="29" t="s">
        <v>61</v>
      </c>
      <c r="J1244" s="17">
        <v>0.71806114514457686</v>
      </c>
      <c r="L1244" s="40" t="str">
        <f t="shared" si="239"/>
        <v>4436144593</v>
      </c>
      <c r="M1244" s="53">
        <f t="shared" si="240"/>
        <v>44593</v>
      </c>
      <c r="N1244" s="8">
        <f>VLOOKUP(B1244-3,Assumptions!$B$6:$D$2000,3,FALSE)</f>
        <v>0.77415999999999996</v>
      </c>
      <c r="O1244" s="54">
        <f t="shared" si="241"/>
        <v>15.160218731931707</v>
      </c>
      <c r="P1244" s="31">
        <f>Assumptions!$H$15</f>
        <v>0.94496666666666673</v>
      </c>
      <c r="Q1244" s="10">
        <f t="shared" si="242"/>
        <v>14.229203361051066</v>
      </c>
    </row>
    <row r="1245" spans="2:17" x14ac:dyDescent="0.25">
      <c r="B1245" s="13">
        <v>44361</v>
      </c>
      <c r="C1245" s="16">
        <v>44621</v>
      </c>
      <c r="D1245" s="14">
        <v>12.015000000000001</v>
      </c>
      <c r="E1245" s="18">
        <v>3922</v>
      </c>
      <c r="F1245" s="10">
        <f t="shared" si="238"/>
        <v>41.377099999999999</v>
      </c>
      <c r="H1245" s="13">
        <v>44357</v>
      </c>
      <c r="I1245" s="29" t="s">
        <v>62</v>
      </c>
      <c r="J1245" s="17">
        <v>0.61997742848770598</v>
      </c>
      <c r="L1245" s="40" t="str">
        <f t="shared" si="239"/>
        <v>4436144621</v>
      </c>
      <c r="M1245" s="53">
        <f t="shared" si="240"/>
        <v>44621</v>
      </c>
      <c r="N1245" s="8">
        <f>VLOOKUP(B1245-3,Assumptions!$B$6:$D$2000,3,FALSE)</f>
        <v>0.77415999999999996</v>
      </c>
      <c r="O1245" s="54">
        <f t="shared" si="241"/>
        <v>13.95185654399215</v>
      </c>
      <c r="P1245" s="31">
        <f>Assumptions!$H$15</f>
        <v>0.94496666666666673</v>
      </c>
      <c r="Q1245" s="10">
        <f t="shared" si="242"/>
        <v>13.087341372187783</v>
      </c>
    </row>
    <row r="1246" spans="2:17" x14ac:dyDescent="0.25">
      <c r="B1246" s="13">
        <v>44361</v>
      </c>
      <c r="C1246" s="16">
        <v>44652</v>
      </c>
      <c r="D1246" s="14">
        <v>9.16</v>
      </c>
      <c r="E1246" s="18">
        <v>3034</v>
      </c>
      <c r="F1246" s="10">
        <f t="shared" si="238"/>
        <v>32.008699999999997</v>
      </c>
      <c r="H1246" s="13">
        <v>44357</v>
      </c>
      <c r="I1246" s="29" t="s">
        <v>63</v>
      </c>
      <c r="J1246" s="17">
        <v>0.4753346301327559</v>
      </c>
      <c r="L1246" s="40" t="str">
        <f t="shared" si="239"/>
        <v>4436144652</v>
      </c>
      <c r="M1246" s="53">
        <f t="shared" si="240"/>
        <v>44652</v>
      </c>
      <c r="N1246" s="8">
        <f>VLOOKUP(B1246-3,Assumptions!$B$6:$D$2000,3,FALSE)</f>
        <v>0.77415999999999996</v>
      </c>
      <c r="O1246" s="54">
        <f t="shared" si="241"/>
        <v>10.633344919902475</v>
      </c>
      <c r="P1246" s="31">
        <f>Assumptions!$H$15</f>
        <v>0.94496666666666673</v>
      </c>
      <c r="Q1246" s="10">
        <f t="shared" si="242"/>
        <v>9.9514585044771771</v>
      </c>
    </row>
    <row r="1247" spans="2:17" x14ac:dyDescent="0.25">
      <c r="B1247" s="13">
        <v>44361</v>
      </c>
      <c r="C1247" s="16">
        <v>44682</v>
      </c>
      <c r="D1247" s="14">
        <v>7.94</v>
      </c>
      <c r="E1247" s="18">
        <v>2395</v>
      </c>
      <c r="F1247" s="10">
        <f t="shared" si="238"/>
        <v>25.267250000000001</v>
      </c>
      <c r="H1247" s="13">
        <v>44357</v>
      </c>
      <c r="I1247" s="29" t="s">
        <v>64</v>
      </c>
      <c r="J1247" s="17">
        <v>0.39912590814316151</v>
      </c>
      <c r="L1247" s="40" t="str">
        <f t="shared" si="239"/>
        <v>4436144682</v>
      </c>
      <c r="M1247" s="53">
        <f t="shared" si="240"/>
        <v>44682</v>
      </c>
      <c r="N1247" s="8">
        <f>VLOOKUP(B1247-3,Assumptions!$B$6:$D$2000,3,FALSE)</f>
        <v>0.77415999999999996</v>
      </c>
      <c r="O1247" s="54">
        <f t="shared" si="241"/>
        <v>9.2329078670645259</v>
      </c>
      <c r="P1247" s="31">
        <f>Assumptions!$H$15</f>
        <v>0.94496666666666673</v>
      </c>
      <c r="Q1247" s="10">
        <f t="shared" si="242"/>
        <v>8.628092170780409</v>
      </c>
    </row>
    <row r="1248" spans="2:17" x14ac:dyDescent="0.25">
      <c r="B1248" s="13">
        <v>44361</v>
      </c>
      <c r="C1248" s="16">
        <v>44713</v>
      </c>
      <c r="D1248" s="14">
        <v>7.84</v>
      </c>
      <c r="E1248" s="18">
        <v>2484</v>
      </c>
      <c r="F1248" s="10">
        <f t="shared" si="238"/>
        <v>26.206199999999999</v>
      </c>
      <c r="H1248" s="13">
        <v>44357</v>
      </c>
      <c r="I1248" s="29" t="s">
        <v>65</v>
      </c>
      <c r="J1248" s="17">
        <v>0.42717163099476751</v>
      </c>
      <c r="L1248" s="40" t="str">
        <f t="shared" si="239"/>
        <v>4436144713</v>
      </c>
      <c r="M1248" s="53">
        <f t="shared" si="240"/>
        <v>44713</v>
      </c>
      <c r="N1248" s="8">
        <f>VLOOKUP(B1248-3,Assumptions!$B$6:$D$2000,3,FALSE)</f>
        <v>0.77415999999999996</v>
      </c>
      <c r="O1248" s="54">
        <f t="shared" si="241"/>
        <v>9.0761310335755248</v>
      </c>
      <c r="P1248" s="31">
        <f>Assumptions!$H$15</f>
        <v>0.94496666666666673</v>
      </c>
      <c r="Q1248" s="10">
        <f t="shared" si="242"/>
        <v>8.4799432890277533</v>
      </c>
    </row>
    <row r="1249" spans="2:17" x14ac:dyDescent="0.25">
      <c r="B1249" s="13">
        <v>44361</v>
      </c>
      <c r="C1249" s="16">
        <v>44743</v>
      </c>
      <c r="D1249" s="14">
        <v>7.84</v>
      </c>
      <c r="E1249" s="18">
        <v>2485</v>
      </c>
      <c r="F1249" s="10">
        <f t="shared" si="238"/>
        <v>26.216750000000001</v>
      </c>
      <c r="H1249" s="13">
        <v>44357</v>
      </c>
      <c r="I1249" s="29" t="s">
        <v>66</v>
      </c>
      <c r="J1249" s="17">
        <v>0.41703945461702091</v>
      </c>
      <c r="L1249" s="40" t="str">
        <f t="shared" si="239"/>
        <v>4436144743</v>
      </c>
      <c r="M1249" s="53">
        <f t="shared" si="240"/>
        <v>44743</v>
      </c>
      <c r="N1249" s="8">
        <f>VLOOKUP(B1249-3,Assumptions!$B$6:$D$2000,3,FALSE)</f>
        <v>0.77415999999999996</v>
      </c>
      <c r="O1249" s="54">
        <f t="shared" si="241"/>
        <v>9.0885366844124214</v>
      </c>
      <c r="P1249" s="31">
        <f>Assumptions!$H$15</f>
        <v>0.94496666666666673</v>
      </c>
      <c r="Q1249" s="10">
        <f t="shared" si="242"/>
        <v>8.4916662155469247</v>
      </c>
    </row>
    <row r="1250" spans="2:17" x14ac:dyDescent="0.25">
      <c r="B1250" s="13">
        <v>44361</v>
      </c>
      <c r="C1250" s="16">
        <v>44774</v>
      </c>
      <c r="D1250" s="14">
        <v>7.94</v>
      </c>
      <c r="E1250" s="18">
        <v>2461</v>
      </c>
      <c r="F1250" s="10">
        <f t="shared" si="238"/>
        <v>25.963550000000001</v>
      </c>
      <c r="H1250" s="13">
        <v>44357</v>
      </c>
      <c r="I1250" s="29" t="s">
        <v>67</v>
      </c>
      <c r="J1250" s="17">
        <v>0.44664372005535763</v>
      </c>
      <c r="L1250" s="40" t="str">
        <f t="shared" si="239"/>
        <v>4436144774</v>
      </c>
      <c r="M1250" s="53">
        <f t="shared" si="240"/>
        <v>44774</v>
      </c>
      <c r="N1250" s="8">
        <f>VLOOKUP(B1250-3,Assumptions!$B$6:$D$2000,3,FALSE)</f>
        <v>0.77415999999999996</v>
      </c>
      <c r="O1250" s="54">
        <f t="shared" si="241"/>
        <v>9.1747279300856572</v>
      </c>
      <c r="P1250" s="31">
        <f>Assumptions!$H$15</f>
        <v>0.94496666666666673</v>
      </c>
      <c r="Q1250" s="10">
        <f t="shared" si="242"/>
        <v>8.5731140696666106</v>
      </c>
    </row>
    <row r="1251" spans="2:17" x14ac:dyDescent="0.25">
      <c r="B1251" s="13">
        <v>44361</v>
      </c>
      <c r="C1251" s="16">
        <v>44805</v>
      </c>
      <c r="D1251" s="14">
        <v>8.0399999999999991</v>
      </c>
      <c r="E1251" s="18">
        <v>2461</v>
      </c>
      <c r="F1251" s="10">
        <f t="shared" si="238"/>
        <v>25.963550000000001</v>
      </c>
      <c r="H1251" s="13">
        <v>44357</v>
      </c>
      <c r="I1251" s="29" t="s">
        <v>68</v>
      </c>
      <c r="J1251" s="17">
        <v>0.51563732636177917</v>
      </c>
      <c r="L1251" s="40" t="str">
        <f t="shared" si="239"/>
        <v>4436144805</v>
      </c>
      <c r="M1251" s="53">
        <f t="shared" si="240"/>
        <v>44805</v>
      </c>
      <c r="N1251" s="8">
        <f>VLOOKUP(B1251-3,Assumptions!$B$6:$D$2000,3,FALSE)</f>
        <v>0.77415999999999996</v>
      </c>
      <c r="O1251" s="54">
        <f t="shared" si="241"/>
        <v>9.2126915895733372</v>
      </c>
      <c r="P1251" s="31">
        <f>Assumptions!$H$15</f>
        <v>0.94496666666666673</v>
      </c>
      <c r="Q1251" s="10">
        <f t="shared" si="242"/>
        <v>8.6089884624271527</v>
      </c>
    </row>
    <row r="1252" spans="2:17" x14ac:dyDescent="0.25">
      <c r="B1252" s="13">
        <v>44361</v>
      </c>
      <c r="C1252" s="16">
        <v>44835</v>
      </c>
      <c r="D1252" s="14">
        <v>8.5500000000000007</v>
      </c>
      <c r="E1252" s="18">
        <v>1999</v>
      </c>
      <c r="F1252" s="10">
        <f t="shared" si="238"/>
        <v>21.089449999999999</v>
      </c>
      <c r="H1252" s="13">
        <v>44357</v>
      </c>
      <c r="I1252" s="29" t="s">
        <v>69</v>
      </c>
      <c r="J1252" s="17">
        <v>0.61252500136590537</v>
      </c>
      <c r="L1252" s="40" t="str">
        <f t="shared" si="239"/>
        <v>4436144835</v>
      </c>
      <c r="M1252" s="53">
        <f t="shared" si="240"/>
        <v>44835</v>
      </c>
      <c r="N1252" s="8">
        <f>VLOOKUP(B1252-3,Assumptions!$B$6:$D$2000,3,FALSE)</f>
        <v>0.77415999999999996</v>
      </c>
      <c r="O1252" s="54">
        <f t="shared" si="241"/>
        <v>9.7184987399081528</v>
      </c>
      <c r="P1252" s="31">
        <f>Assumptions!$H$15</f>
        <v>0.94496666666666673</v>
      </c>
      <c r="Q1252" s="10">
        <f t="shared" si="242"/>
        <v>9.0869593592552089</v>
      </c>
    </row>
    <row r="1253" spans="2:17" x14ac:dyDescent="0.25">
      <c r="B1253" s="13">
        <v>44361</v>
      </c>
      <c r="C1253" s="16">
        <v>44866</v>
      </c>
      <c r="D1253" s="14">
        <v>9.0250000000000004</v>
      </c>
      <c r="E1253" s="18">
        <v>1999</v>
      </c>
      <c r="F1253" s="10">
        <f t="shared" si="238"/>
        <v>21.089449999999999</v>
      </c>
      <c r="H1253" s="13">
        <v>44357</v>
      </c>
      <c r="I1253" s="29" t="s">
        <v>70</v>
      </c>
      <c r="J1253" s="17">
        <v>0.70813412487201932</v>
      </c>
      <c r="L1253" s="40" t="str">
        <f t="shared" si="239"/>
        <v>4436144866</v>
      </c>
      <c r="M1253" s="53">
        <f t="shared" si="240"/>
        <v>44866</v>
      </c>
      <c r="N1253" s="8">
        <f>VLOOKUP(B1253-3,Assumptions!$B$6:$D$2000,3,FALSE)</f>
        <v>0.77415999999999996</v>
      </c>
      <c r="O1253" s="54">
        <f t="shared" si="241"/>
        <v>10.183017967467666</v>
      </c>
      <c r="P1253" s="31">
        <f>Assumptions!$H$15</f>
        <v>0.94496666666666673</v>
      </c>
      <c r="Q1253" s="10">
        <f t="shared" si="242"/>
        <v>9.5259145453246976</v>
      </c>
    </row>
    <row r="1254" spans="2:17" x14ac:dyDescent="0.25">
      <c r="B1254" s="13">
        <v>44361</v>
      </c>
      <c r="C1254" s="16">
        <v>44896</v>
      </c>
      <c r="D1254" s="14">
        <v>9.5</v>
      </c>
      <c r="E1254" s="18">
        <v>1999</v>
      </c>
      <c r="F1254" s="10">
        <f t="shared" si="238"/>
        <v>21.089449999999999</v>
      </c>
      <c r="H1254" s="13">
        <v>44357</v>
      </c>
      <c r="I1254" s="29" t="s">
        <v>71</v>
      </c>
      <c r="J1254" s="17">
        <v>0.70531465898918588</v>
      </c>
      <c r="L1254" s="40" t="str">
        <f t="shared" si="239"/>
        <v>4436144896</v>
      </c>
      <c r="M1254" s="53">
        <f t="shared" si="240"/>
        <v>44896</v>
      </c>
      <c r="N1254" s="8">
        <f>VLOOKUP(B1254-3,Assumptions!$B$6:$D$2000,3,FALSE)</f>
        <v>0.77415999999999996</v>
      </c>
      <c r="O1254" s="54">
        <f t="shared" si="241"/>
        <v>10.768051353763058</v>
      </c>
      <c r="P1254" s="31">
        <f>Assumptions!$H$15</f>
        <v>0.94496666666666673</v>
      </c>
      <c r="Q1254" s="10">
        <f t="shared" si="242"/>
        <v>10.078751594260964</v>
      </c>
    </row>
    <row r="1255" spans="2:17" x14ac:dyDescent="0.25">
      <c r="B1255" s="13">
        <v>44361</v>
      </c>
      <c r="C1255" s="16">
        <v>44927</v>
      </c>
      <c r="D1255" s="14">
        <v>9.8249999999999993</v>
      </c>
      <c r="E1255" s="18">
        <v>2086</v>
      </c>
      <c r="F1255" s="10">
        <f t="shared" si="238"/>
        <v>22.007300000000001</v>
      </c>
      <c r="H1255" s="13">
        <v>44357</v>
      </c>
      <c r="I1255" s="29" t="s">
        <v>72</v>
      </c>
      <c r="J1255" s="17">
        <v>0.62893611395145088</v>
      </c>
      <c r="L1255" s="40" t="str">
        <f t="shared" si="239"/>
        <v>4436144927</v>
      </c>
      <c r="M1255" s="53">
        <f t="shared" si="240"/>
        <v>44927</v>
      </c>
      <c r="N1255" s="8">
        <f>VLOOKUP(B1255-3,Assumptions!$B$6:$D$2000,3,FALSE)</f>
        <v>0.77415999999999996</v>
      </c>
      <c r="O1255" s="54">
        <f t="shared" si="241"/>
        <v>11.259491879225708</v>
      </c>
      <c r="P1255" s="31">
        <f>Assumptions!$H$15</f>
        <v>0.94496666666666673</v>
      </c>
      <c r="Q1255" s="10">
        <f t="shared" si="242"/>
        <v>10.54314650947232</v>
      </c>
    </row>
    <row r="1256" spans="2:17" x14ac:dyDescent="0.25">
      <c r="B1256" s="13">
        <v>44361</v>
      </c>
      <c r="C1256" s="16">
        <v>44958</v>
      </c>
      <c r="D1256" s="14">
        <v>9.8249999999999993</v>
      </c>
      <c r="E1256" s="18">
        <v>2086</v>
      </c>
      <c r="F1256" s="10">
        <f t="shared" si="238"/>
        <v>22.007300000000001</v>
      </c>
      <c r="H1256" s="13">
        <v>44357</v>
      </c>
      <c r="I1256" s="29" t="s">
        <v>73</v>
      </c>
      <c r="J1256" s="17">
        <v>0.60410381120598677</v>
      </c>
      <c r="L1256" s="40" t="str">
        <f t="shared" si="239"/>
        <v>4436144958</v>
      </c>
      <c r="M1256" s="53">
        <f t="shared" si="240"/>
        <v>44958</v>
      </c>
      <c r="N1256" s="8">
        <f>VLOOKUP(B1256-3,Assumptions!$B$6:$D$2000,3,FALSE)</f>
        <v>0.77415999999999996</v>
      </c>
      <c r="O1256" s="54">
        <f t="shared" si="241"/>
        <v>11.289896095047785</v>
      </c>
      <c r="P1256" s="31">
        <f>Assumptions!$H$15</f>
        <v>0.94496666666666673</v>
      </c>
      <c r="Q1256" s="10">
        <f t="shared" si="242"/>
        <v>10.571877479950324</v>
      </c>
    </row>
    <row r="1257" spans="2:17" x14ac:dyDescent="0.25">
      <c r="B1257" s="13">
        <v>44361</v>
      </c>
      <c r="C1257" s="16">
        <v>44986</v>
      </c>
      <c r="D1257" s="14">
        <v>9.375</v>
      </c>
      <c r="E1257" s="18">
        <v>2086</v>
      </c>
      <c r="F1257" s="10">
        <f t="shared" si="238"/>
        <v>22.007300000000001</v>
      </c>
      <c r="H1257" s="13">
        <v>44357</v>
      </c>
      <c r="I1257" s="29" t="s">
        <v>74</v>
      </c>
      <c r="J1257" s="17">
        <v>0.53731059083329336</v>
      </c>
      <c r="L1257" s="40" t="str">
        <f t="shared" si="239"/>
        <v>4436144986</v>
      </c>
      <c r="M1257" s="53">
        <f t="shared" si="240"/>
        <v>44986</v>
      </c>
      <c r="N1257" s="8">
        <f>VLOOKUP(B1257-3,Assumptions!$B$6:$D$2000,3,FALSE)</f>
        <v>0.77415999999999996</v>
      </c>
      <c r="O1257" s="54">
        <f t="shared" si="241"/>
        <v>10.82070474571149</v>
      </c>
      <c r="P1257" s="31">
        <f>Assumptions!$H$15</f>
        <v>0.94496666666666673</v>
      </c>
      <c r="Q1257" s="10">
        <f t="shared" si="242"/>
        <v>10.128507294539169</v>
      </c>
    </row>
    <row r="1258" spans="2:17" x14ac:dyDescent="0.25">
      <c r="B1258" s="13">
        <v>44361</v>
      </c>
      <c r="C1258" s="16">
        <v>45017</v>
      </c>
      <c r="D1258" s="14">
        <v>7.4</v>
      </c>
      <c r="E1258" s="18">
        <v>1467</v>
      </c>
      <c r="F1258" s="10">
        <f t="shared" si="238"/>
        <v>15.476850000000001</v>
      </c>
      <c r="H1258" s="13">
        <v>44357</v>
      </c>
      <c r="I1258" s="29" t="s">
        <v>75</v>
      </c>
      <c r="J1258" s="17">
        <v>0.42521924749476858</v>
      </c>
      <c r="L1258" s="40" t="str">
        <f t="shared" si="239"/>
        <v>4436145017</v>
      </c>
      <c r="M1258" s="53">
        <f t="shared" si="240"/>
        <v>45017</v>
      </c>
      <c r="N1258" s="8">
        <f>VLOOKUP(B1258-3,Assumptions!$B$6:$D$2000,3,FALSE)</f>
        <v>0.77415999999999996</v>
      </c>
      <c r="O1258" s="54">
        <f t="shared" si="241"/>
        <v>8.539793569872316</v>
      </c>
      <c r="P1258" s="31">
        <f>Assumptions!$H$15</f>
        <v>0.94496666666666673</v>
      </c>
      <c r="Q1258" s="10">
        <f t="shared" si="242"/>
        <v>7.9731222637436767</v>
      </c>
    </row>
    <row r="1259" spans="2:17" x14ac:dyDescent="0.25">
      <c r="B1259" s="13">
        <v>44361</v>
      </c>
      <c r="C1259" s="16">
        <v>45047</v>
      </c>
      <c r="D1259" s="14">
        <v>7.1</v>
      </c>
      <c r="E1259" s="18">
        <v>1467</v>
      </c>
      <c r="F1259" s="10">
        <f t="shared" si="238"/>
        <v>15.476850000000001</v>
      </c>
      <c r="H1259" s="13">
        <v>44357</v>
      </c>
      <c r="I1259" s="29" t="s">
        <v>76</v>
      </c>
      <c r="J1259" s="17">
        <v>0.37566893537764595</v>
      </c>
      <c r="L1259" s="40" t="str">
        <f t="shared" si="239"/>
        <v>4436145047</v>
      </c>
      <c r="M1259" s="53">
        <f t="shared" si="240"/>
        <v>45047</v>
      </c>
      <c r="N1259" s="8">
        <f>VLOOKUP(B1259-3,Assumptions!$B$6:$D$2000,3,FALSE)</f>
        <v>0.77415999999999996</v>
      </c>
      <c r="O1259" s="54">
        <f t="shared" si="241"/>
        <v>8.2331475676462951</v>
      </c>
      <c r="P1259" s="31">
        <f>Assumptions!$H$15</f>
        <v>0.94496666666666673</v>
      </c>
      <c r="Q1259" s="10">
        <f t="shared" si="242"/>
        <v>7.6833520131734936</v>
      </c>
    </row>
    <row r="1260" spans="2:17" x14ac:dyDescent="0.25">
      <c r="B1260" s="13">
        <v>44361</v>
      </c>
      <c r="C1260" s="16">
        <v>45078</v>
      </c>
      <c r="D1260" s="14">
        <v>6.875</v>
      </c>
      <c r="E1260" s="18">
        <v>1467</v>
      </c>
      <c r="F1260" s="10">
        <f t="shared" si="238"/>
        <v>15.476850000000001</v>
      </c>
      <c r="H1260" s="13">
        <v>44357</v>
      </c>
      <c r="I1260" s="29" t="s">
        <v>77</v>
      </c>
      <c r="J1260" s="17">
        <v>0.38641508681750752</v>
      </c>
      <c r="L1260" s="40" t="str">
        <f t="shared" si="239"/>
        <v>4436145078</v>
      </c>
      <c r="M1260" s="53">
        <f t="shared" si="240"/>
        <v>45078</v>
      </c>
      <c r="N1260" s="8">
        <f>VLOOKUP(B1260-3,Assumptions!$B$6:$D$2000,3,FALSE)</f>
        <v>0.77415999999999996</v>
      </c>
      <c r="O1260" s="54">
        <f t="shared" si="241"/>
        <v>7.9445043056390769</v>
      </c>
      <c r="P1260" s="31">
        <f>Assumptions!$H$15</f>
        <v>0.94496666666666673</v>
      </c>
      <c r="Q1260" s="10">
        <f t="shared" si="242"/>
        <v>7.4105937520187402</v>
      </c>
    </row>
    <row r="1261" spans="2:17" x14ac:dyDescent="0.25">
      <c r="B1261" s="13">
        <v>44376</v>
      </c>
      <c r="C1261" s="16">
        <v>44409</v>
      </c>
      <c r="D1261" s="14">
        <v>12.869</v>
      </c>
      <c r="E1261" s="18">
        <v>9283</v>
      </c>
      <c r="F1261" s="10">
        <f t="shared" si="238"/>
        <v>97.935649999999995</v>
      </c>
      <c r="H1261" s="13">
        <v>44371</v>
      </c>
      <c r="I1261" s="29" t="s">
        <v>55</v>
      </c>
      <c r="J1261" s="17">
        <v>0.70608960338448612</v>
      </c>
      <c r="L1261" s="40" t="str">
        <f t="shared" si="239"/>
        <v>4437644409</v>
      </c>
      <c r="M1261" s="53">
        <f t="shared" si="240"/>
        <v>44409</v>
      </c>
      <c r="N1261" s="8">
        <f>VLOOKUP(B1261,Assumptions!$B$6:$D$2000,3,FALSE)</f>
        <v>0.75724000000000002</v>
      </c>
      <c r="O1261" s="54">
        <f t="shared" si="241"/>
        <v>15.224796656923351</v>
      </c>
      <c r="P1261" s="31">
        <f>Assumptions!$H$15</f>
        <v>0.94496666666666673</v>
      </c>
      <c r="Q1261" s="10">
        <f t="shared" si="242"/>
        <v>14.290227347570671</v>
      </c>
    </row>
    <row r="1262" spans="2:17" x14ac:dyDescent="0.25">
      <c r="B1262" s="13">
        <v>44376</v>
      </c>
      <c r="C1262" s="16">
        <v>44440</v>
      </c>
      <c r="D1262" s="14">
        <v>13.25</v>
      </c>
      <c r="E1262" s="18">
        <v>11613</v>
      </c>
      <c r="F1262" s="10">
        <f t="shared" si="238"/>
        <v>122.51715</v>
      </c>
      <c r="H1262" s="13">
        <v>44371</v>
      </c>
      <c r="I1262" s="29" t="s">
        <v>56</v>
      </c>
      <c r="J1262" s="17">
        <v>0.73067468639526323</v>
      </c>
      <c r="L1262" s="40" t="str">
        <f t="shared" ref="L1262:L1284" si="243">B1262&amp;M1262</f>
        <v>4437644440</v>
      </c>
      <c r="M1262" s="53">
        <f t="shared" ref="M1262:M1284" si="244">IF(C1262="",NA(),C1262)</f>
        <v>44440</v>
      </c>
      <c r="N1262" s="8">
        <f>VLOOKUP(B1262,Assumptions!$B$6:$D$2000,3,FALSE)</f>
        <v>0.75724000000000002</v>
      </c>
      <c r="O1262" s="54">
        <f t="shared" ref="O1262:O1284" si="245">(D1262-J1262)/N1262/mmbtu_gj</f>
        <v>15.670935324372969</v>
      </c>
      <c r="P1262" s="31">
        <f>Assumptions!$H$15</f>
        <v>0.94496666666666673</v>
      </c>
      <c r="Q1262" s="10">
        <f t="shared" ref="Q1262:Q1284" si="246">(O1262-opex_2017)*P1262-transport_2017</f>
        <v>14.711813517021644</v>
      </c>
    </row>
    <row r="1263" spans="2:17" x14ac:dyDescent="0.25">
      <c r="B1263" s="13">
        <v>44376</v>
      </c>
      <c r="C1263" s="16">
        <v>44470</v>
      </c>
      <c r="D1263" s="14">
        <v>13.3</v>
      </c>
      <c r="E1263" s="18">
        <v>7744</v>
      </c>
      <c r="F1263" s="10">
        <f t="shared" si="238"/>
        <v>81.699200000000005</v>
      </c>
      <c r="H1263" s="13">
        <v>44371</v>
      </c>
      <c r="I1263" s="29" t="s">
        <v>57</v>
      </c>
      <c r="J1263" s="17">
        <v>0.80991530239219822</v>
      </c>
      <c r="L1263" s="40" t="str">
        <f t="shared" si="243"/>
        <v>4437644470</v>
      </c>
      <c r="M1263" s="53">
        <f t="shared" si="244"/>
        <v>44470</v>
      </c>
      <c r="N1263" s="8">
        <f>VLOOKUP(B1263,Assumptions!$B$6:$D$2000,3,FALSE)</f>
        <v>0.75724000000000002</v>
      </c>
      <c r="O1263" s="54">
        <f t="shared" si="245"/>
        <v>15.634333687251612</v>
      </c>
      <c r="P1263" s="31">
        <f>Assumptions!$H$15</f>
        <v>0.94496666666666673</v>
      </c>
      <c r="Q1263" s="10">
        <f t="shared" si="246"/>
        <v>14.677226189996533</v>
      </c>
    </row>
    <row r="1264" spans="2:17" x14ac:dyDescent="0.25">
      <c r="B1264" s="13">
        <v>44376</v>
      </c>
      <c r="C1264" s="16">
        <v>44501</v>
      </c>
      <c r="D1264" s="14">
        <v>13.675000000000001</v>
      </c>
      <c r="E1264" s="18">
        <v>4356</v>
      </c>
      <c r="F1264" s="10">
        <f t="shared" si="238"/>
        <v>45.955800000000004</v>
      </c>
      <c r="H1264" s="13">
        <v>44371</v>
      </c>
      <c r="I1264" s="29" t="s">
        <v>58</v>
      </c>
      <c r="J1264" s="17">
        <v>0.85329655395445514</v>
      </c>
      <c r="L1264" s="40" t="str">
        <f t="shared" si="243"/>
        <v>4437644501</v>
      </c>
      <c r="M1264" s="53">
        <f t="shared" si="244"/>
        <v>44501</v>
      </c>
      <c r="N1264" s="8">
        <f>VLOOKUP(B1264,Assumptions!$B$6:$D$2000,3,FALSE)</f>
        <v>0.75724000000000002</v>
      </c>
      <c r="O1264" s="54">
        <f t="shared" si="245"/>
        <v>16.0494340084702</v>
      </c>
      <c r="P1264" s="31">
        <f>Assumptions!$H$15</f>
        <v>0.94496666666666673</v>
      </c>
      <c r="Q1264" s="10">
        <f t="shared" si="246"/>
        <v>15.069482156870725</v>
      </c>
    </row>
    <row r="1265" spans="2:17" x14ac:dyDescent="0.25">
      <c r="B1265" s="13">
        <v>44376</v>
      </c>
      <c r="C1265" s="16">
        <v>44531</v>
      </c>
      <c r="D1265" s="14">
        <v>14.15</v>
      </c>
      <c r="E1265" s="18">
        <v>6061</v>
      </c>
      <c r="F1265" s="10">
        <f t="shared" si="238"/>
        <v>63.943549999999995</v>
      </c>
      <c r="H1265" s="13">
        <v>44371</v>
      </c>
      <c r="I1265" s="29" t="s">
        <v>59</v>
      </c>
      <c r="J1265" s="17">
        <v>0.88526653498809638</v>
      </c>
      <c r="L1265" s="40" t="str">
        <f t="shared" si="243"/>
        <v>4437644531</v>
      </c>
      <c r="M1265" s="53">
        <f t="shared" si="244"/>
        <v>44531</v>
      </c>
      <c r="N1265" s="8">
        <f>VLOOKUP(B1265,Assumptions!$B$6:$D$2000,3,FALSE)</f>
        <v>0.75724000000000002</v>
      </c>
      <c r="O1265" s="54">
        <f t="shared" si="245"/>
        <v>16.603992229465781</v>
      </c>
      <c r="P1265" s="31">
        <f>Assumptions!$H$15</f>
        <v>0.94496666666666673</v>
      </c>
      <c r="Q1265" s="10">
        <f t="shared" si="246"/>
        <v>15.593521190437517</v>
      </c>
    </row>
    <row r="1266" spans="2:17" x14ac:dyDescent="0.25">
      <c r="B1266" s="13">
        <v>44376</v>
      </c>
      <c r="C1266" s="16">
        <v>44562</v>
      </c>
      <c r="D1266" s="14">
        <v>14.27</v>
      </c>
      <c r="E1266" s="18">
        <v>4430</v>
      </c>
      <c r="F1266" s="10">
        <f t="shared" si="238"/>
        <v>46.736499999999999</v>
      </c>
      <c r="H1266" s="13">
        <v>44371</v>
      </c>
      <c r="I1266" s="29" t="s">
        <v>60</v>
      </c>
      <c r="J1266" s="17">
        <v>0.81613858605994904</v>
      </c>
      <c r="L1266" s="40" t="str">
        <f t="shared" si="243"/>
        <v>4437644562</v>
      </c>
      <c r="M1266" s="53">
        <f t="shared" si="244"/>
        <v>44562</v>
      </c>
      <c r="N1266" s="8">
        <f>VLOOKUP(B1266,Assumptions!$B$6:$D$2000,3,FALSE)</f>
        <v>0.75724000000000002</v>
      </c>
      <c r="O1266" s="54">
        <f t="shared" si="245"/>
        <v>16.840731173573538</v>
      </c>
      <c r="P1266" s="31">
        <f>Assumptions!$H$15</f>
        <v>0.94496666666666673</v>
      </c>
      <c r="Q1266" s="10">
        <f t="shared" si="246"/>
        <v>15.817231601321211</v>
      </c>
    </row>
    <row r="1267" spans="2:17" x14ac:dyDescent="0.25">
      <c r="B1267" s="13">
        <v>44376</v>
      </c>
      <c r="C1267" s="16">
        <v>44593</v>
      </c>
      <c r="D1267" s="14">
        <v>14.37</v>
      </c>
      <c r="E1267" s="18">
        <v>3611</v>
      </c>
      <c r="F1267" s="10">
        <f t="shared" si="238"/>
        <v>38.096049999999998</v>
      </c>
      <c r="H1267" s="13">
        <v>44371</v>
      </c>
      <c r="I1267" s="29" t="s">
        <v>61</v>
      </c>
      <c r="J1267" s="17">
        <v>0.73795955827772319</v>
      </c>
      <c r="L1267" s="40" t="str">
        <f t="shared" si="243"/>
        <v>4437644593</v>
      </c>
      <c r="M1267" s="53">
        <f t="shared" si="244"/>
        <v>44593</v>
      </c>
      <c r="N1267" s="8">
        <f>VLOOKUP(B1267,Assumptions!$B$6:$D$2000,3,FALSE)</f>
        <v>0.75724000000000002</v>
      </c>
      <c r="O1267" s="54">
        <f t="shared" si="245"/>
        <v>17.06376491944965</v>
      </c>
      <c r="P1267" s="31">
        <f>Assumptions!$H$15</f>
        <v>0.94496666666666673</v>
      </c>
      <c r="Q1267" s="10">
        <f t="shared" si="246"/>
        <v>16.02799105671594</v>
      </c>
    </row>
    <row r="1268" spans="2:17" x14ac:dyDescent="0.25">
      <c r="B1268" s="13">
        <v>44376</v>
      </c>
      <c r="C1268" s="16">
        <v>44621</v>
      </c>
      <c r="D1268" s="14">
        <v>13.36</v>
      </c>
      <c r="E1268" s="18">
        <v>3974</v>
      </c>
      <c r="F1268" s="10">
        <f t="shared" si="238"/>
        <v>41.925699999999999</v>
      </c>
      <c r="H1268" s="13">
        <v>44371</v>
      </c>
      <c r="I1268" s="29" t="s">
        <v>62</v>
      </c>
      <c r="J1268" s="17">
        <v>0.63255152240098256</v>
      </c>
      <c r="L1268" s="40" t="str">
        <f t="shared" si="243"/>
        <v>4437644621</v>
      </c>
      <c r="M1268" s="53">
        <f t="shared" si="244"/>
        <v>44621</v>
      </c>
      <c r="N1268" s="8">
        <f>VLOOKUP(B1268,Assumptions!$B$6:$D$2000,3,FALSE)</f>
        <v>0.75724000000000002</v>
      </c>
      <c r="O1268" s="54">
        <f t="shared" si="245"/>
        <v>15.931451331486706</v>
      </c>
      <c r="P1268" s="31">
        <f>Assumptions!$H$15</f>
        <v>0.94496666666666673</v>
      </c>
      <c r="Q1268" s="10">
        <f t="shared" si="246"/>
        <v>14.957992459877222</v>
      </c>
    </row>
    <row r="1269" spans="2:17" x14ac:dyDescent="0.25">
      <c r="B1269" s="13">
        <v>44376</v>
      </c>
      <c r="C1269" s="16">
        <v>44652</v>
      </c>
      <c r="D1269" s="14">
        <v>9.7650000000000006</v>
      </c>
      <c r="E1269" s="18">
        <v>3081</v>
      </c>
      <c r="F1269" s="10">
        <f t="shared" si="238"/>
        <v>32.504549999999995</v>
      </c>
      <c r="H1269" s="13">
        <v>44371</v>
      </c>
      <c r="I1269" s="29" t="s">
        <v>63</v>
      </c>
      <c r="J1269" s="17">
        <v>0.48667460813959046</v>
      </c>
      <c r="L1269" s="40" t="str">
        <f t="shared" si="243"/>
        <v>4437644652</v>
      </c>
      <c r="M1269" s="53">
        <f t="shared" si="244"/>
        <v>44652</v>
      </c>
      <c r="N1269" s="8">
        <f>VLOOKUP(B1269,Assumptions!$B$6:$D$2000,3,FALSE)</f>
        <v>0.75724000000000002</v>
      </c>
      <c r="O1269" s="54">
        <f t="shared" si="245"/>
        <v>11.614047362147057</v>
      </c>
      <c r="P1269" s="31">
        <f>Assumptions!$H$15</f>
        <v>0.94496666666666673</v>
      </c>
      <c r="Q1269" s="10">
        <f t="shared" si="246"/>
        <v>10.878189622316897</v>
      </c>
    </row>
    <row r="1270" spans="2:17" x14ac:dyDescent="0.25">
      <c r="B1270" s="13">
        <v>44376</v>
      </c>
      <c r="C1270" s="16">
        <v>44682</v>
      </c>
      <c r="D1270" s="14">
        <v>8.3949999999999996</v>
      </c>
      <c r="E1270" s="18">
        <v>2360</v>
      </c>
      <c r="F1270" s="10">
        <f t="shared" si="238"/>
        <v>24.898</v>
      </c>
      <c r="H1270" s="13">
        <v>44371</v>
      </c>
      <c r="I1270" s="29" t="s">
        <v>64</v>
      </c>
      <c r="J1270" s="17">
        <v>0.4073078974024083</v>
      </c>
      <c r="L1270" s="40" t="str">
        <f t="shared" si="243"/>
        <v>4437644682</v>
      </c>
      <c r="M1270" s="53">
        <f t="shared" si="244"/>
        <v>44682</v>
      </c>
      <c r="N1270" s="8">
        <f>VLOOKUP(B1270,Assumptions!$B$6:$D$2000,3,FALSE)</f>
        <v>0.75724000000000002</v>
      </c>
      <c r="O1270" s="54">
        <f t="shared" si="245"/>
        <v>9.9985105582953793</v>
      </c>
      <c r="P1270" s="31">
        <f>Assumptions!$H$15</f>
        <v>0.94496666666666673</v>
      </c>
      <c r="Q1270" s="10">
        <f t="shared" si="246"/>
        <v>9.3515611939038585</v>
      </c>
    </row>
    <row r="1271" spans="2:17" x14ac:dyDescent="0.25">
      <c r="B1271" s="13">
        <v>44376</v>
      </c>
      <c r="C1271" s="16">
        <v>44713</v>
      </c>
      <c r="D1271" s="14">
        <v>8.2949999999999999</v>
      </c>
      <c r="E1271" s="18">
        <v>2454</v>
      </c>
      <c r="F1271" s="10">
        <f t="shared" si="238"/>
        <v>25.889700000000001</v>
      </c>
      <c r="H1271" s="13">
        <v>44371</v>
      </c>
      <c r="I1271" s="29" t="s">
        <v>65</v>
      </c>
      <c r="J1271" s="17">
        <v>0.43680584175301618</v>
      </c>
      <c r="L1271" s="40" t="str">
        <f t="shared" si="243"/>
        <v>4437644713</v>
      </c>
      <c r="M1271" s="53">
        <f t="shared" si="244"/>
        <v>44713</v>
      </c>
      <c r="N1271" s="8">
        <f>VLOOKUP(B1271,Assumptions!$B$6:$D$2000,3,FALSE)</f>
        <v>0.75724000000000002</v>
      </c>
      <c r="O1271" s="54">
        <f t="shared" si="245"/>
        <v>9.8364128525705894</v>
      </c>
      <c r="P1271" s="31">
        <f>Assumptions!$H$15</f>
        <v>0.94496666666666673</v>
      </c>
      <c r="Q1271" s="10">
        <f t="shared" si="246"/>
        <v>9.1983842652507892</v>
      </c>
    </row>
    <row r="1272" spans="2:17" x14ac:dyDescent="0.25">
      <c r="B1272" s="13">
        <v>44376</v>
      </c>
      <c r="C1272" s="16">
        <v>44743</v>
      </c>
      <c r="D1272" s="14">
        <v>8.2949999999999999</v>
      </c>
      <c r="E1272" s="18">
        <v>2412</v>
      </c>
      <c r="F1272" s="10">
        <f t="shared" si="238"/>
        <v>25.4466</v>
      </c>
      <c r="H1272" s="13">
        <v>44371</v>
      </c>
      <c r="I1272" s="29" t="s">
        <v>66</v>
      </c>
      <c r="J1272" s="17">
        <v>0.42432271187379367</v>
      </c>
      <c r="L1272" s="40" t="str">
        <f t="shared" si="243"/>
        <v>4437644743</v>
      </c>
      <c r="M1272" s="53">
        <f t="shared" si="244"/>
        <v>44743</v>
      </c>
      <c r="N1272" s="8">
        <f>VLOOKUP(B1272,Assumptions!$B$6:$D$2000,3,FALSE)</f>
        <v>0.75724000000000002</v>
      </c>
      <c r="O1272" s="54">
        <f t="shared" si="245"/>
        <v>9.8520384806362227</v>
      </c>
      <c r="P1272" s="31">
        <f>Assumptions!$H$15</f>
        <v>0.94496666666666673</v>
      </c>
      <c r="Q1272" s="10">
        <f t="shared" si="246"/>
        <v>9.2131499629185427</v>
      </c>
    </row>
    <row r="1273" spans="2:17" x14ac:dyDescent="0.25">
      <c r="B1273" s="13">
        <v>44376</v>
      </c>
      <c r="C1273" s="16">
        <v>44774</v>
      </c>
      <c r="D1273" s="14">
        <v>8.3949999999999996</v>
      </c>
      <c r="E1273" s="18">
        <v>2382</v>
      </c>
      <c r="F1273" s="10">
        <f t="shared" si="238"/>
        <v>25.130099999999999</v>
      </c>
      <c r="H1273" s="13">
        <v>44371</v>
      </c>
      <c r="I1273" s="29" t="s">
        <v>67</v>
      </c>
      <c r="J1273" s="17">
        <v>0.45555149659548944</v>
      </c>
      <c r="L1273" s="40" t="str">
        <f t="shared" si="243"/>
        <v>4437644774</v>
      </c>
      <c r="M1273" s="53">
        <f t="shared" si="244"/>
        <v>44774</v>
      </c>
      <c r="N1273" s="8">
        <f>VLOOKUP(B1273,Assumptions!$B$6:$D$2000,3,FALSE)</f>
        <v>0.75724000000000002</v>
      </c>
      <c r="O1273" s="54">
        <f t="shared" si="245"/>
        <v>9.9381221344920476</v>
      </c>
      <c r="P1273" s="31">
        <f>Assumptions!$H$15</f>
        <v>0.94496666666666673</v>
      </c>
      <c r="Q1273" s="10">
        <f t="shared" si="246"/>
        <v>9.2944961463571705</v>
      </c>
    </row>
    <row r="1274" spans="2:17" x14ac:dyDescent="0.25">
      <c r="B1274" s="13">
        <v>44376</v>
      </c>
      <c r="C1274" s="16">
        <v>44805</v>
      </c>
      <c r="D1274" s="14">
        <v>8.4949999999999992</v>
      </c>
      <c r="E1274" s="18">
        <v>2382</v>
      </c>
      <c r="F1274" s="10">
        <f t="shared" si="238"/>
        <v>25.130099999999999</v>
      </c>
      <c r="H1274" s="13">
        <v>44371</v>
      </c>
      <c r="I1274" s="29" t="s">
        <v>68</v>
      </c>
      <c r="J1274" s="17">
        <v>0.5211652246395293</v>
      </c>
      <c r="L1274" s="40" t="str">
        <f t="shared" si="243"/>
        <v>4437644805</v>
      </c>
      <c r="M1274" s="53">
        <f t="shared" si="244"/>
        <v>44805</v>
      </c>
      <c r="N1274" s="8">
        <f>VLOOKUP(B1274,Assumptions!$B$6:$D$2000,3,FALSE)</f>
        <v>0.75724000000000002</v>
      </c>
      <c r="O1274" s="54">
        <f t="shared" si="245"/>
        <v>9.9811647929716205</v>
      </c>
      <c r="P1274" s="31">
        <f>Assumptions!$H$15</f>
        <v>0.94496666666666673</v>
      </c>
      <c r="Q1274" s="10">
        <f t="shared" si="246"/>
        <v>9.3351700238650839</v>
      </c>
    </row>
    <row r="1275" spans="2:17" x14ac:dyDescent="0.25">
      <c r="B1275" s="13">
        <v>44376</v>
      </c>
      <c r="C1275" s="16">
        <v>44835</v>
      </c>
      <c r="D1275" s="14">
        <v>8.7899999999999991</v>
      </c>
      <c r="E1275" s="18">
        <v>1949</v>
      </c>
      <c r="F1275" s="10">
        <f t="shared" si="238"/>
        <v>20.56195</v>
      </c>
      <c r="H1275" s="13">
        <v>44371</v>
      </c>
      <c r="I1275" s="29" t="s">
        <v>69</v>
      </c>
      <c r="J1275" s="17">
        <v>0.6207466759235365</v>
      </c>
      <c r="L1275" s="40" t="str">
        <f t="shared" si="243"/>
        <v>4437644835</v>
      </c>
      <c r="M1275" s="53">
        <f t="shared" si="244"/>
        <v>44835</v>
      </c>
      <c r="N1275" s="8">
        <f>VLOOKUP(B1275,Assumptions!$B$6:$D$2000,3,FALSE)</f>
        <v>0.75724000000000002</v>
      </c>
      <c r="O1275" s="54">
        <f t="shared" si="245"/>
        <v>10.225777929973759</v>
      </c>
      <c r="P1275" s="31">
        <f>Assumptions!$H$15</f>
        <v>0.94496666666666673</v>
      </c>
      <c r="Q1275" s="10">
        <f t="shared" si="246"/>
        <v>9.5663212845608712</v>
      </c>
    </row>
    <row r="1276" spans="2:17" x14ac:dyDescent="0.25">
      <c r="B1276" s="13">
        <v>44376</v>
      </c>
      <c r="C1276" s="16">
        <v>44866</v>
      </c>
      <c r="D1276" s="14">
        <v>9.2650000000000006</v>
      </c>
      <c r="E1276" s="18">
        <v>1949</v>
      </c>
      <c r="F1276" s="10">
        <f t="shared" si="238"/>
        <v>20.56195</v>
      </c>
      <c r="H1276" s="13">
        <v>44371</v>
      </c>
      <c r="I1276" s="29" t="s">
        <v>70</v>
      </c>
      <c r="J1276" s="17">
        <v>0.71635579942965044</v>
      </c>
      <c r="L1276" s="40" t="str">
        <f t="shared" si="243"/>
        <v>4437644866</v>
      </c>
      <c r="M1276" s="53">
        <f t="shared" si="244"/>
        <v>44866</v>
      </c>
      <c r="N1276" s="8">
        <f>VLOOKUP(B1276,Assumptions!$B$6:$D$2000,3,FALSE)</f>
        <v>0.75724000000000002</v>
      </c>
      <c r="O1276" s="54">
        <f t="shared" si="245"/>
        <v>10.700676515900911</v>
      </c>
      <c r="P1276" s="31">
        <f>Assumptions!$H$15</f>
        <v>0.94496666666666673</v>
      </c>
      <c r="Q1276" s="10">
        <f t="shared" si="246"/>
        <v>10.015084618309166</v>
      </c>
    </row>
    <row r="1277" spans="2:17" x14ac:dyDescent="0.25">
      <c r="B1277" s="13">
        <v>44376</v>
      </c>
      <c r="C1277" s="16">
        <v>44896</v>
      </c>
      <c r="D1277" s="14">
        <v>9.74</v>
      </c>
      <c r="E1277" s="18">
        <v>1949</v>
      </c>
      <c r="F1277" s="10">
        <f t="shared" ref="F1277:F1332" si="247">E1277*10000*mmbtu_gj/1000000</f>
        <v>20.56195</v>
      </c>
      <c r="H1277" s="13">
        <v>44371</v>
      </c>
      <c r="I1277" s="29" t="s">
        <v>71</v>
      </c>
      <c r="J1277" s="17">
        <v>0.713536333546817</v>
      </c>
      <c r="L1277" s="40" t="str">
        <f t="shared" si="243"/>
        <v>4437644896</v>
      </c>
      <c r="M1277" s="53">
        <f t="shared" si="244"/>
        <v>44896</v>
      </c>
      <c r="N1277" s="8">
        <f>VLOOKUP(B1277,Assumptions!$B$6:$D$2000,3,FALSE)</f>
        <v>0.75724000000000002</v>
      </c>
      <c r="O1277" s="54">
        <f t="shared" si="245"/>
        <v>11.298782065441928</v>
      </c>
      <c r="P1277" s="31">
        <f>Assumptions!$H$15</f>
        <v>0.94496666666666673</v>
      </c>
      <c r="Q1277" s="10">
        <f t="shared" si="246"/>
        <v>10.580274425773775</v>
      </c>
    </row>
    <row r="1278" spans="2:17" x14ac:dyDescent="0.25">
      <c r="B1278" s="13">
        <v>44376</v>
      </c>
      <c r="C1278" s="16">
        <v>44927</v>
      </c>
      <c r="D1278" s="14">
        <v>10.065</v>
      </c>
      <c r="E1278" s="18">
        <v>2374</v>
      </c>
      <c r="F1278" s="10">
        <f t="shared" si="247"/>
        <v>25.0457</v>
      </c>
      <c r="H1278" s="13">
        <v>44371</v>
      </c>
      <c r="I1278" s="29" t="s">
        <v>72</v>
      </c>
      <c r="J1278" s="17">
        <v>0.63460411686244522</v>
      </c>
      <c r="L1278" s="40" t="str">
        <f t="shared" si="243"/>
        <v>4437644927</v>
      </c>
      <c r="M1278" s="53">
        <f t="shared" si="244"/>
        <v>44927</v>
      </c>
      <c r="N1278" s="8">
        <f>VLOOKUP(B1278,Assumptions!$B$6:$D$2000,3,FALSE)</f>
        <v>0.75724000000000002</v>
      </c>
      <c r="O1278" s="54">
        <f t="shared" si="245"/>
        <v>11.804400018848138</v>
      </c>
      <c r="P1278" s="31">
        <f>Assumptions!$H$15</f>
        <v>0.94496666666666673</v>
      </c>
      <c r="Q1278" s="10">
        <f t="shared" si="246"/>
        <v>11.058066537810864</v>
      </c>
    </row>
    <row r="1279" spans="2:17" x14ac:dyDescent="0.25">
      <c r="B1279" s="13">
        <v>44376</v>
      </c>
      <c r="C1279" s="16">
        <v>44958</v>
      </c>
      <c r="D1279" s="14">
        <v>10.065</v>
      </c>
      <c r="E1279" s="18">
        <v>2374</v>
      </c>
      <c r="F1279" s="10">
        <f t="shared" si="247"/>
        <v>25.0457</v>
      </c>
      <c r="H1279" s="13">
        <v>44371</v>
      </c>
      <c r="I1279" s="29" t="s">
        <v>73</v>
      </c>
      <c r="J1279" s="17">
        <v>0.60977181411698111</v>
      </c>
      <c r="L1279" s="40" t="str">
        <f t="shared" si="243"/>
        <v>4437644958</v>
      </c>
      <c r="M1279" s="53">
        <f t="shared" si="244"/>
        <v>44958</v>
      </c>
      <c r="N1279" s="8">
        <f>VLOOKUP(B1279,Assumptions!$B$6:$D$2000,3,FALSE)</f>
        <v>0.75724000000000002</v>
      </c>
      <c r="O1279" s="54">
        <f t="shared" si="245"/>
        <v>11.835483595680872</v>
      </c>
      <c r="P1279" s="31">
        <f>Assumptions!$H$15</f>
        <v>0.94496666666666673</v>
      </c>
      <c r="Q1279" s="10">
        <f t="shared" si="246"/>
        <v>11.087439481798569</v>
      </c>
    </row>
    <row r="1280" spans="2:17" x14ac:dyDescent="0.25">
      <c r="B1280" s="13">
        <v>44376</v>
      </c>
      <c r="C1280" s="16">
        <v>44986</v>
      </c>
      <c r="D1280" s="14">
        <v>9.6150000000000002</v>
      </c>
      <c r="E1280" s="18">
        <v>2374</v>
      </c>
      <c r="F1280" s="10">
        <f t="shared" si="247"/>
        <v>25.0457</v>
      </c>
      <c r="H1280" s="13">
        <v>44371</v>
      </c>
      <c r="I1280" s="29" t="s">
        <v>74</v>
      </c>
      <c r="J1280" s="17">
        <v>0.54297859374428592</v>
      </c>
      <c r="L1280" s="40" t="str">
        <f t="shared" si="243"/>
        <v>4437644986</v>
      </c>
      <c r="M1280" s="53">
        <f t="shared" si="244"/>
        <v>44986</v>
      </c>
      <c r="N1280" s="8">
        <f>VLOOKUP(B1280,Assumptions!$B$6:$D$2000,3,FALSE)</f>
        <v>0.75724000000000002</v>
      </c>
      <c r="O1280" s="54">
        <f t="shared" si="245"/>
        <v>11.355808492672336</v>
      </c>
      <c r="P1280" s="31">
        <f>Assumptions!$H$15</f>
        <v>0.94496666666666673</v>
      </c>
      <c r="Q1280" s="10">
        <f t="shared" si="246"/>
        <v>10.634162498625603</v>
      </c>
    </row>
    <row r="1281" spans="2:17" x14ac:dyDescent="0.25">
      <c r="B1281" s="13">
        <v>44376</v>
      </c>
      <c r="C1281" s="16">
        <v>45017</v>
      </c>
      <c r="D1281" s="14">
        <v>7.415</v>
      </c>
      <c r="E1281" s="18">
        <v>1768</v>
      </c>
      <c r="F1281" s="10">
        <f t="shared" si="247"/>
        <v>18.6524</v>
      </c>
      <c r="H1281" s="13">
        <v>44371</v>
      </c>
      <c r="I1281" s="29" t="s">
        <v>75</v>
      </c>
      <c r="J1281" s="17">
        <v>0.43130035371363357</v>
      </c>
      <c r="L1281" s="40" t="str">
        <f t="shared" si="243"/>
        <v>4437645017</v>
      </c>
      <c r="M1281" s="53">
        <f t="shared" si="244"/>
        <v>45017</v>
      </c>
      <c r="N1281" s="8">
        <f>VLOOKUP(B1281,Assumptions!$B$6:$D$2000,3,FALSE)</f>
        <v>0.75724000000000002</v>
      </c>
      <c r="O1281" s="54">
        <f t="shared" si="245"/>
        <v>8.7417734374927143</v>
      </c>
      <c r="P1281" s="31">
        <f>Assumptions!$H$15</f>
        <v>0.94496666666666673</v>
      </c>
      <c r="Q1281" s="10">
        <f t="shared" si="246"/>
        <v>8.1639865059826988</v>
      </c>
    </row>
    <row r="1282" spans="2:17" x14ac:dyDescent="0.25">
      <c r="B1282" s="13">
        <v>44376</v>
      </c>
      <c r="C1282" s="16">
        <v>45047</v>
      </c>
      <c r="D1282" s="14">
        <v>7.1150000000000002</v>
      </c>
      <c r="E1282" s="18">
        <v>1768</v>
      </c>
      <c r="F1282" s="10">
        <f t="shared" si="247"/>
        <v>18.6524</v>
      </c>
      <c r="H1282" s="13">
        <v>44371</v>
      </c>
      <c r="I1282" s="29" t="s">
        <v>76</v>
      </c>
      <c r="J1282" s="17">
        <v>0.38175004159651094</v>
      </c>
      <c r="L1282" s="40" t="str">
        <f t="shared" si="243"/>
        <v>4437645047</v>
      </c>
      <c r="M1282" s="53">
        <f t="shared" si="244"/>
        <v>45047</v>
      </c>
      <c r="N1282" s="8">
        <f>VLOOKUP(B1282,Assumptions!$B$6:$D$2000,3,FALSE)</f>
        <v>0.75724000000000002</v>
      </c>
      <c r="O1282" s="54">
        <f t="shared" si="245"/>
        <v>8.4282756440807223</v>
      </c>
      <c r="P1282" s="31">
        <f>Assumptions!$H$15</f>
        <v>0.94496666666666673</v>
      </c>
      <c r="Q1282" s="10">
        <f t="shared" si="246"/>
        <v>7.8677415411348131</v>
      </c>
    </row>
    <row r="1283" spans="2:17" x14ac:dyDescent="0.25">
      <c r="B1283" s="13">
        <v>44376</v>
      </c>
      <c r="C1283" s="16">
        <v>45078</v>
      </c>
      <c r="D1283" s="14">
        <v>6.89</v>
      </c>
      <c r="E1283" s="18">
        <v>1768</v>
      </c>
      <c r="F1283" s="10">
        <f t="shared" si="247"/>
        <v>18.6524</v>
      </c>
      <c r="H1283" s="13">
        <v>44371</v>
      </c>
      <c r="I1283" s="29" t="s">
        <v>77</v>
      </c>
      <c r="J1283" s="17">
        <v>0.39249619303637251</v>
      </c>
      <c r="L1283" s="40" t="str">
        <f t="shared" si="243"/>
        <v>4437645078</v>
      </c>
      <c r="M1283" s="53">
        <f t="shared" si="244"/>
        <v>45078</v>
      </c>
      <c r="N1283" s="8">
        <f>VLOOKUP(B1283,Assumptions!$B$6:$D$2000,3,FALSE)</f>
        <v>0.75724000000000002</v>
      </c>
      <c r="O1283" s="54">
        <f t="shared" si="245"/>
        <v>8.1331828495697227</v>
      </c>
      <c r="P1283" s="31">
        <f>Assumptions!$H$15</f>
        <v>0.94496666666666673</v>
      </c>
      <c r="Q1283" s="10">
        <f t="shared" si="246"/>
        <v>7.588888686748402</v>
      </c>
    </row>
    <row r="1284" spans="2:17" x14ac:dyDescent="0.25">
      <c r="B1284" s="13">
        <v>44376</v>
      </c>
      <c r="C1284" s="16">
        <v>45108</v>
      </c>
      <c r="D1284" s="14">
        <v>6.84</v>
      </c>
      <c r="E1284" s="18">
        <v>1768</v>
      </c>
      <c r="F1284" s="10">
        <f t="shared" si="247"/>
        <v>18.6524</v>
      </c>
      <c r="H1284" s="13">
        <v>44371</v>
      </c>
      <c r="I1284" s="29" t="s">
        <v>78</v>
      </c>
      <c r="J1284" s="17">
        <v>0.38760365532149843</v>
      </c>
      <c r="L1284" s="40" t="str">
        <f t="shared" si="243"/>
        <v>4437645108</v>
      </c>
      <c r="M1284" s="53">
        <f t="shared" si="244"/>
        <v>45108</v>
      </c>
      <c r="N1284" s="8">
        <f>VLOOKUP(B1284,Assumptions!$B$6:$D$2000,3,FALSE)</f>
        <v>0.75724000000000002</v>
      </c>
      <c r="O1284" s="54">
        <f t="shared" si="245"/>
        <v>8.0767200525411447</v>
      </c>
      <c r="P1284" s="31">
        <f>Assumptions!$H$15</f>
        <v>0.94496666666666673</v>
      </c>
      <c r="Q1284" s="10">
        <f t="shared" si="246"/>
        <v>7.5355332256496306</v>
      </c>
    </row>
    <row r="1285" spans="2:17" x14ac:dyDescent="0.25">
      <c r="B1285" s="13">
        <v>44391</v>
      </c>
      <c r="C1285" s="16">
        <v>44409</v>
      </c>
      <c r="D1285" s="14">
        <v>12.976000000000001</v>
      </c>
      <c r="E1285" s="18">
        <v>9283</v>
      </c>
      <c r="F1285" s="10">
        <f t="shared" si="247"/>
        <v>97.935649999999995</v>
      </c>
      <c r="H1285" s="13">
        <v>44385</v>
      </c>
      <c r="I1285" s="29" t="s">
        <v>55</v>
      </c>
      <c r="J1285" s="17">
        <v>0.68299327802776655</v>
      </c>
      <c r="L1285" s="40" t="str">
        <f t="shared" ref="L1285:L1348" si="248">B1285&amp;M1285</f>
        <v>4439144409</v>
      </c>
      <c r="M1285" s="53">
        <f t="shared" ref="M1285:M1332" si="249">IF(C1285="",NA(),C1285)</f>
        <v>44409</v>
      </c>
      <c r="N1285" s="8">
        <f>VLOOKUP(B1285,Assumptions!$B$6:$D$2000,3,FALSE)</f>
        <v>0.74618000000000007</v>
      </c>
      <c r="O1285" s="54">
        <f t="shared" ref="O1285:O1308" si="250">(D1285-J1285)/N1285/mmbtu_gj</f>
        <v>15.615721505480533</v>
      </c>
      <c r="P1285" s="31">
        <f>Assumptions!$H$15</f>
        <v>0.94496666666666673</v>
      </c>
      <c r="Q1285" s="10">
        <f t="shared" ref="Q1285:Q1308" si="251">(O1285-opex_2017)*P1285-transport_2017</f>
        <v>14.659638298628922</v>
      </c>
    </row>
    <row r="1286" spans="2:17" x14ac:dyDescent="0.25">
      <c r="B1286" s="13">
        <v>44391</v>
      </c>
      <c r="C1286" s="16">
        <v>44440</v>
      </c>
      <c r="D1286" s="14">
        <v>13.7</v>
      </c>
      <c r="E1286" s="18">
        <v>10276</v>
      </c>
      <c r="F1286" s="10">
        <f t="shared" si="247"/>
        <v>108.4118</v>
      </c>
      <c r="H1286" s="13">
        <v>44385</v>
      </c>
      <c r="I1286" s="29" t="s">
        <v>56</v>
      </c>
      <c r="J1286" s="17">
        <v>0.73723912277205828</v>
      </c>
      <c r="L1286" s="40" t="str">
        <f t="shared" si="248"/>
        <v>4439144440</v>
      </c>
      <c r="M1286" s="53">
        <f t="shared" si="249"/>
        <v>44440</v>
      </c>
      <c r="N1286" s="8">
        <f>VLOOKUP(B1286,Assumptions!$B$6:$D$2000,3,FALSE)</f>
        <v>0.74618000000000007</v>
      </c>
      <c r="O1286" s="54">
        <f t="shared" si="250"/>
        <v>16.466505581512788</v>
      </c>
      <c r="P1286" s="31">
        <f>Assumptions!$H$15</f>
        <v>0.94496666666666673</v>
      </c>
      <c r="Q1286" s="10">
        <f t="shared" si="251"/>
        <v>15.463600891010204</v>
      </c>
    </row>
    <row r="1287" spans="2:17" x14ac:dyDescent="0.25">
      <c r="B1287" s="13">
        <v>44391</v>
      </c>
      <c r="C1287" s="16">
        <v>44470</v>
      </c>
      <c r="D1287" s="14">
        <v>13.75</v>
      </c>
      <c r="E1287" s="18">
        <v>8772</v>
      </c>
      <c r="F1287" s="10">
        <f t="shared" si="247"/>
        <v>92.544600000000003</v>
      </c>
      <c r="H1287" s="13">
        <v>44385</v>
      </c>
      <c r="I1287" s="29" t="s">
        <v>57</v>
      </c>
      <c r="J1287" s="17">
        <v>0.81173250317894685</v>
      </c>
      <c r="L1287" s="40" t="str">
        <f t="shared" si="248"/>
        <v>4439144470</v>
      </c>
      <c r="M1287" s="53">
        <f t="shared" si="249"/>
        <v>44470</v>
      </c>
      <c r="N1287" s="8">
        <f>VLOOKUP(B1287,Assumptions!$B$6:$D$2000,3,FALSE)</f>
        <v>0.74618000000000007</v>
      </c>
      <c r="O1287" s="54">
        <f t="shared" si="250"/>
        <v>16.435391809608795</v>
      </c>
      <c r="P1287" s="31">
        <f>Assumptions!$H$15</f>
        <v>0.94496666666666673</v>
      </c>
      <c r="Q1287" s="10">
        <f t="shared" si="251"/>
        <v>15.434199413686661</v>
      </c>
    </row>
    <row r="1288" spans="2:17" x14ac:dyDescent="0.25">
      <c r="B1288" s="13">
        <v>44391</v>
      </c>
      <c r="C1288" s="16">
        <v>44501</v>
      </c>
      <c r="D1288" s="14">
        <v>14.125</v>
      </c>
      <c r="E1288" s="18">
        <v>5142</v>
      </c>
      <c r="F1288" s="10">
        <f t="shared" si="247"/>
        <v>54.248100000000001</v>
      </c>
      <c r="H1288" s="13">
        <v>44385</v>
      </c>
      <c r="I1288" s="29" t="s">
        <v>58</v>
      </c>
      <c r="J1288" s="17">
        <v>0.9385315774311741</v>
      </c>
      <c r="L1288" s="40" t="str">
        <f t="shared" si="248"/>
        <v>4439144501</v>
      </c>
      <c r="M1288" s="53">
        <f t="shared" si="249"/>
        <v>44501</v>
      </c>
      <c r="N1288" s="8">
        <f>VLOOKUP(B1288,Assumptions!$B$6:$D$2000,3,FALSE)</f>
        <v>0.74618000000000007</v>
      </c>
      <c r="O1288" s="54">
        <f t="shared" si="250"/>
        <v>16.750679730744643</v>
      </c>
      <c r="P1288" s="31">
        <f>Assumptions!$H$15</f>
        <v>0.94496666666666673</v>
      </c>
      <c r="Q1288" s="10">
        <f t="shared" si="251"/>
        <v>15.732135989562666</v>
      </c>
    </row>
    <row r="1289" spans="2:17" x14ac:dyDescent="0.25">
      <c r="B1289" s="13">
        <v>44391</v>
      </c>
      <c r="C1289" s="16">
        <v>44531</v>
      </c>
      <c r="D1289" s="14">
        <v>14.5</v>
      </c>
      <c r="E1289" s="18">
        <v>6310</v>
      </c>
      <c r="F1289" s="10">
        <f t="shared" si="247"/>
        <v>66.570499999999996</v>
      </c>
      <c r="H1289" s="13">
        <v>44385</v>
      </c>
      <c r="I1289" s="29" t="s">
        <v>59</v>
      </c>
      <c r="J1289" s="17">
        <v>0.95479677820861419</v>
      </c>
      <c r="L1289" s="40" t="str">
        <f t="shared" si="248"/>
        <v>4439144531</v>
      </c>
      <c r="M1289" s="53">
        <f t="shared" si="249"/>
        <v>44531</v>
      </c>
      <c r="N1289" s="8">
        <f>VLOOKUP(B1289,Assumptions!$B$6:$D$2000,3,FALSE)</f>
        <v>0.74618000000000007</v>
      </c>
      <c r="O1289" s="54">
        <f t="shared" si="250"/>
        <v>17.20637806766748</v>
      </c>
      <c r="P1289" s="31">
        <f>Assumptions!$H$15</f>
        <v>0.94496666666666673</v>
      </c>
      <c r="Q1289" s="10">
        <f t="shared" si="251"/>
        <v>16.162755728010183</v>
      </c>
    </row>
    <row r="1290" spans="2:17" x14ac:dyDescent="0.25">
      <c r="B1290" s="13">
        <v>44391</v>
      </c>
      <c r="C1290" s="16">
        <v>44562</v>
      </c>
      <c r="D1290" s="14">
        <v>14.625</v>
      </c>
      <c r="E1290" s="18">
        <v>5093</v>
      </c>
      <c r="F1290" s="10">
        <f t="shared" si="247"/>
        <v>53.73115</v>
      </c>
      <c r="H1290" s="13">
        <v>44385</v>
      </c>
      <c r="I1290" s="29" t="s">
        <v>60</v>
      </c>
      <c r="J1290" s="17">
        <v>0.80813084116199763</v>
      </c>
      <c r="L1290" s="40" t="str">
        <f t="shared" si="248"/>
        <v>4439144562</v>
      </c>
      <c r="M1290" s="53">
        <f t="shared" si="249"/>
        <v>44562</v>
      </c>
      <c r="N1290" s="8">
        <f>VLOOKUP(B1290,Assumptions!$B$6:$D$2000,3,FALSE)</f>
        <v>0.74618000000000007</v>
      </c>
      <c r="O1290" s="54">
        <f t="shared" si="250"/>
        <v>17.551473430534472</v>
      </c>
      <c r="P1290" s="31">
        <f>Assumptions!$H$15</f>
        <v>0.94496666666666673</v>
      </c>
      <c r="Q1290" s="10">
        <f t="shared" si="251"/>
        <v>16.488859342740728</v>
      </c>
    </row>
    <row r="1291" spans="2:17" x14ac:dyDescent="0.25">
      <c r="B1291" s="13">
        <v>44391</v>
      </c>
      <c r="C1291" s="16">
        <v>44593</v>
      </c>
      <c r="D1291" s="14">
        <v>14.725</v>
      </c>
      <c r="E1291" s="18">
        <v>3735</v>
      </c>
      <c r="F1291" s="10">
        <f t="shared" si="247"/>
        <v>39.404249999999998</v>
      </c>
      <c r="H1291" s="13">
        <v>44385</v>
      </c>
      <c r="I1291" s="29" t="s">
        <v>61</v>
      </c>
      <c r="J1291" s="17">
        <v>0.71567568007871118</v>
      </c>
      <c r="L1291" s="40" t="str">
        <f t="shared" si="248"/>
        <v>4439144593</v>
      </c>
      <c r="M1291" s="53">
        <f t="shared" si="249"/>
        <v>44593</v>
      </c>
      <c r="N1291" s="8">
        <f>VLOOKUP(B1291,Assumptions!$B$6:$D$2000,3,FALSE)</f>
        <v>0.74618000000000007</v>
      </c>
      <c r="O1291" s="54">
        <f t="shared" si="250"/>
        <v>17.795947891969305</v>
      </c>
      <c r="P1291" s="31">
        <f>Assumptions!$H$15</f>
        <v>0.94496666666666673</v>
      </c>
      <c r="Q1291" s="10">
        <f t="shared" si="251"/>
        <v>16.719879559647932</v>
      </c>
    </row>
    <row r="1292" spans="2:17" x14ac:dyDescent="0.25">
      <c r="B1292" s="13">
        <v>44391</v>
      </c>
      <c r="C1292" s="16">
        <v>44621</v>
      </c>
      <c r="D1292" s="14">
        <v>13.1</v>
      </c>
      <c r="E1292" s="18">
        <v>3540</v>
      </c>
      <c r="F1292" s="10">
        <f t="shared" si="247"/>
        <v>37.347000000000001</v>
      </c>
      <c r="H1292" s="13">
        <v>44385</v>
      </c>
      <c r="I1292" s="29" t="s">
        <v>62</v>
      </c>
      <c r="J1292" s="17">
        <v>0.60110708701756332</v>
      </c>
      <c r="L1292" s="40" t="str">
        <f t="shared" si="248"/>
        <v>4439144621</v>
      </c>
      <c r="M1292" s="53">
        <f t="shared" si="249"/>
        <v>44621</v>
      </c>
      <c r="N1292" s="8">
        <f>VLOOKUP(B1292,Assumptions!$B$6:$D$2000,3,FALSE)</f>
        <v>0.74618000000000007</v>
      </c>
      <c r="O1292" s="54">
        <f t="shared" si="250"/>
        <v>15.87725731143539</v>
      </c>
      <c r="P1292" s="31">
        <f>Assumptions!$H$15</f>
        <v>0.94496666666666673</v>
      </c>
      <c r="Q1292" s="10">
        <f t="shared" si="251"/>
        <v>14.906780917396063</v>
      </c>
    </row>
    <row r="1293" spans="2:17" x14ac:dyDescent="0.25">
      <c r="B1293" s="13">
        <v>44391</v>
      </c>
      <c r="C1293" s="16">
        <v>44652</v>
      </c>
      <c r="D1293" s="14">
        <v>9.9749999999999996</v>
      </c>
      <c r="E1293" s="18">
        <v>3142</v>
      </c>
      <c r="F1293" s="10">
        <f t="shared" si="247"/>
        <v>33.148099999999999</v>
      </c>
      <c r="H1293" s="13">
        <v>44385</v>
      </c>
      <c r="I1293" s="29" t="s">
        <v>63</v>
      </c>
      <c r="J1293" s="17">
        <v>0.4828545839706424</v>
      </c>
      <c r="L1293" s="40" t="str">
        <f t="shared" si="248"/>
        <v>4439144652</v>
      </c>
      <c r="M1293" s="53">
        <f t="shared" si="249"/>
        <v>44652</v>
      </c>
      <c r="N1293" s="8">
        <f>VLOOKUP(B1293,Assumptions!$B$6:$D$2000,3,FALSE)</f>
        <v>0.74618000000000007</v>
      </c>
      <c r="O1293" s="54">
        <f t="shared" si="250"/>
        <v>12.057806739932968</v>
      </c>
      <c r="P1293" s="31">
        <f>Assumptions!$H$15</f>
        <v>0.94496666666666673</v>
      </c>
      <c r="Q1293" s="10">
        <f t="shared" si="251"/>
        <v>11.297527442345324</v>
      </c>
    </row>
    <row r="1294" spans="2:17" x14ac:dyDescent="0.25">
      <c r="B1294" s="13">
        <v>44391</v>
      </c>
      <c r="C1294" s="16">
        <v>44682</v>
      </c>
      <c r="D1294" s="14">
        <v>8.8000000000000007</v>
      </c>
      <c r="E1294" s="18">
        <v>2205</v>
      </c>
      <c r="F1294" s="10">
        <f t="shared" si="247"/>
        <v>23.26275</v>
      </c>
      <c r="H1294" s="13">
        <v>44385</v>
      </c>
      <c r="I1294" s="29" t="s">
        <v>64</v>
      </c>
      <c r="J1294" s="17">
        <v>0.40652675806935296</v>
      </c>
      <c r="L1294" s="40" t="str">
        <f t="shared" si="248"/>
        <v>4439144682</v>
      </c>
      <c r="M1294" s="53">
        <f t="shared" si="249"/>
        <v>44682</v>
      </c>
      <c r="N1294" s="8">
        <f>VLOOKUP(B1294,Assumptions!$B$6:$D$2000,3,FALSE)</f>
        <v>0.74618000000000007</v>
      </c>
      <c r="O1294" s="54">
        <f t="shared" si="250"/>
        <v>10.662171067995928</v>
      </c>
      <c r="P1294" s="31">
        <f>Assumptions!$H$15</f>
        <v>0.94496666666666673</v>
      </c>
      <c r="Q1294" s="10">
        <f t="shared" si="251"/>
        <v>9.9786982535538868</v>
      </c>
    </row>
    <row r="1295" spans="2:17" x14ac:dyDescent="0.25">
      <c r="B1295" s="13">
        <v>44391</v>
      </c>
      <c r="C1295" s="16">
        <v>44713</v>
      </c>
      <c r="D1295" s="14">
        <v>8.2249999999999996</v>
      </c>
      <c r="E1295" s="18">
        <v>2365</v>
      </c>
      <c r="F1295" s="10">
        <f t="shared" si="247"/>
        <v>24.950749999999999</v>
      </c>
      <c r="H1295" s="13">
        <v>44385</v>
      </c>
      <c r="I1295" s="29" t="s">
        <v>65</v>
      </c>
      <c r="J1295" s="17">
        <v>0.4338831254293305</v>
      </c>
      <c r="L1295" s="40" t="str">
        <f t="shared" si="248"/>
        <v>4439144713</v>
      </c>
      <c r="M1295" s="53">
        <f t="shared" si="249"/>
        <v>44713</v>
      </c>
      <c r="N1295" s="8">
        <f>VLOOKUP(B1295,Assumptions!$B$6:$D$2000,3,FALSE)</f>
        <v>0.74618000000000007</v>
      </c>
      <c r="O1295" s="54">
        <f t="shared" si="250"/>
        <v>9.8970019362704988</v>
      </c>
      <c r="P1295" s="31">
        <f>Assumptions!$H$15</f>
        <v>0.94496666666666673</v>
      </c>
      <c r="Q1295" s="10">
        <f t="shared" si="251"/>
        <v>9.2556389297110808</v>
      </c>
    </row>
    <row r="1296" spans="2:17" x14ac:dyDescent="0.25">
      <c r="B1296" s="13">
        <v>44391</v>
      </c>
      <c r="C1296" s="16">
        <v>44743</v>
      </c>
      <c r="D1296" s="14">
        <v>8.4250000000000007</v>
      </c>
      <c r="E1296" s="18">
        <v>2458</v>
      </c>
      <c r="F1296" s="10">
        <f t="shared" si="247"/>
        <v>25.931899999999999</v>
      </c>
      <c r="H1296" s="13">
        <v>44385</v>
      </c>
      <c r="I1296" s="29" t="s">
        <v>66</v>
      </c>
      <c r="J1296" s="17">
        <v>0.42420567199251102</v>
      </c>
      <c r="L1296" s="40" t="str">
        <f t="shared" si="248"/>
        <v>4439144743</v>
      </c>
      <c r="M1296" s="53">
        <f t="shared" si="249"/>
        <v>44743</v>
      </c>
      <c r="N1296" s="8">
        <f>VLOOKUP(B1296,Assumptions!$B$6:$D$2000,3,FALSE)</f>
        <v>0.74618000000000007</v>
      </c>
      <c r="O1296" s="54">
        <f t="shared" si="250"/>
        <v>10.163353756691732</v>
      </c>
      <c r="P1296" s="31">
        <f>Assumptions!$H$15</f>
        <v>0.94496666666666673</v>
      </c>
      <c r="Q1296" s="10">
        <f t="shared" si="251"/>
        <v>9.5073325216151314</v>
      </c>
    </row>
    <row r="1297" spans="2:17" x14ac:dyDescent="0.25">
      <c r="B1297" s="13">
        <v>44391</v>
      </c>
      <c r="C1297" s="16">
        <v>44774</v>
      </c>
      <c r="D1297" s="14">
        <v>8.5749999999999993</v>
      </c>
      <c r="E1297" s="18">
        <v>2457</v>
      </c>
      <c r="F1297" s="10">
        <f t="shared" si="247"/>
        <v>25.92135</v>
      </c>
      <c r="H1297" s="13">
        <v>44385</v>
      </c>
      <c r="I1297" s="29" t="s">
        <v>67</v>
      </c>
      <c r="J1297" s="17">
        <v>0.45446946436460817</v>
      </c>
      <c r="L1297" s="40" t="str">
        <f t="shared" si="248"/>
        <v>4439144774</v>
      </c>
      <c r="M1297" s="53">
        <f t="shared" si="249"/>
        <v>44774</v>
      </c>
      <c r="N1297" s="8">
        <f>VLOOKUP(B1297,Assumptions!$B$6:$D$2000,3,FALSE)</f>
        <v>0.74618000000000007</v>
      </c>
      <c r="O1297" s="54">
        <f t="shared" si="250"/>
        <v>10.315453833973697</v>
      </c>
      <c r="P1297" s="31">
        <f>Assumptions!$H$15</f>
        <v>0.94496666666666673</v>
      </c>
      <c r="Q1297" s="10">
        <f t="shared" si="251"/>
        <v>9.6510620246440126</v>
      </c>
    </row>
    <row r="1298" spans="2:17" x14ac:dyDescent="0.25">
      <c r="B1298" s="13">
        <v>44391</v>
      </c>
      <c r="C1298" s="16">
        <v>44805</v>
      </c>
      <c r="D1298" s="14">
        <v>8.8000000000000007</v>
      </c>
      <c r="E1298" s="18">
        <v>2457</v>
      </c>
      <c r="F1298" s="10">
        <f t="shared" si="247"/>
        <v>25.92135</v>
      </c>
      <c r="H1298" s="13">
        <v>44385</v>
      </c>
      <c r="I1298" s="29" t="s">
        <v>68</v>
      </c>
      <c r="J1298" s="17">
        <v>0.52096884678458921</v>
      </c>
      <c r="L1298" s="40" t="str">
        <f t="shared" si="248"/>
        <v>4439144805</v>
      </c>
      <c r="M1298" s="53">
        <f t="shared" si="249"/>
        <v>44805</v>
      </c>
      <c r="N1298" s="8">
        <f>VLOOKUP(B1298,Assumptions!$B$6:$D$2000,3,FALSE)</f>
        <v>0.74618000000000007</v>
      </c>
      <c r="O1298" s="54">
        <f t="shared" si="250"/>
        <v>10.516796073391198</v>
      </c>
      <c r="P1298" s="31">
        <f>Assumptions!$H$15</f>
        <v>0.94496666666666673</v>
      </c>
      <c r="Q1298" s="10">
        <f t="shared" si="251"/>
        <v>9.8413237294855698</v>
      </c>
    </row>
    <row r="1299" spans="2:17" x14ac:dyDescent="0.25">
      <c r="B1299" s="13">
        <v>44391</v>
      </c>
      <c r="C1299" s="16">
        <v>44835</v>
      </c>
      <c r="D1299" s="14">
        <v>8.9749999999999996</v>
      </c>
      <c r="E1299" s="18">
        <v>1964</v>
      </c>
      <c r="F1299" s="10">
        <f t="shared" si="247"/>
        <v>20.720199999999998</v>
      </c>
      <c r="H1299" s="13">
        <v>44385</v>
      </c>
      <c r="I1299" s="29" t="s">
        <v>69</v>
      </c>
      <c r="J1299" s="17">
        <v>0.61966256417668775</v>
      </c>
      <c r="L1299" s="40" t="str">
        <f t="shared" si="248"/>
        <v>4439144835</v>
      </c>
      <c r="M1299" s="53">
        <f t="shared" si="249"/>
        <v>44835</v>
      </c>
      <c r="N1299" s="8">
        <f>VLOOKUP(B1299,Assumptions!$B$6:$D$2000,3,FALSE)</f>
        <v>0.74618000000000007</v>
      </c>
      <c r="O1299" s="54">
        <f t="shared" si="250"/>
        <v>10.613727416981344</v>
      </c>
      <c r="P1299" s="31">
        <f>Assumptions!$H$15</f>
        <v>0.94496666666666673</v>
      </c>
      <c r="Q1299" s="10">
        <f t="shared" si="251"/>
        <v>9.9329206181334726</v>
      </c>
    </row>
    <row r="1300" spans="2:17" x14ac:dyDescent="0.25">
      <c r="B1300" s="13">
        <v>44391</v>
      </c>
      <c r="C1300" s="16">
        <v>44866</v>
      </c>
      <c r="D1300" s="14">
        <v>9.4499999999999993</v>
      </c>
      <c r="E1300" s="18">
        <v>1964</v>
      </c>
      <c r="F1300" s="10">
        <f t="shared" si="247"/>
        <v>20.720199999999998</v>
      </c>
      <c r="H1300" s="13">
        <v>44385</v>
      </c>
      <c r="I1300" s="29" t="s">
        <v>70</v>
      </c>
      <c r="J1300" s="17">
        <v>0.71519663588339266</v>
      </c>
      <c r="L1300" s="40" t="str">
        <f t="shared" si="248"/>
        <v>4439144866</v>
      </c>
      <c r="M1300" s="53">
        <f t="shared" si="249"/>
        <v>44866</v>
      </c>
      <c r="N1300" s="8">
        <f>VLOOKUP(B1300,Assumptions!$B$6:$D$2000,3,FALSE)</f>
        <v>0.74618000000000007</v>
      </c>
      <c r="O1300" s="54">
        <f t="shared" si="250"/>
        <v>11.095760363929578</v>
      </c>
      <c r="P1300" s="31">
        <f>Assumptions!$H$15</f>
        <v>0.94496666666666673</v>
      </c>
      <c r="Q1300" s="10">
        <f t="shared" si="251"/>
        <v>10.388425685234655</v>
      </c>
    </row>
    <row r="1301" spans="2:17" x14ac:dyDescent="0.25">
      <c r="B1301" s="13">
        <v>44391</v>
      </c>
      <c r="C1301" s="16">
        <v>44896</v>
      </c>
      <c r="D1301" s="14">
        <v>9.9250000000000007</v>
      </c>
      <c r="E1301" s="18">
        <v>1964</v>
      </c>
      <c r="F1301" s="10">
        <f t="shared" si="247"/>
        <v>20.720199999999998</v>
      </c>
      <c r="H1301" s="13">
        <v>44385</v>
      </c>
      <c r="I1301" s="29" t="s">
        <v>71</v>
      </c>
      <c r="J1301" s="17">
        <v>0.71230211820115019</v>
      </c>
      <c r="L1301" s="40" t="str">
        <f t="shared" si="248"/>
        <v>4439144896</v>
      </c>
      <c r="M1301" s="53">
        <f t="shared" si="249"/>
        <v>44896</v>
      </c>
      <c r="N1301" s="8">
        <f>VLOOKUP(B1301,Assumptions!$B$6:$D$2000,3,FALSE)</f>
        <v>0.74618000000000007</v>
      </c>
      <c r="O1301" s="54">
        <f t="shared" si="250"/>
        <v>11.702826467927006</v>
      </c>
      <c r="P1301" s="31">
        <f>Assumptions!$H$15</f>
        <v>0.94496666666666673</v>
      </c>
      <c r="Q1301" s="10">
        <f t="shared" si="251"/>
        <v>10.962082917975424</v>
      </c>
    </row>
    <row r="1302" spans="2:17" x14ac:dyDescent="0.25">
      <c r="B1302" s="13">
        <v>44391</v>
      </c>
      <c r="C1302" s="16">
        <v>44927</v>
      </c>
      <c r="D1302" s="14">
        <v>10.175000000000001</v>
      </c>
      <c r="E1302" s="18">
        <v>2449</v>
      </c>
      <c r="F1302" s="10">
        <f t="shared" si="247"/>
        <v>25.836950000000002</v>
      </c>
      <c r="H1302" s="13">
        <v>44385</v>
      </c>
      <c r="I1302" s="29" t="s">
        <v>72</v>
      </c>
      <c r="J1302" s="17">
        <v>0.63306969431914029</v>
      </c>
      <c r="L1302" s="40" t="str">
        <f t="shared" si="248"/>
        <v>4439144927</v>
      </c>
      <c r="M1302" s="53">
        <f t="shared" si="249"/>
        <v>44927</v>
      </c>
      <c r="N1302" s="8">
        <f>VLOOKUP(B1302,Assumptions!$B$6:$D$2000,3,FALSE)</f>
        <v>0.74618000000000007</v>
      </c>
      <c r="O1302" s="54">
        <f t="shared" si="250"/>
        <v>12.121048141289188</v>
      </c>
      <c r="P1302" s="31">
        <f>Assumptions!$H$15</f>
        <v>0.94496666666666673</v>
      </c>
      <c r="Q1302" s="10">
        <f t="shared" si="251"/>
        <v>11.357288458580241</v>
      </c>
    </row>
    <row r="1303" spans="2:17" x14ac:dyDescent="0.25">
      <c r="B1303" s="13">
        <v>44391</v>
      </c>
      <c r="C1303" s="16">
        <v>44958</v>
      </c>
      <c r="D1303" s="14">
        <v>10.175000000000001</v>
      </c>
      <c r="E1303" s="18">
        <v>2449</v>
      </c>
      <c r="F1303" s="10">
        <f t="shared" si="247"/>
        <v>25.836950000000002</v>
      </c>
      <c r="H1303" s="13">
        <v>44385</v>
      </c>
      <c r="I1303" s="29" t="s">
        <v>73</v>
      </c>
      <c r="J1303" s="17">
        <v>0.608087287974858</v>
      </c>
      <c r="L1303" s="40" t="str">
        <f t="shared" si="248"/>
        <v>4439144958</v>
      </c>
      <c r="M1303" s="53">
        <f t="shared" si="249"/>
        <v>44958</v>
      </c>
      <c r="N1303" s="8">
        <f>VLOOKUP(B1303,Assumptions!$B$6:$D$2000,3,FALSE)</f>
        <v>0.74618000000000007</v>
      </c>
      <c r="O1303" s="54">
        <f t="shared" si="250"/>
        <v>12.152783119462734</v>
      </c>
      <c r="P1303" s="31">
        <f>Assumptions!$H$15</f>
        <v>0.94496666666666673</v>
      </c>
      <c r="Q1303" s="10">
        <f t="shared" si="251"/>
        <v>11.387276955121637</v>
      </c>
    </row>
    <row r="1304" spans="2:17" x14ac:dyDescent="0.25">
      <c r="B1304" s="13">
        <v>44391</v>
      </c>
      <c r="C1304" s="16">
        <v>44986</v>
      </c>
      <c r="D1304" s="14">
        <v>9.7249999999999996</v>
      </c>
      <c r="E1304" s="18">
        <v>2449</v>
      </c>
      <c r="F1304" s="10">
        <f t="shared" si="247"/>
        <v>25.836950000000002</v>
      </c>
      <c r="H1304" s="13">
        <v>44385</v>
      </c>
      <c r="I1304" s="29" t="s">
        <v>74</v>
      </c>
      <c r="J1304" s="17">
        <v>0.54121901580275555</v>
      </c>
      <c r="L1304" s="40" t="str">
        <f t="shared" si="248"/>
        <v>4439144986</v>
      </c>
      <c r="M1304" s="53">
        <f t="shared" si="249"/>
        <v>44986</v>
      </c>
      <c r="N1304" s="8">
        <f>VLOOKUP(B1304,Assumptions!$B$6:$D$2000,3,FALSE)</f>
        <v>0.74618000000000007</v>
      </c>
      <c r="O1304" s="54">
        <f t="shared" si="250"/>
        <v>11.666093532693015</v>
      </c>
      <c r="P1304" s="31">
        <f>Assumptions!$H$15</f>
        <v>0.94496666666666673</v>
      </c>
      <c r="Q1304" s="10">
        <f t="shared" si="251"/>
        <v>10.927371518610478</v>
      </c>
    </row>
    <row r="1305" spans="2:17" x14ac:dyDescent="0.25">
      <c r="B1305" s="13">
        <v>44391</v>
      </c>
      <c r="C1305" s="16">
        <v>45017</v>
      </c>
      <c r="D1305" s="14">
        <v>7.4</v>
      </c>
      <c r="E1305" s="18">
        <v>1802</v>
      </c>
      <c r="F1305" s="10">
        <f t="shared" si="247"/>
        <v>19.011099999999999</v>
      </c>
      <c r="H1305" s="13">
        <v>44385</v>
      </c>
      <c r="I1305" s="29" t="s">
        <v>75</v>
      </c>
      <c r="J1305" s="17">
        <v>0.42492158758610582</v>
      </c>
      <c r="L1305" s="40" t="str">
        <f t="shared" si="248"/>
        <v>4439145017</v>
      </c>
      <c r="M1305" s="53">
        <f t="shared" si="249"/>
        <v>45017</v>
      </c>
      <c r="N1305" s="8">
        <f>VLOOKUP(B1305,Assumptions!$B$6:$D$2000,3,FALSE)</f>
        <v>0.74618000000000007</v>
      </c>
      <c r="O1305" s="54">
        <f t="shared" si="250"/>
        <v>8.8603939158726739</v>
      </c>
      <c r="P1305" s="31">
        <f>Assumptions!$H$15</f>
        <v>0.94496666666666673</v>
      </c>
      <c r="Q1305" s="10">
        <f t="shared" si="251"/>
        <v>8.2760789040358151</v>
      </c>
    </row>
    <row r="1306" spans="2:17" x14ac:dyDescent="0.25">
      <c r="B1306" s="13">
        <v>44391</v>
      </c>
      <c r="C1306" s="16">
        <v>45047</v>
      </c>
      <c r="D1306" s="14">
        <v>7.0250000000000004</v>
      </c>
      <c r="E1306" s="18">
        <v>1802</v>
      </c>
      <c r="F1306" s="10">
        <f t="shared" si="247"/>
        <v>19.011099999999999</v>
      </c>
      <c r="H1306" s="13">
        <v>44385</v>
      </c>
      <c r="I1306" s="29" t="s">
        <v>76</v>
      </c>
      <c r="J1306" s="17">
        <v>0.37537127546898319</v>
      </c>
      <c r="L1306" s="40" t="str">
        <f t="shared" si="248"/>
        <v>4439145047</v>
      </c>
      <c r="M1306" s="53">
        <f t="shared" si="249"/>
        <v>45047</v>
      </c>
      <c r="N1306" s="8">
        <f>VLOOKUP(B1306,Assumptions!$B$6:$D$2000,3,FALSE)</f>
        <v>0.74618000000000007</v>
      </c>
      <c r="O1306" s="54">
        <f t="shared" si="250"/>
        <v>8.4469774259149393</v>
      </c>
      <c r="P1306" s="31">
        <f>Assumptions!$H$15</f>
        <v>0.94496666666666673</v>
      </c>
      <c r="Q1306" s="10">
        <f t="shared" si="251"/>
        <v>7.8854141015754209</v>
      </c>
    </row>
    <row r="1307" spans="2:17" x14ac:dyDescent="0.25">
      <c r="B1307" s="13">
        <v>44391</v>
      </c>
      <c r="C1307" s="16">
        <v>45078</v>
      </c>
      <c r="D1307" s="14">
        <v>6.8</v>
      </c>
      <c r="E1307" s="18">
        <v>1802</v>
      </c>
      <c r="F1307" s="10">
        <f t="shared" si="247"/>
        <v>19.011099999999999</v>
      </c>
      <c r="H1307" s="13">
        <v>44385</v>
      </c>
      <c r="I1307" s="29" t="s">
        <v>77</v>
      </c>
      <c r="J1307" s="17">
        <v>0.38611742690884476</v>
      </c>
      <c r="L1307" s="40" t="str">
        <f t="shared" si="248"/>
        <v>4439145078</v>
      </c>
      <c r="M1307" s="53">
        <f t="shared" si="249"/>
        <v>45078</v>
      </c>
      <c r="N1307" s="8">
        <f>VLOOKUP(B1307,Assumptions!$B$6:$D$2000,3,FALSE)</f>
        <v>0.74618000000000007</v>
      </c>
      <c r="O1307" s="54">
        <f t="shared" si="250"/>
        <v>8.147510718531322</v>
      </c>
      <c r="P1307" s="31">
        <f>Assumptions!$H$15</f>
        <v>0.94496666666666673</v>
      </c>
      <c r="Q1307" s="10">
        <f t="shared" si="251"/>
        <v>7.6024280453214814</v>
      </c>
    </row>
    <row r="1308" spans="2:17" x14ac:dyDescent="0.25">
      <c r="B1308" s="13">
        <v>44391</v>
      </c>
      <c r="C1308" s="16">
        <v>45108</v>
      </c>
      <c r="D1308" s="14">
        <v>6.8</v>
      </c>
      <c r="E1308" s="18">
        <v>1802</v>
      </c>
      <c r="F1308" s="10">
        <f t="shared" si="247"/>
        <v>19.011099999999999</v>
      </c>
      <c r="H1308" s="13">
        <v>44385</v>
      </c>
      <c r="I1308" s="29" t="s">
        <v>78</v>
      </c>
      <c r="J1308" s="17">
        <v>0.38163799250184227</v>
      </c>
      <c r="L1308" s="40" t="str">
        <f t="shared" si="248"/>
        <v>4439145108</v>
      </c>
      <c r="M1308" s="53">
        <f t="shared" si="249"/>
        <v>45108</v>
      </c>
      <c r="N1308" s="8">
        <f>VLOOKUP(B1308,Assumptions!$B$6:$D$2000,3,FALSE)</f>
        <v>0.74618000000000007</v>
      </c>
      <c r="O1308" s="54">
        <f t="shared" si="250"/>
        <v>8.1532009131097389</v>
      </c>
      <c r="P1308" s="31">
        <f>Assumptions!$H$15</f>
        <v>0.94496666666666673</v>
      </c>
      <c r="Q1308" s="10">
        <f t="shared" si="251"/>
        <v>7.6078050895249332</v>
      </c>
    </row>
    <row r="1309" spans="2:17" x14ac:dyDescent="0.25">
      <c r="B1309" s="13">
        <v>44407</v>
      </c>
      <c r="C1309" s="16">
        <v>44440</v>
      </c>
      <c r="D1309" s="14">
        <v>15.35</v>
      </c>
      <c r="E1309" s="18">
        <v>10353</v>
      </c>
      <c r="F1309" s="10">
        <f t="shared" si="247"/>
        <v>109.22414999999999</v>
      </c>
      <c r="H1309" s="13">
        <v>44406</v>
      </c>
      <c r="I1309" s="29">
        <v>44440</v>
      </c>
      <c r="J1309" s="17">
        <v>0.76200302228950323</v>
      </c>
      <c r="L1309" s="40" t="str">
        <f t="shared" si="248"/>
        <v>4440744440</v>
      </c>
      <c r="M1309" s="53">
        <f t="shared" si="249"/>
        <v>44440</v>
      </c>
      <c r="N1309" s="8">
        <f>VLOOKUP(B1309,Assumptions!$B$6:$D$2000,3,FALSE)</f>
        <v>0.73699999999999988</v>
      </c>
      <c r="O1309" s="54">
        <f t="shared" ref="O1309:O1332" si="252">(D1309-J1309)/N1309/mmbtu_gj</f>
        <v>18.761852492441498</v>
      </c>
      <c r="P1309" s="31">
        <f>Assumptions!$H$15</f>
        <v>0.94496666666666673</v>
      </c>
      <c r="Q1309" s="10">
        <f t="shared" ref="Q1309:Q1332" si="253">(O1309-opex_2017)*P1309-transport_2017</f>
        <v>17.632627210274137</v>
      </c>
    </row>
    <row r="1310" spans="2:17" x14ac:dyDescent="0.25">
      <c r="B1310" s="13">
        <v>44407</v>
      </c>
      <c r="C1310" s="16">
        <v>44470</v>
      </c>
      <c r="D1310" s="14">
        <v>15.875</v>
      </c>
      <c r="E1310" s="18">
        <v>10383</v>
      </c>
      <c r="F1310" s="10">
        <f t="shared" si="247"/>
        <v>109.54065</v>
      </c>
      <c r="H1310" s="13">
        <v>44406</v>
      </c>
      <c r="I1310" s="29">
        <v>44470</v>
      </c>
      <c r="J1310" s="17">
        <v>0.86542180315742345</v>
      </c>
      <c r="L1310" s="40" t="str">
        <f t="shared" si="248"/>
        <v>4440744470</v>
      </c>
      <c r="M1310" s="53">
        <f t="shared" si="249"/>
        <v>44470</v>
      </c>
      <c r="N1310" s="8">
        <f>VLOOKUP(B1310,Assumptions!$B$6:$D$2000,3,FALSE)</f>
        <v>0.73699999999999988</v>
      </c>
      <c r="O1310" s="54">
        <f t="shared" si="252"/>
        <v>19.304054733024984</v>
      </c>
      <c r="P1310" s="31">
        <f>Assumptions!$H$15</f>
        <v>0.94496666666666673</v>
      </c>
      <c r="Q1310" s="10">
        <f t="shared" si="253"/>
        <v>18.144990254217511</v>
      </c>
    </row>
    <row r="1311" spans="2:17" x14ac:dyDescent="0.25">
      <c r="B1311" s="13">
        <v>44407</v>
      </c>
      <c r="C1311" s="16">
        <v>44501</v>
      </c>
      <c r="D1311" s="14">
        <v>16.3</v>
      </c>
      <c r="E1311" s="18">
        <v>6706</v>
      </c>
      <c r="F1311" s="10">
        <f t="shared" si="247"/>
        <v>70.7483</v>
      </c>
      <c r="H1311" s="13">
        <v>44406</v>
      </c>
      <c r="I1311" s="29">
        <v>44501</v>
      </c>
      <c r="J1311" s="17">
        <v>0.9876078662500416</v>
      </c>
      <c r="L1311" s="40" t="str">
        <f t="shared" si="248"/>
        <v>4440744501</v>
      </c>
      <c r="M1311" s="53">
        <f t="shared" si="249"/>
        <v>44501</v>
      </c>
      <c r="N1311" s="8">
        <f>VLOOKUP(B1311,Assumptions!$B$6:$D$2000,3,FALSE)</f>
        <v>0.73699999999999988</v>
      </c>
      <c r="O1311" s="54">
        <f t="shared" si="252"/>
        <v>19.693508502832621</v>
      </c>
      <c r="P1311" s="31">
        <f>Assumptions!$H$15</f>
        <v>0.94496666666666673</v>
      </c>
      <c r="Q1311" s="10">
        <f t="shared" si="253"/>
        <v>18.513011084893403</v>
      </c>
    </row>
    <row r="1312" spans="2:17" x14ac:dyDescent="0.25">
      <c r="B1312" s="13">
        <v>44407</v>
      </c>
      <c r="C1312" s="16">
        <v>44531</v>
      </c>
      <c r="D1312" s="14">
        <v>16.725000000000001</v>
      </c>
      <c r="E1312" s="18">
        <v>6785</v>
      </c>
      <c r="F1312" s="10">
        <f t="shared" si="247"/>
        <v>71.58175</v>
      </c>
      <c r="H1312" s="13">
        <v>44406</v>
      </c>
      <c r="I1312" s="29">
        <v>44531</v>
      </c>
      <c r="J1312" s="17">
        <v>1.0024086017056386</v>
      </c>
      <c r="L1312" s="40" t="str">
        <f t="shared" si="248"/>
        <v>4440744531</v>
      </c>
      <c r="M1312" s="53">
        <f t="shared" si="249"/>
        <v>44531</v>
      </c>
      <c r="N1312" s="8">
        <f>VLOOKUP(B1312,Assumptions!$B$6:$D$2000,3,FALSE)</f>
        <v>0.73699999999999988</v>
      </c>
      <c r="O1312" s="54">
        <f t="shared" si="252"/>
        <v>20.221072232496756</v>
      </c>
      <c r="P1312" s="31">
        <f>Assumptions!$H$15</f>
        <v>0.94496666666666673</v>
      </c>
      <c r="Q1312" s="10">
        <f t="shared" si="253"/>
        <v>19.011541223968354</v>
      </c>
    </row>
    <row r="1313" spans="2:17" x14ac:dyDescent="0.25">
      <c r="B1313" s="13">
        <v>44407</v>
      </c>
      <c r="C1313" s="16">
        <v>44562</v>
      </c>
      <c r="D1313" s="14">
        <v>16.925000000000001</v>
      </c>
      <c r="E1313" s="18">
        <v>5711</v>
      </c>
      <c r="F1313" s="10">
        <f t="shared" si="247"/>
        <v>60.251049999999999</v>
      </c>
      <c r="H1313" s="13">
        <v>44406</v>
      </c>
      <c r="I1313" s="29">
        <v>44562</v>
      </c>
      <c r="J1313" s="17">
        <v>0.84542060316909962</v>
      </c>
      <c r="L1313" s="40" t="str">
        <f t="shared" si="248"/>
        <v>4440744562</v>
      </c>
      <c r="M1313" s="53">
        <f t="shared" si="249"/>
        <v>44562</v>
      </c>
      <c r="N1313" s="8">
        <f>VLOOKUP(B1313,Assumptions!$B$6:$D$2000,3,FALSE)</f>
        <v>0.73699999999999988</v>
      </c>
      <c r="O1313" s="54">
        <f t="shared" si="252"/>
        <v>20.680200115532941</v>
      </c>
      <c r="P1313" s="31">
        <f>Assumptions!$H$15</f>
        <v>0.94496666666666673</v>
      </c>
      <c r="Q1313" s="10">
        <f t="shared" si="253"/>
        <v>19.445401769174783</v>
      </c>
    </row>
    <row r="1314" spans="2:17" x14ac:dyDescent="0.25">
      <c r="B1314" s="13">
        <v>44407</v>
      </c>
      <c r="C1314" s="16">
        <v>44593</v>
      </c>
      <c r="D1314" s="14">
        <v>16.95</v>
      </c>
      <c r="E1314" s="18">
        <v>4509</v>
      </c>
      <c r="F1314" s="10">
        <f t="shared" si="247"/>
        <v>47.569949999999999</v>
      </c>
      <c r="H1314" s="13">
        <v>44406</v>
      </c>
      <c r="I1314" s="29">
        <v>44593</v>
      </c>
      <c r="J1314" s="17">
        <v>0.75173508471845141</v>
      </c>
      <c r="L1314" s="40" t="str">
        <f t="shared" si="248"/>
        <v>4440744593</v>
      </c>
      <c r="M1314" s="53">
        <f t="shared" si="249"/>
        <v>44593</v>
      </c>
      <c r="N1314" s="8">
        <f>VLOOKUP(B1314,Assumptions!$B$6:$D$2000,3,FALSE)</f>
        <v>0.73699999999999988</v>
      </c>
      <c r="O1314" s="54">
        <f t="shared" si="252"/>
        <v>20.83284342863222</v>
      </c>
      <c r="P1314" s="31">
        <f>Assumptions!$H$15</f>
        <v>0.94496666666666673</v>
      </c>
      <c r="Q1314" s="10">
        <f t="shared" si="253"/>
        <v>19.589644611943164</v>
      </c>
    </row>
    <row r="1315" spans="2:17" x14ac:dyDescent="0.25">
      <c r="B1315" s="13">
        <v>44407</v>
      </c>
      <c r="C1315" s="16">
        <v>44621</v>
      </c>
      <c r="D1315" s="14">
        <v>14.05</v>
      </c>
      <c r="E1315" s="18">
        <v>3976</v>
      </c>
      <c r="F1315" s="10">
        <f t="shared" si="247"/>
        <v>41.946800000000003</v>
      </c>
      <c r="H1315" s="13">
        <v>44406</v>
      </c>
      <c r="I1315" s="29">
        <v>44621</v>
      </c>
      <c r="J1315" s="17">
        <v>0.623087930925038</v>
      </c>
      <c r="L1315" s="40" t="str">
        <f t="shared" si="248"/>
        <v>4440744621</v>
      </c>
      <c r="M1315" s="53">
        <f t="shared" si="249"/>
        <v>44621</v>
      </c>
      <c r="N1315" s="8">
        <f>VLOOKUP(B1315,Assumptions!$B$6:$D$2000,3,FALSE)</f>
        <v>0.73699999999999988</v>
      </c>
      <c r="O1315" s="54">
        <f t="shared" si="252"/>
        <v>17.268562918807469</v>
      </c>
      <c r="P1315" s="31">
        <f>Assumptions!$H$15</f>
        <v>0.94496666666666673</v>
      </c>
      <c r="Q1315" s="10">
        <f t="shared" si="253"/>
        <v>16.2215183395091</v>
      </c>
    </row>
    <row r="1316" spans="2:17" x14ac:dyDescent="0.25">
      <c r="B1316" s="13">
        <v>44407</v>
      </c>
      <c r="C1316" s="16">
        <v>44652</v>
      </c>
      <c r="D1316" s="14">
        <v>10.65</v>
      </c>
      <c r="E1316" s="18">
        <v>3419</v>
      </c>
      <c r="F1316" s="10">
        <f t="shared" si="247"/>
        <v>36.070450000000001</v>
      </c>
      <c r="H1316" s="13">
        <v>44406</v>
      </c>
      <c r="I1316" s="29">
        <v>44652</v>
      </c>
      <c r="J1316" s="17">
        <v>0.49996805545752326</v>
      </c>
      <c r="L1316" s="40" t="str">
        <f t="shared" si="248"/>
        <v>4440744652</v>
      </c>
      <c r="M1316" s="53">
        <f t="shared" si="249"/>
        <v>44652</v>
      </c>
      <c r="N1316" s="8">
        <f>VLOOKUP(B1316,Assumptions!$B$6:$D$2000,3,FALSE)</f>
        <v>0.73699999999999988</v>
      </c>
      <c r="O1316" s="54">
        <f t="shared" si="252"/>
        <v>13.05411582056432</v>
      </c>
      <c r="P1316" s="31">
        <f>Assumptions!$H$15</f>
        <v>0.94496666666666673</v>
      </c>
      <c r="Q1316" s="10">
        <f t="shared" si="253"/>
        <v>12.239006313239265</v>
      </c>
    </row>
    <row r="1317" spans="2:17" x14ac:dyDescent="0.25">
      <c r="B1317" s="13">
        <v>44407</v>
      </c>
      <c r="C1317" s="16">
        <v>44682</v>
      </c>
      <c r="D1317" s="14">
        <v>9.4499999999999993</v>
      </c>
      <c r="E1317" s="18">
        <v>2626</v>
      </c>
      <c r="F1317" s="10">
        <f t="shared" si="247"/>
        <v>27.7043</v>
      </c>
      <c r="H1317" s="13">
        <v>44406</v>
      </c>
      <c r="I1317" s="29">
        <v>44682</v>
      </c>
      <c r="J1317" s="17">
        <v>0.42083935560134256</v>
      </c>
      <c r="L1317" s="40" t="str">
        <f t="shared" si="248"/>
        <v>4440744682</v>
      </c>
      <c r="M1317" s="53">
        <f t="shared" si="249"/>
        <v>44682</v>
      </c>
      <c r="N1317" s="8">
        <f>VLOOKUP(B1317,Assumptions!$B$6:$D$2000,3,FALSE)</f>
        <v>0.73699999999999988</v>
      </c>
      <c r="O1317" s="54">
        <f t="shared" si="252"/>
        <v>11.61254560167537</v>
      </c>
      <c r="P1317" s="31">
        <f>Assumptions!$H$15</f>
        <v>0.94496666666666673</v>
      </c>
      <c r="Q1317" s="10">
        <f t="shared" si="253"/>
        <v>10.876770508729836</v>
      </c>
    </row>
    <row r="1318" spans="2:17" x14ac:dyDescent="0.25">
      <c r="B1318" s="13">
        <v>44407</v>
      </c>
      <c r="C1318" s="16">
        <v>44713</v>
      </c>
      <c r="D1318" s="14">
        <v>9</v>
      </c>
      <c r="E1318" s="18">
        <v>2746</v>
      </c>
      <c r="F1318" s="10">
        <f t="shared" si="247"/>
        <v>28.970300000000002</v>
      </c>
      <c r="H1318" s="13">
        <v>44406</v>
      </c>
      <c r="I1318" s="29">
        <v>44713</v>
      </c>
      <c r="J1318" s="17">
        <v>0.44522657217326406</v>
      </c>
      <c r="L1318" s="40" t="str">
        <f t="shared" si="248"/>
        <v>4440744713</v>
      </c>
      <c r="M1318" s="53">
        <f t="shared" si="249"/>
        <v>44713</v>
      </c>
      <c r="N1318" s="8">
        <f>VLOOKUP(B1318,Assumptions!$B$6:$D$2000,3,FALSE)</f>
        <v>0.73699999999999988</v>
      </c>
      <c r="O1318" s="54">
        <f t="shared" si="252"/>
        <v>11.002428736747206</v>
      </c>
      <c r="P1318" s="31">
        <f>Assumptions!$H$15</f>
        <v>0.94496666666666673</v>
      </c>
      <c r="Q1318" s="10">
        <f t="shared" si="253"/>
        <v>10.300230408601552</v>
      </c>
    </row>
    <row r="1319" spans="2:17" x14ac:dyDescent="0.25">
      <c r="B1319" s="13">
        <v>44407</v>
      </c>
      <c r="C1319" s="16">
        <v>44743</v>
      </c>
      <c r="D1319" s="14">
        <v>9.15</v>
      </c>
      <c r="E1319" s="18">
        <v>2788</v>
      </c>
      <c r="F1319" s="10">
        <f t="shared" si="247"/>
        <v>29.413399999999999</v>
      </c>
      <c r="H1319" s="13">
        <v>44406</v>
      </c>
      <c r="I1319" s="29">
        <v>44743</v>
      </c>
      <c r="J1319" s="17">
        <v>0.43528780556115348</v>
      </c>
      <c r="L1319" s="40" t="str">
        <f t="shared" si="248"/>
        <v>4440744743</v>
      </c>
      <c r="M1319" s="53">
        <f t="shared" si="249"/>
        <v>44743</v>
      </c>
      <c r="N1319" s="8">
        <f>VLOOKUP(B1319,Assumptions!$B$6:$D$2000,3,FALSE)</f>
        <v>0.73699999999999988</v>
      </c>
      <c r="O1319" s="54">
        <f t="shared" si="252"/>
        <v>11.208128501532213</v>
      </c>
      <c r="P1319" s="31">
        <f>Assumptions!$H$15</f>
        <v>0.94496666666666673</v>
      </c>
      <c r="Q1319" s="10">
        <f t="shared" si="253"/>
        <v>10.494609829664558</v>
      </c>
    </row>
    <row r="1320" spans="2:17" x14ac:dyDescent="0.25">
      <c r="B1320" s="13">
        <v>44407</v>
      </c>
      <c r="C1320" s="16">
        <v>44774</v>
      </c>
      <c r="D1320" s="14">
        <v>9.2249999999999996</v>
      </c>
      <c r="E1320" s="18">
        <v>2787</v>
      </c>
      <c r="F1320" s="10">
        <f t="shared" si="247"/>
        <v>29.402850000000001</v>
      </c>
      <c r="H1320" s="13">
        <v>44406</v>
      </c>
      <c r="I1320" s="29">
        <v>44774</v>
      </c>
      <c r="J1320" s="17">
        <v>0.46780781143944117</v>
      </c>
      <c r="L1320" s="40" t="str">
        <f t="shared" si="248"/>
        <v>4440744774</v>
      </c>
      <c r="M1320" s="53">
        <f t="shared" si="249"/>
        <v>44774</v>
      </c>
      <c r="N1320" s="8">
        <f>VLOOKUP(B1320,Assumptions!$B$6:$D$2000,3,FALSE)</f>
        <v>0.73699999999999988</v>
      </c>
      <c r="O1320" s="54">
        <f t="shared" si="252"/>
        <v>11.262762690503401</v>
      </c>
      <c r="P1320" s="31">
        <f>Assumptions!$H$15</f>
        <v>0.94496666666666673</v>
      </c>
      <c r="Q1320" s="10">
        <f t="shared" si="253"/>
        <v>10.546237317102698</v>
      </c>
    </row>
    <row r="1321" spans="2:17" x14ac:dyDescent="0.25">
      <c r="B1321" s="13">
        <v>44407</v>
      </c>
      <c r="C1321" s="16">
        <v>44805</v>
      </c>
      <c r="D1321" s="14">
        <v>9.375</v>
      </c>
      <c r="E1321" s="18">
        <v>2787</v>
      </c>
      <c r="F1321" s="10">
        <f t="shared" si="247"/>
        <v>29.402850000000001</v>
      </c>
      <c r="H1321" s="13">
        <v>44406</v>
      </c>
      <c r="I1321" s="29">
        <v>44805</v>
      </c>
      <c r="J1321" s="17">
        <v>0.53364669488170824</v>
      </c>
      <c r="L1321" s="40" t="str">
        <f t="shared" si="248"/>
        <v>4440744805</v>
      </c>
      <c r="M1321" s="53">
        <f t="shared" si="249"/>
        <v>44805</v>
      </c>
      <c r="N1321" s="8">
        <f>VLOOKUP(B1321,Assumptions!$B$6:$D$2000,3,FALSE)</f>
        <v>0.73699999999999988</v>
      </c>
      <c r="O1321" s="54">
        <f t="shared" si="252"/>
        <v>11.371003626998519</v>
      </c>
      <c r="P1321" s="31">
        <f>Assumptions!$H$15</f>
        <v>0.94496666666666673</v>
      </c>
      <c r="Q1321" s="10">
        <f t="shared" si="253"/>
        <v>10.648521394059369</v>
      </c>
    </row>
    <row r="1322" spans="2:17" x14ac:dyDescent="0.25">
      <c r="B1322" s="13">
        <v>44407</v>
      </c>
      <c r="C1322" s="16">
        <v>44835</v>
      </c>
      <c r="D1322" s="14">
        <v>9.75</v>
      </c>
      <c r="E1322" s="18">
        <v>2016</v>
      </c>
      <c r="F1322" s="10">
        <f t="shared" si="247"/>
        <v>21.268799999999999</v>
      </c>
      <c r="H1322" s="13">
        <v>44406</v>
      </c>
      <c r="I1322" s="29">
        <v>44835</v>
      </c>
      <c r="J1322" s="17">
        <v>0.63745939297029031</v>
      </c>
      <c r="L1322" s="40" t="str">
        <f t="shared" si="248"/>
        <v>4440744835</v>
      </c>
      <c r="M1322" s="53">
        <f t="shared" si="249"/>
        <v>44835</v>
      </c>
      <c r="N1322" s="8">
        <f>VLOOKUP(B1322,Assumptions!$B$6:$D$2000,3,FALSE)</f>
        <v>0.73699999999999988</v>
      </c>
      <c r="O1322" s="54">
        <f t="shared" si="252"/>
        <v>11.719781883811933</v>
      </c>
      <c r="P1322" s="31">
        <f>Assumptions!$H$15</f>
        <v>0.94496666666666673</v>
      </c>
      <c r="Q1322" s="10">
        <f t="shared" si="253"/>
        <v>10.978105220806151</v>
      </c>
    </row>
    <row r="1323" spans="2:17" x14ac:dyDescent="0.25">
      <c r="B1323" s="13">
        <v>44407</v>
      </c>
      <c r="C1323" s="16">
        <v>44866</v>
      </c>
      <c r="D1323" s="14">
        <v>10.225</v>
      </c>
      <c r="E1323" s="18">
        <v>2016</v>
      </c>
      <c r="F1323" s="10">
        <f t="shared" si="247"/>
        <v>21.268799999999999</v>
      </c>
      <c r="H1323" s="13">
        <v>44406</v>
      </c>
      <c r="I1323" s="29">
        <v>44866</v>
      </c>
      <c r="J1323" s="17">
        <v>0.73321862007522254</v>
      </c>
      <c r="L1323" s="40" t="str">
        <f t="shared" si="248"/>
        <v>4440744866</v>
      </c>
      <c r="M1323" s="53">
        <f t="shared" si="249"/>
        <v>44866</v>
      </c>
      <c r="N1323" s="8">
        <f>VLOOKUP(B1323,Assumptions!$B$6:$D$2000,3,FALSE)</f>
        <v>0.73699999999999988</v>
      </c>
      <c r="O1323" s="54">
        <f t="shared" si="252"/>
        <v>12.207529410154887</v>
      </c>
      <c r="P1323" s="31">
        <f>Assumptions!$H$15</f>
        <v>0.94496666666666673</v>
      </c>
      <c r="Q1323" s="10">
        <f t="shared" si="253"/>
        <v>11.439010374949364</v>
      </c>
    </row>
    <row r="1324" spans="2:17" x14ac:dyDescent="0.25">
      <c r="B1324" s="13">
        <v>44407</v>
      </c>
      <c r="C1324" s="16">
        <v>44896</v>
      </c>
      <c r="D1324" s="14">
        <v>10.7</v>
      </c>
      <c r="E1324" s="18">
        <v>2016</v>
      </c>
      <c r="F1324" s="10">
        <f t="shared" si="247"/>
        <v>21.268799999999999</v>
      </c>
      <c r="H1324" s="13">
        <v>44406</v>
      </c>
      <c r="I1324" s="29">
        <v>44896</v>
      </c>
      <c r="J1324" s="17">
        <v>0.73021120628274372</v>
      </c>
      <c r="L1324" s="40" t="str">
        <f t="shared" si="248"/>
        <v>4440744896</v>
      </c>
      <c r="M1324" s="53">
        <f t="shared" si="249"/>
        <v>44896</v>
      </c>
      <c r="N1324" s="8">
        <f>VLOOKUP(B1324,Assumptions!$B$6:$D$2000,3,FALSE)</f>
        <v>0.73699999999999988</v>
      </c>
      <c r="O1324" s="54">
        <f t="shared" si="252"/>
        <v>12.822302267701463</v>
      </c>
      <c r="P1324" s="31">
        <f>Assumptions!$H$15</f>
        <v>0.94496666666666673</v>
      </c>
      <c r="Q1324" s="10">
        <f t="shared" si="253"/>
        <v>12.019950232902294</v>
      </c>
    </row>
    <row r="1325" spans="2:17" x14ac:dyDescent="0.25">
      <c r="B1325" s="13">
        <v>44407</v>
      </c>
      <c r="C1325" s="16">
        <v>44927</v>
      </c>
      <c r="D1325" s="14">
        <v>10.75</v>
      </c>
      <c r="E1325" s="18">
        <v>2472</v>
      </c>
      <c r="F1325" s="10">
        <f t="shared" si="247"/>
        <v>26.079599999999999</v>
      </c>
      <c r="H1325" s="13">
        <v>44406</v>
      </c>
      <c r="I1325" s="29">
        <v>44927</v>
      </c>
      <c r="J1325" s="17">
        <v>0.64707290472024526</v>
      </c>
      <c r="L1325" s="40" t="str">
        <f t="shared" si="248"/>
        <v>4440744927</v>
      </c>
      <c r="M1325" s="53">
        <f t="shared" si="249"/>
        <v>44927</v>
      </c>
      <c r="N1325" s="8">
        <f>VLOOKUP(B1325,Assumptions!$B$6:$D$2000,3,FALSE)</f>
        <v>0.73699999999999988</v>
      </c>
      <c r="O1325" s="54">
        <f t="shared" si="252"/>
        <v>12.993533532612368</v>
      </c>
      <c r="P1325" s="31">
        <f>Assumptions!$H$15</f>
        <v>0.94496666666666673</v>
      </c>
      <c r="Q1325" s="10">
        <f t="shared" si="253"/>
        <v>12.181758070534269</v>
      </c>
    </row>
    <row r="1326" spans="2:17" x14ac:dyDescent="0.25">
      <c r="B1326" s="13">
        <v>44407</v>
      </c>
      <c r="C1326" s="16">
        <v>44958</v>
      </c>
      <c r="D1326" s="14">
        <v>10.75</v>
      </c>
      <c r="E1326" s="18">
        <v>2472</v>
      </c>
      <c r="F1326" s="10">
        <f t="shared" si="247"/>
        <v>26.079599999999999</v>
      </c>
      <c r="H1326" s="13">
        <v>44406</v>
      </c>
      <c r="I1326" s="29">
        <v>44958</v>
      </c>
      <c r="J1326" s="17">
        <v>0.62216555017537212</v>
      </c>
      <c r="L1326" s="40" t="str">
        <f t="shared" si="248"/>
        <v>4440744958</v>
      </c>
      <c r="M1326" s="53">
        <f t="shared" si="249"/>
        <v>44958</v>
      </c>
      <c r="N1326" s="8">
        <f>VLOOKUP(B1326,Assumptions!$B$6:$D$2000,3,FALSE)</f>
        <v>0.73699999999999988</v>
      </c>
      <c r="O1326" s="54">
        <f t="shared" si="252"/>
        <v>13.025567273273396</v>
      </c>
      <c r="P1326" s="31">
        <f>Assumptions!$H$15</f>
        <v>0.94496666666666673</v>
      </c>
      <c r="Q1326" s="10">
        <f t="shared" si="253"/>
        <v>12.212028887667584</v>
      </c>
    </row>
    <row r="1327" spans="2:17" x14ac:dyDescent="0.25">
      <c r="B1327" s="13">
        <v>44407</v>
      </c>
      <c r="C1327" s="16">
        <v>44986</v>
      </c>
      <c r="D1327" s="14">
        <v>10.3</v>
      </c>
      <c r="E1327" s="18">
        <v>2472</v>
      </c>
      <c r="F1327" s="10">
        <f t="shared" si="247"/>
        <v>26.079599999999999</v>
      </c>
      <c r="H1327" s="13">
        <v>44406</v>
      </c>
      <c r="I1327" s="29">
        <v>44986</v>
      </c>
      <c r="J1327" s="17">
        <v>0.5553723298026787</v>
      </c>
      <c r="L1327" s="40" t="str">
        <f t="shared" si="248"/>
        <v>4440744986</v>
      </c>
      <c r="M1327" s="53">
        <f t="shared" si="249"/>
        <v>44986</v>
      </c>
      <c r="N1327" s="8">
        <f>VLOOKUP(B1327,Assumptions!$B$6:$D$2000,3,FALSE)</f>
        <v>0.73699999999999988</v>
      </c>
      <c r="O1327" s="54">
        <f t="shared" si="252"/>
        <v>12.53271900325686</v>
      </c>
      <c r="P1327" s="31">
        <f>Assumptions!$H$15</f>
        <v>0.94496666666666673</v>
      </c>
      <c r="Q1327" s="10">
        <f t="shared" si="253"/>
        <v>11.746303700777625</v>
      </c>
    </row>
    <row r="1328" spans="2:17" x14ac:dyDescent="0.25">
      <c r="B1328" s="13">
        <v>44407</v>
      </c>
      <c r="C1328" s="16">
        <v>45017</v>
      </c>
      <c r="D1328" s="14">
        <v>7.8250000000000002</v>
      </c>
      <c r="E1328" s="18">
        <v>1812</v>
      </c>
      <c r="F1328" s="10">
        <f t="shared" si="247"/>
        <v>19.116599999999998</v>
      </c>
      <c r="H1328" s="13">
        <v>44406</v>
      </c>
      <c r="I1328" s="29">
        <v>45017</v>
      </c>
      <c r="J1328" s="17">
        <v>0.43749754015395165</v>
      </c>
      <c r="L1328" s="40" t="str">
        <f t="shared" si="248"/>
        <v>4440745017</v>
      </c>
      <c r="M1328" s="53">
        <f t="shared" si="249"/>
        <v>45017</v>
      </c>
      <c r="N1328" s="8">
        <f>VLOOKUP(B1328,Assumptions!$B$6:$D$2000,3,FALSE)</f>
        <v>0.73699999999999988</v>
      </c>
      <c r="O1328" s="54">
        <f t="shared" si="252"/>
        <v>9.5011831748359246</v>
      </c>
      <c r="P1328" s="31">
        <f>Assumptions!$H$15</f>
        <v>0.94496666666666673</v>
      </c>
      <c r="Q1328" s="10">
        <f t="shared" si="253"/>
        <v>8.881603394114121</v>
      </c>
    </row>
    <row r="1329" spans="2:17" x14ac:dyDescent="0.25">
      <c r="B1329" s="13">
        <v>44407</v>
      </c>
      <c r="C1329" s="16">
        <v>45047</v>
      </c>
      <c r="D1329" s="14">
        <v>7.45</v>
      </c>
      <c r="E1329" s="18">
        <v>1812</v>
      </c>
      <c r="F1329" s="10">
        <f t="shared" si="247"/>
        <v>19.116599999999998</v>
      </c>
      <c r="H1329" s="13">
        <v>44406</v>
      </c>
      <c r="I1329" s="29">
        <v>45047</v>
      </c>
      <c r="J1329" s="17">
        <v>0.38670791811321431</v>
      </c>
      <c r="L1329" s="40" t="str">
        <f t="shared" si="248"/>
        <v>4440745047</v>
      </c>
      <c r="M1329" s="53">
        <f t="shared" si="249"/>
        <v>45047</v>
      </c>
      <c r="N1329" s="8">
        <f>VLOOKUP(B1329,Assumptions!$B$6:$D$2000,3,FALSE)</f>
        <v>0.73699999999999988</v>
      </c>
      <c r="O1329" s="54">
        <f t="shared" si="252"/>
        <v>9.0842111054637886</v>
      </c>
      <c r="P1329" s="31">
        <f>Assumptions!$H$15</f>
        <v>0.94496666666666673</v>
      </c>
      <c r="Q1329" s="10">
        <f t="shared" si="253"/>
        <v>8.4875786876264332</v>
      </c>
    </row>
    <row r="1330" spans="2:17" x14ac:dyDescent="0.25">
      <c r="B1330" s="13">
        <v>44407</v>
      </c>
      <c r="C1330" s="16">
        <v>45078</v>
      </c>
      <c r="D1330" s="14">
        <v>7.2249999999999996</v>
      </c>
      <c r="E1330" s="18">
        <v>1812</v>
      </c>
      <c r="F1330" s="10">
        <f t="shared" si="247"/>
        <v>19.116599999999998</v>
      </c>
      <c r="H1330" s="13">
        <v>44406</v>
      </c>
      <c r="I1330" s="29">
        <v>45078</v>
      </c>
      <c r="J1330" s="17">
        <v>0.39745406955307583</v>
      </c>
      <c r="L1330" s="40" t="str">
        <f t="shared" si="248"/>
        <v>4440745078</v>
      </c>
      <c r="M1330" s="53">
        <f t="shared" si="249"/>
        <v>45078</v>
      </c>
      <c r="N1330" s="8">
        <f>VLOOKUP(B1330,Assumptions!$B$6:$D$2000,3,FALSE)</f>
        <v>0.73699999999999988</v>
      </c>
      <c r="O1330" s="54">
        <f t="shared" si="252"/>
        <v>8.7810142700289067</v>
      </c>
      <c r="P1330" s="31">
        <f>Assumptions!$H$15</f>
        <v>0.94496666666666673</v>
      </c>
      <c r="Q1330" s="10">
        <f t="shared" si="253"/>
        <v>8.2010677847016495</v>
      </c>
    </row>
    <row r="1331" spans="2:17" x14ac:dyDescent="0.25">
      <c r="B1331" s="13">
        <v>44407</v>
      </c>
      <c r="C1331" s="16">
        <v>45108</v>
      </c>
      <c r="D1331" s="14">
        <v>7.2249999999999996</v>
      </c>
      <c r="E1331" s="18">
        <v>1812</v>
      </c>
      <c r="F1331" s="10">
        <f t="shared" si="247"/>
        <v>19.116599999999998</v>
      </c>
      <c r="H1331" s="13">
        <v>44406</v>
      </c>
      <c r="I1331" s="29">
        <v>45108</v>
      </c>
      <c r="J1331" s="17">
        <v>0.39346279025335401</v>
      </c>
      <c r="L1331" s="40" t="str">
        <f t="shared" si="248"/>
        <v>4440745108</v>
      </c>
      <c r="M1331" s="53">
        <f t="shared" si="249"/>
        <v>45108</v>
      </c>
      <c r="N1331" s="8">
        <f>VLOOKUP(B1331,Assumptions!$B$6:$D$2000,3,FALSE)</f>
        <v>0.73699999999999988</v>
      </c>
      <c r="O1331" s="54">
        <f t="shared" si="252"/>
        <v>8.7861475171492565</v>
      </c>
      <c r="P1331" s="31">
        <f>Assumptions!$H$15</f>
        <v>0.94496666666666673</v>
      </c>
      <c r="Q1331" s="10">
        <f t="shared" si="253"/>
        <v>8.2059185321221442</v>
      </c>
    </row>
    <row r="1332" spans="2:17" x14ac:dyDescent="0.25">
      <c r="B1332" s="13">
        <v>44407</v>
      </c>
      <c r="C1332" s="16">
        <v>45139</v>
      </c>
      <c r="D1332" s="14">
        <v>7.3</v>
      </c>
      <c r="E1332" s="18">
        <v>1812</v>
      </c>
      <c r="F1332" s="10">
        <f t="shared" si="247"/>
        <v>19.116599999999998</v>
      </c>
      <c r="H1332" s="13">
        <v>44406</v>
      </c>
      <c r="I1332" s="29">
        <v>45139</v>
      </c>
      <c r="J1332" s="17">
        <v>0.42393046979601673</v>
      </c>
      <c r="L1332" s="40" t="str">
        <f t="shared" si="248"/>
        <v>4440745139</v>
      </c>
      <c r="M1332" s="53">
        <f t="shared" si="249"/>
        <v>45139</v>
      </c>
      <c r="N1332" s="8">
        <f>VLOOKUP(B1332,Assumptions!$B$6:$D$2000,3,FALSE)</f>
        <v>0.73699999999999988</v>
      </c>
      <c r="O1332" s="54">
        <f t="shared" si="252"/>
        <v>8.8434212353192905</v>
      </c>
      <c r="P1332" s="31">
        <f>Assumptions!$H$15</f>
        <v>0.94496666666666673</v>
      </c>
      <c r="Q1332" s="10">
        <f t="shared" si="253"/>
        <v>8.260040286668886</v>
      </c>
    </row>
    <row r="1333" spans="2:17" x14ac:dyDescent="0.25">
      <c r="B1333" s="13">
        <v>44421</v>
      </c>
      <c r="C1333" s="16">
        <v>44440</v>
      </c>
      <c r="D1333" s="14">
        <v>15.654999999999999</v>
      </c>
      <c r="E1333" s="18">
        <v>10603</v>
      </c>
      <c r="F1333" s="10">
        <f t="shared" ref="F1333:F1356" si="254">E1333*10000*mmbtu_gj/1000000</f>
        <v>111.86165</v>
      </c>
      <c r="H1333" s="13">
        <v>44420</v>
      </c>
      <c r="I1333" s="29" t="s">
        <v>56</v>
      </c>
      <c r="J1333" s="17">
        <v>0.78039201460743612</v>
      </c>
      <c r="L1333" s="40" t="str">
        <f t="shared" si="248"/>
        <v>4442144440</v>
      </c>
      <c r="M1333" s="53">
        <f t="shared" ref="M1333:M1380" si="255">IF(C1333="",NA(),C1333)</f>
        <v>44440</v>
      </c>
      <c r="N1333" s="8">
        <f>VLOOKUP(B1333,Assumptions!$B$6:$D$2000,3,FALSE)</f>
        <v>0.73453999999999997</v>
      </c>
      <c r="O1333" s="54">
        <f t="shared" ref="O1333:O1380" si="256">(D1333-J1333)/N1333/mmbtu_gj</f>
        <v>19.194536020534972</v>
      </c>
      <c r="P1333" s="31">
        <f>Assumptions!$H$15</f>
        <v>0.94496666666666673</v>
      </c>
      <c r="Q1333" s="10">
        <f t="shared" ref="Q1333:Q1380" si="257">(O1333-opex_2017)*P1333-transport_2017</f>
        <v>18.041498721538201</v>
      </c>
    </row>
    <row r="1334" spans="2:17" x14ac:dyDescent="0.25">
      <c r="B1334" s="13">
        <v>44421</v>
      </c>
      <c r="C1334" s="16">
        <v>44470</v>
      </c>
      <c r="D1334" s="14">
        <v>17.079999999999998</v>
      </c>
      <c r="E1334" s="18">
        <v>10765</v>
      </c>
      <c r="F1334" s="10">
        <f t="shared" si="254"/>
        <v>113.57075</v>
      </c>
      <c r="H1334" s="13">
        <v>44420</v>
      </c>
      <c r="I1334" s="29" t="s">
        <v>57</v>
      </c>
      <c r="J1334" s="17">
        <v>0.90887441978984618</v>
      </c>
      <c r="L1334" s="40" t="str">
        <f t="shared" si="248"/>
        <v>4442144470</v>
      </c>
      <c r="M1334" s="53">
        <f t="shared" si="255"/>
        <v>44470</v>
      </c>
      <c r="N1334" s="8">
        <f>VLOOKUP(B1334,Assumptions!$B$6:$D$2000,3,FALSE)</f>
        <v>0.73453999999999997</v>
      </c>
      <c r="O1334" s="54">
        <f t="shared" si="256"/>
        <v>20.867592123890613</v>
      </c>
      <c r="P1334" s="31">
        <f>Assumptions!$H$15</f>
        <v>0.94496666666666673</v>
      </c>
      <c r="Q1334" s="10">
        <f t="shared" si="257"/>
        <v>19.622480970672502</v>
      </c>
    </row>
    <row r="1335" spans="2:17" x14ac:dyDescent="0.25">
      <c r="B1335" s="13">
        <v>44421</v>
      </c>
      <c r="C1335" s="16">
        <v>44501</v>
      </c>
      <c r="D1335" s="14">
        <v>17.975000000000001</v>
      </c>
      <c r="E1335" s="18">
        <v>8104</v>
      </c>
      <c r="F1335" s="10">
        <f t="shared" si="254"/>
        <v>85.497200000000007</v>
      </c>
      <c r="H1335" s="13">
        <v>44420</v>
      </c>
      <c r="I1335" s="29" t="s">
        <v>58</v>
      </c>
      <c r="J1335" s="17">
        <v>1.0442604999277645</v>
      </c>
      <c r="L1335" s="40" t="str">
        <f t="shared" si="248"/>
        <v>4442144501</v>
      </c>
      <c r="M1335" s="53">
        <f t="shared" si="255"/>
        <v>44501</v>
      </c>
      <c r="N1335" s="8">
        <f>VLOOKUP(B1335,Assumptions!$B$6:$D$2000,3,FALSE)</f>
        <v>0.73453999999999997</v>
      </c>
      <c r="O1335" s="54">
        <f t="shared" si="256"/>
        <v>21.847815384954774</v>
      </c>
      <c r="P1335" s="31">
        <f>Assumptions!$H$15</f>
        <v>0.94496666666666673</v>
      </c>
      <c r="Q1335" s="10">
        <f t="shared" si="257"/>
        <v>20.548759278269433</v>
      </c>
    </row>
    <row r="1336" spans="2:17" x14ac:dyDescent="0.25">
      <c r="B1336" s="13">
        <v>44421</v>
      </c>
      <c r="C1336" s="16">
        <v>44531</v>
      </c>
      <c r="D1336" s="14">
        <v>18.649999999999999</v>
      </c>
      <c r="E1336" s="18">
        <v>7779</v>
      </c>
      <c r="F1336" s="10">
        <f t="shared" si="254"/>
        <v>82.068449999999999</v>
      </c>
      <c r="H1336" s="13">
        <v>44420</v>
      </c>
      <c r="I1336" s="29" t="s">
        <v>59</v>
      </c>
      <c r="J1336" s="17">
        <v>1.0677666938668093</v>
      </c>
      <c r="L1336" s="40" t="str">
        <f t="shared" si="248"/>
        <v>4442144531</v>
      </c>
      <c r="M1336" s="53">
        <f t="shared" si="255"/>
        <v>44531</v>
      </c>
      <c r="N1336" s="8">
        <f>VLOOKUP(B1336,Assumptions!$B$6:$D$2000,3,FALSE)</f>
        <v>0.73453999999999997</v>
      </c>
      <c r="O1336" s="54">
        <f t="shared" si="256"/>
        <v>22.688517966150389</v>
      </c>
      <c r="P1336" s="31">
        <f>Assumptions!$H$15</f>
        <v>0.94496666666666673</v>
      </c>
      <c r="Q1336" s="10">
        <f t="shared" si="257"/>
        <v>21.343195194079915</v>
      </c>
    </row>
    <row r="1337" spans="2:17" x14ac:dyDescent="0.25">
      <c r="B1337" s="13">
        <v>44421</v>
      </c>
      <c r="C1337" s="16">
        <v>44562</v>
      </c>
      <c r="D1337" s="14">
        <v>18.774999999999999</v>
      </c>
      <c r="E1337" s="18">
        <v>7118</v>
      </c>
      <c r="F1337" s="10">
        <f t="shared" si="254"/>
        <v>75.094899999999996</v>
      </c>
      <c r="H1337" s="13">
        <v>44420</v>
      </c>
      <c r="I1337" s="29" t="s">
        <v>60</v>
      </c>
      <c r="J1337" s="17">
        <v>0.89670842319304778</v>
      </c>
      <c r="L1337" s="40" t="str">
        <f t="shared" si="248"/>
        <v>4442144562</v>
      </c>
      <c r="M1337" s="53">
        <f t="shared" si="255"/>
        <v>44562</v>
      </c>
      <c r="N1337" s="8">
        <f>VLOOKUP(B1337,Assumptions!$B$6:$D$2000,3,FALSE)</f>
        <v>0.73453999999999997</v>
      </c>
      <c r="O1337" s="54">
        <f t="shared" si="256"/>
        <v>23.070558363195165</v>
      </c>
      <c r="P1337" s="31">
        <f>Assumptions!$H$15</f>
        <v>0.94496666666666673</v>
      </c>
      <c r="Q1337" s="10">
        <f t="shared" si="257"/>
        <v>21.704210634607328</v>
      </c>
    </row>
    <row r="1338" spans="2:17" x14ac:dyDescent="0.25">
      <c r="B1338" s="13">
        <v>44421</v>
      </c>
      <c r="C1338" s="16">
        <v>44593</v>
      </c>
      <c r="D1338" s="14">
        <v>18.875</v>
      </c>
      <c r="E1338" s="18">
        <v>6154</v>
      </c>
      <c r="F1338" s="10">
        <f t="shared" si="254"/>
        <v>64.924699999999987</v>
      </c>
      <c r="H1338" s="13">
        <v>44420</v>
      </c>
      <c r="I1338" s="29" t="s">
        <v>61</v>
      </c>
      <c r="J1338" s="17">
        <v>0.80467670709576733</v>
      </c>
      <c r="L1338" s="40" t="str">
        <f t="shared" si="248"/>
        <v>4442144593</v>
      </c>
      <c r="M1338" s="53">
        <f t="shared" si="255"/>
        <v>44593</v>
      </c>
      <c r="N1338" s="8">
        <f>VLOOKUP(B1338,Assumptions!$B$6:$D$2000,3,FALSE)</f>
        <v>0.73453999999999997</v>
      </c>
      <c r="O1338" s="54">
        <f t="shared" si="256"/>
        <v>23.318360503280754</v>
      </c>
      <c r="P1338" s="31">
        <f>Assumptions!$H$15</f>
        <v>0.94496666666666673</v>
      </c>
      <c r="Q1338" s="10">
        <f t="shared" si="257"/>
        <v>21.938375396916875</v>
      </c>
    </row>
    <row r="1339" spans="2:17" x14ac:dyDescent="0.25">
      <c r="B1339" s="13">
        <v>44421</v>
      </c>
      <c r="C1339" s="16">
        <v>44621</v>
      </c>
      <c r="D1339" s="14">
        <v>15.525</v>
      </c>
      <c r="E1339" s="18">
        <v>3631</v>
      </c>
      <c r="F1339" s="10">
        <f t="shared" si="254"/>
        <v>38.307049999999997</v>
      </c>
      <c r="H1339" s="13">
        <v>44420</v>
      </c>
      <c r="I1339" s="29" t="s">
        <v>62</v>
      </c>
      <c r="J1339" s="17">
        <v>0.65687466345562728</v>
      </c>
      <c r="L1339" s="40" t="str">
        <f t="shared" si="248"/>
        <v>4442144621</v>
      </c>
      <c r="M1339" s="53">
        <f t="shared" si="255"/>
        <v>44621</v>
      </c>
      <c r="N1339" s="8">
        <f>VLOOKUP(B1339,Assumptions!$B$6:$D$2000,3,FALSE)</f>
        <v>0.73453999999999997</v>
      </c>
      <c r="O1339" s="54">
        <f t="shared" si="256"/>
        <v>19.186170661464853</v>
      </c>
      <c r="P1339" s="31">
        <f>Assumptions!$H$15</f>
        <v>0.94496666666666673</v>
      </c>
      <c r="Q1339" s="10">
        <f t="shared" si="257"/>
        <v>18.03359373606224</v>
      </c>
    </row>
    <row r="1340" spans="2:17" x14ac:dyDescent="0.25">
      <c r="B1340" s="13">
        <v>44421</v>
      </c>
      <c r="C1340" s="16">
        <v>44652</v>
      </c>
      <c r="D1340" s="14">
        <v>12.185</v>
      </c>
      <c r="E1340" s="18">
        <v>3863</v>
      </c>
      <c r="F1340" s="10">
        <f t="shared" si="254"/>
        <v>40.754649999999998</v>
      </c>
      <c r="H1340" s="13">
        <v>44420</v>
      </c>
      <c r="I1340" s="29" t="s">
        <v>63</v>
      </c>
      <c r="J1340" s="17">
        <v>0.53278199157956518</v>
      </c>
      <c r="L1340" s="40" t="str">
        <f t="shared" si="248"/>
        <v>4442144652</v>
      </c>
      <c r="M1340" s="53">
        <f t="shared" si="255"/>
        <v>44652</v>
      </c>
      <c r="N1340" s="8">
        <f>VLOOKUP(B1340,Assumptions!$B$6:$D$2000,3,FALSE)</f>
        <v>0.73453999999999997</v>
      </c>
      <c r="O1340" s="54">
        <f t="shared" si="256"/>
        <v>15.036289931230051</v>
      </c>
      <c r="P1340" s="31">
        <f>Assumptions!$H$15</f>
        <v>0.94496666666666673</v>
      </c>
      <c r="Q1340" s="10">
        <f t="shared" si="257"/>
        <v>14.112094775348025</v>
      </c>
    </row>
    <row r="1341" spans="2:17" x14ac:dyDescent="0.25">
      <c r="B1341" s="13">
        <v>44421</v>
      </c>
      <c r="C1341" s="16">
        <v>44682</v>
      </c>
      <c r="D1341" s="14">
        <v>11.06</v>
      </c>
      <c r="E1341" s="18">
        <v>2846</v>
      </c>
      <c r="F1341" s="10">
        <f t="shared" si="254"/>
        <v>30.025300000000001</v>
      </c>
      <c r="H1341" s="13">
        <v>44420</v>
      </c>
      <c r="I1341" s="29" t="s">
        <v>64</v>
      </c>
      <c r="J1341" s="17">
        <v>0.46431150321543985</v>
      </c>
      <c r="L1341" s="40" t="str">
        <f t="shared" si="248"/>
        <v>4442144682</v>
      </c>
      <c r="M1341" s="53">
        <f t="shared" si="255"/>
        <v>44682</v>
      </c>
      <c r="N1341" s="8">
        <f>VLOOKUP(B1341,Assumptions!$B$6:$D$2000,3,FALSE)</f>
        <v>0.73453999999999997</v>
      </c>
      <c r="O1341" s="54">
        <f t="shared" si="256"/>
        <v>13.672919966269069</v>
      </c>
      <c r="P1341" s="31">
        <f>Assumptions!$H$15</f>
        <v>0.94496666666666673</v>
      </c>
      <c r="Q1341" s="10">
        <f t="shared" si="257"/>
        <v>12.823755604125395</v>
      </c>
    </row>
    <row r="1342" spans="2:17" x14ac:dyDescent="0.25">
      <c r="B1342" s="13">
        <v>44421</v>
      </c>
      <c r="C1342" s="16">
        <v>44713</v>
      </c>
      <c r="D1342" s="14">
        <v>10.635</v>
      </c>
      <c r="E1342" s="18">
        <v>2807</v>
      </c>
      <c r="F1342" s="10">
        <f t="shared" si="254"/>
        <v>29.613849999999999</v>
      </c>
      <c r="H1342" s="13">
        <v>44420</v>
      </c>
      <c r="I1342" s="29" t="s">
        <v>65</v>
      </c>
      <c r="J1342" s="17">
        <v>0.48049611366171785</v>
      </c>
      <c r="L1342" s="40" t="str">
        <f t="shared" si="248"/>
        <v>4442144713</v>
      </c>
      <c r="M1342" s="53">
        <f t="shared" si="255"/>
        <v>44713</v>
      </c>
      <c r="N1342" s="8">
        <f>VLOOKUP(B1342,Assumptions!$B$6:$D$2000,3,FALSE)</f>
        <v>0.73453999999999997</v>
      </c>
      <c r="O1342" s="54">
        <f t="shared" si="256"/>
        <v>13.103605204815658</v>
      </c>
      <c r="P1342" s="31">
        <f>Assumptions!$H$15</f>
        <v>0.94496666666666673</v>
      </c>
      <c r="Q1342" s="10">
        <f t="shared" si="257"/>
        <v>12.285772131710637</v>
      </c>
    </row>
    <row r="1343" spans="2:17" x14ac:dyDescent="0.25">
      <c r="B1343" s="13">
        <v>44421</v>
      </c>
      <c r="C1343" s="16">
        <v>44743</v>
      </c>
      <c r="D1343" s="14">
        <v>10.785</v>
      </c>
      <c r="E1343" s="18">
        <v>2822</v>
      </c>
      <c r="F1343" s="10">
        <f t="shared" si="254"/>
        <v>29.772099999999998</v>
      </c>
      <c r="H1343" s="13">
        <v>44420</v>
      </c>
      <c r="I1343" s="29" t="s">
        <v>66</v>
      </c>
      <c r="J1343" s="17">
        <v>0.48177790419520866</v>
      </c>
      <c r="L1343" s="40" t="str">
        <f t="shared" si="248"/>
        <v>4442144743</v>
      </c>
      <c r="M1343" s="53">
        <f t="shared" si="255"/>
        <v>44743</v>
      </c>
      <c r="N1343" s="8">
        <f>VLOOKUP(B1343,Assumptions!$B$6:$D$2000,3,FALSE)</f>
        <v>0.73453999999999997</v>
      </c>
      <c r="O1343" s="54">
        <f t="shared" si="256"/>
        <v>13.295514600432513</v>
      </c>
      <c r="P1343" s="31">
        <f>Assumptions!$H$15</f>
        <v>0.94496666666666673</v>
      </c>
      <c r="Q1343" s="10">
        <f t="shared" si="257"/>
        <v>12.467120113588711</v>
      </c>
    </row>
    <row r="1344" spans="2:17" x14ac:dyDescent="0.25">
      <c r="B1344" s="13">
        <v>44421</v>
      </c>
      <c r="C1344" s="16">
        <v>44774</v>
      </c>
      <c r="D1344" s="14">
        <v>10.885</v>
      </c>
      <c r="E1344" s="18">
        <v>2822</v>
      </c>
      <c r="F1344" s="10">
        <f t="shared" si="254"/>
        <v>29.772099999999998</v>
      </c>
      <c r="H1344" s="13">
        <v>44420</v>
      </c>
      <c r="I1344" s="29" t="s">
        <v>67</v>
      </c>
      <c r="J1344" s="17">
        <v>0.50318562006473766</v>
      </c>
      <c r="L1344" s="40" t="str">
        <f t="shared" si="248"/>
        <v>4442144774</v>
      </c>
      <c r="M1344" s="53">
        <f t="shared" si="255"/>
        <v>44774</v>
      </c>
      <c r="N1344" s="8">
        <f>VLOOKUP(B1344,Assumptions!$B$6:$D$2000,3,FALSE)</f>
        <v>0.73453999999999997</v>
      </c>
      <c r="O1344" s="54">
        <f t="shared" si="256"/>
        <v>13.396931890229993</v>
      </c>
      <c r="P1344" s="31">
        <f>Assumptions!$H$15</f>
        <v>0.94496666666666673</v>
      </c>
      <c r="Q1344" s="10">
        <f t="shared" si="257"/>
        <v>12.562956071871003</v>
      </c>
    </row>
    <row r="1345" spans="2:17" x14ac:dyDescent="0.25">
      <c r="B1345" s="13">
        <v>44421</v>
      </c>
      <c r="C1345" s="16">
        <v>44805</v>
      </c>
      <c r="D1345" s="14">
        <v>10.91</v>
      </c>
      <c r="E1345" s="18">
        <v>2822</v>
      </c>
      <c r="F1345" s="10">
        <f t="shared" si="254"/>
        <v>29.772099999999998</v>
      </c>
      <c r="H1345" s="13">
        <v>44420</v>
      </c>
      <c r="I1345" s="29" t="s">
        <v>68</v>
      </c>
      <c r="J1345" s="17">
        <v>0.55966752750556659</v>
      </c>
      <c r="L1345" s="40" t="str">
        <f t="shared" si="248"/>
        <v>4442144805</v>
      </c>
      <c r="M1345" s="53">
        <f t="shared" si="255"/>
        <v>44805</v>
      </c>
      <c r="N1345" s="8">
        <f>VLOOKUP(B1345,Assumptions!$B$6:$D$2000,3,FALSE)</f>
        <v>0.73453999999999997</v>
      </c>
      <c r="O1345" s="54">
        <f t="shared" si="256"/>
        <v>13.356306913292007</v>
      </c>
      <c r="P1345" s="31">
        <f>Assumptions!$H$15</f>
        <v>0.94496666666666673</v>
      </c>
      <c r="Q1345" s="10">
        <f t="shared" si="257"/>
        <v>12.524566822830504</v>
      </c>
    </row>
    <row r="1346" spans="2:17" x14ac:dyDescent="0.25">
      <c r="B1346" s="13">
        <v>44421</v>
      </c>
      <c r="C1346" s="16">
        <v>44835</v>
      </c>
      <c r="D1346" s="14">
        <v>11.363</v>
      </c>
      <c r="E1346" s="18">
        <v>2061</v>
      </c>
      <c r="F1346" s="10">
        <f t="shared" si="254"/>
        <v>21.743549999999999</v>
      </c>
      <c r="H1346" s="13">
        <v>44420</v>
      </c>
      <c r="I1346" s="29" t="s">
        <v>69</v>
      </c>
      <c r="J1346" s="17">
        <v>0.66112172491818133</v>
      </c>
      <c r="L1346" s="40" t="str">
        <f t="shared" si="248"/>
        <v>4442144835</v>
      </c>
      <c r="M1346" s="53">
        <f t="shared" si="255"/>
        <v>44835</v>
      </c>
      <c r="N1346" s="8">
        <f>VLOOKUP(B1346,Assumptions!$B$6:$D$2000,3,FALSE)</f>
        <v>0.73453999999999997</v>
      </c>
      <c r="O1346" s="54">
        <f t="shared" si="256"/>
        <v>13.809949696836822</v>
      </c>
      <c r="P1346" s="31">
        <f>Assumptions!$H$15</f>
        <v>0.94496666666666673</v>
      </c>
      <c r="Q1346" s="10">
        <f t="shared" si="257"/>
        <v>12.953244131854238</v>
      </c>
    </row>
    <row r="1347" spans="2:17" x14ac:dyDescent="0.25">
      <c r="B1347" s="13">
        <v>44421</v>
      </c>
      <c r="C1347" s="16">
        <v>44866</v>
      </c>
      <c r="D1347" s="14">
        <v>11.813000000000001</v>
      </c>
      <c r="E1347" s="18">
        <v>2016</v>
      </c>
      <c r="F1347" s="10">
        <f t="shared" si="254"/>
        <v>21.268799999999999</v>
      </c>
      <c r="H1347" s="13">
        <v>44420</v>
      </c>
      <c r="I1347" s="29" t="s">
        <v>70</v>
      </c>
      <c r="J1347" s="17">
        <v>0.75661795231406104</v>
      </c>
      <c r="L1347" s="40" t="str">
        <f t="shared" si="248"/>
        <v>4442144866</v>
      </c>
      <c r="M1347" s="53">
        <f t="shared" si="255"/>
        <v>44866</v>
      </c>
      <c r="N1347" s="8">
        <f>VLOOKUP(B1347,Assumptions!$B$6:$D$2000,3,FALSE)</f>
        <v>0.73453999999999997</v>
      </c>
      <c r="O1347" s="54">
        <f t="shared" si="256"/>
        <v>14.267409512876862</v>
      </c>
      <c r="P1347" s="31">
        <f>Assumptions!$H$15</f>
        <v>0.94496666666666673</v>
      </c>
      <c r="Q1347" s="10">
        <f t="shared" si="257"/>
        <v>13.38552840935154</v>
      </c>
    </row>
    <row r="1348" spans="2:17" x14ac:dyDescent="0.25">
      <c r="B1348" s="13">
        <v>44421</v>
      </c>
      <c r="C1348" s="16">
        <v>44896</v>
      </c>
      <c r="D1348" s="14">
        <v>12.263</v>
      </c>
      <c r="E1348" s="18">
        <v>2016</v>
      </c>
      <c r="F1348" s="10">
        <f t="shared" si="254"/>
        <v>21.268799999999999</v>
      </c>
      <c r="H1348" s="13">
        <v>44420</v>
      </c>
      <c r="I1348" s="29" t="s">
        <v>71</v>
      </c>
      <c r="J1348" s="17">
        <v>0.75368559032099136</v>
      </c>
      <c r="L1348" s="40" t="str">
        <f t="shared" si="248"/>
        <v>4442144896</v>
      </c>
      <c r="M1348" s="53">
        <f t="shared" si="255"/>
        <v>44896</v>
      </c>
      <c r="N1348" s="8">
        <f>VLOOKUP(B1348,Assumptions!$B$6:$D$2000,3,FALSE)</f>
        <v>0.73453999999999997</v>
      </c>
      <c r="O1348" s="54">
        <f t="shared" si="256"/>
        <v>14.851883842935147</v>
      </c>
      <c r="P1348" s="31">
        <f>Assumptions!$H$15</f>
        <v>0.94496666666666673</v>
      </c>
      <c r="Q1348" s="10">
        <f t="shared" si="257"/>
        <v>13.93783716877895</v>
      </c>
    </row>
    <row r="1349" spans="2:17" x14ac:dyDescent="0.25">
      <c r="B1349" s="13">
        <v>44421</v>
      </c>
      <c r="C1349" s="16">
        <v>44927</v>
      </c>
      <c r="D1349" s="14">
        <v>12.263</v>
      </c>
      <c r="E1349" s="18">
        <v>2593</v>
      </c>
      <c r="F1349" s="10">
        <f t="shared" si="254"/>
        <v>27.35615</v>
      </c>
      <c r="H1349" s="13">
        <v>44420</v>
      </c>
      <c r="I1349" s="29" t="s">
        <v>72</v>
      </c>
      <c r="J1349" s="17">
        <v>0.6701341854506222</v>
      </c>
      <c r="L1349" s="40" t="str">
        <f t="shared" ref="L1349:L1380" si="258">B1349&amp;M1349</f>
        <v>4442144927</v>
      </c>
      <c r="M1349" s="53">
        <f t="shared" si="255"/>
        <v>44927</v>
      </c>
      <c r="N1349" s="8">
        <f>VLOOKUP(B1349,Assumptions!$B$6:$D$2000,3,FALSE)</f>
        <v>0.73453999999999997</v>
      </c>
      <c r="O1349" s="54">
        <f t="shared" si="256"/>
        <v>14.959700496115218</v>
      </c>
      <c r="P1349" s="31">
        <f>Assumptions!$H$15</f>
        <v>0.94496666666666673</v>
      </c>
      <c r="Q1349" s="10">
        <f t="shared" si="257"/>
        <v>14.039720312145679</v>
      </c>
    </row>
    <row r="1350" spans="2:17" x14ac:dyDescent="0.25">
      <c r="B1350" s="13">
        <v>44421</v>
      </c>
      <c r="C1350" s="16">
        <v>44958</v>
      </c>
      <c r="D1350" s="14">
        <v>12.263</v>
      </c>
      <c r="E1350" s="18">
        <v>2593</v>
      </c>
      <c r="F1350" s="10">
        <f t="shared" si="254"/>
        <v>27.35615</v>
      </c>
      <c r="H1350" s="13">
        <v>44420</v>
      </c>
      <c r="I1350" s="29" t="s">
        <v>73</v>
      </c>
      <c r="J1350" s="17">
        <v>0.64522683090574895</v>
      </c>
      <c r="L1350" s="40" t="str">
        <f t="shared" si="258"/>
        <v>4442144958</v>
      </c>
      <c r="M1350" s="53">
        <f t="shared" si="255"/>
        <v>44958</v>
      </c>
      <c r="N1350" s="8">
        <f>VLOOKUP(B1350,Assumptions!$B$6:$D$2000,3,FALSE)</f>
        <v>0.73453999999999997</v>
      </c>
      <c r="O1350" s="54">
        <f t="shared" si="256"/>
        <v>14.991841518887536</v>
      </c>
      <c r="P1350" s="31">
        <f>Assumptions!$H$15</f>
        <v>0.94496666666666673</v>
      </c>
      <c r="Q1350" s="10">
        <f t="shared" si="257"/>
        <v>14.070092507298094</v>
      </c>
    </row>
    <row r="1351" spans="2:17" x14ac:dyDescent="0.25">
      <c r="B1351" s="13">
        <v>44421</v>
      </c>
      <c r="C1351" s="16">
        <v>44986</v>
      </c>
      <c r="D1351" s="14">
        <v>11.888</v>
      </c>
      <c r="E1351" s="18">
        <v>2593</v>
      </c>
      <c r="F1351" s="10">
        <f t="shared" si="254"/>
        <v>27.35615</v>
      </c>
      <c r="H1351" s="13">
        <v>44420</v>
      </c>
      <c r="I1351" s="29" t="s">
        <v>74</v>
      </c>
      <c r="J1351" s="17">
        <v>0.57967292045666952</v>
      </c>
      <c r="L1351" s="40" t="str">
        <f t="shared" si="258"/>
        <v>4442144986</v>
      </c>
      <c r="M1351" s="53">
        <f t="shared" si="255"/>
        <v>44986</v>
      </c>
      <c r="N1351" s="8">
        <f>VLOOKUP(B1351,Assumptions!$B$6:$D$2000,3,FALSE)</f>
        <v>0.73453999999999997</v>
      </c>
      <c r="O1351" s="54">
        <f t="shared" si="256"/>
        <v>14.592525172659668</v>
      </c>
      <c r="P1351" s="31">
        <f>Assumptions!$H$15</f>
        <v>0.94496666666666673</v>
      </c>
      <c r="Q1351" s="10">
        <f t="shared" si="257"/>
        <v>13.692751870657633</v>
      </c>
    </row>
    <row r="1352" spans="2:17" x14ac:dyDescent="0.25">
      <c r="B1352" s="13">
        <v>44421</v>
      </c>
      <c r="C1352" s="16">
        <v>45017</v>
      </c>
      <c r="D1352" s="14">
        <v>8.5879999999999992</v>
      </c>
      <c r="E1352" s="18">
        <v>2000</v>
      </c>
      <c r="F1352" s="10">
        <f t="shared" si="254"/>
        <v>21.1</v>
      </c>
      <c r="H1352" s="13">
        <v>44420</v>
      </c>
      <c r="I1352" s="29" t="s">
        <v>75</v>
      </c>
      <c r="J1352" s="17">
        <v>0.44651330841669101</v>
      </c>
      <c r="L1352" s="40" t="str">
        <f t="shared" si="258"/>
        <v>4442145017</v>
      </c>
      <c r="M1352" s="53">
        <f t="shared" si="255"/>
        <v>45017</v>
      </c>
      <c r="N1352" s="8">
        <f>VLOOKUP(B1352,Assumptions!$B$6:$D$2000,3,FALSE)</f>
        <v>0.73453999999999997</v>
      </c>
      <c r="O1352" s="54">
        <f t="shared" si="256"/>
        <v>10.505961549760979</v>
      </c>
      <c r="P1352" s="31">
        <f>Assumptions!$H$15</f>
        <v>0.94496666666666673</v>
      </c>
      <c r="Q1352" s="10">
        <f t="shared" si="257"/>
        <v>9.8310854658058009</v>
      </c>
    </row>
    <row r="1353" spans="2:17" x14ac:dyDescent="0.25">
      <c r="B1353" s="13">
        <v>44421</v>
      </c>
      <c r="C1353" s="16">
        <v>45047</v>
      </c>
      <c r="D1353" s="14">
        <v>8.1379999999999999</v>
      </c>
      <c r="E1353" s="18">
        <v>2000</v>
      </c>
      <c r="F1353" s="10">
        <f t="shared" si="254"/>
        <v>21.1</v>
      </c>
      <c r="H1353" s="13">
        <v>44420</v>
      </c>
      <c r="I1353" s="29" t="s">
        <v>76</v>
      </c>
      <c r="J1353" s="17">
        <v>0.39448437645233975</v>
      </c>
      <c r="L1353" s="40" t="str">
        <f t="shared" si="258"/>
        <v>4442145047</v>
      </c>
      <c r="M1353" s="53">
        <f t="shared" si="255"/>
        <v>45047</v>
      </c>
      <c r="N1353" s="8">
        <f>VLOOKUP(B1353,Assumptions!$B$6:$D$2000,3,FALSE)</f>
        <v>0.73453999999999997</v>
      </c>
      <c r="O1353" s="54">
        <f t="shared" si="256"/>
        <v>9.992410536649059</v>
      </c>
      <c r="P1353" s="31">
        <f>Assumptions!$H$15</f>
        <v>0.94496666666666673</v>
      </c>
      <c r="Q1353" s="10">
        <f t="shared" si="257"/>
        <v>9.3457968767821402</v>
      </c>
    </row>
    <row r="1354" spans="2:17" x14ac:dyDescent="0.25">
      <c r="B1354" s="13">
        <v>44421</v>
      </c>
      <c r="C1354" s="16">
        <v>45078</v>
      </c>
      <c r="D1354" s="14">
        <v>7.9130000000000003</v>
      </c>
      <c r="E1354" s="18">
        <v>2000</v>
      </c>
      <c r="F1354" s="10">
        <f t="shared" si="254"/>
        <v>21.1</v>
      </c>
      <c r="H1354" s="13">
        <v>44420</v>
      </c>
      <c r="I1354" s="29" t="s">
        <v>77</v>
      </c>
      <c r="J1354" s="17">
        <v>0.40523052789220132</v>
      </c>
      <c r="L1354" s="40" t="str">
        <f t="shared" si="258"/>
        <v>4442145078</v>
      </c>
      <c r="M1354" s="53">
        <f t="shared" si="255"/>
        <v>45078</v>
      </c>
      <c r="N1354" s="8">
        <f>VLOOKUP(B1354,Assumptions!$B$6:$D$2000,3,FALSE)</f>
        <v>0.73453999999999997</v>
      </c>
      <c r="O1354" s="54">
        <f t="shared" si="256"/>
        <v>9.6881982844701326</v>
      </c>
      <c r="P1354" s="31">
        <f>Assumptions!$H$15</f>
        <v>0.94496666666666673</v>
      </c>
      <c r="Q1354" s="10">
        <f t="shared" si="257"/>
        <v>9.0583264388814602</v>
      </c>
    </row>
    <row r="1355" spans="2:17" x14ac:dyDescent="0.25">
      <c r="B1355" s="13">
        <v>44421</v>
      </c>
      <c r="C1355" s="16">
        <v>45108</v>
      </c>
      <c r="D1355" s="14">
        <v>7.9130000000000003</v>
      </c>
      <c r="E1355" s="18">
        <v>2000</v>
      </c>
      <c r="F1355" s="10">
        <f t="shared" si="254"/>
        <v>21.1</v>
      </c>
      <c r="H1355" s="13">
        <v>44420</v>
      </c>
      <c r="I1355" s="29" t="s">
        <v>78</v>
      </c>
      <c r="J1355" s="17">
        <v>0.4012392485924795</v>
      </c>
      <c r="L1355" s="40" t="str">
        <f t="shared" si="258"/>
        <v>4442145108</v>
      </c>
      <c r="M1355" s="53">
        <f t="shared" si="255"/>
        <v>45108</v>
      </c>
      <c r="N1355" s="8">
        <f>VLOOKUP(B1355,Assumptions!$B$6:$D$2000,3,FALSE)</f>
        <v>0.73453999999999997</v>
      </c>
      <c r="O1355" s="54">
        <f t="shared" si="256"/>
        <v>9.6933487230135729</v>
      </c>
      <c r="P1355" s="31">
        <f>Assumptions!$H$15</f>
        <v>0.94496666666666673</v>
      </c>
      <c r="Q1355" s="10">
        <f t="shared" si="257"/>
        <v>9.063193431623727</v>
      </c>
    </row>
    <row r="1356" spans="2:17" x14ac:dyDescent="0.25">
      <c r="B1356" s="13">
        <v>44421</v>
      </c>
      <c r="C1356" s="16">
        <v>45139</v>
      </c>
      <c r="D1356" s="14">
        <v>7.9880000000000004</v>
      </c>
      <c r="E1356" s="18">
        <v>2000</v>
      </c>
      <c r="F1356" s="10">
        <f t="shared" si="254"/>
        <v>21.1</v>
      </c>
      <c r="H1356" s="13">
        <v>44420</v>
      </c>
      <c r="I1356" s="29" t="s">
        <v>79</v>
      </c>
      <c r="J1356" s="17">
        <v>0.43163187633573313</v>
      </c>
      <c r="L1356" s="40" t="str">
        <f t="shared" si="258"/>
        <v>4442145139</v>
      </c>
      <c r="M1356" s="53">
        <f t="shared" si="255"/>
        <v>45139</v>
      </c>
      <c r="N1356" s="8">
        <f>VLOOKUP(B1356,Assumptions!$B$6:$D$2000,3,FALSE)</f>
        <v>0.73453999999999997</v>
      </c>
      <c r="O1356" s="54">
        <f t="shared" si="256"/>
        <v>9.7509111014241086</v>
      </c>
      <c r="P1356" s="31">
        <f>Assumptions!$H$15</f>
        <v>0.94496666666666673</v>
      </c>
      <c r="Q1356" s="10">
        <f t="shared" si="257"/>
        <v>9.1175879604757366</v>
      </c>
    </row>
    <row r="1357" spans="2:17" x14ac:dyDescent="0.25">
      <c r="B1357" s="13">
        <v>44438</v>
      </c>
      <c r="C1357" s="16">
        <v>44470</v>
      </c>
      <c r="D1357" s="14">
        <v>18.123999999999999</v>
      </c>
      <c r="E1357" s="18">
        <v>10808</v>
      </c>
      <c r="F1357" s="10">
        <f t="shared" ref="F1357:F1420" si="259">E1357*10000*mmbtu_gj/1000000</f>
        <v>114.0244</v>
      </c>
      <c r="H1357" s="13">
        <v>44434</v>
      </c>
      <c r="I1357" s="29" t="s">
        <v>57</v>
      </c>
      <c r="J1357" s="17">
        <v>0.91239279175621879</v>
      </c>
      <c r="L1357" s="40" t="str">
        <f t="shared" si="258"/>
        <v>4443844470</v>
      </c>
      <c r="M1357" s="53">
        <f t="shared" si="255"/>
        <v>44470</v>
      </c>
      <c r="N1357" s="8">
        <f>VLOOKUP(B1357,Assumptions!$B$6:$D$2000,3,FALSE)</f>
        <v>0.72574000000000005</v>
      </c>
      <c r="O1357" s="54">
        <f t="shared" si="256"/>
        <v>22.479565173019388</v>
      </c>
      <c r="P1357" s="31">
        <f>Assumptions!$H$15</f>
        <v>0.94496666666666673</v>
      </c>
      <c r="Q1357" s="10">
        <f t="shared" si="257"/>
        <v>21.145741769664223</v>
      </c>
    </row>
    <row r="1358" spans="2:17" x14ac:dyDescent="0.25">
      <c r="B1358" s="13">
        <v>44438</v>
      </c>
      <c r="C1358" s="16">
        <v>44501</v>
      </c>
      <c r="D1358" s="14">
        <v>19.225000000000001</v>
      </c>
      <c r="E1358" s="18">
        <v>11009</v>
      </c>
      <c r="F1358" s="10">
        <f t="shared" si="259"/>
        <v>116.14494999999999</v>
      </c>
      <c r="H1358" s="13">
        <v>44434</v>
      </c>
      <c r="I1358" s="29" t="s">
        <v>58</v>
      </c>
      <c r="J1358" s="17">
        <v>1.0376908354480578</v>
      </c>
      <c r="L1358" s="40" t="str">
        <f t="shared" si="258"/>
        <v>4443844501</v>
      </c>
      <c r="M1358" s="53">
        <f t="shared" si="255"/>
        <v>44501</v>
      </c>
      <c r="N1358" s="8">
        <f>VLOOKUP(B1358,Assumptions!$B$6:$D$2000,3,FALSE)</f>
        <v>0.72574000000000005</v>
      </c>
      <c r="O1358" s="54">
        <f t="shared" si="256"/>
        <v>23.75390030342874</v>
      </c>
      <c r="P1358" s="31">
        <f>Assumptions!$H$15</f>
        <v>0.94496666666666673</v>
      </c>
      <c r="Q1358" s="10">
        <f t="shared" si="257"/>
        <v>22.349945990063382</v>
      </c>
    </row>
    <row r="1359" spans="2:17" x14ac:dyDescent="0.25">
      <c r="B1359" s="13">
        <v>44438</v>
      </c>
      <c r="C1359" s="16">
        <v>44531</v>
      </c>
      <c r="D1359" s="14">
        <v>19.725000000000001</v>
      </c>
      <c r="E1359" s="18">
        <v>8198</v>
      </c>
      <c r="F1359" s="10">
        <f t="shared" si="259"/>
        <v>86.488900000000001</v>
      </c>
      <c r="H1359" s="13">
        <v>44434</v>
      </c>
      <c r="I1359" s="29" t="s">
        <v>59</v>
      </c>
      <c r="J1359" s="17">
        <v>1.0579286635408689</v>
      </c>
      <c r="L1359" s="40" t="str">
        <f t="shared" si="258"/>
        <v>4443844531</v>
      </c>
      <c r="M1359" s="53">
        <f t="shared" si="255"/>
        <v>44531</v>
      </c>
      <c r="N1359" s="8">
        <f>VLOOKUP(B1359,Assumptions!$B$6:$D$2000,3,FALSE)</f>
        <v>0.72574000000000005</v>
      </c>
      <c r="O1359" s="54">
        <f t="shared" si="256"/>
        <v>24.380503320825706</v>
      </c>
      <c r="P1359" s="31">
        <f>Assumptions!$H$15</f>
        <v>0.94496666666666673</v>
      </c>
      <c r="Q1359" s="10">
        <f t="shared" si="257"/>
        <v>22.942064954736267</v>
      </c>
    </row>
    <row r="1360" spans="2:17" x14ac:dyDescent="0.25">
      <c r="B1360" s="13">
        <v>44438</v>
      </c>
      <c r="C1360" s="16">
        <v>44562</v>
      </c>
      <c r="D1360" s="14">
        <v>20.074999999999999</v>
      </c>
      <c r="E1360" s="18">
        <v>9022</v>
      </c>
      <c r="F1360" s="10">
        <f t="shared" si="259"/>
        <v>95.182100000000005</v>
      </c>
      <c r="H1360" s="13">
        <v>44434</v>
      </c>
      <c r="I1360" s="29" t="s">
        <v>60</v>
      </c>
      <c r="J1360" s="17">
        <v>0.88742463907585523</v>
      </c>
      <c r="L1360" s="40" t="str">
        <f t="shared" si="258"/>
        <v>4443844562</v>
      </c>
      <c r="M1360" s="53">
        <f t="shared" si="255"/>
        <v>44562</v>
      </c>
      <c r="N1360" s="8">
        <f>VLOOKUP(B1360,Assumptions!$B$6:$D$2000,3,FALSE)</f>
        <v>0.72574000000000005</v>
      </c>
      <c r="O1360" s="54">
        <f t="shared" si="256"/>
        <v>25.060318052780307</v>
      </c>
      <c r="P1360" s="31">
        <f>Assumptions!$H$15</f>
        <v>0.94496666666666673</v>
      </c>
      <c r="Q1360" s="10">
        <f t="shared" si="257"/>
        <v>23.584467215942301</v>
      </c>
    </row>
    <row r="1361" spans="2:17" x14ac:dyDescent="0.25">
      <c r="B1361" s="13">
        <v>44438</v>
      </c>
      <c r="C1361" s="16">
        <v>44593</v>
      </c>
      <c r="D1361" s="14">
        <v>20.274999999999999</v>
      </c>
      <c r="E1361" s="18">
        <v>6650</v>
      </c>
      <c r="F1361" s="10">
        <f t="shared" si="259"/>
        <v>70.157499999999999</v>
      </c>
      <c r="H1361" s="13">
        <v>44434</v>
      </c>
      <c r="I1361" s="29" t="s">
        <v>61</v>
      </c>
      <c r="J1361" s="17">
        <v>0.79307197016453768</v>
      </c>
      <c r="L1361" s="40" t="str">
        <f t="shared" si="258"/>
        <v>4443844593</v>
      </c>
      <c r="M1361" s="53">
        <f t="shared" si="255"/>
        <v>44593</v>
      </c>
      <c r="N1361" s="8">
        <f>VLOOKUP(B1361,Assumptions!$B$6:$D$2000,3,FALSE)</f>
        <v>0.72574000000000005</v>
      </c>
      <c r="O1361" s="54">
        <f t="shared" si="256"/>
        <v>25.444763266093965</v>
      </c>
      <c r="P1361" s="31">
        <f>Assumptions!$H$15</f>
        <v>0.94496666666666673</v>
      </c>
      <c r="Q1361" s="10">
        <f t="shared" si="257"/>
        <v>23.947755127683266</v>
      </c>
    </row>
    <row r="1362" spans="2:17" x14ac:dyDescent="0.25">
      <c r="B1362" s="13">
        <v>44438</v>
      </c>
      <c r="C1362" s="16">
        <v>44621</v>
      </c>
      <c r="D1362" s="14">
        <v>17.100000000000001</v>
      </c>
      <c r="E1362" s="18">
        <v>4053</v>
      </c>
      <c r="F1362" s="10">
        <f t="shared" si="259"/>
        <v>42.759149999999998</v>
      </c>
      <c r="H1362" s="13">
        <v>44434</v>
      </c>
      <c r="I1362" s="29" t="s">
        <v>62</v>
      </c>
      <c r="J1362" s="17">
        <v>0.64993730069935207</v>
      </c>
      <c r="L1362" s="40" t="str">
        <f t="shared" si="258"/>
        <v>4443844621</v>
      </c>
      <c r="M1362" s="53">
        <f t="shared" si="255"/>
        <v>44621</v>
      </c>
      <c r="N1362" s="8">
        <f>VLOOKUP(B1362,Assumptions!$B$6:$D$2000,3,FALSE)</f>
        <v>0.72574000000000005</v>
      </c>
      <c r="O1362" s="54">
        <f t="shared" si="256"/>
        <v>21.48493467664467</v>
      </c>
      <c r="P1362" s="31">
        <f>Assumptions!$H$15</f>
        <v>0.94496666666666673</v>
      </c>
      <c r="Q1362" s="10">
        <f t="shared" si="257"/>
        <v>20.205849104939997</v>
      </c>
    </row>
    <row r="1363" spans="2:17" x14ac:dyDescent="0.25">
      <c r="B1363" s="13">
        <v>44438</v>
      </c>
      <c r="C1363" s="16">
        <v>44652</v>
      </c>
      <c r="D1363" s="14">
        <v>12.425000000000001</v>
      </c>
      <c r="E1363" s="18">
        <v>3760</v>
      </c>
      <c r="F1363" s="10">
        <f t="shared" si="259"/>
        <v>39.667999999999999</v>
      </c>
      <c r="H1363" s="13">
        <v>44434</v>
      </c>
      <c r="I1363" s="29" t="s">
        <v>63</v>
      </c>
      <c r="J1363" s="17">
        <v>0.53755261286196054</v>
      </c>
      <c r="L1363" s="40" t="str">
        <f t="shared" si="258"/>
        <v>4443844652</v>
      </c>
      <c r="M1363" s="53">
        <f t="shared" si="255"/>
        <v>44652</v>
      </c>
      <c r="N1363" s="8">
        <f>VLOOKUP(B1363,Assumptions!$B$6:$D$2000,3,FALSE)</f>
        <v>0.72574000000000005</v>
      </c>
      <c r="O1363" s="54">
        <f t="shared" si="256"/>
        <v>15.525839338932684</v>
      </c>
      <c r="P1363" s="31">
        <f>Assumptions!$H$15</f>
        <v>0.94496666666666673</v>
      </c>
      <c r="Q1363" s="10">
        <f t="shared" si="257"/>
        <v>14.574702647313423</v>
      </c>
    </row>
    <row r="1364" spans="2:17" x14ac:dyDescent="0.25">
      <c r="B1364" s="13">
        <v>44438</v>
      </c>
      <c r="C1364" s="16">
        <v>44682</v>
      </c>
      <c r="D1364" s="14">
        <v>11.05</v>
      </c>
      <c r="E1364" s="18">
        <v>3058</v>
      </c>
      <c r="F1364" s="10">
        <f t="shared" si="259"/>
        <v>32.261899999999997</v>
      </c>
      <c r="H1364" s="13">
        <v>44434</v>
      </c>
      <c r="I1364" s="29" t="s">
        <v>64</v>
      </c>
      <c r="J1364" s="17">
        <v>0.47373277455535723</v>
      </c>
      <c r="L1364" s="40" t="str">
        <f t="shared" si="258"/>
        <v>4443844682</v>
      </c>
      <c r="M1364" s="53">
        <f t="shared" si="255"/>
        <v>44682</v>
      </c>
      <c r="N1364" s="8">
        <f>VLOOKUP(B1364,Assumptions!$B$6:$D$2000,3,FALSE)</f>
        <v>0.72574000000000005</v>
      </c>
      <c r="O1364" s="54">
        <f t="shared" si="256"/>
        <v>13.813346162569735</v>
      </c>
      <c r="P1364" s="31">
        <f>Assumptions!$H$15</f>
        <v>0.94496666666666673</v>
      </c>
      <c r="Q1364" s="10">
        <f t="shared" si="257"/>
        <v>12.956453678756315</v>
      </c>
    </row>
    <row r="1365" spans="2:17" x14ac:dyDescent="0.25">
      <c r="B1365" s="13">
        <v>44438</v>
      </c>
      <c r="C1365" s="16">
        <v>44713</v>
      </c>
      <c r="D1365" s="14">
        <v>10.725</v>
      </c>
      <c r="E1365" s="18">
        <v>3080</v>
      </c>
      <c r="F1365" s="10">
        <f t="shared" si="259"/>
        <v>32.494</v>
      </c>
      <c r="H1365" s="13">
        <v>44434</v>
      </c>
      <c r="I1365" s="29" t="s">
        <v>65</v>
      </c>
      <c r="J1365" s="17">
        <v>0.49371705310026559</v>
      </c>
      <c r="L1365" s="40" t="str">
        <f t="shared" si="258"/>
        <v>4443844713</v>
      </c>
      <c r="M1365" s="53">
        <f t="shared" si="255"/>
        <v>44713</v>
      </c>
      <c r="N1365" s="8">
        <f>VLOOKUP(B1365,Assumptions!$B$6:$D$2000,3,FALSE)</f>
        <v>0.72574000000000005</v>
      </c>
      <c r="O1365" s="54">
        <f t="shared" si="256"/>
        <v>13.362772518900773</v>
      </c>
      <c r="P1365" s="31">
        <f>Assumptions!$H$15</f>
        <v>0.94496666666666673</v>
      </c>
      <c r="Q1365" s="10">
        <f t="shared" si="257"/>
        <v>12.530676604610601</v>
      </c>
    </row>
    <row r="1366" spans="2:17" x14ac:dyDescent="0.25">
      <c r="B1366" s="13">
        <v>44438</v>
      </c>
      <c r="C1366" s="16">
        <v>44743</v>
      </c>
      <c r="D1366" s="14">
        <v>10.824999999999999</v>
      </c>
      <c r="E1366" s="18">
        <v>3025</v>
      </c>
      <c r="F1366" s="10">
        <f t="shared" si="259"/>
        <v>31.913749999999997</v>
      </c>
      <c r="H1366" s="13">
        <v>44434</v>
      </c>
      <c r="I1366" s="29" t="s">
        <v>66</v>
      </c>
      <c r="J1366" s="17">
        <v>0.49273231638127118</v>
      </c>
      <c r="L1366" s="40" t="str">
        <f t="shared" si="258"/>
        <v>4443844743</v>
      </c>
      <c r="M1366" s="53">
        <f t="shared" si="255"/>
        <v>44743</v>
      </c>
      <c r="N1366" s="8">
        <f>VLOOKUP(B1366,Assumptions!$B$6:$D$2000,3,FALSE)</f>
        <v>0.72574000000000005</v>
      </c>
      <c r="O1366" s="54">
        <f t="shared" si="256"/>
        <v>13.494665661887879</v>
      </c>
      <c r="P1366" s="31">
        <f>Assumptions!$H$15</f>
        <v>0.94496666666666673</v>
      </c>
      <c r="Q1366" s="10">
        <f t="shared" si="257"/>
        <v>12.655311228295318</v>
      </c>
    </row>
    <row r="1367" spans="2:17" x14ac:dyDescent="0.25">
      <c r="B1367" s="13">
        <v>44438</v>
      </c>
      <c r="C1367" s="16">
        <v>44774</v>
      </c>
      <c r="D1367" s="14">
        <v>10.85</v>
      </c>
      <c r="E1367" s="18">
        <v>3025</v>
      </c>
      <c r="F1367" s="10">
        <f t="shared" si="259"/>
        <v>31.913749999999997</v>
      </c>
      <c r="H1367" s="13">
        <v>44434</v>
      </c>
      <c r="I1367" s="29" t="s">
        <v>67</v>
      </c>
      <c r="J1367" s="17">
        <v>0.50683820301085325</v>
      </c>
      <c r="L1367" s="40" t="str">
        <f t="shared" si="258"/>
        <v>4443844774</v>
      </c>
      <c r="M1367" s="53">
        <f t="shared" si="255"/>
        <v>44774</v>
      </c>
      <c r="N1367" s="8">
        <f>VLOOKUP(B1367,Assumptions!$B$6:$D$2000,3,FALSE)</f>
        <v>0.72574000000000005</v>
      </c>
      <c r="O1367" s="54">
        <f t="shared" si="256"/>
        <v>13.508894137389884</v>
      </c>
      <c r="P1367" s="31">
        <f>Assumptions!$H$15</f>
        <v>0.94496666666666673</v>
      </c>
      <c r="Q1367" s="10">
        <f t="shared" si="257"/>
        <v>12.668756663362196</v>
      </c>
    </row>
    <row r="1368" spans="2:17" x14ac:dyDescent="0.25">
      <c r="B1368" s="13">
        <v>44438</v>
      </c>
      <c r="C1368" s="16">
        <v>44805</v>
      </c>
      <c r="D1368" s="14">
        <v>10.875</v>
      </c>
      <c r="E1368" s="18">
        <v>3025</v>
      </c>
      <c r="F1368" s="10">
        <f t="shared" si="259"/>
        <v>31.913749999999997</v>
      </c>
      <c r="H1368" s="13">
        <v>44434</v>
      </c>
      <c r="I1368" s="29" t="s">
        <v>68</v>
      </c>
      <c r="J1368" s="17">
        <v>0.55959966538350159</v>
      </c>
      <c r="L1368" s="40" t="str">
        <f t="shared" si="258"/>
        <v>4443844805</v>
      </c>
      <c r="M1368" s="53">
        <f t="shared" si="255"/>
        <v>44805</v>
      </c>
      <c r="N1368" s="8">
        <f>VLOOKUP(B1368,Assumptions!$B$6:$D$2000,3,FALSE)</f>
        <v>0.72574000000000005</v>
      </c>
      <c r="O1368" s="54">
        <f t="shared" si="256"/>
        <v>13.472635722056923</v>
      </c>
      <c r="P1368" s="31">
        <f>Assumptions!$H$15</f>
        <v>0.94496666666666673</v>
      </c>
      <c r="Q1368" s="10">
        <f t="shared" si="257"/>
        <v>12.634493669486393</v>
      </c>
    </row>
    <row r="1369" spans="2:17" x14ac:dyDescent="0.25">
      <c r="B1369" s="13">
        <v>44438</v>
      </c>
      <c r="C1369" s="16">
        <v>44835</v>
      </c>
      <c r="D1369" s="14">
        <v>11.175000000000001</v>
      </c>
      <c r="E1369" s="18">
        <v>2526</v>
      </c>
      <c r="F1369" s="10">
        <f t="shared" si="259"/>
        <v>26.6493</v>
      </c>
      <c r="H1369" s="13">
        <v>44434</v>
      </c>
      <c r="I1369" s="29" t="s">
        <v>69</v>
      </c>
      <c r="J1369" s="17">
        <v>0.65394886508554717</v>
      </c>
      <c r="L1369" s="40" t="str">
        <f t="shared" si="258"/>
        <v>4443844835</v>
      </c>
      <c r="M1369" s="53">
        <f t="shared" si="255"/>
        <v>44835</v>
      </c>
      <c r="N1369" s="8">
        <f>VLOOKUP(B1369,Assumptions!$B$6:$D$2000,3,FALSE)</f>
        <v>0.72574000000000005</v>
      </c>
      <c r="O1369" s="54">
        <f t="shared" si="256"/>
        <v>13.741230078891142</v>
      </c>
      <c r="P1369" s="31">
        <f>Assumptions!$H$15</f>
        <v>0.94496666666666673</v>
      </c>
      <c r="Q1369" s="10">
        <f t="shared" si="257"/>
        <v>12.888306383549502</v>
      </c>
    </row>
    <row r="1370" spans="2:17" x14ac:dyDescent="0.25">
      <c r="B1370" s="13">
        <v>44438</v>
      </c>
      <c r="C1370" s="16">
        <v>44866</v>
      </c>
      <c r="D1370" s="14">
        <v>11.625</v>
      </c>
      <c r="E1370" s="18">
        <v>2481</v>
      </c>
      <c r="F1370" s="10">
        <f t="shared" si="259"/>
        <v>26.17455</v>
      </c>
      <c r="H1370" s="13">
        <v>44434</v>
      </c>
      <c r="I1370" s="29" t="s">
        <v>70</v>
      </c>
      <c r="J1370" s="17">
        <v>0.74937004068201596</v>
      </c>
      <c r="L1370" s="40" t="str">
        <f t="shared" si="258"/>
        <v>4443844866</v>
      </c>
      <c r="M1370" s="53">
        <f t="shared" si="255"/>
        <v>44866</v>
      </c>
      <c r="N1370" s="8">
        <f>VLOOKUP(B1370,Assumptions!$B$6:$D$2000,3,FALSE)</f>
        <v>0.72574000000000005</v>
      </c>
      <c r="O1370" s="54">
        <f t="shared" si="256"/>
        <v>14.204334871820302</v>
      </c>
      <c r="P1370" s="31">
        <f>Assumptions!$H$15</f>
        <v>0.94496666666666673</v>
      </c>
      <c r="Q1370" s="10">
        <f t="shared" si="257"/>
        <v>13.325924976041126</v>
      </c>
    </row>
    <row r="1371" spans="2:17" x14ac:dyDescent="0.25">
      <c r="B1371" s="13">
        <v>44438</v>
      </c>
      <c r="C1371" s="16">
        <v>44896</v>
      </c>
      <c r="D1371" s="14">
        <v>12.074999999999999</v>
      </c>
      <c r="E1371" s="18">
        <v>2481</v>
      </c>
      <c r="F1371" s="10">
        <f t="shared" si="259"/>
        <v>26.17455</v>
      </c>
      <c r="H1371" s="13">
        <v>44434</v>
      </c>
      <c r="I1371" s="29" t="s">
        <v>71</v>
      </c>
      <c r="J1371" s="17">
        <v>0.74636262688953714</v>
      </c>
      <c r="L1371" s="40" t="str">
        <f t="shared" si="258"/>
        <v>4443844896</v>
      </c>
      <c r="M1371" s="53">
        <f t="shared" si="255"/>
        <v>44896</v>
      </c>
      <c r="N1371" s="8">
        <f>VLOOKUP(B1371,Assumptions!$B$6:$D$2000,3,FALSE)</f>
        <v>0.72574000000000005</v>
      </c>
      <c r="O1371" s="54">
        <f t="shared" si="256"/>
        <v>14.795994300193236</v>
      </c>
      <c r="P1371" s="31">
        <f>Assumptions!$H$15</f>
        <v>0.94496666666666673</v>
      </c>
      <c r="Q1371" s="10">
        <f t="shared" si="257"/>
        <v>13.885023413872602</v>
      </c>
    </row>
    <row r="1372" spans="2:17" x14ac:dyDescent="0.25">
      <c r="B1372" s="13">
        <v>44438</v>
      </c>
      <c r="C1372" s="16">
        <v>44927</v>
      </c>
      <c r="D1372" s="14">
        <v>12.15</v>
      </c>
      <c r="E1372" s="18">
        <v>3134</v>
      </c>
      <c r="F1372" s="10">
        <f t="shared" si="259"/>
        <v>33.063699999999997</v>
      </c>
      <c r="H1372" s="13">
        <v>44434</v>
      </c>
      <c r="I1372" s="29" t="s">
        <v>72</v>
      </c>
      <c r="J1372" s="17">
        <v>0.66431353165183626</v>
      </c>
      <c r="L1372" s="40" t="str">
        <f t="shared" si="258"/>
        <v>4443844927</v>
      </c>
      <c r="M1372" s="53">
        <f t="shared" si="255"/>
        <v>44927</v>
      </c>
      <c r="N1372" s="8">
        <f>VLOOKUP(B1372,Assumptions!$B$6:$D$2000,3,FALSE)</f>
        <v>0.72574000000000005</v>
      </c>
      <c r="O1372" s="54">
        <f t="shared" si="256"/>
        <v>15.001111424297061</v>
      </c>
      <c r="P1372" s="31">
        <f>Assumptions!$H$15</f>
        <v>0.94496666666666673</v>
      </c>
      <c r="Q1372" s="10">
        <f t="shared" si="257"/>
        <v>14.078852258913248</v>
      </c>
    </row>
    <row r="1373" spans="2:17" x14ac:dyDescent="0.25">
      <c r="B1373" s="13">
        <v>44438</v>
      </c>
      <c r="C1373" s="16">
        <v>44958</v>
      </c>
      <c r="D1373" s="14">
        <v>12.15</v>
      </c>
      <c r="E1373" s="18">
        <v>3134</v>
      </c>
      <c r="F1373" s="10">
        <f t="shared" si="259"/>
        <v>33.063699999999997</v>
      </c>
      <c r="H1373" s="13">
        <v>44434</v>
      </c>
      <c r="I1373" s="29" t="s">
        <v>73</v>
      </c>
      <c r="J1373" s="17">
        <v>0.63940617710696301</v>
      </c>
      <c r="L1373" s="40" t="str">
        <f t="shared" si="258"/>
        <v>4443844958</v>
      </c>
      <c r="M1373" s="53">
        <f t="shared" si="255"/>
        <v>44958</v>
      </c>
      <c r="N1373" s="8">
        <f>VLOOKUP(B1373,Assumptions!$B$6:$D$2000,3,FALSE)</f>
        <v>0.72574000000000005</v>
      </c>
      <c r="O1373" s="54">
        <f t="shared" si="256"/>
        <v>15.033642174796109</v>
      </c>
      <c r="P1373" s="31">
        <f>Assumptions!$H$15</f>
        <v>0.94496666666666673</v>
      </c>
      <c r="Q1373" s="10">
        <f t="shared" si="257"/>
        <v>14.109592733776498</v>
      </c>
    </row>
    <row r="1374" spans="2:17" x14ac:dyDescent="0.25">
      <c r="B1374" s="13">
        <v>44438</v>
      </c>
      <c r="C1374" s="16">
        <v>44986</v>
      </c>
      <c r="D1374" s="14">
        <v>11.7</v>
      </c>
      <c r="E1374" s="18">
        <v>3134</v>
      </c>
      <c r="F1374" s="10">
        <f t="shared" si="259"/>
        <v>33.063699999999997</v>
      </c>
      <c r="H1374" s="13">
        <v>44434</v>
      </c>
      <c r="I1374" s="29" t="s">
        <v>74</v>
      </c>
      <c r="J1374" s="17">
        <v>0.57385226665788358</v>
      </c>
      <c r="L1374" s="40" t="str">
        <f t="shared" si="258"/>
        <v>4443844986</v>
      </c>
      <c r="M1374" s="53">
        <f t="shared" si="255"/>
        <v>44986</v>
      </c>
      <c r="N1374" s="8">
        <f>VLOOKUP(B1374,Assumptions!$B$6:$D$2000,3,FALSE)</f>
        <v>0.72574000000000005</v>
      </c>
      <c r="O1374" s="54">
        <f t="shared" si="256"/>
        <v>14.531528640539234</v>
      </c>
      <c r="P1374" s="31">
        <f>Assumptions!$H$15</f>
        <v>0.94496666666666673</v>
      </c>
      <c r="Q1374" s="10">
        <f t="shared" si="257"/>
        <v>13.63511218102156</v>
      </c>
    </row>
    <row r="1375" spans="2:17" x14ac:dyDescent="0.25">
      <c r="B1375" s="13">
        <v>44438</v>
      </c>
      <c r="C1375" s="16">
        <v>45017</v>
      </c>
      <c r="D1375" s="14">
        <v>9</v>
      </c>
      <c r="E1375" s="18">
        <v>2044</v>
      </c>
      <c r="F1375" s="10">
        <f t="shared" si="259"/>
        <v>21.5642</v>
      </c>
      <c r="H1375" s="13">
        <v>44434</v>
      </c>
      <c r="I1375" s="29" t="s">
        <v>75</v>
      </c>
      <c r="J1375" s="17">
        <v>0.45887263151364238</v>
      </c>
      <c r="L1375" s="40" t="str">
        <f t="shared" si="258"/>
        <v>4443845017</v>
      </c>
      <c r="M1375" s="53">
        <f t="shared" si="255"/>
        <v>45017</v>
      </c>
      <c r="N1375" s="8">
        <f>VLOOKUP(B1375,Assumptions!$B$6:$D$2000,3,FALSE)</f>
        <v>0.72574000000000005</v>
      </c>
      <c r="O1375" s="54">
        <f t="shared" si="256"/>
        <v>11.155310890373254</v>
      </c>
      <c r="P1375" s="31">
        <f>Assumptions!$H$15</f>
        <v>0.94496666666666673</v>
      </c>
      <c r="Q1375" s="10">
        <f t="shared" si="257"/>
        <v>10.44469894770638</v>
      </c>
    </row>
    <row r="1376" spans="2:17" x14ac:dyDescent="0.25">
      <c r="B1376" s="13">
        <v>44438</v>
      </c>
      <c r="C1376" s="16">
        <v>45047</v>
      </c>
      <c r="D1376" s="14">
        <v>8.5500000000000007</v>
      </c>
      <c r="E1376" s="18">
        <v>2044</v>
      </c>
      <c r="F1376" s="10">
        <f t="shared" si="259"/>
        <v>21.5642</v>
      </c>
      <c r="H1376" s="13">
        <v>44434</v>
      </c>
      <c r="I1376" s="29" t="s">
        <v>76</v>
      </c>
      <c r="J1376" s="17">
        <v>0.40691875134870026</v>
      </c>
      <c r="L1376" s="40" t="str">
        <f t="shared" si="258"/>
        <v>4443845047</v>
      </c>
      <c r="M1376" s="53">
        <f t="shared" si="255"/>
        <v>45047</v>
      </c>
      <c r="N1376" s="8">
        <f>VLOOKUP(B1376,Assumptions!$B$6:$D$2000,3,FALSE)</f>
        <v>0.72574000000000005</v>
      </c>
      <c r="O1376" s="54">
        <f t="shared" si="256"/>
        <v>10.635434763499182</v>
      </c>
      <c r="P1376" s="31">
        <f>Assumptions!$H$15</f>
        <v>0.94496666666666673</v>
      </c>
      <c r="Q1376" s="10">
        <f t="shared" si="257"/>
        <v>9.9534333370146122</v>
      </c>
    </row>
    <row r="1377" spans="2:17" x14ac:dyDescent="0.25">
      <c r="B1377" s="13">
        <v>44438</v>
      </c>
      <c r="C1377" s="16">
        <v>45078</v>
      </c>
      <c r="D1377" s="14">
        <v>8.3249999999999993</v>
      </c>
      <c r="E1377" s="18">
        <v>2044</v>
      </c>
      <c r="F1377" s="10">
        <f t="shared" si="259"/>
        <v>21.5642</v>
      </c>
      <c r="H1377" s="13">
        <v>44434</v>
      </c>
      <c r="I1377" s="29" t="s">
        <v>77</v>
      </c>
      <c r="J1377" s="17">
        <v>0.42266138405741732</v>
      </c>
      <c r="L1377" s="40" t="str">
        <f t="shared" si="258"/>
        <v>4443845078</v>
      </c>
      <c r="M1377" s="53">
        <f t="shared" si="255"/>
        <v>45078</v>
      </c>
      <c r="N1377" s="8">
        <f>VLOOKUP(B1377,Assumptions!$B$6:$D$2000,3,FALSE)</f>
        <v>0.72574000000000005</v>
      </c>
      <c r="O1377" s="54">
        <f t="shared" si="256"/>
        <v>10.32100801436283</v>
      </c>
      <c r="P1377" s="31">
        <f>Assumptions!$H$15</f>
        <v>0.94496666666666673</v>
      </c>
      <c r="Q1377" s="10">
        <f t="shared" si="257"/>
        <v>9.656310539972397</v>
      </c>
    </row>
    <row r="1378" spans="2:17" x14ac:dyDescent="0.25">
      <c r="B1378" s="13">
        <v>44438</v>
      </c>
      <c r="C1378" s="16">
        <v>45108</v>
      </c>
      <c r="D1378" s="14">
        <v>8.3249999999999993</v>
      </c>
      <c r="E1378" s="18">
        <v>2044</v>
      </c>
      <c r="F1378" s="10">
        <f t="shared" si="259"/>
        <v>21.5642</v>
      </c>
      <c r="H1378" s="13">
        <v>44434</v>
      </c>
      <c r="I1378" s="29" t="s">
        <v>78</v>
      </c>
      <c r="J1378" s="17">
        <v>0.41751479918974277</v>
      </c>
      <c r="L1378" s="40" t="str">
        <f t="shared" si="258"/>
        <v>4443845108</v>
      </c>
      <c r="M1378" s="53">
        <f t="shared" si="255"/>
        <v>45108</v>
      </c>
      <c r="N1378" s="8">
        <f>VLOOKUP(B1378,Assumptions!$B$6:$D$2000,3,FALSE)</f>
        <v>0.72574000000000005</v>
      </c>
      <c r="O1378" s="54">
        <f t="shared" si="256"/>
        <v>10.327729814863597</v>
      </c>
      <c r="P1378" s="31">
        <f>Assumptions!$H$15</f>
        <v>0.94496666666666673</v>
      </c>
      <c r="Q1378" s="10">
        <f t="shared" si="257"/>
        <v>9.6626624173856044</v>
      </c>
    </row>
    <row r="1379" spans="2:17" x14ac:dyDescent="0.25">
      <c r="B1379" s="13">
        <v>44438</v>
      </c>
      <c r="C1379" s="16">
        <v>45139</v>
      </c>
      <c r="D1379" s="14">
        <v>8.4</v>
      </c>
      <c r="E1379" s="18">
        <v>2044</v>
      </c>
      <c r="F1379" s="10">
        <f t="shared" si="259"/>
        <v>21.5642</v>
      </c>
      <c r="H1379" s="13">
        <v>44434</v>
      </c>
      <c r="I1379" s="29" t="s">
        <v>79</v>
      </c>
      <c r="J1379" s="17">
        <v>0.44805753053181457</v>
      </c>
      <c r="L1379" s="40" t="str">
        <f t="shared" si="258"/>
        <v>4443845139</v>
      </c>
      <c r="M1379" s="53">
        <f t="shared" si="255"/>
        <v>45139</v>
      </c>
      <c r="N1379" s="8">
        <f>VLOOKUP(B1379,Assumptions!$B$6:$D$2000,3,FALSE)</f>
        <v>0.72574000000000005</v>
      </c>
      <c r="O1379" s="54">
        <f t="shared" si="256"/>
        <v>10.385794123217767</v>
      </c>
      <c r="P1379" s="31">
        <f>Assumptions!$H$15</f>
        <v>0.94496666666666673</v>
      </c>
      <c r="Q1379" s="10">
        <f t="shared" si="257"/>
        <v>9.7175312533033509</v>
      </c>
    </row>
    <row r="1380" spans="2:17" x14ac:dyDescent="0.25">
      <c r="B1380" s="13">
        <v>44438</v>
      </c>
      <c r="C1380" s="16">
        <v>45170</v>
      </c>
      <c r="D1380" s="14">
        <v>8.5500000000000007</v>
      </c>
      <c r="E1380" s="18">
        <v>2044</v>
      </c>
      <c r="F1380" s="10">
        <f t="shared" si="259"/>
        <v>21.5642</v>
      </c>
      <c r="H1380" s="13">
        <v>44434</v>
      </c>
      <c r="I1380" s="29" t="s">
        <v>80</v>
      </c>
      <c r="J1380" s="17">
        <v>0.52897881469256669</v>
      </c>
      <c r="L1380" s="40" t="str">
        <f t="shared" si="258"/>
        <v>4443845170</v>
      </c>
      <c r="M1380" s="53">
        <f t="shared" si="255"/>
        <v>45170</v>
      </c>
      <c r="N1380" s="8">
        <f>VLOOKUP(B1380,Assumptions!$B$6:$D$2000,3,FALSE)</f>
        <v>0.72574000000000005</v>
      </c>
      <c r="O1380" s="54">
        <f t="shared" si="256"/>
        <v>10.476015767018302</v>
      </c>
      <c r="P1380" s="31">
        <f>Assumptions!$H$15</f>
        <v>0.94496666666666673</v>
      </c>
      <c r="Q1380" s="10">
        <f t="shared" si="257"/>
        <v>9.8027876993067284</v>
      </c>
    </row>
    <row r="1381" spans="2:17" x14ac:dyDescent="0.25">
      <c r="B1381" s="13">
        <v>44453</v>
      </c>
      <c r="C1381" s="16">
        <v>44470</v>
      </c>
      <c r="D1381" s="14">
        <v>18.934999999999999</v>
      </c>
      <c r="E1381" s="18">
        <v>10805</v>
      </c>
      <c r="F1381" s="10">
        <f t="shared" si="259"/>
        <v>113.99275</v>
      </c>
      <c r="H1381" s="13">
        <v>44448</v>
      </c>
      <c r="I1381" s="29" t="s">
        <v>57</v>
      </c>
      <c r="J1381" s="17">
        <v>0.86123390075641204</v>
      </c>
      <c r="L1381" s="40" t="str">
        <f t="shared" ref="L1381:L1404" si="260">B1381&amp;M1381</f>
        <v>4445344470</v>
      </c>
      <c r="M1381" s="53">
        <f t="shared" ref="M1381:M1404" si="261">IF(C1381="",NA(),C1381)</f>
        <v>44470</v>
      </c>
      <c r="N1381" s="8">
        <f>VLOOKUP(B1381,Assumptions!$B$6:$D$2000,3,FALSE)</f>
        <v>0.73605999999999994</v>
      </c>
      <c r="O1381" s="54">
        <f t="shared" ref="O1381:O1404" si="262">(D1381-J1381)/N1381/mmbtu_gj</f>
        <v>23.274640447279101</v>
      </c>
      <c r="P1381" s="31">
        <f>Assumptions!$H$15</f>
        <v>0.94496666666666673</v>
      </c>
      <c r="Q1381" s="10">
        <f t="shared" ref="Q1381:Q1404" si="263">(O1381-opex_2017)*P1381-transport_2017</f>
        <v>21.897061401330511</v>
      </c>
    </row>
    <row r="1382" spans="2:17" x14ac:dyDescent="0.25">
      <c r="B1382" s="13">
        <v>44453</v>
      </c>
      <c r="C1382" s="16">
        <v>44501</v>
      </c>
      <c r="D1382" s="14">
        <v>24.5</v>
      </c>
      <c r="E1382" s="18">
        <v>13293</v>
      </c>
      <c r="F1382" s="10">
        <f t="shared" si="259"/>
        <v>140.24115</v>
      </c>
      <c r="H1382" s="13">
        <v>44448</v>
      </c>
      <c r="I1382" s="29" t="s">
        <v>58</v>
      </c>
      <c r="J1382" s="17">
        <v>1.0754832073282865</v>
      </c>
      <c r="L1382" s="40" t="str">
        <f t="shared" si="260"/>
        <v>4445344501</v>
      </c>
      <c r="M1382" s="53">
        <f t="shared" si="261"/>
        <v>44501</v>
      </c>
      <c r="N1382" s="8">
        <f>VLOOKUP(B1382,Assumptions!$B$6:$D$2000,3,FALSE)</f>
        <v>0.73605999999999994</v>
      </c>
      <c r="O1382" s="54">
        <f t="shared" si="262"/>
        <v>30.165113513530692</v>
      </c>
      <c r="P1382" s="31">
        <f>Assumptions!$H$15</f>
        <v>0.94496666666666673</v>
      </c>
      <c r="Q1382" s="10">
        <f t="shared" si="263"/>
        <v>28.408328766502724</v>
      </c>
    </row>
    <row r="1383" spans="2:17" x14ac:dyDescent="0.25">
      <c r="B1383" s="13">
        <v>44453</v>
      </c>
      <c r="C1383" s="16">
        <v>44531</v>
      </c>
      <c r="D1383" s="14">
        <v>24.9</v>
      </c>
      <c r="E1383" s="18">
        <v>9035</v>
      </c>
      <c r="F1383" s="10">
        <f t="shared" si="259"/>
        <v>95.319249999999997</v>
      </c>
      <c r="H1383" s="13">
        <v>44448</v>
      </c>
      <c r="I1383" s="29" t="s">
        <v>59</v>
      </c>
      <c r="J1383" s="17">
        <v>1.1211309223562544</v>
      </c>
      <c r="L1383" s="40" t="str">
        <f t="shared" si="260"/>
        <v>4445344531</v>
      </c>
      <c r="M1383" s="53">
        <f t="shared" si="261"/>
        <v>44531</v>
      </c>
      <c r="N1383" s="8">
        <f>VLOOKUP(B1383,Assumptions!$B$6:$D$2000,3,FALSE)</f>
        <v>0.73605999999999994</v>
      </c>
      <c r="O1383" s="54">
        <f t="shared" si="262"/>
        <v>30.621433573174539</v>
      </c>
      <c r="P1383" s="31">
        <f>Assumptions!$H$15</f>
        <v>0.94496666666666673</v>
      </c>
      <c r="Q1383" s="10">
        <f t="shared" si="263"/>
        <v>28.839536012197502</v>
      </c>
    </row>
    <row r="1384" spans="2:17" x14ac:dyDescent="0.25">
      <c r="B1384" s="13">
        <v>44453</v>
      </c>
      <c r="C1384" s="16">
        <v>44562</v>
      </c>
      <c r="D1384" s="14">
        <v>25.3</v>
      </c>
      <c r="E1384" s="18">
        <v>9161</v>
      </c>
      <c r="F1384" s="10">
        <f t="shared" si="259"/>
        <v>96.64855</v>
      </c>
      <c r="H1384" s="13">
        <v>44448</v>
      </c>
      <c r="I1384" s="29" t="s">
        <v>60</v>
      </c>
      <c r="J1384" s="17">
        <v>0.95126579341958384</v>
      </c>
      <c r="L1384" s="40" t="str">
        <f t="shared" si="260"/>
        <v>4445344562</v>
      </c>
      <c r="M1384" s="53">
        <f t="shared" si="261"/>
        <v>44562</v>
      </c>
      <c r="N1384" s="8">
        <f>VLOOKUP(B1384,Assumptions!$B$6:$D$2000,3,FALSE)</f>
        <v>0.73605999999999994</v>
      </c>
      <c r="O1384" s="54">
        <f t="shared" si="262"/>
        <v>31.355282064220269</v>
      </c>
      <c r="P1384" s="31">
        <f>Assumptions!$H$15</f>
        <v>0.94496666666666673</v>
      </c>
      <c r="Q1384" s="10">
        <f t="shared" si="263"/>
        <v>29.53299837461935</v>
      </c>
    </row>
    <row r="1385" spans="2:17" x14ac:dyDescent="0.25">
      <c r="B1385" s="13">
        <v>44453</v>
      </c>
      <c r="C1385" s="16">
        <v>44593</v>
      </c>
      <c r="D1385" s="14">
        <v>25.45</v>
      </c>
      <c r="E1385" s="18">
        <v>7021</v>
      </c>
      <c r="F1385" s="10">
        <f t="shared" si="259"/>
        <v>74.071550000000002</v>
      </c>
      <c r="H1385" s="13">
        <v>44448</v>
      </c>
      <c r="I1385" s="29" t="s">
        <v>61</v>
      </c>
      <c r="J1385" s="17">
        <v>0.85909153715785769</v>
      </c>
      <c r="L1385" s="40" t="str">
        <f t="shared" si="260"/>
        <v>4445344593</v>
      </c>
      <c r="M1385" s="53">
        <f t="shared" si="261"/>
        <v>44593</v>
      </c>
      <c r="N1385" s="8">
        <f>VLOOKUP(B1385,Assumptions!$B$6:$D$2000,3,FALSE)</f>
        <v>0.73605999999999994</v>
      </c>
      <c r="O1385" s="54">
        <f t="shared" si="262"/>
        <v>31.667143947854736</v>
      </c>
      <c r="P1385" s="31">
        <f>Assumptions!$H$15</f>
        <v>0.94496666666666673</v>
      </c>
      <c r="Q1385" s="10">
        <f t="shared" si="263"/>
        <v>29.827697459257802</v>
      </c>
    </row>
    <row r="1386" spans="2:17" x14ac:dyDescent="0.25">
      <c r="B1386" s="13">
        <v>44453</v>
      </c>
      <c r="C1386" s="16">
        <v>44621</v>
      </c>
      <c r="D1386" s="14">
        <v>22.45</v>
      </c>
      <c r="E1386" s="18">
        <v>5901</v>
      </c>
      <c r="F1386" s="10">
        <f t="shared" si="259"/>
        <v>62.255549999999999</v>
      </c>
      <c r="H1386" s="13">
        <v>44448</v>
      </c>
      <c r="I1386" s="29" t="s">
        <v>62</v>
      </c>
      <c r="J1386" s="17">
        <v>0.71738412552593123</v>
      </c>
      <c r="L1386" s="40" t="str">
        <f t="shared" si="260"/>
        <v>4445344621</v>
      </c>
      <c r="M1386" s="53">
        <f t="shared" si="261"/>
        <v>44621</v>
      </c>
      <c r="N1386" s="8">
        <f>VLOOKUP(B1386,Assumptions!$B$6:$D$2000,3,FALSE)</f>
        <v>0.73605999999999994</v>
      </c>
      <c r="O1386" s="54">
        <f t="shared" si="262"/>
        <v>27.986354237392906</v>
      </c>
      <c r="P1386" s="31">
        <f>Assumptions!$H$15</f>
        <v>0.94496666666666673</v>
      </c>
      <c r="Q1386" s="10">
        <f t="shared" si="263"/>
        <v>26.349473875861719</v>
      </c>
    </row>
    <row r="1387" spans="2:17" x14ac:dyDescent="0.25">
      <c r="B1387" s="13">
        <v>44453</v>
      </c>
      <c r="C1387" s="16">
        <v>44652</v>
      </c>
      <c r="D1387" s="14">
        <v>14.32</v>
      </c>
      <c r="E1387" s="18">
        <v>3853</v>
      </c>
      <c r="F1387" s="10">
        <f t="shared" si="259"/>
        <v>40.649149999999999</v>
      </c>
      <c r="H1387" s="13">
        <v>44448</v>
      </c>
      <c r="I1387" s="29" t="s">
        <v>63</v>
      </c>
      <c r="J1387" s="17">
        <v>0.56312589999468865</v>
      </c>
      <c r="L1387" s="40" t="str">
        <f t="shared" si="260"/>
        <v>4445344652</v>
      </c>
      <c r="M1387" s="53">
        <f t="shared" si="261"/>
        <v>44652</v>
      </c>
      <c r="N1387" s="8">
        <f>VLOOKUP(B1387,Assumptions!$B$6:$D$2000,3,FALSE)</f>
        <v>0.73605999999999994</v>
      </c>
      <c r="O1387" s="54">
        <f t="shared" si="262"/>
        <v>17.715527389142775</v>
      </c>
      <c r="P1387" s="31">
        <f>Assumptions!$H$15</f>
        <v>0.94496666666666673</v>
      </c>
      <c r="Q1387" s="10">
        <f t="shared" si="263"/>
        <v>16.643884865160288</v>
      </c>
    </row>
    <row r="1388" spans="2:17" x14ac:dyDescent="0.25">
      <c r="B1388" s="13">
        <v>44453</v>
      </c>
      <c r="C1388" s="16">
        <v>44682</v>
      </c>
      <c r="D1388" s="14">
        <v>12.57</v>
      </c>
      <c r="E1388" s="18">
        <v>3415</v>
      </c>
      <c r="F1388" s="10">
        <f t="shared" si="259"/>
        <v>36.02825</v>
      </c>
      <c r="H1388" s="13">
        <v>44448</v>
      </c>
      <c r="I1388" s="29" t="s">
        <v>64</v>
      </c>
      <c r="J1388" s="17">
        <v>0.48517554038927074</v>
      </c>
      <c r="L1388" s="40" t="str">
        <f t="shared" si="260"/>
        <v>4445344682</v>
      </c>
      <c r="M1388" s="53">
        <f t="shared" si="261"/>
        <v>44682</v>
      </c>
      <c r="N1388" s="8">
        <f>VLOOKUP(B1388,Assumptions!$B$6:$D$2000,3,FALSE)</f>
        <v>0.73605999999999994</v>
      </c>
      <c r="O1388" s="54">
        <f t="shared" si="262"/>
        <v>15.562331758719354</v>
      </c>
      <c r="P1388" s="31">
        <f>Assumptions!$H$15</f>
        <v>0.94496666666666673</v>
      </c>
      <c r="Q1388" s="10">
        <f t="shared" si="263"/>
        <v>14.609186767597834</v>
      </c>
    </row>
    <row r="1389" spans="2:17" x14ac:dyDescent="0.25">
      <c r="B1389" s="13">
        <v>44453</v>
      </c>
      <c r="C1389" s="16">
        <v>44713</v>
      </c>
      <c r="D1389" s="14">
        <v>12.18</v>
      </c>
      <c r="E1389" s="18">
        <v>3595</v>
      </c>
      <c r="F1389" s="10">
        <f t="shared" si="259"/>
        <v>37.927250000000001</v>
      </c>
      <c r="H1389" s="13">
        <v>44448</v>
      </c>
      <c r="I1389" s="29" t="s">
        <v>65</v>
      </c>
      <c r="J1389" s="17">
        <v>0.50724524953707562</v>
      </c>
      <c r="L1389" s="40" t="str">
        <f t="shared" si="260"/>
        <v>4445344713</v>
      </c>
      <c r="M1389" s="53">
        <f t="shared" si="261"/>
        <v>44713</v>
      </c>
      <c r="N1389" s="8">
        <f>VLOOKUP(B1389,Assumptions!$B$6:$D$2000,3,FALSE)</f>
        <v>0.73605999999999994</v>
      </c>
      <c r="O1389" s="54">
        <f t="shared" si="262"/>
        <v>15.031685612976027</v>
      </c>
      <c r="P1389" s="31">
        <f>Assumptions!$H$15</f>
        <v>0.94496666666666673</v>
      </c>
      <c r="Q1389" s="10">
        <f t="shared" si="263"/>
        <v>14.107743848075247</v>
      </c>
    </row>
    <row r="1390" spans="2:17" x14ac:dyDescent="0.25">
      <c r="B1390" s="13">
        <v>44453</v>
      </c>
      <c r="C1390" s="16">
        <v>44743</v>
      </c>
      <c r="D1390" s="14">
        <v>11.962</v>
      </c>
      <c r="E1390" s="18">
        <v>3165</v>
      </c>
      <c r="F1390" s="10">
        <f t="shared" si="259"/>
        <v>33.390749999999997</v>
      </c>
      <c r="H1390" s="13">
        <v>44448</v>
      </c>
      <c r="I1390" s="29" t="s">
        <v>66</v>
      </c>
      <c r="J1390" s="17">
        <v>0.50590498610348678</v>
      </c>
      <c r="L1390" s="40" t="str">
        <f t="shared" si="260"/>
        <v>4445344743</v>
      </c>
      <c r="M1390" s="53">
        <f t="shared" si="261"/>
        <v>44743</v>
      </c>
      <c r="N1390" s="8">
        <f>VLOOKUP(B1390,Assumptions!$B$6:$D$2000,3,FALSE)</f>
        <v>0.73605999999999994</v>
      </c>
      <c r="O1390" s="54">
        <f t="shared" si="262"/>
        <v>14.75268026122499</v>
      </c>
      <c r="P1390" s="31">
        <f>Assumptions!$H$15</f>
        <v>0.94496666666666673</v>
      </c>
      <c r="Q1390" s="10">
        <f t="shared" si="263"/>
        <v>13.84409309084891</v>
      </c>
    </row>
    <row r="1391" spans="2:17" x14ac:dyDescent="0.25">
      <c r="B1391" s="13">
        <v>44453</v>
      </c>
      <c r="C1391" s="16">
        <v>44774</v>
      </c>
      <c r="D1391" s="14">
        <v>12.012</v>
      </c>
      <c r="E1391" s="18">
        <v>3178</v>
      </c>
      <c r="F1391" s="10">
        <f t="shared" si="259"/>
        <v>33.527899999999995</v>
      </c>
      <c r="H1391" s="13">
        <v>44448</v>
      </c>
      <c r="I1391" s="29" t="s">
        <v>67</v>
      </c>
      <c r="J1391" s="17">
        <v>0.51879041593657926</v>
      </c>
      <c r="L1391" s="40" t="str">
        <f t="shared" si="260"/>
        <v>4445344774</v>
      </c>
      <c r="M1391" s="53">
        <f t="shared" si="261"/>
        <v>44774</v>
      </c>
      <c r="N1391" s="8">
        <f>VLOOKUP(B1391,Assumptions!$B$6:$D$2000,3,FALSE)</f>
        <v>0.73605999999999994</v>
      </c>
      <c r="O1391" s="54">
        <f t="shared" si="262"/>
        <v>14.800474853190316</v>
      </c>
      <c r="P1391" s="31">
        <f>Assumptions!$H$15</f>
        <v>0.94496666666666673</v>
      </c>
      <c r="Q1391" s="10">
        <f t="shared" si="263"/>
        <v>13.889257387103077</v>
      </c>
    </row>
    <row r="1392" spans="2:17" x14ac:dyDescent="0.25">
      <c r="B1392" s="13">
        <v>44453</v>
      </c>
      <c r="C1392" s="16">
        <v>44805</v>
      </c>
      <c r="D1392" s="14">
        <v>12.061999999999999</v>
      </c>
      <c r="E1392" s="18">
        <v>3155</v>
      </c>
      <c r="F1392" s="10">
        <f t="shared" si="259"/>
        <v>33.285249999999998</v>
      </c>
      <c r="H1392" s="13">
        <v>44448</v>
      </c>
      <c r="I1392" s="29" t="s">
        <v>68</v>
      </c>
      <c r="J1392" s="17">
        <v>0.57232572570522788</v>
      </c>
      <c r="L1392" s="40" t="str">
        <f t="shared" si="260"/>
        <v>4445344805</v>
      </c>
      <c r="M1392" s="53">
        <f t="shared" si="261"/>
        <v>44805</v>
      </c>
      <c r="N1392" s="8">
        <f>VLOOKUP(B1392,Assumptions!$B$6:$D$2000,3,FALSE)</f>
        <v>0.73605999999999994</v>
      </c>
      <c r="O1392" s="54">
        <f t="shared" si="262"/>
        <v>14.795922229056348</v>
      </c>
      <c r="P1392" s="31">
        <f>Assumptions!$H$15</f>
        <v>0.94496666666666673</v>
      </c>
      <c r="Q1392" s="10">
        <f t="shared" si="263"/>
        <v>13.884955309050616</v>
      </c>
    </row>
    <row r="1393" spans="2:17" x14ac:dyDescent="0.25">
      <c r="B1393" s="13">
        <v>44453</v>
      </c>
      <c r="C1393" s="16">
        <v>44835</v>
      </c>
      <c r="D1393" s="14">
        <v>12.5</v>
      </c>
      <c r="E1393" s="18">
        <v>2512</v>
      </c>
      <c r="F1393" s="10">
        <f t="shared" si="259"/>
        <v>26.5016</v>
      </c>
      <c r="H1393" s="13">
        <v>44448</v>
      </c>
      <c r="I1393" s="29" t="s">
        <v>69</v>
      </c>
      <c r="J1393" s="17">
        <v>0.68094941005153264</v>
      </c>
      <c r="L1393" s="40" t="str">
        <f t="shared" si="260"/>
        <v>4445344835</v>
      </c>
      <c r="M1393" s="53">
        <f t="shared" si="261"/>
        <v>44835</v>
      </c>
      <c r="N1393" s="8">
        <f>VLOOKUP(B1393,Assumptions!$B$6:$D$2000,3,FALSE)</f>
        <v>0.73605999999999994</v>
      </c>
      <c r="O1393" s="54">
        <f t="shared" si="262"/>
        <v>15.22007927947929</v>
      </c>
      <c r="P1393" s="31">
        <f>Assumptions!$H$15</f>
        <v>0.94496666666666673</v>
      </c>
      <c r="Q1393" s="10">
        <f t="shared" si="263"/>
        <v>14.285769583131948</v>
      </c>
    </row>
    <row r="1394" spans="2:17" x14ac:dyDescent="0.25">
      <c r="B1394" s="13">
        <v>44453</v>
      </c>
      <c r="C1394" s="16">
        <v>44866</v>
      </c>
      <c r="D1394" s="14">
        <v>12.925000000000001</v>
      </c>
      <c r="E1394" s="18">
        <v>2467</v>
      </c>
      <c r="F1394" s="10">
        <f t="shared" si="259"/>
        <v>26.02685</v>
      </c>
      <c r="H1394" s="13">
        <v>44448</v>
      </c>
      <c r="I1394" s="29" t="s">
        <v>70</v>
      </c>
      <c r="J1394" s="17">
        <v>0.77588243054072159</v>
      </c>
      <c r="L1394" s="40" t="str">
        <f t="shared" si="260"/>
        <v>4445344866</v>
      </c>
      <c r="M1394" s="53">
        <f t="shared" si="261"/>
        <v>44866</v>
      </c>
      <c r="N1394" s="8">
        <f>VLOOKUP(B1394,Assumptions!$B$6:$D$2000,3,FALSE)</f>
        <v>0.73605999999999994</v>
      </c>
      <c r="O1394" s="54">
        <f t="shared" si="262"/>
        <v>15.645125737945687</v>
      </c>
      <c r="P1394" s="31">
        <f>Assumptions!$H$15</f>
        <v>0.94496666666666673</v>
      </c>
      <c r="Q1394" s="10">
        <f t="shared" si="263"/>
        <v>14.687424318167411</v>
      </c>
    </row>
    <row r="1395" spans="2:17" x14ac:dyDescent="0.25">
      <c r="B1395" s="13">
        <v>44453</v>
      </c>
      <c r="C1395" s="16">
        <v>44896</v>
      </c>
      <c r="D1395" s="14">
        <v>13.35</v>
      </c>
      <c r="E1395" s="18">
        <v>2467</v>
      </c>
      <c r="F1395" s="10">
        <f t="shared" si="259"/>
        <v>26.02685</v>
      </c>
      <c r="H1395" s="13">
        <v>44448</v>
      </c>
      <c r="I1395" s="29" t="s">
        <v>71</v>
      </c>
      <c r="J1395" s="17">
        <v>0.77197375833309245</v>
      </c>
      <c r="L1395" s="40" t="str">
        <f t="shared" si="260"/>
        <v>4445344896</v>
      </c>
      <c r="M1395" s="53">
        <f t="shared" si="261"/>
        <v>44896</v>
      </c>
      <c r="N1395" s="8">
        <f>VLOOKUP(B1395,Assumptions!$B$6:$D$2000,3,FALSE)</f>
        <v>0.73605999999999994</v>
      </c>
      <c r="O1395" s="54">
        <f t="shared" si="262"/>
        <v>16.197456396400444</v>
      </c>
      <c r="P1395" s="31">
        <f>Assumptions!$H$15</f>
        <v>0.94496666666666673</v>
      </c>
      <c r="Q1395" s="10">
        <f t="shared" si="263"/>
        <v>15.209358379385209</v>
      </c>
    </row>
    <row r="1396" spans="2:17" x14ac:dyDescent="0.25">
      <c r="B1396" s="13">
        <v>44453</v>
      </c>
      <c r="C1396" s="16">
        <v>44927</v>
      </c>
      <c r="D1396" s="14">
        <v>13.74</v>
      </c>
      <c r="E1396" s="18">
        <v>3165</v>
      </c>
      <c r="F1396" s="10">
        <f t="shared" si="259"/>
        <v>33.390749999999997</v>
      </c>
      <c r="H1396" s="13">
        <v>44448</v>
      </c>
      <c r="I1396" s="29" t="s">
        <v>72</v>
      </c>
      <c r="J1396" s="17">
        <v>0.69390559257528728</v>
      </c>
      <c r="L1396" s="40" t="str">
        <f t="shared" si="260"/>
        <v>4445344927</v>
      </c>
      <c r="M1396" s="53">
        <f t="shared" si="261"/>
        <v>44927</v>
      </c>
      <c r="N1396" s="8">
        <f>VLOOKUP(B1396,Assumptions!$B$6:$D$2000,3,FALSE)</f>
        <v>0.73605999999999994</v>
      </c>
      <c r="O1396" s="54">
        <f t="shared" si="262"/>
        <v>16.800215013669828</v>
      </c>
      <c r="P1396" s="31">
        <f>Assumptions!$H$15</f>
        <v>0.94496666666666673</v>
      </c>
      <c r="Q1396" s="10">
        <f t="shared" si="263"/>
        <v>15.778945180750869</v>
      </c>
    </row>
    <row r="1397" spans="2:17" x14ac:dyDescent="0.25">
      <c r="B1397" s="13">
        <v>44453</v>
      </c>
      <c r="C1397" s="16">
        <v>44958</v>
      </c>
      <c r="D1397" s="14">
        <v>13.74</v>
      </c>
      <c r="E1397" s="18">
        <v>3165</v>
      </c>
      <c r="F1397" s="10">
        <f t="shared" si="259"/>
        <v>33.390749999999997</v>
      </c>
      <c r="H1397" s="13">
        <v>44448</v>
      </c>
      <c r="I1397" s="29" t="s">
        <v>73</v>
      </c>
      <c r="J1397" s="17">
        <v>0.66899823803041425</v>
      </c>
      <c r="L1397" s="40" t="str">
        <f t="shared" si="260"/>
        <v>4445344958</v>
      </c>
      <c r="M1397" s="53">
        <f t="shared" si="261"/>
        <v>44958</v>
      </c>
      <c r="N1397" s="8">
        <f>VLOOKUP(B1397,Assumptions!$B$6:$D$2000,3,FALSE)</f>
        <v>0.73605999999999994</v>
      </c>
      <c r="O1397" s="54">
        <f t="shared" si="262"/>
        <v>16.832289663653768</v>
      </c>
      <c r="P1397" s="31">
        <f>Assumptions!$H$15</f>
        <v>0.94496666666666673</v>
      </c>
      <c r="Q1397" s="10">
        <f t="shared" si="263"/>
        <v>15.809254655830692</v>
      </c>
    </row>
    <row r="1398" spans="2:17" x14ac:dyDescent="0.25">
      <c r="B1398" s="13">
        <v>44453</v>
      </c>
      <c r="C1398" s="16">
        <v>44986</v>
      </c>
      <c r="D1398" s="14">
        <v>13.29</v>
      </c>
      <c r="E1398" s="18">
        <v>3165</v>
      </c>
      <c r="F1398" s="10">
        <f t="shared" si="259"/>
        <v>33.390749999999997</v>
      </c>
      <c r="H1398" s="13">
        <v>44448</v>
      </c>
      <c r="I1398" s="29" t="s">
        <v>74</v>
      </c>
      <c r="J1398" s="17">
        <v>0.60220501765772083</v>
      </c>
      <c r="L1398" s="40" t="str">
        <f t="shared" si="260"/>
        <v>4445344986</v>
      </c>
      <c r="M1398" s="53">
        <f t="shared" si="261"/>
        <v>44986</v>
      </c>
      <c r="N1398" s="8">
        <f>VLOOKUP(B1398,Assumptions!$B$6:$D$2000,3,FALSE)</f>
        <v>0.73605999999999994</v>
      </c>
      <c r="O1398" s="54">
        <f t="shared" si="262"/>
        <v>16.338811991993595</v>
      </c>
      <c r="P1398" s="31">
        <f>Assumptions!$H$15</f>
        <v>0.94496666666666673</v>
      </c>
      <c r="Q1398" s="10">
        <f t="shared" si="263"/>
        <v>15.342934705367551</v>
      </c>
    </row>
    <row r="1399" spans="2:17" x14ac:dyDescent="0.25">
      <c r="B1399" s="13">
        <v>44453</v>
      </c>
      <c r="C1399" s="16">
        <v>45017</v>
      </c>
      <c r="D1399" s="14">
        <v>9.17</v>
      </c>
      <c r="E1399" s="18">
        <v>2064</v>
      </c>
      <c r="F1399" s="10">
        <f t="shared" si="259"/>
        <v>21.775200000000002</v>
      </c>
      <c r="H1399" s="13">
        <v>44448</v>
      </c>
      <c r="I1399" s="29" t="s">
        <v>75</v>
      </c>
      <c r="J1399" s="17">
        <v>0.46525585539687381</v>
      </c>
      <c r="L1399" s="40" t="str">
        <f t="shared" si="260"/>
        <v>4445345017</v>
      </c>
      <c r="M1399" s="53">
        <f t="shared" si="261"/>
        <v>45017</v>
      </c>
      <c r="N1399" s="8">
        <f>VLOOKUP(B1399,Assumptions!$B$6:$D$2000,3,FALSE)</f>
        <v>0.73605999999999994</v>
      </c>
      <c r="O1399" s="54">
        <f t="shared" si="262"/>
        <v>11.209605626116568</v>
      </c>
      <c r="P1399" s="31">
        <f>Assumptions!$H$15</f>
        <v>0.94496666666666673</v>
      </c>
      <c r="Q1399" s="10">
        <f t="shared" si="263"/>
        <v>10.496005663159288</v>
      </c>
    </row>
    <row r="1400" spans="2:17" x14ac:dyDescent="0.25">
      <c r="B1400" s="13">
        <v>44453</v>
      </c>
      <c r="C1400" s="16">
        <v>45047</v>
      </c>
      <c r="D1400" s="14">
        <v>8.6199999999999992</v>
      </c>
      <c r="E1400" s="18">
        <v>2064</v>
      </c>
      <c r="F1400" s="10">
        <f t="shared" si="259"/>
        <v>21.775200000000002</v>
      </c>
      <c r="H1400" s="13">
        <v>44448</v>
      </c>
      <c r="I1400" s="29" t="s">
        <v>76</v>
      </c>
      <c r="J1400" s="17">
        <v>0.41157451020103625</v>
      </c>
      <c r="L1400" s="40" t="str">
        <f t="shared" si="260"/>
        <v>4445345047</v>
      </c>
      <c r="M1400" s="53">
        <f t="shared" si="261"/>
        <v>45047</v>
      </c>
      <c r="N1400" s="8">
        <f>VLOOKUP(B1400,Assumptions!$B$6:$D$2000,3,FALSE)</f>
        <v>0.73605999999999994</v>
      </c>
      <c r="O1400" s="54">
        <f t="shared" si="262"/>
        <v>10.570467210004857</v>
      </c>
      <c r="P1400" s="31">
        <f>Assumptions!$H$15</f>
        <v>0.94496666666666673</v>
      </c>
      <c r="Q1400" s="10">
        <f t="shared" si="263"/>
        <v>9.8920411645475905</v>
      </c>
    </row>
    <row r="1401" spans="2:17" x14ac:dyDescent="0.25">
      <c r="B1401" s="13">
        <v>44453</v>
      </c>
      <c r="C1401" s="16">
        <v>45078</v>
      </c>
      <c r="D1401" s="14">
        <v>8.3699999999999992</v>
      </c>
      <c r="E1401" s="18">
        <v>2064</v>
      </c>
      <c r="F1401" s="10">
        <f t="shared" si="259"/>
        <v>21.775200000000002</v>
      </c>
      <c r="H1401" s="13">
        <v>44448</v>
      </c>
      <c r="I1401" s="29" t="s">
        <v>77</v>
      </c>
      <c r="J1401" s="17">
        <v>0.42716703931093519</v>
      </c>
      <c r="L1401" s="40" t="str">
        <f t="shared" si="260"/>
        <v>4445345078</v>
      </c>
      <c r="M1401" s="53">
        <f t="shared" si="261"/>
        <v>45078</v>
      </c>
      <c r="N1401" s="8">
        <f>VLOOKUP(B1401,Assumptions!$B$6:$D$2000,3,FALSE)</f>
        <v>0.73605999999999994</v>
      </c>
      <c r="O1401" s="54">
        <f t="shared" si="262"/>
        <v>10.228448253547569</v>
      </c>
      <c r="P1401" s="31">
        <f>Assumptions!$H$15</f>
        <v>0.94496666666666673</v>
      </c>
      <c r="Q1401" s="10">
        <f t="shared" si="263"/>
        <v>9.5688446513273355</v>
      </c>
    </row>
    <row r="1402" spans="2:17" x14ac:dyDescent="0.25">
      <c r="B1402" s="13">
        <v>44453</v>
      </c>
      <c r="C1402" s="16">
        <v>45108</v>
      </c>
      <c r="D1402" s="14">
        <v>8.3699999999999992</v>
      </c>
      <c r="E1402" s="18">
        <v>2064</v>
      </c>
      <c r="F1402" s="10">
        <f t="shared" si="259"/>
        <v>21.775200000000002</v>
      </c>
      <c r="H1402" s="13">
        <v>44448</v>
      </c>
      <c r="I1402" s="29" t="s">
        <v>78</v>
      </c>
      <c r="J1402" s="17">
        <v>0.42187035084444247</v>
      </c>
      <c r="L1402" s="40" t="str">
        <f t="shared" si="260"/>
        <v>4445345108</v>
      </c>
      <c r="M1402" s="53">
        <f t="shared" si="261"/>
        <v>45108</v>
      </c>
      <c r="N1402" s="8">
        <f>VLOOKUP(B1402,Assumptions!$B$6:$D$2000,3,FALSE)</f>
        <v>0.73605999999999994</v>
      </c>
      <c r="O1402" s="54">
        <f t="shared" si="262"/>
        <v>10.235269107537928</v>
      </c>
      <c r="P1402" s="31">
        <f>Assumptions!$H$15</f>
        <v>0.94496666666666673</v>
      </c>
      <c r="Q1402" s="10">
        <f t="shared" si="263"/>
        <v>9.5752901309864242</v>
      </c>
    </row>
    <row r="1403" spans="2:17" x14ac:dyDescent="0.25">
      <c r="B1403" s="13">
        <v>44453</v>
      </c>
      <c r="C1403" s="16">
        <v>45139</v>
      </c>
      <c r="D1403" s="14">
        <v>8.52</v>
      </c>
      <c r="E1403" s="18">
        <v>2064</v>
      </c>
      <c r="F1403" s="10">
        <f t="shared" si="259"/>
        <v>21.775200000000002</v>
      </c>
      <c r="H1403" s="13">
        <v>44448</v>
      </c>
      <c r="I1403" s="29" t="s">
        <v>79</v>
      </c>
      <c r="J1403" s="17">
        <v>0.45350228851131086</v>
      </c>
      <c r="L1403" s="40" t="str">
        <f t="shared" si="260"/>
        <v>4445345139</v>
      </c>
      <c r="M1403" s="53">
        <f t="shared" si="261"/>
        <v>45139</v>
      </c>
      <c r="N1403" s="8">
        <f>VLOOKUP(B1403,Assumptions!$B$6:$D$2000,3,FALSE)</f>
        <v>0.73605999999999994</v>
      </c>
      <c r="O1403" s="54">
        <f t="shared" si="262"/>
        <v>10.387698550085604</v>
      </c>
      <c r="P1403" s="31">
        <f>Assumptions!$H$15</f>
        <v>0.94496666666666673</v>
      </c>
      <c r="Q1403" s="10">
        <f t="shared" si="263"/>
        <v>9.7193308732125612</v>
      </c>
    </row>
    <row r="1404" spans="2:17" x14ac:dyDescent="0.25">
      <c r="B1404" s="13">
        <v>44453</v>
      </c>
      <c r="C1404" s="16">
        <v>45170</v>
      </c>
      <c r="D1404" s="14">
        <v>8.67</v>
      </c>
      <c r="E1404" s="18">
        <v>2064</v>
      </c>
      <c r="F1404" s="10">
        <f t="shared" si="259"/>
        <v>21.775200000000002</v>
      </c>
      <c r="H1404" s="13">
        <v>44448</v>
      </c>
      <c r="I1404" s="29" t="s">
        <v>80</v>
      </c>
      <c r="J1404" s="17">
        <v>0.53393541756478236</v>
      </c>
      <c r="L1404" s="40" t="str">
        <f t="shared" si="260"/>
        <v>4445345170</v>
      </c>
      <c r="M1404" s="53">
        <f t="shared" si="261"/>
        <v>45170</v>
      </c>
      <c r="N1404" s="8">
        <f>VLOOKUP(B1404,Assumptions!$B$6:$D$2000,3,FALSE)</f>
        <v>0.73605999999999994</v>
      </c>
      <c r="O1404" s="54">
        <f t="shared" si="262"/>
        <v>10.477283858395557</v>
      </c>
      <c r="P1404" s="31">
        <f>Assumptions!$H$15</f>
        <v>0.94496666666666673</v>
      </c>
      <c r="Q1404" s="10">
        <f t="shared" si="263"/>
        <v>9.8039860033885233</v>
      </c>
    </row>
    <row r="1405" spans="2:17" x14ac:dyDescent="0.25">
      <c r="B1405" s="13">
        <v>44468</v>
      </c>
      <c r="C1405" s="16">
        <v>44501</v>
      </c>
      <c r="D1405" s="14">
        <v>30.446000000000002</v>
      </c>
      <c r="E1405" s="18">
        <v>14659</v>
      </c>
      <c r="F1405" s="10">
        <f t="shared" si="259"/>
        <v>154.65244999999999</v>
      </c>
      <c r="H1405" s="13">
        <v>44462</v>
      </c>
      <c r="I1405" s="29" t="s">
        <v>58</v>
      </c>
      <c r="J1405" s="17">
        <v>1.1625344144151859</v>
      </c>
      <c r="L1405" s="40" t="str">
        <f t="shared" ref="L1405:L1428" si="264">B1405&amp;M1405</f>
        <v>4446844501</v>
      </c>
      <c r="M1405" s="53">
        <f t="shared" ref="M1405:M1428" si="265">IF(C1405="",NA(),C1405)</f>
        <v>44501</v>
      </c>
      <c r="N1405" s="8">
        <f>VLOOKUP(B1405,Assumptions!$B$6:$D$2000,3,FALSE)</f>
        <v>0.72777999999999998</v>
      </c>
      <c r="O1405" s="54">
        <f t="shared" ref="O1405:O1428" si="266">(D1405-J1405)/N1405/mmbtu_gj</f>
        <v>38.139052210305231</v>
      </c>
      <c r="P1405" s="31">
        <f>Assumptions!$H$15</f>
        <v>0.94496666666666673</v>
      </c>
      <c r="Q1405" s="10">
        <f t="shared" ref="Q1405:Q1428" si="267">(O1405-opex_2017)*P1405-transport_2017</f>
        <v>35.943435036998103</v>
      </c>
    </row>
    <row r="1406" spans="2:17" x14ac:dyDescent="0.25">
      <c r="B1406" s="13">
        <v>44468</v>
      </c>
      <c r="C1406" s="16">
        <v>44531</v>
      </c>
      <c r="D1406" s="14">
        <v>32.201999999999998</v>
      </c>
      <c r="E1406" s="18">
        <v>10153</v>
      </c>
      <c r="F1406" s="10">
        <f t="shared" si="259"/>
        <v>107.11415</v>
      </c>
      <c r="H1406" s="13">
        <v>44462</v>
      </c>
      <c r="I1406" s="29" t="s">
        <v>59</v>
      </c>
      <c r="J1406" s="17">
        <v>1.2267022190721319</v>
      </c>
      <c r="L1406" s="40" t="str">
        <f t="shared" si="264"/>
        <v>4446844531</v>
      </c>
      <c r="M1406" s="53">
        <f t="shared" si="265"/>
        <v>44531</v>
      </c>
      <c r="N1406" s="8">
        <f>VLOOKUP(B1406,Assumptions!$B$6:$D$2000,3,FALSE)</f>
        <v>0.72777999999999998</v>
      </c>
      <c r="O1406" s="54">
        <f t="shared" si="266"/>
        <v>40.342509865980631</v>
      </c>
      <c r="P1406" s="31">
        <f>Assumptions!$H$15</f>
        <v>0.94496666666666673</v>
      </c>
      <c r="Q1406" s="10">
        <f t="shared" si="267"/>
        <v>38.025629073022834</v>
      </c>
    </row>
    <row r="1407" spans="2:17" x14ac:dyDescent="0.25">
      <c r="B1407" s="13">
        <v>44468</v>
      </c>
      <c r="C1407" s="16">
        <v>44562</v>
      </c>
      <c r="D1407" s="14">
        <v>32.177</v>
      </c>
      <c r="E1407" s="18">
        <v>9929</v>
      </c>
      <c r="F1407" s="10">
        <f t="shared" si="259"/>
        <v>104.75095</v>
      </c>
      <c r="H1407" s="13">
        <v>44462</v>
      </c>
      <c r="I1407" s="29" t="s">
        <v>60</v>
      </c>
      <c r="J1407" s="17">
        <v>1.0684273533035731</v>
      </c>
      <c r="L1407" s="40" t="str">
        <f t="shared" si="264"/>
        <v>4446844562</v>
      </c>
      <c r="M1407" s="53">
        <f t="shared" si="265"/>
        <v>44562</v>
      </c>
      <c r="N1407" s="8">
        <f>VLOOKUP(B1407,Assumptions!$B$6:$D$2000,3,FALSE)</f>
        <v>0.72777999999999998</v>
      </c>
      <c r="O1407" s="54">
        <f t="shared" si="266"/>
        <v>40.516088264651131</v>
      </c>
      <c r="P1407" s="31">
        <f>Assumptions!$H$15</f>
        <v>0.94496666666666673</v>
      </c>
      <c r="Q1407" s="10">
        <f t="shared" si="267"/>
        <v>38.189654873819833</v>
      </c>
    </row>
    <row r="1408" spans="2:17" x14ac:dyDescent="0.25">
      <c r="B1408" s="13">
        <v>44468</v>
      </c>
      <c r="C1408" s="16">
        <v>44593</v>
      </c>
      <c r="D1408" s="14">
        <v>31.95</v>
      </c>
      <c r="E1408" s="18">
        <v>7382</v>
      </c>
      <c r="F1408" s="10">
        <f t="shared" si="259"/>
        <v>77.880099999999999</v>
      </c>
      <c r="H1408" s="13">
        <v>44462</v>
      </c>
      <c r="I1408" s="29" t="s">
        <v>61</v>
      </c>
      <c r="J1408" s="17">
        <v>0.9789485646949837</v>
      </c>
      <c r="L1408" s="40" t="str">
        <f t="shared" si="264"/>
        <v>4446844593</v>
      </c>
      <c r="M1408" s="53">
        <f t="shared" si="265"/>
        <v>44593</v>
      </c>
      <c r="N1408" s="8">
        <f>VLOOKUP(B1408,Assumptions!$B$6:$D$2000,3,FALSE)</f>
        <v>0.72777999999999998</v>
      </c>
      <c r="O1408" s="54">
        <f t="shared" si="266"/>
        <v>40.336979386777628</v>
      </c>
      <c r="P1408" s="31">
        <f>Assumptions!$H$15</f>
        <v>0.94496666666666673</v>
      </c>
      <c r="Q1408" s="10">
        <f t="shared" si="267"/>
        <v>38.020402954525302</v>
      </c>
    </row>
    <row r="1409" spans="2:17" x14ac:dyDescent="0.25">
      <c r="B1409" s="13">
        <v>44468</v>
      </c>
      <c r="C1409" s="16">
        <v>44621</v>
      </c>
      <c r="D1409" s="14">
        <v>29.03</v>
      </c>
      <c r="E1409" s="18">
        <v>6267</v>
      </c>
      <c r="F1409" s="10">
        <f t="shared" si="259"/>
        <v>66.116849999999999</v>
      </c>
      <c r="H1409" s="13">
        <v>44462</v>
      </c>
      <c r="I1409" s="29" t="s">
        <v>62</v>
      </c>
      <c r="J1409" s="17">
        <v>0.83596463565086143</v>
      </c>
      <c r="L1409" s="40" t="str">
        <f t="shared" si="264"/>
        <v>4446844621</v>
      </c>
      <c r="M1409" s="53">
        <f t="shared" si="265"/>
        <v>44621</v>
      </c>
      <c r="N1409" s="8">
        <f>VLOOKUP(B1409,Assumptions!$B$6:$D$2000,3,FALSE)</f>
        <v>0.72777999999999998</v>
      </c>
      <c r="O1409" s="54">
        <f t="shared" si="266"/>
        <v>36.720168370694211</v>
      </c>
      <c r="P1409" s="31">
        <f>Assumptions!$H$15</f>
        <v>0.94496666666666673</v>
      </c>
      <c r="Q1409" s="10">
        <f t="shared" si="267"/>
        <v>34.60263710469367</v>
      </c>
    </row>
    <row r="1410" spans="2:17" x14ac:dyDescent="0.25">
      <c r="B1410" s="13">
        <v>44468</v>
      </c>
      <c r="C1410" s="16">
        <v>44652</v>
      </c>
      <c r="D1410" s="14">
        <v>17.125</v>
      </c>
      <c r="E1410" s="18">
        <v>4563</v>
      </c>
      <c r="F1410" s="10">
        <f t="shared" si="259"/>
        <v>48.139650000000003</v>
      </c>
      <c r="H1410" s="13">
        <v>44462</v>
      </c>
      <c r="I1410" s="29" t="s">
        <v>63</v>
      </c>
      <c r="J1410" s="17">
        <v>0.61061543367711324</v>
      </c>
      <c r="L1410" s="40" t="str">
        <f t="shared" si="264"/>
        <v>4446844652</v>
      </c>
      <c r="M1410" s="53">
        <f t="shared" si="265"/>
        <v>44652</v>
      </c>
      <c r="N1410" s="8">
        <f>VLOOKUP(B1410,Assumptions!$B$6:$D$2000,3,FALSE)</f>
        <v>0.72777999999999998</v>
      </c>
      <c r="O1410" s="54">
        <f t="shared" si="266"/>
        <v>21.508484825856684</v>
      </c>
      <c r="P1410" s="31">
        <f>Assumptions!$H$15</f>
        <v>0.94496666666666673</v>
      </c>
      <c r="Q1410" s="10">
        <f t="shared" si="267"/>
        <v>20.228103210940375</v>
      </c>
    </row>
    <row r="1411" spans="2:17" x14ac:dyDescent="0.25">
      <c r="B1411" s="13">
        <v>44468</v>
      </c>
      <c r="C1411" s="16">
        <v>44682</v>
      </c>
      <c r="D1411" s="14">
        <v>14.95</v>
      </c>
      <c r="E1411" s="18">
        <v>3458</v>
      </c>
      <c r="F1411" s="10">
        <f t="shared" si="259"/>
        <v>36.481900000000003</v>
      </c>
      <c r="H1411" s="13">
        <v>44462</v>
      </c>
      <c r="I1411" s="29" t="s">
        <v>64</v>
      </c>
      <c r="J1411" s="17">
        <v>0.53631880148433519</v>
      </c>
      <c r="L1411" s="40" t="str">
        <f t="shared" si="264"/>
        <v>4446844682</v>
      </c>
      <c r="M1411" s="53">
        <f t="shared" si="265"/>
        <v>44682</v>
      </c>
      <c r="N1411" s="8">
        <f>VLOOKUP(B1411,Assumptions!$B$6:$D$2000,3,FALSE)</f>
        <v>0.72777999999999998</v>
      </c>
      <c r="O1411" s="54">
        <f t="shared" si="266"/>
        <v>18.772509632312545</v>
      </c>
      <c r="P1411" s="31">
        <f>Assumptions!$H$15</f>
        <v>0.94496666666666673</v>
      </c>
      <c r="Q1411" s="10">
        <f t="shared" si="267"/>
        <v>17.64269785221428</v>
      </c>
    </row>
    <row r="1412" spans="2:17" x14ac:dyDescent="0.25">
      <c r="B1412" s="13">
        <v>44468</v>
      </c>
      <c r="C1412" s="16">
        <v>44713</v>
      </c>
      <c r="D1412" s="14">
        <v>14.65</v>
      </c>
      <c r="E1412" s="18">
        <v>4034</v>
      </c>
      <c r="F1412" s="10">
        <f t="shared" si="259"/>
        <v>42.558700000000002</v>
      </c>
      <c r="H1412" s="13">
        <v>44462</v>
      </c>
      <c r="I1412" s="29" t="s">
        <v>65</v>
      </c>
      <c r="J1412" s="17">
        <v>0.53438677335915497</v>
      </c>
      <c r="L1412" s="40" t="str">
        <f t="shared" si="264"/>
        <v>4446844713</v>
      </c>
      <c r="M1412" s="53">
        <f t="shared" si="265"/>
        <v>44713</v>
      </c>
      <c r="N1412" s="8">
        <f>VLOOKUP(B1412,Assumptions!$B$6:$D$2000,3,FALSE)</f>
        <v>0.72777999999999998</v>
      </c>
      <c r="O1412" s="54">
        <f t="shared" si="266"/>
        <v>18.384303191776027</v>
      </c>
      <c r="P1412" s="31">
        <f>Assumptions!$H$15</f>
        <v>0.94496666666666673</v>
      </c>
      <c r="Q1412" s="10">
        <f t="shared" si="267"/>
        <v>17.275855706121956</v>
      </c>
    </row>
    <row r="1413" spans="2:17" x14ac:dyDescent="0.25">
      <c r="B1413" s="13">
        <v>44468</v>
      </c>
      <c r="C1413" s="16">
        <v>44743</v>
      </c>
      <c r="D1413" s="14">
        <v>14.675000000000001</v>
      </c>
      <c r="E1413" s="18">
        <v>3998</v>
      </c>
      <c r="F1413" s="10">
        <f t="shared" si="259"/>
        <v>42.178899999999999</v>
      </c>
      <c r="H1413" s="13">
        <v>44462</v>
      </c>
      <c r="I1413" s="29" t="s">
        <v>66</v>
      </c>
      <c r="J1413" s="17">
        <v>0.54398108504384823</v>
      </c>
      <c r="L1413" s="40" t="str">
        <f t="shared" si="264"/>
        <v>4446844743</v>
      </c>
      <c r="M1413" s="53">
        <f t="shared" si="265"/>
        <v>44743</v>
      </c>
      <c r="N1413" s="8">
        <f>VLOOKUP(B1413,Assumptions!$B$6:$D$2000,3,FALSE)</f>
        <v>0.72777999999999998</v>
      </c>
      <c r="O1413" s="54">
        <f t="shared" si="266"/>
        <v>18.404367700509663</v>
      </c>
      <c r="P1413" s="31">
        <f>Assumptions!$H$15</f>
        <v>0.94496666666666673</v>
      </c>
      <c r="Q1413" s="10">
        <f t="shared" si="267"/>
        <v>17.294815998058287</v>
      </c>
    </row>
    <row r="1414" spans="2:17" x14ac:dyDescent="0.25">
      <c r="B1414" s="13">
        <v>44468</v>
      </c>
      <c r="C1414" s="16">
        <v>44774</v>
      </c>
      <c r="D1414" s="14">
        <v>14.824999999999999</v>
      </c>
      <c r="E1414" s="18">
        <v>3470</v>
      </c>
      <c r="F1414" s="10">
        <f t="shared" si="259"/>
        <v>36.608499999999999</v>
      </c>
      <c r="H1414" s="13">
        <v>44462</v>
      </c>
      <c r="I1414" s="29" t="s">
        <v>67</v>
      </c>
      <c r="J1414" s="17">
        <v>0.55793829735910538</v>
      </c>
      <c r="L1414" s="40" t="str">
        <f t="shared" si="264"/>
        <v>4446844774</v>
      </c>
      <c r="M1414" s="53">
        <f t="shared" si="265"/>
        <v>44774</v>
      </c>
      <c r="N1414" s="8">
        <f>VLOOKUP(B1414,Assumptions!$B$6:$D$2000,3,FALSE)</f>
        <v>0.72777999999999998</v>
      </c>
      <c r="O1414" s="54">
        <f t="shared" si="266"/>
        <v>18.581551065886266</v>
      </c>
      <c r="P1414" s="31">
        <f>Assumptions!$H$15</f>
        <v>0.94496666666666673</v>
      </c>
      <c r="Q1414" s="10">
        <f t="shared" si="267"/>
        <v>17.462248372226995</v>
      </c>
    </row>
    <row r="1415" spans="2:17" x14ac:dyDescent="0.25">
      <c r="B1415" s="13">
        <v>44468</v>
      </c>
      <c r="C1415" s="16">
        <v>44805</v>
      </c>
      <c r="D1415" s="14">
        <v>14.975</v>
      </c>
      <c r="E1415" s="18">
        <v>3732</v>
      </c>
      <c r="F1415" s="10">
        <f t="shared" si="259"/>
        <v>39.372599999999998</v>
      </c>
      <c r="H1415" s="13">
        <v>44462</v>
      </c>
      <c r="I1415" s="29" t="s">
        <v>68</v>
      </c>
      <c r="J1415" s="17">
        <v>0.61109834813070862</v>
      </c>
      <c r="L1415" s="40" t="str">
        <f t="shared" si="264"/>
        <v>4446844805</v>
      </c>
      <c r="M1415" s="53">
        <f t="shared" si="265"/>
        <v>44805</v>
      </c>
      <c r="N1415" s="8">
        <f>VLOOKUP(B1415,Assumptions!$B$6:$D$2000,3,FALSE)</f>
        <v>0.72777999999999998</v>
      </c>
      <c r="O1415" s="54">
        <f t="shared" si="266"/>
        <v>18.70767629750787</v>
      </c>
      <c r="P1415" s="31">
        <f>Assumptions!$H$15</f>
        <v>0.94496666666666673</v>
      </c>
      <c r="Q1415" s="10">
        <f t="shared" si="267"/>
        <v>17.581432511935024</v>
      </c>
    </row>
    <row r="1416" spans="2:17" x14ac:dyDescent="0.25">
      <c r="B1416" s="13">
        <v>44468</v>
      </c>
      <c r="C1416" s="16">
        <v>44835</v>
      </c>
      <c r="D1416" s="14">
        <v>15.475</v>
      </c>
      <c r="E1416" s="18">
        <v>2696</v>
      </c>
      <c r="F1416" s="10">
        <f t="shared" si="259"/>
        <v>28.442799999999998</v>
      </c>
      <c r="H1416" s="13">
        <v>44462</v>
      </c>
      <c r="I1416" s="29" t="s">
        <v>69</v>
      </c>
      <c r="J1416" s="17">
        <v>0.71317006930224935</v>
      </c>
      <c r="L1416" s="40" t="str">
        <f t="shared" si="264"/>
        <v>4446844835</v>
      </c>
      <c r="M1416" s="53">
        <f t="shared" si="265"/>
        <v>44835</v>
      </c>
      <c r="N1416" s="8">
        <f>VLOOKUP(B1416,Assumptions!$B$6:$D$2000,3,FALSE)</f>
        <v>0.72777999999999998</v>
      </c>
      <c r="O1416" s="54">
        <f t="shared" si="266"/>
        <v>19.225941711068295</v>
      </c>
      <c r="P1416" s="31">
        <f>Assumptions!$H$15</f>
        <v>0.94496666666666673</v>
      </c>
      <c r="Q1416" s="10">
        <f t="shared" si="267"/>
        <v>18.071176052235838</v>
      </c>
    </row>
    <row r="1417" spans="2:17" x14ac:dyDescent="0.25">
      <c r="B1417" s="13">
        <v>44468</v>
      </c>
      <c r="C1417" s="16">
        <v>44866</v>
      </c>
      <c r="D1417" s="14">
        <v>15.824999999999999</v>
      </c>
      <c r="E1417" s="18">
        <v>2651</v>
      </c>
      <c r="F1417" s="10">
        <f t="shared" si="259"/>
        <v>27.968050000000002</v>
      </c>
      <c r="H1417" s="13">
        <v>44462</v>
      </c>
      <c r="I1417" s="29" t="s">
        <v>70</v>
      </c>
      <c r="J1417" s="17">
        <v>0.80799173249350431</v>
      </c>
      <c r="L1417" s="40" t="str">
        <f t="shared" si="264"/>
        <v>4446844866</v>
      </c>
      <c r="M1417" s="53">
        <f t="shared" si="265"/>
        <v>44866</v>
      </c>
      <c r="N1417" s="8">
        <f>VLOOKUP(B1417,Assumptions!$B$6:$D$2000,3,FALSE)</f>
        <v>0.72777999999999998</v>
      </c>
      <c r="O1417" s="54">
        <f t="shared" si="266"/>
        <v>19.558288300376301</v>
      </c>
      <c r="P1417" s="31">
        <f>Assumptions!$H$15</f>
        <v>0.94496666666666673</v>
      </c>
      <c r="Q1417" s="10">
        <f t="shared" si="267"/>
        <v>18.385232500912263</v>
      </c>
    </row>
    <row r="1418" spans="2:17" x14ac:dyDescent="0.25">
      <c r="B1418" s="13">
        <v>44468</v>
      </c>
      <c r="C1418" s="16">
        <v>44896</v>
      </c>
      <c r="D1418" s="14">
        <v>16.175000000000001</v>
      </c>
      <c r="E1418" s="18">
        <v>2651</v>
      </c>
      <c r="F1418" s="10">
        <f t="shared" si="259"/>
        <v>27.968050000000002</v>
      </c>
      <c r="H1418" s="13">
        <v>44462</v>
      </c>
      <c r="I1418" s="29" t="s">
        <v>71</v>
      </c>
      <c r="J1418" s="17">
        <v>0.79983305894919932</v>
      </c>
      <c r="L1418" s="40" t="str">
        <f t="shared" si="264"/>
        <v>4446844896</v>
      </c>
      <c r="M1418" s="53">
        <f t="shared" si="265"/>
        <v>44896</v>
      </c>
      <c r="N1418" s="8">
        <f>VLOOKUP(B1418,Assumptions!$B$6:$D$2000,3,FALSE)</f>
        <v>0.72777999999999998</v>
      </c>
      <c r="O1418" s="54">
        <f t="shared" si="266"/>
        <v>20.024757417904667</v>
      </c>
      <c r="P1418" s="31">
        <f>Assumptions!$H$15</f>
        <v>0.94496666666666673</v>
      </c>
      <c r="Q1418" s="10">
        <f t="shared" si="267"/>
        <v>18.826030268005983</v>
      </c>
    </row>
    <row r="1419" spans="2:17" x14ac:dyDescent="0.25">
      <c r="B1419" s="13">
        <v>44468</v>
      </c>
      <c r="C1419" s="16">
        <v>44927</v>
      </c>
      <c r="D1419" s="14">
        <v>16.524999999999999</v>
      </c>
      <c r="E1419" s="18">
        <v>3298</v>
      </c>
      <c r="F1419" s="10">
        <f t="shared" si="259"/>
        <v>34.793900000000001</v>
      </c>
      <c r="H1419" s="13">
        <v>44462</v>
      </c>
      <c r="I1419" s="29" t="s">
        <v>72</v>
      </c>
      <c r="J1419" s="17">
        <v>0.70952400871929666</v>
      </c>
      <c r="L1419" s="40" t="str">
        <f t="shared" si="264"/>
        <v>4446844927</v>
      </c>
      <c r="M1419" s="53">
        <f t="shared" si="265"/>
        <v>44927</v>
      </c>
      <c r="N1419" s="8">
        <f>VLOOKUP(B1419,Assumptions!$B$6:$D$2000,3,FALSE)</f>
        <v>0.72777999999999998</v>
      </c>
      <c r="O1419" s="54">
        <f t="shared" si="266"/>
        <v>20.598219934023476</v>
      </c>
      <c r="P1419" s="31">
        <f>Assumptions!$H$15</f>
        <v>0.94496666666666673</v>
      </c>
      <c r="Q1419" s="10">
        <f t="shared" si="267"/>
        <v>19.367933230321054</v>
      </c>
    </row>
    <row r="1420" spans="2:17" x14ac:dyDescent="0.25">
      <c r="B1420" s="13">
        <v>44468</v>
      </c>
      <c r="C1420" s="16">
        <v>44958</v>
      </c>
      <c r="D1420" s="14">
        <v>16.399999999999999</v>
      </c>
      <c r="E1420" s="18">
        <v>3298</v>
      </c>
      <c r="F1420" s="10">
        <f t="shared" si="259"/>
        <v>34.793900000000001</v>
      </c>
      <c r="H1420" s="13">
        <v>44462</v>
      </c>
      <c r="I1420" s="29" t="s">
        <v>73</v>
      </c>
      <c r="J1420" s="17">
        <v>0.68439149877619632</v>
      </c>
      <c r="L1420" s="40" t="str">
        <f t="shared" si="264"/>
        <v>4446844958</v>
      </c>
      <c r="M1420" s="53">
        <f t="shared" si="265"/>
        <v>44958</v>
      </c>
      <c r="N1420" s="8">
        <f>VLOOKUP(B1420,Assumptions!$B$6:$D$2000,3,FALSE)</f>
        <v>0.72777999999999998</v>
      </c>
      <c r="O1420" s="54">
        <f t="shared" si="266"/>
        <v>20.468151605660481</v>
      </c>
      <c r="P1420" s="31">
        <f>Assumptions!$H$15</f>
        <v>0.94496666666666673</v>
      </c>
      <c r="Q1420" s="10">
        <f t="shared" si="267"/>
        <v>19.245022995628968</v>
      </c>
    </row>
    <row r="1421" spans="2:17" x14ac:dyDescent="0.25">
      <c r="B1421" s="13">
        <v>44468</v>
      </c>
      <c r="C1421" s="16">
        <v>44986</v>
      </c>
      <c r="D1421" s="14">
        <v>15.75</v>
      </c>
      <c r="E1421" s="18">
        <v>3298</v>
      </c>
      <c r="F1421" s="10">
        <f t="shared" ref="F1421:F1484" si="268">E1421*10000*mmbtu_gj/1000000</f>
        <v>34.793900000000001</v>
      </c>
      <c r="H1421" s="13">
        <v>44462</v>
      </c>
      <c r="I1421" s="29" t="s">
        <v>74</v>
      </c>
      <c r="J1421" s="17">
        <v>0.61861243292888957</v>
      </c>
      <c r="L1421" s="40" t="str">
        <f t="shared" si="264"/>
        <v>4446844986</v>
      </c>
      <c r="M1421" s="53">
        <f t="shared" si="265"/>
        <v>44986</v>
      </c>
      <c r="N1421" s="8">
        <f>VLOOKUP(B1421,Assumptions!$B$6:$D$2000,3,FALSE)</f>
        <v>0.72777999999999998</v>
      </c>
      <c r="O1421" s="54">
        <f t="shared" si="266"/>
        <v>19.707256941574983</v>
      </c>
      <c r="P1421" s="31">
        <f>Assumptions!$H$15</f>
        <v>0.94496666666666673</v>
      </c>
      <c r="Q1421" s="10">
        <f t="shared" si="267"/>
        <v>18.526002901223642</v>
      </c>
    </row>
    <row r="1422" spans="2:17" x14ac:dyDescent="0.25">
      <c r="B1422" s="13">
        <v>44468</v>
      </c>
      <c r="C1422" s="16">
        <v>45017</v>
      </c>
      <c r="D1422" s="14">
        <v>11.675000000000001</v>
      </c>
      <c r="E1422" s="18">
        <v>2185</v>
      </c>
      <c r="F1422" s="10">
        <f t="shared" si="268"/>
        <v>23.051749999999998</v>
      </c>
      <c r="H1422" s="13">
        <v>44462</v>
      </c>
      <c r="I1422" s="29" t="s">
        <v>75</v>
      </c>
      <c r="J1422" s="17">
        <v>0.49920155750829631</v>
      </c>
      <c r="L1422" s="40" t="str">
        <f t="shared" si="264"/>
        <v>4446845017</v>
      </c>
      <c r="M1422" s="53">
        <f t="shared" si="265"/>
        <v>45017</v>
      </c>
      <c r="N1422" s="8">
        <f>VLOOKUP(B1422,Assumptions!$B$6:$D$2000,3,FALSE)</f>
        <v>0.72777999999999998</v>
      </c>
      <c r="O1422" s="54">
        <f t="shared" si="266"/>
        <v>14.555461649315806</v>
      </c>
      <c r="P1422" s="31">
        <f>Assumptions!$H$15</f>
        <v>0.94496666666666673</v>
      </c>
      <c r="Q1422" s="10">
        <f t="shared" si="267"/>
        <v>13.657728076548461</v>
      </c>
    </row>
    <row r="1423" spans="2:17" x14ac:dyDescent="0.25">
      <c r="B1423" s="13">
        <v>44468</v>
      </c>
      <c r="C1423" s="16">
        <v>45047</v>
      </c>
      <c r="D1423" s="14">
        <v>10.074999999999999</v>
      </c>
      <c r="E1423" s="18">
        <v>2185</v>
      </c>
      <c r="F1423" s="10">
        <f t="shared" si="268"/>
        <v>23.051749999999998</v>
      </c>
      <c r="H1423" s="13">
        <v>44462</v>
      </c>
      <c r="I1423" s="29" t="s">
        <v>76</v>
      </c>
      <c r="J1423" s="17">
        <v>0.42711851136787815</v>
      </c>
      <c r="L1423" s="40" t="str">
        <f t="shared" si="264"/>
        <v>4446845047</v>
      </c>
      <c r="M1423" s="53">
        <f t="shared" si="265"/>
        <v>45047</v>
      </c>
      <c r="N1423" s="8">
        <f>VLOOKUP(B1423,Assumptions!$B$6:$D$2000,3,FALSE)</f>
        <v>0.72777999999999998</v>
      </c>
      <c r="O1423" s="54">
        <f t="shared" si="266"/>
        <v>12.565488696628574</v>
      </c>
      <c r="P1423" s="31">
        <f>Assumptions!$H$15</f>
        <v>0.94496666666666673</v>
      </c>
      <c r="Q1423" s="10">
        <f t="shared" si="267"/>
        <v>11.777269968690783</v>
      </c>
    </row>
    <row r="1424" spans="2:17" x14ac:dyDescent="0.25">
      <c r="B1424" s="13">
        <v>44468</v>
      </c>
      <c r="C1424" s="16">
        <v>45078</v>
      </c>
      <c r="D1424" s="14">
        <v>9.6</v>
      </c>
      <c r="E1424" s="18">
        <v>2185</v>
      </c>
      <c r="F1424" s="10">
        <f t="shared" si="268"/>
        <v>23.051749999999998</v>
      </c>
      <c r="H1424" s="13">
        <v>44462</v>
      </c>
      <c r="I1424" s="29" t="s">
        <v>77</v>
      </c>
      <c r="J1424" s="17">
        <v>0.43842990380024488</v>
      </c>
      <c r="L1424" s="40" t="str">
        <f t="shared" si="264"/>
        <v>4446845078</v>
      </c>
      <c r="M1424" s="53">
        <f t="shared" si="265"/>
        <v>45078</v>
      </c>
      <c r="N1424" s="8">
        <f>VLOOKUP(B1424,Assumptions!$B$6:$D$2000,3,FALSE)</f>
        <v>0.72777999999999998</v>
      </c>
      <c r="O1424" s="54">
        <f t="shared" si="266"/>
        <v>11.932112311165014</v>
      </c>
      <c r="P1424" s="31">
        <f>Assumptions!$H$15</f>
        <v>0.94496666666666673</v>
      </c>
      <c r="Q1424" s="10">
        <f t="shared" si="267"/>
        <v>11.1787503969739</v>
      </c>
    </row>
    <row r="1425" spans="2:17" x14ac:dyDescent="0.25">
      <c r="B1425" s="13">
        <v>44468</v>
      </c>
      <c r="C1425" s="16">
        <v>45108</v>
      </c>
      <c r="D1425" s="14">
        <v>9.5500000000000007</v>
      </c>
      <c r="E1425" s="18">
        <v>2132</v>
      </c>
      <c r="F1425" s="10">
        <f t="shared" si="268"/>
        <v>22.492599999999999</v>
      </c>
      <c r="H1425" s="13">
        <v>44462</v>
      </c>
      <c r="I1425" s="29" t="s">
        <v>78</v>
      </c>
      <c r="J1425" s="17">
        <v>0.43223195691859989</v>
      </c>
      <c r="L1425" s="40" t="str">
        <f t="shared" si="264"/>
        <v>4446845108</v>
      </c>
      <c r="M1425" s="53">
        <f t="shared" si="265"/>
        <v>45108</v>
      </c>
      <c r="N1425" s="8">
        <f>VLOOKUP(B1425,Assumptions!$B$6:$D$2000,3,FALSE)</f>
        <v>0.72777999999999998</v>
      </c>
      <c r="O1425" s="54">
        <f t="shared" si="266"/>
        <v>11.875064118357473</v>
      </c>
      <c r="P1425" s="31">
        <f>Assumptions!$H$15</f>
        <v>0.94496666666666673</v>
      </c>
      <c r="Q1425" s="10">
        <f t="shared" si="267"/>
        <v>11.124841756377201</v>
      </c>
    </row>
    <row r="1426" spans="2:17" x14ac:dyDescent="0.25">
      <c r="B1426" s="13">
        <v>44468</v>
      </c>
      <c r="C1426" s="16">
        <v>45139</v>
      </c>
      <c r="D1426" s="14">
        <v>9.6</v>
      </c>
      <c r="E1426" s="18">
        <v>2132</v>
      </c>
      <c r="F1426" s="10">
        <f t="shared" si="268"/>
        <v>22.492599999999999</v>
      </c>
      <c r="H1426" s="13">
        <v>44462</v>
      </c>
      <c r="I1426" s="29" t="s">
        <v>79</v>
      </c>
      <c r="J1426" s="17">
        <v>0.46213642955457285</v>
      </c>
      <c r="L1426" s="40" t="str">
        <f t="shared" si="264"/>
        <v>4446845139</v>
      </c>
      <c r="M1426" s="53">
        <f t="shared" si="265"/>
        <v>45139</v>
      </c>
      <c r="N1426" s="8">
        <f>VLOOKUP(B1426,Assumptions!$B$6:$D$2000,3,FALSE)</f>
        <v>0.72777999999999998</v>
      </c>
      <c r="O1426" s="54">
        <f t="shared" si="266"/>
        <v>11.901236716170057</v>
      </c>
      <c r="P1426" s="31">
        <f>Assumptions!$H$15</f>
        <v>0.94496666666666673</v>
      </c>
      <c r="Q1426" s="10">
        <f t="shared" si="267"/>
        <v>11.149573988890166</v>
      </c>
    </row>
    <row r="1427" spans="2:17" x14ac:dyDescent="0.25">
      <c r="B1427" s="13">
        <v>44468</v>
      </c>
      <c r="C1427" s="16">
        <v>45170</v>
      </c>
      <c r="D1427" s="14">
        <v>9.8000000000000007</v>
      </c>
      <c r="E1427" s="18">
        <v>2132</v>
      </c>
      <c r="F1427" s="10">
        <f t="shared" si="268"/>
        <v>22.492599999999999</v>
      </c>
      <c r="H1427" s="13">
        <v>44462</v>
      </c>
      <c r="I1427" s="29" t="s">
        <v>80</v>
      </c>
      <c r="J1427" s="17">
        <v>0.54414692004011989</v>
      </c>
      <c r="L1427" s="40" t="str">
        <f t="shared" si="264"/>
        <v>4446845170</v>
      </c>
      <c r="M1427" s="53">
        <f t="shared" si="265"/>
        <v>45170</v>
      </c>
      <c r="N1427" s="8">
        <f>VLOOKUP(B1427,Assumptions!$B$6:$D$2000,3,FALSE)</f>
        <v>0.72777999999999998</v>
      </c>
      <c r="O1427" s="54">
        <f t="shared" si="266"/>
        <v>12.054907327679073</v>
      </c>
      <c r="P1427" s="31">
        <f>Assumptions!$H$15</f>
        <v>0.94496666666666673</v>
      </c>
      <c r="Q1427" s="10">
        <f t="shared" si="267"/>
        <v>11.294787594412469</v>
      </c>
    </row>
    <row r="1428" spans="2:17" x14ac:dyDescent="0.25">
      <c r="B1428" s="13">
        <v>44468</v>
      </c>
      <c r="C1428" s="16">
        <v>45200</v>
      </c>
      <c r="D1428" s="14">
        <v>10.425000000000001</v>
      </c>
      <c r="E1428" s="18">
        <v>1935</v>
      </c>
      <c r="F1428" s="10">
        <f t="shared" si="268"/>
        <v>20.414249999999999</v>
      </c>
      <c r="H1428" s="13">
        <v>44462</v>
      </c>
      <c r="I1428" s="29" t="s">
        <v>81</v>
      </c>
      <c r="J1428" s="17">
        <v>0.64546583532059909</v>
      </c>
      <c r="L1428" s="40" t="str">
        <f t="shared" si="264"/>
        <v>4446845200</v>
      </c>
      <c r="M1428" s="53">
        <f t="shared" si="265"/>
        <v>45200</v>
      </c>
      <c r="N1428" s="8">
        <f>VLOOKUP(B1428,Assumptions!$B$6:$D$2000,3,FALSE)</f>
        <v>0.72777999999999998</v>
      </c>
      <c r="O1428" s="54">
        <f t="shared" si="266"/>
        <v>12.736954340635727</v>
      </c>
      <c r="P1428" s="31">
        <f>Assumptions!$H$15</f>
        <v>0.94496666666666673</v>
      </c>
      <c r="Q1428" s="10">
        <f t="shared" si="267"/>
        <v>11.939299286756075</v>
      </c>
    </row>
    <row r="1429" spans="2:17" x14ac:dyDescent="0.25">
      <c r="B1429" s="13">
        <v>44484</v>
      </c>
      <c r="C1429" s="16">
        <v>44501</v>
      </c>
      <c r="D1429" s="14">
        <v>33.253999999999998</v>
      </c>
      <c r="E1429" s="18">
        <v>14761</v>
      </c>
      <c r="F1429" s="10">
        <f t="shared" si="268"/>
        <v>155.72855000000001</v>
      </c>
      <c r="H1429" s="13">
        <v>44483</v>
      </c>
      <c r="I1429" s="29" t="s">
        <v>58</v>
      </c>
      <c r="J1429" s="17">
        <v>1.4690790747036993</v>
      </c>
      <c r="L1429" s="40" t="str">
        <f t="shared" ref="L1429:L1476" si="269">B1429&amp;M1429</f>
        <v>4448444501</v>
      </c>
      <c r="M1429" s="53">
        <f t="shared" ref="M1429:M1452" si="270">IF(C1429="",NA(),C1429)</f>
        <v>44501</v>
      </c>
      <c r="N1429" s="8">
        <f>VLOOKUP(B1429,Assumptions!$B$6:$D$2000,3,FALSE)</f>
        <v>0.73636000000000001</v>
      </c>
      <c r="O1429" s="54">
        <f t="shared" ref="O1429:O1452" si="271">(D1429-J1429)/N1429/mmbtu_gj</f>
        <v>40.914616672527394</v>
      </c>
      <c r="P1429" s="31">
        <f>Assumptions!$H$15</f>
        <v>0.94496666666666673</v>
      </c>
      <c r="Q1429" s="10">
        <f t="shared" ref="Q1429:Q1452" si="272">(O1429-opex_2017)*P1429-transport_2017</f>
        <v>38.566250934982641</v>
      </c>
    </row>
    <row r="1430" spans="2:17" x14ac:dyDescent="0.25">
      <c r="B1430" s="13">
        <v>44484</v>
      </c>
      <c r="C1430" s="16">
        <v>44531</v>
      </c>
      <c r="D1430" s="14">
        <v>35.424999999999997</v>
      </c>
      <c r="E1430" s="18">
        <v>11693</v>
      </c>
      <c r="F1430" s="10">
        <f t="shared" si="268"/>
        <v>123.36114999999999</v>
      </c>
      <c r="H1430" s="13">
        <v>44483</v>
      </c>
      <c r="I1430" s="29" t="s">
        <v>59</v>
      </c>
      <c r="J1430" s="17">
        <v>1.5100532493859089</v>
      </c>
      <c r="L1430" s="40" t="str">
        <f t="shared" si="269"/>
        <v>4448444531</v>
      </c>
      <c r="M1430" s="53">
        <f t="shared" si="270"/>
        <v>44531</v>
      </c>
      <c r="N1430" s="8">
        <f>VLOOKUP(B1430,Assumptions!$B$6:$D$2000,3,FALSE)</f>
        <v>0.73636000000000001</v>
      </c>
      <c r="O1430" s="54">
        <f t="shared" si="271"/>
        <v>43.656457382160959</v>
      </c>
      <c r="P1430" s="31">
        <f>Assumptions!$H$15</f>
        <v>0.94496666666666673</v>
      </c>
      <c r="Q1430" s="10">
        <f t="shared" si="272"/>
        <v>41.157199010896036</v>
      </c>
    </row>
    <row r="1431" spans="2:17" x14ac:dyDescent="0.25">
      <c r="B1431" s="13">
        <v>44484</v>
      </c>
      <c r="C1431" s="16">
        <v>44562</v>
      </c>
      <c r="D1431" s="14">
        <v>35.5</v>
      </c>
      <c r="E1431" s="18">
        <v>11713</v>
      </c>
      <c r="F1431" s="10">
        <f t="shared" si="268"/>
        <v>123.57214999999999</v>
      </c>
      <c r="H1431" s="13">
        <v>44483</v>
      </c>
      <c r="I1431" s="29" t="s">
        <v>60</v>
      </c>
      <c r="J1431" s="17">
        <v>1.3726710325431219</v>
      </c>
      <c r="L1431" s="40" t="str">
        <f t="shared" si="269"/>
        <v>4448444562</v>
      </c>
      <c r="M1431" s="53">
        <f t="shared" si="270"/>
        <v>44562</v>
      </c>
      <c r="N1431" s="8">
        <f>VLOOKUP(B1431,Assumptions!$B$6:$D$2000,3,FALSE)</f>
        <v>0.73636000000000001</v>
      </c>
      <c r="O1431" s="54">
        <f t="shared" si="271"/>
        <v>43.929842897594753</v>
      </c>
      <c r="P1431" s="31">
        <f>Assumptions!$H$15</f>
        <v>0.94496666666666673</v>
      </c>
      <c r="Q1431" s="10">
        <f t="shared" si="272"/>
        <v>41.415539210130454</v>
      </c>
    </row>
    <row r="1432" spans="2:17" x14ac:dyDescent="0.25">
      <c r="B1432" s="13">
        <v>44484</v>
      </c>
      <c r="C1432" s="16">
        <v>44593</v>
      </c>
      <c r="D1432" s="14">
        <v>34.950000000000003</v>
      </c>
      <c r="E1432" s="18">
        <v>7002</v>
      </c>
      <c r="F1432" s="10">
        <f t="shared" si="268"/>
        <v>73.871099999999998</v>
      </c>
      <c r="H1432" s="13">
        <v>44483</v>
      </c>
      <c r="I1432" s="29" t="s">
        <v>61</v>
      </c>
      <c r="J1432" s="17">
        <v>1.2136105989967909</v>
      </c>
      <c r="L1432" s="40" t="str">
        <f t="shared" si="269"/>
        <v>4448444593</v>
      </c>
      <c r="M1432" s="53">
        <f t="shared" si="270"/>
        <v>44593</v>
      </c>
      <c r="N1432" s="8">
        <f>VLOOKUP(B1432,Assumptions!$B$6:$D$2000,3,FALSE)</f>
        <v>0.73636000000000001</v>
      </c>
      <c r="O1432" s="54">
        <f t="shared" si="271"/>
        <v>43.426612370730481</v>
      </c>
      <c r="P1432" s="31">
        <f>Assumptions!$H$15</f>
        <v>0.94496666666666673</v>
      </c>
      <c r="Q1432" s="10">
        <f t="shared" si="272"/>
        <v>40.940003136594612</v>
      </c>
    </row>
    <row r="1433" spans="2:17" x14ac:dyDescent="0.25">
      <c r="B1433" s="13">
        <v>44484</v>
      </c>
      <c r="C1433" s="16">
        <v>44621</v>
      </c>
      <c r="D1433" s="14">
        <v>31.15</v>
      </c>
      <c r="E1433" s="18">
        <v>7217</v>
      </c>
      <c r="F1433" s="10">
        <f t="shared" si="268"/>
        <v>76.139349999999993</v>
      </c>
      <c r="H1433" s="13">
        <v>44483</v>
      </c>
      <c r="I1433" s="29" t="s">
        <v>62</v>
      </c>
      <c r="J1433" s="17">
        <v>0.93315022255348201</v>
      </c>
      <c r="L1433" s="40" t="str">
        <f t="shared" si="269"/>
        <v>4448444621</v>
      </c>
      <c r="M1433" s="53">
        <f t="shared" si="270"/>
        <v>44621</v>
      </c>
      <c r="N1433" s="8">
        <f>VLOOKUP(B1433,Assumptions!$B$6:$D$2000,3,FALSE)</f>
        <v>0.73636000000000001</v>
      </c>
      <c r="O1433" s="54">
        <f t="shared" si="271"/>
        <v>38.896142878607591</v>
      </c>
      <c r="P1433" s="31">
        <f>Assumptions!$H$15</f>
        <v>0.94496666666666673</v>
      </c>
      <c r="Q1433" s="10">
        <f t="shared" si="272"/>
        <v>36.658860482188224</v>
      </c>
    </row>
    <row r="1434" spans="2:17" x14ac:dyDescent="0.25">
      <c r="B1434" s="13">
        <v>44484</v>
      </c>
      <c r="C1434" s="16">
        <v>44652</v>
      </c>
      <c r="D1434" s="14">
        <v>19.024999999999999</v>
      </c>
      <c r="E1434" s="18">
        <v>5306</v>
      </c>
      <c r="F1434" s="10">
        <f t="shared" si="268"/>
        <v>55.978299999999997</v>
      </c>
      <c r="H1434" s="13">
        <v>44483</v>
      </c>
      <c r="I1434" s="29" t="s">
        <v>63</v>
      </c>
      <c r="J1434" s="17">
        <v>0.66641906934254824</v>
      </c>
      <c r="L1434" s="40" t="str">
        <f t="shared" si="269"/>
        <v>4448444652</v>
      </c>
      <c r="M1434" s="53">
        <f t="shared" si="270"/>
        <v>44652</v>
      </c>
      <c r="N1434" s="8">
        <f>VLOOKUP(B1434,Assumptions!$B$6:$D$2000,3,FALSE)</f>
        <v>0.73636000000000001</v>
      </c>
      <c r="O1434" s="54">
        <f t="shared" si="271"/>
        <v>23.631781346721056</v>
      </c>
      <c r="P1434" s="31">
        <f>Assumptions!$H$15</f>
        <v>0.94496666666666673</v>
      </c>
      <c r="Q1434" s="10">
        <f t="shared" si="272"/>
        <v>22.234547646606512</v>
      </c>
    </row>
    <row r="1435" spans="2:17" x14ac:dyDescent="0.25">
      <c r="B1435" s="13">
        <v>44484</v>
      </c>
      <c r="C1435" s="16">
        <v>44682</v>
      </c>
      <c r="D1435" s="14">
        <v>15.925000000000001</v>
      </c>
      <c r="E1435" s="18">
        <v>3504</v>
      </c>
      <c r="F1435" s="10">
        <f t="shared" si="268"/>
        <v>36.967199999999998</v>
      </c>
      <c r="H1435" s="13">
        <v>44483</v>
      </c>
      <c r="I1435" s="29" t="s">
        <v>64</v>
      </c>
      <c r="J1435" s="17">
        <v>0.58709357700528431</v>
      </c>
      <c r="L1435" s="40" t="str">
        <f t="shared" si="269"/>
        <v>4448444682</v>
      </c>
      <c r="M1435" s="53">
        <f t="shared" si="270"/>
        <v>44682</v>
      </c>
      <c r="N1435" s="8">
        <f>VLOOKUP(B1435,Assumptions!$B$6:$D$2000,3,FALSE)</f>
        <v>0.73636000000000001</v>
      </c>
      <c r="O1435" s="54">
        <f t="shared" si="271"/>
        <v>19.743467769853346</v>
      </c>
      <c r="P1435" s="31">
        <f>Assumptions!$H$15</f>
        <v>0.94496666666666673</v>
      </c>
      <c r="Q1435" s="10">
        <f t="shared" si="272"/>
        <v>18.560220926919087</v>
      </c>
    </row>
    <row r="1436" spans="2:17" x14ac:dyDescent="0.25">
      <c r="B1436" s="13">
        <v>44484</v>
      </c>
      <c r="C1436" s="16">
        <v>44713</v>
      </c>
      <c r="D1436" s="14">
        <v>15.675000000000001</v>
      </c>
      <c r="E1436" s="18">
        <v>4619</v>
      </c>
      <c r="F1436" s="10">
        <f t="shared" si="268"/>
        <v>48.730449999999998</v>
      </c>
      <c r="H1436" s="13">
        <v>44483</v>
      </c>
      <c r="I1436" s="29" t="s">
        <v>65</v>
      </c>
      <c r="J1436" s="17">
        <v>0.55344693206609663</v>
      </c>
      <c r="L1436" s="40" t="str">
        <f t="shared" si="269"/>
        <v>4448444713</v>
      </c>
      <c r="M1436" s="53">
        <f t="shared" si="270"/>
        <v>44713</v>
      </c>
      <c r="N1436" s="8">
        <f>VLOOKUP(B1436,Assumptions!$B$6:$D$2000,3,FALSE)</f>
        <v>0.73636000000000001</v>
      </c>
      <c r="O1436" s="54">
        <f t="shared" si="271"/>
        <v>19.464970472064465</v>
      </c>
      <c r="P1436" s="31">
        <f>Assumptions!$H$15</f>
        <v>0.94496666666666673</v>
      </c>
      <c r="Q1436" s="10">
        <f t="shared" si="272"/>
        <v>18.297050263751853</v>
      </c>
    </row>
    <row r="1437" spans="2:17" x14ac:dyDescent="0.25">
      <c r="B1437" s="13">
        <v>44484</v>
      </c>
      <c r="C1437" s="16">
        <v>44743</v>
      </c>
      <c r="D1437" s="14">
        <v>15.6</v>
      </c>
      <c r="E1437" s="18">
        <v>4517</v>
      </c>
      <c r="F1437" s="10">
        <f t="shared" si="268"/>
        <v>47.654350000000001</v>
      </c>
      <c r="H1437" s="13">
        <v>44483</v>
      </c>
      <c r="I1437" s="29" t="s">
        <v>66</v>
      </c>
      <c r="J1437" s="17">
        <v>0.58513996118252476</v>
      </c>
      <c r="L1437" s="40" t="str">
        <f t="shared" si="269"/>
        <v>4448444743</v>
      </c>
      <c r="M1437" s="53">
        <f t="shared" si="270"/>
        <v>44743</v>
      </c>
      <c r="N1437" s="8">
        <f>VLOOKUP(B1437,Assumptions!$B$6:$D$2000,3,FALSE)</f>
        <v>0.73636000000000001</v>
      </c>
      <c r="O1437" s="54">
        <f t="shared" si="271"/>
        <v>19.327631625188321</v>
      </c>
      <c r="P1437" s="31">
        <f>Assumptions!$H$15</f>
        <v>0.94496666666666673</v>
      </c>
      <c r="Q1437" s="10">
        <f t="shared" si="272"/>
        <v>18.167269631415461</v>
      </c>
    </row>
    <row r="1438" spans="2:17" x14ac:dyDescent="0.25">
      <c r="B1438" s="13">
        <v>44484</v>
      </c>
      <c r="C1438" s="16">
        <v>44774</v>
      </c>
      <c r="D1438" s="14">
        <v>15.6</v>
      </c>
      <c r="E1438" s="18">
        <v>4026</v>
      </c>
      <c r="F1438" s="10">
        <f t="shared" si="268"/>
        <v>42.474299999999999</v>
      </c>
      <c r="H1438" s="13">
        <v>44483</v>
      </c>
      <c r="I1438" s="29" t="s">
        <v>67</v>
      </c>
      <c r="J1438" s="17">
        <v>0.5925826139753938</v>
      </c>
      <c r="L1438" s="40" t="str">
        <f t="shared" si="269"/>
        <v>4448444774</v>
      </c>
      <c r="M1438" s="53">
        <f t="shared" si="270"/>
        <v>44774</v>
      </c>
      <c r="N1438" s="8">
        <f>VLOOKUP(B1438,Assumptions!$B$6:$D$2000,3,FALSE)</f>
        <v>0.73636000000000001</v>
      </c>
      <c r="O1438" s="54">
        <f t="shared" si="271"/>
        <v>19.318051192795156</v>
      </c>
      <c r="P1438" s="31">
        <f>Assumptions!$H$15</f>
        <v>0.94496666666666673</v>
      </c>
      <c r="Q1438" s="10">
        <f t="shared" si="272"/>
        <v>18.158216442151666</v>
      </c>
    </row>
    <row r="1439" spans="2:17" x14ac:dyDescent="0.25">
      <c r="B1439" s="13">
        <v>44484</v>
      </c>
      <c r="C1439" s="16">
        <v>44805</v>
      </c>
      <c r="D1439" s="14">
        <v>15.675000000000001</v>
      </c>
      <c r="E1439" s="18">
        <v>3949</v>
      </c>
      <c r="F1439" s="10">
        <f t="shared" si="268"/>
        <v>41.661949999999997</v>
      </c>
      <c r="H1439" s="13">
        <v>44483</v>
      </c>
      <c r="I1439" s="29" t="s">
        <v>68</v>
      </c>
      <c r="J1439" s="17">
        <v>0.64703693542006091</v>
      </c>
      <c r="L1439" s="40" t="str">
        <f t="shared" si="269"/>
        <v>4448444805</v>
      </c>
      <c r="M1439" s="53">
        <f t="shared" si="270"/>
        <v>44805</v>
      </c>
      <c r="N1439" s="8">
        <f>VLOOKUP(B1439,Assumptions!$B$6:$D$2000,3,FALSE)</f>
        <v>0.73636000000000001</v>
      </c>
      <c r="O1439" s="54">
        <f t="shared" si="271"/>
        <v>19.344498279586535</v>
      </c>
      <c r="P1439" s="31">
        <f>Assumptions!$H$15</f>
        <v>0.94496666666666673</v>
      </c>
      <c r="Q1439" s="10">
        <f t="shared" si="272"/>
        <v>18.183208057599959</v>
      </c>
    </row>
    <row r="1440" spans="2:17" x14ac:dyDescent="0.25">
      <c r="B1440" s="13">
        <v>44484</v>
      </c>
      <c r="C1440" s="16">
        <v>44835</v>
      </c>
      <c r="D1440" s="14">
        <v>16.225000000000001</v>
      </c>
      <c r="E1440" s="18">
        <v>2736</v>
      </c>
      <c r="F1440" s="10">
        <f t="shared" si="268"/>
        <v>28.864799999999999</v>
      </c>
      <c r="H1440" s="13">
        <v>44483</v>
      </c>
      <c r="I1440" s="29" t="s">
        <v>69</v>
      </c>
      <c r="J1440" s="17">
        <v>0.75175374801603079</v>
      </c>
      <c r="L1440" s="40" t="str">
        <f t="shared" si="269"/>
        <v>4448444835</v>
      </c>
      <c r="M1440" s="53">
        <f t="shared" si="270"/>
        <v>44835</v>
      </c>
      <c r="N1440" s="8">
        <f>VLOOKUP(B1440,Assumptions!$B$6:$D$2000,3,FALSE)</f>
        <v>0.73636000000000001</v>
      </c>
      <c r="O1440" s="54">
        <f t="shared" si="271"/>
        <v>19.917681738692067</v>
      </c>
      <c r="P1440" s="31">
        <f>Assumptions!$H$15</f>
        <v>0.94496666666666673</v>
      </c>
      <c r="Q1440" s="10">
        <f t="shared" si="272"/>
        <v>18.724847320339386</v>
      </c>
    </row>
    <row r="1441" spans="2:17" x14ac:dyDescent="0.25">
      <c r="B1441" s="13">
        <v>44484</v>
      </c>
      <c r="C1441" s="16">
        <v>44866</v>
      </c>
      <c r="D1441" s="14">
        <v>16.625</v>
      </c>
      <c r="E1441" s="18">
        <v>3006</v>
      </c>
      <c r="F1441" s="10">
        <f t="shared" si="268"/>
        <v>31.713299999999997</v>
      </c>
      <c r="H1441" s="13">
        <v>44483</v>
      </c>
      <c r="I1441" s="29" t="s">
        <v>70</v>
      </c>
      <c r="J1441" s="17">
        <v>0.85330058204930148</v>
      </c>
      <c r="L1441" s="40" t="str">
        <f t="shared" si="269"/>
        <v>4448444866</v>
      </c>
      <c r="M1441" s="53">
        <f t="shared" si="270"/>
        <v>44866</v>
      </c>
      <c r="N1441" s="8">
        <f>VLOOKUP(B1441,Assumptions!$B$6:$D$2000,3,FALSE)</f>
        <v>0.73636000000000001</v>
      </c>
      <c r="O1441" s="54">
        <f t="shared" si="271"/>
        <v>20.301860667717261</v>
      </c>
      <c r="P1441" s="31">
        <f>Assumptions!$H$15</f>
        <v>0.94496666666666673</v>
      </c>
      <c r="Q1441" s="10">
        <f t="shared" si="272"/>
        <v>19.08788360230389</v>
      </c>
    </row>
    <row r="1442" spans="2:17" x14ac:dyDescent="0.25">
      <c r="B1442" s="13">
        <v>44484</v>
      </c>
      <c r="C1442" s="16">
        <v>44896</v>
      </c>
      <c r="D1442" s="14">
        <v>16.95</v>
      </c>
      <c r="E1442" s="18">
        <v>3006</v>
      </c>
      <c r="F1442" s="10">
        <f t="shared" si="268"/>
        <v>31.713299999999997</v>
      </c>
      <c r="H1442" s="13">
        <v>44483</v>
      </c>
      <c r="I1442" s="29" t="s">
        <v>71</v>
      </c>
      <c r="J1442" s="17">
        <v>0.88510355897475368</v>
      </c>
      <c r="L1442" s="40" t="str">
        <f t="shared" si="269"/>
        <v>4448444896</v>
      </c>
      <c r="M1442" s="53">
        <f t="shared" si="270"/>
        <v>44896</v>
      </c>
      <c r="N1442" s="8">
        <f>VLOOKUP(B1442,Assumptions!$B$6:$D$2000,3,FALSE)</f>
        <v>0.73636000000000001</v>
      </c>
      <c r="O1442" s="54">
        <f t="shared" si="271"/>
        <v>20.67927371325591</v>
      </c>
      <c r="P1442" s="31">
        <f>Assumptions!$H$15</f>
        <v>0.94496666666666673</v>
      </c>
      <c r="Q1442" s="10">
        <f t="shared" si="272"/>
        <v>19.444526349903064</v>
      </c>
    </row>
    <row r="1443" spans="2:17" x14ac:dyDescent="0.25">
      <c r="B1443" s="13">
        <v>44484</v>
      </c>
      <c r="C1443" s="16">
        <v>44927</v>
      </c>
      <c r="D1443" s="14">
        <v>17.25</v>
      </c>
      <c r="E1443" s="18">
        <v>3613</v>
      </c>
      <c r="F1443" s="10">
        <f t="shared" si="268"/>
        <v>38.117150000000002</v>
      </c>
      <c r="H1443" s="13">
        <v>44483</v>
      </c>
      <c r="I1443" s="29" t="s">
        <v>72</v>
      </c>
      <c r="J1443" s="17">
        <v>0.85367787775842185</v>
      </c>
      <c r="L1443" s="40" t="str">
        <f t="shared" si="269"/>
        <v>4448444927</v>
      </c>
      <c r="M1443" s="53">
        <f t="shared" si="270"/>
        <v>44927</v>
      </c>
      <c r="N1443" s="8">
        <f>VLOOKUP(B1443,Assumptions!$B$6:$D$2000,3,FALSE)</f>
        <v>0.73636000000000001</v>
      </c>
      <c r="O1443" s="54">
        <f t="shared" si="271"/>
        <v>21.105895970214419</v>
      </c>
      <c r="P1443" s="31">
        <f>Assumptions!$H$15</f>
        <v>0.94496666666666673</v>
      </c>
      <c r="Q1443" s="10">
        <f t="shared" si="272"/>
        <v>19.847670161986954</v>
      </c>
    </row>
    <row r="1444" spans="2:17" x14ac:dyDescent="0.25">
      <c r="B1444" s="13">
        <v>44484</v>
      </c>
      <c r="C1444" s="16">
        <v>44958</v>
      </c>
      <c r="D1444" s="14">
        <v>17.024999999999999</v>
      </c>
      <c r="E1444" s="18">
        <v>3613</v>
      </c>
      <c r="F1444" s="10">
        <f t="shared" si="268"/>
        <v>38.117150000000002</v>
      </c>
      <c r="H1444" s="13">
        <v>44483</v>
      </c>
      <c r="I1444" s="29" t="s">
        <v>73</v>
      </c>
      <c r="J1444" s="17">
        <v>0.79984503170019583</v>
      </c>
      <c r="L1444" s="40" t="str">
        <f t="shared" si="269"/>
        <v>4448444958</v>
      </c>
      <c r="M1444" s="53">
        <f t="shared" si="270"/>
        <v>44958</v>
      </c>
      <c r="N1444" s="8">
        <f>VLOOKUP(B1444,Assumptions!$B$6:$D$2000,3,FALSE)</f>
        <v>0.73636000000000001</v>
      </c>
      <c r="O1444" s="54">
        <f t="shared" si="271"/>
        <v>20.885563866607335</v>
      </c>
      <c r="P1444" s="31">
        <f>Assumptions!$H$15</f>
        <v>0.94496666666666673</v>
      </c>
      <c r="Q1444" s="10">
        <f t="shared" si="272"/>
        <v>19.639463668481714</v>
      </c>
    </row>
    <row r="1445" spans="2:17" x14ac:dyDescent="0.25">
      <c r="B1445" s="13">
        <v>44484</v>
      </c>
      <c r="C1445" s="16">
        <v>44986</v>
      </c>
      <c r="D1445" s="14">
        <v>16.274999999999999</v>
      </c>
      <c r="E1445" s="18">
        <v>3300</v>
      </c>
      <c r="F1445" s="10">
        <f t="shared" si="268"/>
        <v>34.814999999999998</v>
      </c>
      <c r="H1445" s="13">
        <v>44483</v>
      </c>
      <c r="I1445" s="29" t="s">
        <v>74</v>
      </c>
      <c r="J1445" s="17">
        <v>0.66843700360439873</v>
      </c>
      <c r="L1445" s="40" t="str">
        <f t="shared" si="269"/>
        <v>4448444986</v>
      </c>
      <c r="M1445" s="53">
        <f t="shared" si="270"/>
        <v>44986</v>
      </c>
      <c r="N1445" s="8">
        <f>VLOOKUP(B1445,Assumptions!$B$6:$D$2000,3,FALSE)</f>
        <v>0.73636000000000001</v>
      </c>
      <c r="O1445" s="54">
        <f t="shared" si="271"/>
        <v>20.08929152518331</v>
      </c>
      <c r="P1445" s="31">
        <f>Assumptions!$H$15</f>
        <v>0.94496666666666673</v>
      </c>
      <c r="Q1445" s="10">
        <f t="shared" si="272"/>
        <v>18.887012848247391</v>
      </c>
    </row>
    <row r="1446" spans="2:17" x14ac:dyDescent="0.25">
      <c r="B1446" s="13">
        <v>44484</v>
      </c>
      <c r="C1446" s="16">
        <v>45017</v>
      </c>
      <c r="D1446" s="14">
        <v>12.1</v>
      </c>
      <c r="E1446" s="18">
        <v>2502</v>
      </c>
      <c r="F1446" s="10">
        <f t="shared" si="268"/>
        <v>26.396100000000001</v>
      </c>
      <c r="H1446" s="13">
        <v>44483</v>
      </c>
      <c r="I1446" s="29" t="s">
        <v>75</v>
      </c>
      <c r="J1446" s="17">
        <v>0.5318637371628423</v>
      </c>
      <c r="L1446" s="40" t="str">
        <f t="shared" si="269"/>
        <v>4448445017</v>
      </c>
      <c r="M1446" s="53">
        <f t="shared" si="270"/>
        <v>45017</v>
      </c>
      <c r="N1446" s="8">
        <f>VLOOKUP(B1446,Assumptions!$B$6:$D$2000,3,FALSE)</f>
        <v>0.73636000000000001</v>
      </c>
      <c r="O1446" s="54">
        <f t="shared" si="271"/>
        <v>14.890893135205552</v>
      </c>
      <c r="P1446" s="31">
        <f>Assumptions!$H$15</f>
        <v>0.94496666666666673</v>
      </c>
      <c r="Q1446" s="10">
        <f t="shared" si="272"/>
        <v>13.974699649664741</v>
      </c>
    </row>
    <row r="1447" spans="2:17" x14ac:dyDescent="0.25">
      <c r="B1447" s="13">
        <v>44484</v>
      </c>
      <c r="C1447" s="16">
        <v>45047</v>
      </c>
      <c r="D1447" s="14">
        <v>10.8</v>
      </c>
      <c r="E1447" s="18">
        <v>2502</v>
      </c>
      <c r="F1447" s="10">
        <f t="shared" si="268"/>
        <v>26.396100000000001</v>
      </c>
      <c r="H1447" s="13">
        <v>44483</v>
      </c>
      <c r="I1447" s="29" t="s">
        <v>76</v>
      </c>
      <c r="J1447" s="17">
        <v>0.46492587862652845</v>
      </c>
      <c r="L1447" s="40" t="str">
        <f t="shared" si="269"/>
        <v>4448445047</v>
      </c>
      <c r="M1447" s="53">
        <f t="shared" si="270"/>
        <v>45047</v>
      </c>
      <c r="N1447" s="8">
        <f>VLOOKUP(B1447,Assumptions!$B$6:$D$2000,3,FALSE)</f>
        <v>0.73636000000000001</v>
      </c>
      <c r="O1447" s="54">
        <f t="shared" si="271"/>
        <v>13.303654174631603</v>
      </c>
      <c r="P1447" s="31">
        <f>Assumptions!$H$15</f>
        <v>0.94496666666666673</v>
      </c>
      <c r="Q1447" s="10">
        <f t="shared" si="272"/>
        <v>12.474811739887713</v>
      </c>
    </row>
    <row r="1448" spans="2:17" x14ac:dyDescent="0.25">
      <c r="B1448" s="13">
        <v>44484</v>
      </c>
      <c r="C1448" s="16">
        <v>45078</v>
      </c>
      <c r="D1448" s="14">
        <v>10.475</v>
      </c>
      <c r="E1448" s="18">
        <v>2502</v>
      </c>
      <c r="F1448" s="10">
        <f t="shared" si="268"/>
        <v>26.396100000000001</v>
      </c>
      <c r="H1448" s="13">
        <v>44483</v>
      </c>
      <c r="I1448" s="29" t="s">
        <v>77</v>
      </c>
      <c r="J1448" s="17">
        <v>0.47897889061517723</v>
      </c>
      <c r="L1448" s="40" t="str">
        <f t="shared" si="269"/>
        <v>4448445078</v>
      </c>
      <c r="M1448" s="53">
        <f t="shared" si="270"/>
        <v>45078</v>
      </c>
      <c r="N1448" s="8">
        <f>VLOOKUP(B1448,Assumptions!$B$6:$D$2000,3,FALSE)</f>
        <v>0.73636000000000001</v>
      </c>
      <c r="O1448" s="54">
        <f t="shared" si="271"/>
        <v>12.867213761588413</v>
      </c>
      <c r="P1448" s="31">
        <f>Assumptions!$H$15</f>
        <v>0.94496666666666673</v>
      </c>
      <c r="Q1448" s="10">
        <f t="shared" si="272"/>
        <v>12.062390097575665</v>
      </c>
    </row>
    <row r="1449" spans="2:17" x14ac:dyDescent="0.25">
      <c r="B1449" s="13">
        <v>44484</v>
      </c>
      <c r="C1449" s="16">
        <v>45108</v>
      </c>
      <c r="D1449" s="14">
        <v>10.475</v>
      </c>
      <c r="E1449" s="18">
        <v>2449</v>
      </c>
      <c r="F1449" s="10">
        <f t="shared" si="268"/>
        <v>25.836950000000002</v>
      </c>
      <c r="H1449" s="13">
        <v>44483</v>
      </c>
      <c r="I1449" s="29" t="s">
        <v>78</v>
      </c>
      <c r="J1449" s="17">
        <v>0.47296889164317574</v>
      </c>
      <c r="L1449" s="40" t="str">
        <f t="shared" si="269"/>
        <v>4448445108</v>
      </c>
      <c r="M1449" s="53">
        <f t="shared" si="270"/>
        <v>45108</v>
      </c>
      <c r="N1449" s="8">
        <f>VLOOKUP(B1449,Assumptions!$B$6:$D$2000,3,FALSE)</f>
        <v>0.73636000000000001</v>
      </c>
      <c r="O1449" s="54">
        <f t="shared" si="271"/>
        <v>12.874950033914518</v>
      </c>
      <c r="P1449" s="31">
        <f>Assumptions!$H$15</f>
        <v>0.94496666666666673</v>
      </c>
      <c r="Q1449" s="10">
        <f t="shared" si="272"/>
        <v>12.06970061704809</v>
      </c>
    </row>
    <row r="1450" spans="2:17" x14ac:dyDescent="0.25">
      <c r="B1450" s="13">
        <v>44484</v>
      </c>
      <c r="C1450" s="16">
        <v>45139</v>
      </c>
      <c r="D1450" s="14">
        <v>10.525</v>
      </c>
      <c r="E1450" s="18">
        <v>2449</v>
      </c>
      <c r="F1450" s="10">
        <f t="shared" si="268"/>
        <v>25.836950000000002</v>
      </c>
      <c r="H1450" s="13">
        <v>44483</v>
      </c>
      <c r="I1450" s="29" t="s">
        <v>79</v>
      </c>
      <c r="J1450" s="17">
        <v>0.50306131218879391</v>
      </c>
      <c r="L1450" s="40" t="str">
        <f t="shared" si="269"/>
        <v>4448445139</v>
      </c>
      <c r="M1450" s="53">
        <f t="shared" si="270"/>
        <v>45139</v>
      </c>
      <c r="N1450" s="8">
        <f>VLOOKUP(B1450,Assumptions!$B$6:$D$2000,3,FALSE)</f>
        <v>0.73636000000000001</v>
      </c>
      <c r="O1450" s="54">
        <f t="shared" si="271"/>
        <v>12.900575738133453</v>
      </c>
      <c r="P1450" s="31">
        <f>Assumptions!$H$15</f>
        <v>0.94496666666666673</v>
      </c>
      <c r="Q1450" s="10">
        <f t="shared" si="272"/>
        <v>12.093916053344843</v>
      </c>
    </row>
    <row r="1451" spans="2:17" x14ac:dyDescent="0.25">
      <c r="B1451" s="13">
        <v>44484</v>
      </c>
      <c r="C1451" s="16">
        <v>45170</v>
      </c>
      <c r="D1451" s="14">
        <v>10.574999999999999</v>
      </c>
      <c r="E1451" s="18">
        <v>2449</v>
      </c>
      <c r="F1451" s="10">
        <f t="shared" si="268"/>
        <v>25.836950000000002</v>
      </c>
      <c r="H1451" s="13">
        <v>44483</v>
      </c>
      <c r="I1451" s="29" t="s">
        <v>80</v>
      </c>
      <c r="J1451" s="17">
        <v>0.58236802742888605</v>
      </c>
      <c r="L1451" s="40" t="str">
        <f t="shared" si="269"/>
        <v>4448445170</v>
      </c>
      <c r="M1451" s="53">
        <f t="shared" si="270"/>
        <v>45170</v>
      </c>
      <c r="N1451" s="8">
        <f>VLOOKUP(B1451,Assumptions!$B$6:$D$2000,3,FALSE)</f>
        <v>0.73636000000000001</v>
      </c>
      <c r="O1451" s="54">
        <f t="shared" si="271"/>
        <v>12.862851150968442</v>
      </c>
      <c r="P1451" s="31">
        <f>Assumptions!$H$15</f>
        <v>0.94496666666666673</v>
      </c>
      <c r="Q1451" s="10">
        <f t="shared" si="272"/>
        <v>12.058267575960146</v>
      </c>
    </row>
    <row r="1452" spans="2:17" x14ac:dyDescent="0.25">
      <c r="B1452" s="13">
        <v>44484</v>
      </c>
      <c r="C1452" s="16">
        <v>45200</v>
      </c>
      <c r="D1452" s="14">
        <v>11.35</v>
      </c>
      <c r="E1452" s="18">
        <v>1889</v>
      </c>
      <c r="F1452" s="10">
        <f t="shared" si="268"/>
        <v>19.92895</v>
      </c>
      <c r="H1452" s="13">
        <v>44483</v>
      </c>
      <c r="I1452" s="29" t="s">
        <v>81</v>
      </c>
      <c r="J1452" s="17">
        <v>0.68650361406505633</v>
      </c>
      <c r="L1452" s="40" t="str">
        <f t="shared" si="269"/>
        <v>4448445200</v>
      </c>
      <c r="M1452" s="53">
        <f t="shared" si="270"/>
        <v>45200</v>
      </c>
      <c r="N1452" s="8">
        <f>VLOOKUP(B1452,Assumptions!$B$6:$D$2000,3,FALSE)</f>
        <v>0.73636000000000001</v>
      </c>
      <c r="O1452" s="54">
        <f t="shared" si="271"/>
        <v>13.726410332900407</v>
      </c>
      <c r="P1452" s="31">
        <f>Assumptions!$H$15</f>
        <v>0.94496666666666673</v>
      </c>
      <c r="Q1452" s="10">
        <f t="shared" si="272"/>
        <v>12.874302217579789</v>
      </c>
    </row>
    <row r="1453" spans="2:17" x14ac:dyDescent="0.25">
      <c r="B1453" s="13">
        <v>44498</v>
      </c>
      <c r="C1453" s="16">
        <v>44531</v>
      </c>
      <c r="D1453" s="14">
        <v>28.4</v>
      </c>
      <c r="E1453" s="18">
        <v>11943</v>
      </c>
      <c r="F1453" s="10">
        <f t="shared" si="268"/>
        <v>125.99865</v>
      </c>
      <c r="H1453" s="13">
        <v>44497</v>
      </c>
      <c r="I1453" s="29" t="s">
        <v>59</v>
      </c>
      <c r="J1453" s="17">
        <v>2.0058376873500681</v>
      </c>
      <c r="L1453" s="40" t="str">
        <f t="shared" si="269"/>
        <v>4449844531</v>
      </c>
      <c r="M1453" s="53">
        <f t="shared" ref="M1453:M1476" si="273">IF(C1453="",NA(),C1453)</f>
        <v>44531</v>
      </c>
      <c r="N1453" s="8">
        <f>VLOOKUP(B1453,Assumptions!$B$6:$D$2000,3,FALSE)</f>
        <v>0.75168000000000001</v>
      </c>
      <c r="O1453" s="54">
        <f t="shared" ref="O1453:O1476" si="274">(D1453-J1453)/N1453/mmbtu_gj</f>
        <v>33.282997192323862</v>
      </c>
      <c r="P1453" s="31">
        <f>Assumptions!$H$15</f>
        <v>0.94496666666666673</v>
      </c>
      <c r="Q1453" s="10">
        <f t="shared" ref="Q1453:Q1476" si="275">(O1453-opex_2017)*P1453-transport_2017</f>
        <v>31.354624913506306</v>
      </c>
    </row>
    <row r="1454" spans="2:17" x14ac:dyDescent="0.25">
      <c r="B1454" s="13">
        <v>44498</v>
      </c>
      <c r="C1454" s="16">
        <v>44562</v>
      </c>
      <c r="D1454" s="14">
        <v>27.15</v>
      </c>
      <c r="E1454" s="18">
        <v>12334</v>
      </c>
      <c r="F1454" s="10">
        <f t="shared" si="268"/>
        <v>130.12369999999999</v>
      </c>
      <c r="H1454" s="13">
        <v>44497</v>
      </c>
      <c r="I1454" s="29" t="s">
        <v>60</v>
      </c>
      <c r="J1454" s="17">
        <v>1.5679144607832203</v>
      </c>
      <c r="L1454" s="40" t="str">
        <f t="shared" si="269"/>
        <v>4449844562</v>
      </c>
      <c r="M1454" s="53">
        <f t="shared" si="273"/>
        <v>44562</v>
      </c>
      <c r="N1454" s="8">
        <f>VLOOKUP(B1454,Assumptions!$B$6:$D$2000,3,FALSE)</f>
        <v>0.75168000000000001</v>
      </c>
      <c r="O1454" s="54">
        <f t="shared" si="274"/>
        <v>32.258969657372575</v>
      </c>
      <c r="P1454" s="31">
        <f>Assumptions!$H$15</f>
        <v>0.94496666666666673</v>
      </c>
      <c r="Q1454" s="10">
        <f t="shared" si="275"/>
        <v>30.386953027228504</v>
      </c>
    </row>
    <row r="1455" spans="2:17" x14ac:dyDescent="0.25">
      <c r="B1455" s="13">
        <v>44498</v>
      </c>
      <c r="C1455" s="16">
        <v>44593</v>
      </c>
      <c r="D1455" s="14">
        <v>25.3</v>
      </c>
      <c r="E1455" s="18">
        <v>7545</v>
      </c>
      <c r="F1455" s="10">
        <f t="shared" si="268"/>
        <v>79.59975</v>
      </c>
      <c r="H1455" s="13">
        <v>44497</v>
      </c>
      <c r="I1455" s="29" t="s">
        <v>61</v>
      </c>
      <c r="J1455" s="17">
        <v>1.288909052829323</v>
      </c>
      <c r="L1455" s="40" t="str">
        <f t="shared" si="269"/>
        <v>4449844593</v>
      </c>
      <c r="M1455" s="53">
        <f t="shared" si="273"/>
        <v>44593</v>
      </c>
      <c r="N1455" s="8">
        <f>VLOOKUP(B1455,Assumptions!$B$6:$D$2000,3,FALSE)</f>
        <v>0.75168000000000001</v>
      </c>
      <c r="O1455" s="54">
        <f t="shared" si="274"/>
        <v>30.277947945947908</v>
      </c>
      <c r="P1455" s="31">
        <f>Assumptions!$H$15</f>
        <v>0.94496666666666673</v>
      </c>
      <c r="Q1455" s="10">
        <f t="shared" si="275"/>
        <v>28.514953543989247</v>
      </c>
    </row>
    <row r="1456" spans="2:17" x14ac:dyDescent="0.25">
      <c r="B1456" s="13">
        <v>44498</v>
      </c>
      <c r="C1456" s="16">
        <v>44621</v>
      </c>
      <c r="D1456" s="14">
        <v>21.05</v>
      </c>
      <c r="E1456" s="18">
        <v>8716</v>
      </c>
      <c r="F1456" s="10">
        <f t="shared" si="268"/>
        <v>91.953800000000001</v>
      </c>
      <c r="H1456" s="13">
        <v>44497</v>
      </c>
      <c r="I1456" s="29" t="s">
        <v>62</v>
      </c>
      <c r="J1456" s="17">
        <v>0.86949956340837031</v>
      </c>
      <c r="L1456" s="40" t="str">
        <f t="shared" si="269"/>
        <v>4449844621</v>
      </c>
      <c r="M1456" s="53">
        <f t="shared" si="273"/>
        <v>44621</v>
      </c>
      <c r="N1456" s="8">
        <f>VLOOKUP(B1456,Assumptions!$B$6:$D$2000,3,FALSE)</f>
        <v>0.75168000000000001</v>
      </c>
      <c r="O1456" s="54">
        <f t="shared" si="274"/>
        <v>25.447579332679165</v>
      </c>
      <c r="P1456" s="31">
        <f>Assumptions!$H$15</f>
        <v>0.94496666666666673</v>
      </c>
      <c r="Q1456" s="10">
        <f t="shared" si="275"/>
        <v>23.950416216737391</v>
      </c>
    </row>
    <row r="1457" spans="2:17" x14ac:dyDescent="0.25">
      <c r="B1457" s="13">
        <v>44498</v>
      </c>
      <c r="C1457" s="16">
        <v>44652</v>
      </c>
      <c r="D1457" s="14">
        <v>17.100000000000001</v>
      </c>
      <c r="E1457" s="18">
        <v>5548</v>
      </c>
      <c r="F1457" s="10">
        <f t="shared" si="268"/>
        <v>58.531399999999998</v>
      </c>
      <c r="H1457" s="13">
        <v>44497</v>
      </c>
      <c r="I1457" s="29" t="s">
        <v>63</v>
      </c>
      <c r="J1457" s="17">
        <v>0.6950777589402104</v>
      </c>
      <c r="L1457" s="40" t="str">
        <f t="shared" si="269"/>
        <v>4449844652</v>
      </c>
      <c r="M1457" s="53">
        <f t="shared" si="273"/>
        <v>44652</v>
      </c>
      <c r="N1457" s="8">
        <f>VLOOKUP(B1457,Assumptions!$B$6:$D$2000,3,FALSE)</f>
        <v>0.75168000000000001</v>
      </c>
      <c r="O1457" s="54">
        <f t="shared" si="274"/>
        <v>20.686581162221636</v>
      </c>
      <c r="P1457" s="31">
        <f>Assumptions!$H$15</f>
        <v>0.94496666666666673</v>
      </c>
      <c r="Q1457" s="10">
        <f t="shared" si="275"/>
        <v>19.451431645594042</v>
      </c>
    </row>
    <row r="1458" spans="2:17" x14ac:dyDescent="0.25">
      <c r="B1458" s="13">
        <v>44498</v>
      </c>
      <c r="C1458" s="16">
        <v>44682</v>
      </c>
      <c r="D1458" s="14">
        <v>15</v>
      </c>
      <c r="E1458" s="18">
        <v>3619</v>
      </c>
      <c r="F1458" s="10">
        <f t="shared" si="268"/>
        <v>38.18045</v>
      </c>
      <c r="H1458" s="13">
        <v>44497</v>
      </c>
      <c r="I1458" s="29" t="s">
        <v>64</v>
      </c>
      <c r="J1458" s="17">
        <v>0.60140591011543276</v>
      </c>
      <c r="L1458" s="40" t="str">
        <f t="shared" si="269"/>
        <v>4449844682</v>
      </c>
      <c r="M1458" s="53">
        <f t="shared" si="273"/>
        <v>44682</v>
      </c>
      <c r="N1458" s="8">
        <f>VLOOKUP(B1458,Assumptions!$B$6:$D$2000,3,FALSE)</f>
        <v>0.75168000000000001</v>
      </c>
      <c r="O1458" s="54">
        <f t="shared" si="274"/>
        <v>18.156604516952569</v>
      </c>
      <c r="P1458" s="31">
        <f>Assumptions!$H$15</f>
        <v>0.94496666666666673</v>
      </c>
      <c r="Q1458" s="10">
        <f t="shared" si="275"/>
        <v>17.060688048369617</v>
      </c>
    </row>
    <row r="1459" spans="2:17" x14ac:dyDescent="0.25">
      <c r="B1459" s="13">
        <v>44498</v>
      </c>
      <c r="C1459" s="16">
        <v>44713</v>
      </c>
      <c r="D1459" s="14">
        <v>14.625</v>
      </c>
      <c r="E1459" s="18">
        <v>4417</v>
      </c>
      <c r="F1459" s="10">
        <f t="shared" si="268"/>
        <v>46.599350000000001</v>
      </c>
      <c r="H1459" s="13">
        <v>44497</v>
      </c>
      <c r="I1459" s="29" t="s">
        <v>65</v>
      </c>
      <c r="J1459" s="17">
        <v>0.60084473729455756</v>
      </c>
      <c r="L1459" s="40" t="str">
        <f t="shared" si="269"/>
        <v>4449844713</v>
      </c>
      <c r="M1459" s="53">
        <f t="shared" si="273"/>
        <v>44713</v>
      </c>
      <c r="N1459" s="8">
        <f>VLOOKUP(B1459,Assumptions!$B$6:$D$2000,3,FALSE)</f>
        <v>0.75168000000000001</v>
      </c>
      <c r="O1459" s="54">
        <f t="shared" si="274"/>
        <v>17.684437744388358</v>
      </c>
      <c r="P1459" s="31">
        <f>Assumptions!$H$15</f>
        <v>0.94496666666666673</v>
      </c>
      <c r="Q1459" s="10">
        <f t="shared" si="275"/>
        <v>16.614506187188855</v>
      </c>
    </row>
    <row r="1460" spans="2:17" x14ac:dyDescent="0.25">
      <c r="B1460" s="13">
        <v>44498</v>
      </c>
      <c r="C1460" s="16">
        <v>44743</v>
      </c>
      <c r="D1460" s="14">
        <v>14.425000000000001</v>
      </c>
      <c r="E1460" s="18">
        <v>4431</v>
      </c>
      <c r="F1460" s="10">
        <f t="shared" si="268"/>
        <v>46.747050000000002</v>
      </c>
      <c r="H1460" s="13">
        <v>44497</v>
      </c>
      <c r="I1460" s="29" t="s">
        <v>66</v>
      </c>
      <c r="J1460" s="17">
        <v>0.61353379915353445</v>
      </c>
      <c r="L1460" s="40" t="str">
        <f t="shared" si="269"/>
        <v>4449844743</v>
      </c>
      <c r="M1460" s="53">
        <f t="shared" si="273"/>
        <v>44743</v>
      </c>
      <c r="N1460" s="8">
        <f>VLOOKUP(B1460,Assumptions!$B$6:$D$2000,3,FALSE)</f>
        <v>0.75168000000000001</v>
      </c>
      <c r="O1460" s="54">
        <f t="shared" si="274"/>
        <v>17.416237171669383</v>
      </c>
      <c r="P1460" s="31">
        <f>Assumptions!$H$15</f>
        <v>0.94496666666666673</v>
      </c>
      <c r="Q1460" s="10">
        <f t="shared" si="275"/>
        <v>16.361065585988516</v>
      </c>
    </row>
    <row r="1461" spans="2:17" x14ac:dyDescent="0.25">
      <c r="B1461" s="13">
        <v>44498</v>
      </c>
      <c r="C1461" s="16">
        <v>44774</v>
      </c>
      <c r="D1461" s="14">
        <v>14.425000000000001</v>
      </c>
      <c r="E1461" s="18">
        <v>4203</v>
      </c>
      <c r="F1461" s="10">
        <f t="shared" si="268"/>
        <v>44.341650000000001</v>
      </c>
      <c r="H1461" s="13">
        <v>44497</v>
      </c>
      <c r="I1461" s="29" t="s">
        <v>67</v>
      </c>
      <c r="J1461" s="17">
        <v>0.62247625705739384</v>
      </c>
      <c r="L1461" s="40" t="str">
        <f t="shared" si="269"/>
        <v>4449844774</v>
      </c>
      <c r="M1461" s="53">
        <f t="shared" si="273"/>
        <v>44774</v>
      </c>
      <c r="N1461" s="8">
        <f>VLOOKUP(B1461,Assumptions!$B$6:$D$2000,3,FALSE)</f>
        <v>0.75168000000000001</v>
      </c>
      <c r="O1461" s="54">
        <f t="shared" si="274"/>
        <v>17.404960746307555</v>
      </c>
      <c r="P1461" s="31">
        <f>Assumptions!$H$15</f>
        <v>0.94496666666666673</v>
      </c>
      <c r="Q1461" s="10">
        <f t="shared" si="275"/>
        <v>16.350409739902432</v>
      </c>
    </row>
    <row r="1462" spans="2:17" x14ac:dyDescent="0.25">
      <c r="B1462" s="13">
        <v>44498</v>
      </c>
      <c r="C1462" s="16">
        <v>44805</v>
      </c>
      <c r="D1462" s="14">
        <v>14.5</v>
      </c>
      <c r="E1462" s="18">
        <v>4082</v>
      </c>
      <c r="F1462" s="10">
        <f t="shared" si="268"/>
        <v>43.065100000000001</v>
      </c>
      <c r="H1462" s="13">
        <v>44497</v>
      </c>
      <c r="I1462" s="29" t="s">
        <v>68</v>
      </c>
      <c r="J1462" s="17">
        <v>0.67479675402599193</v>
      </c>
      <c r="L1462" s="40" t="str">
        <f t="shared" si="269"/>
        <v>4449844805</v>
      </c>
      <c r="M1462" s="53">
        <f t="shared" si="273"/>
        <v>44805</v>
      </c>
      <c r="N1462" s="8">
        <f>VLOOKUP(B1462,Assumptions!$B$6:$D$2000,3,FALSE)</f>
        <v>0.75168000000000001</v>
      </c>
      <c r="O1462" s="54">
        <f t="shared" si="274"/>
        <v>17.433559563984584</v>
      </c>
      <c r="P1462" s="31">
        <f>Assumptions!$H$15</f>
        <v>0.94496666666666673</v>
      </c>
      <c r="Q1462" s="10">
        <f t="shared" si="275"/>
        <v>16.377434669313303</v>
      </c>
    </row>
    <row r="1463" spans="2:17" x14ac:dyDescent="0.25">
      <c r="B1463" s="13">
        <v>44498</v>
      </c>
      <c r="C1463" s="16">
        <v>44835</v>
      </c>
      <c r="D1463" s="14">
        <v>15.025</v>
      </c>
      <c r="E1463" s="18">
        <v>2749</v>
      </c>
      <c r="F1463" s="10">
        <f t="shared" si="268"/>
        <v>29.001950000000001</v>
      </c>
      <c r="H1463" s="13">
        <v>44497</v>
      </c>
      <c r="I1463" s="29" t="s">
        <v>69</v>
      </c>
      <c r="J1463" s="17">
        <v>0.77371763390737991</v>
      </c>
      <c r="L1463" s="40" t="str">
        <f t="shared" si="269"/>
        <v>4449844835</v>
      </c>
      <c r="M1463" s="53">
        <f t="shared" si="273"/>
        <v>44835</v>
      </c>
      <c r="N1463" s="8">
        <f>VLOOKUP(B1463,Assumptions!$B$6:$D$2000,3,FALSE)</f>
        <v>0.75168000000000001</v>
      </c>
      <c r="O1463" s="54">
        <f t="shared" si="274"/>
        <v>17.970844664782007</v>
      </c>
      <c r="P1463" s="31">
        <f>Assumptions!$H$15</f>
        <v>0.94496666666666673</v>
      </c>
      <c r="Q1463" s="10">
        <f t="shared" si="275"/>
        <v>16.885151180063506</v>
      </c>
    </row>
    <row r="1464" spans="2:17" x14ac:dyDescent="0.25">
      <c r="B1464" s="13">
        <v>44498</v>
      </c>
      <c r="C1464" s="16">
        <v>44866</v>
      </c>
      <c r="D1464" s="14">
        <v>15.45</v>
      </c>
      <c r="E1464" s="18">
        <v>3019</v>
      </c>
      <c r="F1464" s="10">
        <f t="shared" si="268"/>
        <v>31.850449999999995</v>
      </c>
      <c r="H1464" s="13">
        <v>44497</v>
      </c>
      <c r="I1464" s="29" t="s">
        <v>70</v>
      </c>
      <c r="J1464" s="17">
        <v>0.87632769896309137</v>
      </c>
      <c r="L1464" s="40" t="str">
        <f t="shared" si="269"/>
        <v>4449844866</v>
      </c>
      <c r="M1464" s="53">
        <f t="shared" si="273"/>
        <v>44866</v>
      </c>
      <c r="N1464" s="8">
        <f>VLOOKUP(B1464,Assumptions!$B$6:$D$2000,3,FALSE)</f>
        <v>0.75168000000000001</v>
      </c>
      <c r="O1464" s="54">
        <f t="shared" si="274"/>
        <v>18.377377866043769</v>
      </c>
      <c r="P1464" s="31">
        <f>Assumptions!$H$15</f>
        <v>0.94496666666666673</v>
      </c>
      <c r="Q1464" s="10">
        <f t="shared" si="275"/>
        <v>17.269311504149165</v>
      </c>
    </row>
    <row r="1465" spans="2:17" x14ac:dyDescent="0.25">
      <c r="B1465" s="13">
        <v>44498</v>
      </c>
      <c r="C1465" s="16">
        <v>44896</v>
      </c>
      <c r="D1465" s="14">
        <v>15.95</v>
      </c>
      <c r="E1465" s="18">
        <v>3019</v>
      </c>
      <c r="F1465" s="10">
        <f t="shared" si="268"/>
        <v>31.850449999999995</v>
      </c>
      <c r="H1465" s="13">
        <v>44497</v>
      </c>
      <c r="I1465" s="29" t="s">
        <v>71</v>
      </c>
      <c r="J1465" s="17">
        <v>0.9153794150463388</v>
      </c>
      <c r="L1465" s="40" t="str">
        <f t="shared" si="269"/>
        <v>4449844896</v>
      </c>
      <c r="M1465" s="53">
        <f t="shared" si="273"/>
        <v>44896</v>
      </c>
      <c r="N1465" s="8">
        <f>VLOOKUP(B1465,Assumptions!$B$6:$D$2000,3,FALSE)</f>
        <v>0.75168000000000001</v>
      </c>
      <c r="O1465" s="54">
        <f t="shared" si="274"/>
        <v>18.958632927586486</v>
      </c>
      <c r="P1465" s="31">
        <f>Assumptions!$H$15</f>
        <v>0.94496666666666673</v>
      </c>
      <c r="Q1465" s="10">
        <f t="shared" si="275"/>
        <v>17.818578162138312</v>
      </c>
    </row>
    <row r="1466" spans="2:17" x14ac:dyDescent="0.25">
      <c r="B1466" s="13">
        <v>44498</v>
      </c>
      <c r="C1466" s="16">
        <v>44927</v>
      </c>
      <c r="D1466" s="14">
        <v>16</v>
      </c>
      <c r="E1466" s="18">
        <v>3614</v>
      </c>
      <c r="F1466" s="10">
        <f t="shared" si="268"/>
        <v>38.127699999999997</v>
      </c>
      <c r="H1466" s="13">
        <v>44497</v>
      </c>
      <c r="I1466" s="29" t="s">
        <v>72</v>
      </c>
      <c r="J1466" s="17">
        <v>0.854355891242077</v>
      </c>
      <c r="L1466" s="40" t="str">
        <f t="shared" si="269"/>
        <v>4449844927</v>
      </c>
      <c r="M1466" s="53">
        <f t="shared" si="273"/>
        <v>44927</v>
      </c>
      <c r="N1466" s="8">
        <f>VLOOKUP(B1466,Assumptions!$B$6:$D$2000,3,FALSE)</f>
        <v>0.75168000000000001</v>
      </c>
      <c r="O1466" s="54">
        <f t="shared" si="274"/>
        <v>19.098633416607051</v>
      </c>
      <c r="P1466" s="31">
        <f>Assumptions!$H$15</f>
        <v>0.94496666666666673</v>
      </c>
      <c r="Q1466" s="10">
        <f t="shared" si="275"/>
        <v>17.95087395757978</v>
      </c>
    </row>
    <row r="1467" spans="2:17" x14ac:dyDescent="0.25">
      <c r="B1467" s="13">
        <v>44498</v>
      </c>
      <c r="C1467" s="16">
        <v>44958</v>
      </c>
      <c r="D1467" s="14">
        <v>16</v>
      </c>
      <c r="E1467" s="18">
        <v>3609</v>
      </c>
      <c r="F1467" s="10">
        <f t="shared" si="268"/>
        <v>38.074950000000001</v>
      </c>
      <c r="H1467" s="13">
        <v>44497</v>
      </c>
      <c r="I1467" s="29" t="s">
        <v>73</v>
      </c>
      <c r="J1467" s="17">
        <v>0.80431602675410352</v>
      </c>
      <c r="L1467" s="40" t="str">
        <f t="shared" si="269"/>
        <v>4449844958</v>
      </c>
      <c r="M1467" s="53">
        <f t="shared" si="273"/>
        <v>44958</v>
      </c>
      <c r="N1467" s="8">
        <f>VLOOKUP(B1467,Assumptions!$B$6:$D$2000,3,FALSE)</f>
        <v>0.75168000000000001</v>
      </c>
      <c r="O1467" s="54">
        <f t="shared" si="274"/>
        <v>19.161733607078308</v>
      </c>
      <c r="P1467" s="31">
        <f>Assumptions!$H$15</f>
        <v>0.94496666666666673</v>
      </c>
      <c r="Q1467" s="10">
        <f t="shared" si="275"/>
        <v>18.010501534235434</v>
      </c>
    </row>
    <row r="1468" spans="2:17" x14ac:dyDescent="0.25">
      <c r="B1468" s="13">
        <v>44498</v>
      </c>
      <c r="C1468" s="16">
        <v>44986</v>
      </c>
      <c r="D1468" s="14">
        <v>15.1</v>
      </c>
      <c r="E1468" s="18">
        <v>3304</v>
      </c>
      <c r="F1468" s="10">
        <f t="shared" si="268"/>
        <v>34.857199999999999</v>
      </c>
      <c r="H1468" s="13">
        <v>44497</v>
      </c>
      <c r="I1468" s="29" t="s">
        <v>74</v>
      </c>
      <c r="J1468" s="17">
        <v>0.67042937881107867</v>
      </c>
      <c r="L1468" s="40" t="str">
        <f t="shared" si="269"/>
        <v>4449844986</v>
      </c>
      <c r="M1468" s="53">
        <f t="shared" si="273"/>
        <v>44986</v>
      </c>
      <c r="N1468" s="8">
        <f>VLOOKUP(B1468,Assumptions!$B$6:$D$2000,3,FALSE)</f>
        <v>0.75168000000000001</v>
      </c>
      <c r="O1468" s="54">
        <f t="shared" si="274"/>
        <v>18.195665874241282</v>
      </c>
      <c r="P1468" s="31">
        <f>Assumptions!$H$15</f>
        <v>0.94496666666666673</v>
      </c>
      <c r="Q1468" s="10">
        <f t="shared" si="275"/>
        <v>17.097599728962205</v>
      </c>
    </row>
    <row r="1469" spans="2:17" x14ac:dyDescent="0.25">
      <c r="B1469" s="13">
        <v>44498</v>
      </c>
      <c r="C1469" s="16">
        <v>45017</v>
      </c>
      <c r="D1469" s="14">
        <v>11.8</v>
      </c>
      <c r="E1469" s="18">
        <v>2449</v>
      </c>
      <c r="F1469" s="10">
        <f t="shared" si="268"/>
        <v>25.836950000000002</v>
      </c>
      <c r="H1469" s="13">
        <v>44497</v>
      </c>
      <c r="I1469" s="29" t="s">
        <v>75</v>
      </c>
      <c r="J1469" s="17">
        <v>0.52916187238411572</v>
      </c>
      <c r="L1469" s="40" t="str">
        <f t="shared" si="269"/>
        <v>4449845017</v>
      </c>
      <c r="M1469" s="53">
        <f t="shared" si="273"/>
        <v>45017</v>
      </c>
      <c r="N1469" s="8">
        <f>VLOOKUP(B1469,Assumptions!$B$6:$D$2000,3,FALSE)</f>
        <v>0.75168000000000001</v>
      </c>
      <c r="O1469" s="54">
        <f t="shared" si="274"/>
        <v>14.212509164452209</v>
      </c>
      <c r="P1469" s="31">
        <f>Assumptions!$H$15</f>
        <v>0.94496666666666673</v>
      </c>
      <c r="Q1469" s="10">
        <f t="shared" si="275"/>
        <v>13.333649410101858</v>
      </c>
    </row>
    <row r="1470" spans="2:17" x14ac:dyDescent="0.25">
      <c r="B1470" s="13">
        <v>44498</v>
      </c>
      <c r="C1470" s="16">
        <v>45047</v>
      </c>
      <c r="D1470" s="14">
        <v>10.5</v>
      </c>
      <c r="E1470" s="18">
        <v>2449</v>
      </c>
      <c r="F1470" s="10">
        <f t="shared" si="268"/>
        <v>25.836950000000002</v>
      </c>
      <c r="H1470" s="13">
        <v>44497</v>
      </c>
      <c r="I1470" s="29" t="s">
        <v>76</v>
      </c>
      <c r="J1470" s="17">
        <v>0.46248701355685612</v>
      </c>
      <c r="L1470" s="40" t="str">
        <f t="shared" si="269"/>
        <v>4449845047</v>
      </c>
      <c r="M1470" s="53">
        <f t="shared" si="273"/>
        <v>45047</v>
      </c>
      <c r="N1470" s="8">
        <f>VLOOKUP(B1470,Assumptions!$B$6:$D$2000,3,FALSE)</f>
        <v>0.75168000000000001</v>
      </c>
      <c r="O1470" s="54">
        <f t="shared" si="274"/>
        <v>12.657288099860917</v>
      </c>
      <c r="P1470" s="31">
        <f>Assumptions!$H$15</f>
        <v>0.94496666666666673</v>
      </c>
      <c r="Q1470" s="10">
        <f t="shared" si="275"/>
        <v>11.864017344765239</v>
      </c>
    </row>
    <row r="1471" spans="2:17" x14ac:dyDescent="0.25">
      <c r="B1471" s="13">
        <v>44498</v>
      </c>
      <c r="C1471" s="16">
        <v>45078</v>
      </c>
      <c r="D1471" s="14">
        <v>10.175000000000001</v>
      </c>
      <c r="E1471" s="18">
        <v>2449</v>
      </c>
      <c r="F1471" s="10">
        <f t="shared" si="268"/>
        <v>25.836950000000002</v>
      </c>
      <c r="H1471" s="13">
        <v>44497</v>
      </c>
      <c r="I1471" s="29" t="s">
        <v>77</v>
      </c>
      <c r="J1471" s="17">
        <v>0.47597681863881436</v>
      </c>
      <c r="L1471" s="40" t="str">
        <f t="shared" si="269"/>
        <v>4449845078</v>
      </c>
      <c r="M1471" s="53">
        <f t="shared" si="273"/>
        <v>45078</v>
      </c>
      <c r="N1471" s="8">
        <f>VLOOKUP(B1471,Assumptions!$B$6:$D$2000,3,FALSE)</f>
        <v>0.75168000000000001</v>
      </c>
      <c r="O1471" s="54">
        <f t="shared" si="274"/>
        <v>12.230452987659852</v>
      </c>
      <c r="P1471" s="31">
        <f>Assumptions!$H$15</f>
        <v>0.94496666666666673</v>
      </c>
      <c r="Q1471" s="10">
        <f t="shared" si="275"/>
        <v>11.460672391572306</v>
      </c>
    </row>
    <row r="1472" spans="2:17" x14ac:dyDescent="0.25">
      <c r="B1472" s="13">
        <v>44498</v>
      </c>
      <c r="C1472" s="16">
        <v>45108</v>
      </c>
      <c r="D1472" s="14">
        <v>10.199999999999999</v>
      </c>
      <c r="E1472" s="18">
        <v>2396</v>
      </c>
      <c r="F1472" s="10">
        <f t="shared" si="268"/>
        <v>25.277799999999999</v>
      </c>
      <c r="H1472" s="13">
        <v>44497</v>
      </c>
      <c r="I1472" s="29" t="s">
        <v>78</v>
      </c>
      <c r="J1472" s="17">
        <v>0.47064292268373964</v>
      </c>
      <c r="L1472" s="40" t="str">
        <f t="shared" si="269"/>
        <v>4449845108</v>
      </c>
      <c r="M1472" s="53">
        <f t="shared" si="273"/>
        <v>45108</v>
      </c>
      <c r="N1472" s="8">
        <f>VLOOKUP(B1472,Assumptions!$B$6:$D$2000,3,FALSE)</f>
        <v>0.75168000000000001</v>
      </c>
      <c r="O1472" s="54">
        <f t="shared" si="274"/>
        <v>12.26870398278316</v>
      </c>
      <c r="P1472" s="31">
        <f>Assumptions!$H$15</f>
        <v>0.94496666666666673</v>
      </c>
      <c r="Q1472" s="10">
        <f t="shared" si="275"/>
        <v>11.496818306930662</v>
      </c>
    </row>
    <row r="1473" spans="2:17" x14ac:dyDescent="0.25">
      <c r="B1473" s="13">
        <v>44498</v>
      </c>
      <c r="C1473" s="16">
        <v>45139</v>
      </c>
      <c r="D1473" s="14">
        <v>10.225</v>
      </c>
      <c r="E1473" s="18">
        <v>2396</v>
      </c>
      <c r="F1473" s="10">
        <f t="shared" si="268"/>
        <v>25.277799999999999</v>
      </c>
      <c r="H1473" s="13">
        <v>44497</v>
      </c>
      <c r="I1473" s="29" t="s">
        <v>79</v>
      </c>
      <c r="J1473" s="17">
        <v>0.4997590330147948</v>
      </c>
      <c r="L1473" s="40" t="str">
        <f t="shared" si="269"/>
        <v>4449845139</v>
      </c>
      <c r="M1473" s="53">
        <f t="shared" si="273"/>
        <v>45139</v>
      </c>
      <c r="N1473" s="8">
        <f>VLOOKUP(B1473,Assumptions!$B$6:$D$2000,3,FALSE)</f>
        <v>0.75168000000000001</v>
      </c>
      <c r="O1473" s="54">
        <f t="shared" si="274"/>
        <v>12.263513574125023</v>
      </c>
      <c r="P1473" s="31">
        <f>Assumptions!$H$15</f>
        <v>0.94496666666666673</v>
      </c>
      <c r="Q1473" s="10">
        <f t="shared" si="275"/>
        <v>11.491913543762344</v>
      </c>
    </row>
    <row r="1474" spans="2:17" x14ac:dyDescent="0.25">
      <c r="B1474" s="13">
        <v>44498</v>
      </c>
      <c r="C1474" s="16">
        <v>45170</v>
      </c>
      <c r="D1474" s="14">
        <v>10.25</v>
      </c>
      <c r="E1474" s="18">
        <v>2396</v>
      </c>
      <c r="F1474" s="10">
        <f t="shared" si="268"/>
        <v>25.277799999999999</v>
      </c>
      <c r="H1474" s="13">
        <v>44497</v>
      </c>
      <c r="I1474" s="29" t="s">
        <v>80</v>
      </c>
      <c r="J1474" s="17">
        <v>0.57808943804032542</v>
      </c>
      <c r="L1474" s="40" t="str">
        <f t="shared" si="269"/>
        <v>4449845170</v>
      </c>
      <c r="M1474" s="53">
        <f t="shared" si="273"/>
        <v>45170</v>
      </c>
      <c r="N1474" s="8">
        <f>VLOOKUP(B1474,Assumptions!$B$6:$D$2000,3,FALSE)</f>
        <v>0.75168000000000001</v>
      </c>
      <c r="O1474" s="54">
        <f t="shared" si="274"/>
        <v>12.196264017207678</v>
      </c>
      <c r="P1474" s="31">
        <f>Assumptions!$H$15</f>
        <v>0.94496666666666673</v>
      </c>
      <c r="Q1474" s="10">
        <f t="shared" si="275"/>
        <v>11.42836495412735</v>
      </c>
    </row>
    <row r="1475" spans="2:17" x14ac:dyDescent="0.25">
      <c r="B1475" s="13">
        <v>44498</v>
      </c>
      <c r="C1475" s="16">
        <v>45200</v>
      </c>
      <c r="D1475" s="14">
        <v>10.85</v>
      </c>
      <c r="E1475" s="18">
        <v>1881</v>
      </c>
      <c r="F1475" s="10">
        <f t="shared" si="268"/>
        <v>19.844550000000002</v>
      </c>
      <c r="H1475" s="13">
        <v>44497</v>
      </c>
      <c r="I1475" s="29" t="s">
        <v>81</v>
      </c>
      <c r="J1475" s="17">
        <v>0.68068550755524393</v>
      </c>
      <c r="L1475" s="40" t="str">
        <f t="shared" si="269"/>
        <v>4449845200</v>
      </c>
      <c r="M1475" s="53">
        <f t="shared" si="273"/>
        <v>45200</v>
      </c>
      <c r="N1475" s="8">
        <f>VLOOKUP(B1475,Assumptions!$B$6:$D$2000,3,FALSE)</f>
        <v>0.75168000000000001</v>
      </c>
      <c r="O1475" s="54">
        <f t="shared" si="274"/>
        <v>12.823489591775409</v>
      </c>
      <c r="P1475" s="31">
        <f>Assumptions!$H$15</f>
        <v>0.94496666666666673</v>
      </c>
      <c r="Q1475" s="10">
        <f t="shared" si="275"/>
        <v>12.021072214574705</v>
      </c>
    </row>
    <row r="1476" spans="2:17" x14ac:dyDescent="0.25">
      <c r="B1476" s="13">
        <v>44498</v>
      </c>
      <c r="C1476" s="16">
        <v>45231</v>
      </c>
      <c r="D1476" s="14">
        <v>10.925000000000001</v>
      </c>
      <c r="E1476" s="18">
        <v>1881</v>
      </c>
      <c r="F1476" s="10">
        <f t="shared" si="268"/>
        <v>19.844550000000002</v>
      </c>
      <c r="H1476" s="13">
        <v>44497</v>
      </c>
      <c r="I1476" s="29" t="s">
        <v>82</v>
      </c>
      <c r="J1476" s="17">
        <v>0.77460640760485988</v>
      </c>
      <c r="L1476" s="40" t="str">
        <f t="shared" si="269"/>
        <v>4449845231</v>
      </c>
      <c r="M1476" s="53">
        <f t="shared" si="273"/>
        <v>45231</v>
      </c>
      <c r="N1476" s="8">
        <f>VLOOKUP(B1476,Assumptions!$B$6:$D$2000,3,FALSE)</f>
        <v>0.75168000000000001</v>
      </c>
      <c r="O1476" s="54">
        <f t="shared" si="274"/>
        <v>12.799630366550984</v>
      </c>
      <c r="P1476" s="31">
        <f>Assumptions!$H$15</f>
        <v>0.94496666666666673</v>
      </c>
      <c r="Q1476" s="10">
        <f t="shared" si="275"/>
        <v>11.99852604204513</v>
      </c>
    </row>
    <row r="1477" spans="2:17" x14ac:dyDescent="0.25">
      <c r="B1477" s="13">
        <v>44512</v>
      </c>
      <c r="C1477" s="16">
        <v>44531</v>
      </c>
      <c r="D1477" s="14">
        <v>31.565000000000001</v>
      </c>
      <c r="E1477" s="18">
        <v>12391</v>
      </c>
      <c r="F1477" s="10">
        <f t="shared" si="268"/>
        <v>130.72504999999998</v>
      </c>
      <c r="H1477" s="13">
        <v>44511</v>
      </c>
      <c r="I1477" s="29" t="s">
        <v>59</v>
      </c>
      <c r="J1477" s="17">
        <v>2.0016506329112032</v>
      </c>
      <c r="L1477" s="40" t="str">
        <f t="shared" ref="L1477:L1524" si="276">B1477&amp;M1477</f>
        <v>4451244531</v>
      </c>
      <c r="M1477" s="53">
        <f t="shared" ref="M1477:M1500" si="277">IF(C1477="",NA(),C1477)</f>
        <v>44531</v>
      </c>
      <c r="N1477" s="8">
        <f>VLOOKUP(B1477,Assumptions!$B$6:$D$2000,3,FALSE)</f>
        <v>0.73533999999999999</v>
      </c>
      <c r="O1477" s="54">
        <f t="shared" ref="O1477:O1500" si="278">(D1477-J1477)/N1477/mmbtu_gj</f>
        <v>38.107721736211779</v>
      </c>
      <c r="P1477" s="31">
        <f>Assumptions!$H$15</f>
        <v>0.94496666666666673</v>
      </c>
      <c r="Q1477" s="10">
        <f t="shared" ref="Q1477:Q1500" si="279">(O1477-opex_2017)*P1477-transport_2017</f>
        <v>35.913828783328924</v>
      </c>
    </row>
    <row r="1478" spans="2:17" x14ac:dyDescent="0.25">
      <c r="B1478" s="13">
        <v>44512</v>
      </c>
      <c r="C1478" s="16">
        <v>44562</v>
      </c>
      <c r="D1478" s="14">
        <v>31.175000000000001</v>
      </c>
      <c r="E1478" s="18">
        <v>13382</v>
      </c>
      <c r="F1478" s="10">
        <f t="shared" si="268"/>
        <v>141.18010000000001</v>
      </c>
      <c r="H1478" s="13">
        <v>44511</v>
      </c>
      <c r="I1478" s="29" t="s">
        <v>60</v>
      </c>
      <c r="J1478" s="17">
        <v>1.8182468489424028</v>
      </c>
      <c r="L1478" s="40" t="str">
        <f t="shared" si="276"/>
        <v>4451244562</v>
      </c>
      <c r="M1478" s="53">
        <f t="shared" si="277"/>
        <v>44562</v>
      </c>
      <c r="N1478" s="8">
        <f>VLOOKUP(B1478,Assumptions!$B$6:$D$2000,3,FALSE)</f>
        <v>0.73533999999999999</v>
      </c>
      <c r="O1478" s="54">
        <f t="shared" si="278"/>
        <v>37.841415269562376</v>
      </c>
      <c r="P1478" s="31">
        <f>Assumptions!$H$15</f>
        <v>0.94496666666666673</v>
      </c>
      <c r="Q1478" s="10">
        <f t="shared" si="279"/>
        <v>35.662178049227464</v>
      </c>
    </row>
    <row r="1479" spans="2:17" x14ac:dyDescent="0.25">
      <c r="B1479" s="13">
        <v>44512</v>
      </c>
      <c r="C1479" s="16">
        <v>44593</v>
      </c>
      <c r="D1479" s="14">
        <v>29.675000000000001</v>
      </c>
      <c r="E1479" s="18">
        <v>9570</v>
      </c>
      <c r="F1479" s="10">
        <f t="shared" si="268"/>
        <v>100.9635</v>
      </c>
      <c r="H1479" s="13">
        <v>44511</v>
      </c>
      <c r="I1479" s="29" t="s">
        <v>61</v>
      </c>
      <c r="J1479" s="17">
        <v>1.4375685868894914</v>
      </c>
      <c r="L1479" s="40" t="str">
        <f t="shared" si="276"/>
        <v>4451244593</v>
      </c>
      <c r="M1479" s="53">
        <f t="shared" si="277"/>
        <v>44593</v>
      </c>
      <c r="N1479" s="8">
        <f>VLOOKUP(B1479,Assumptions!$B$6:$D$2000,3,FALSE)</f>
        <v>0.73533999999999999</v>
      </c>
      <c r="O1479" s="54">
        <f t="shared" si="278"/>
        <v>36.39858818006941</v>
      </c>
      <c r="P1479" s="31">
        <f>Assumptions!$H$15</f>
        <v>0.94496666666666673</v>
      </c>
      <c r="Q1479" s="10">
        <f t="shared" si="279"/>
        <v>34.298754543892926</v>
      </c>
    </row>
    <row r="1480" spans="2:17" x14ac:dyDescent="0.25">
      <c r="B1480" s="13">
        <v>44512</v>
      </c>
      <c r="C1480" s="16">
        <v>44621</v>
      </c>
      <c r="D1480" s="14">
        <v>25.4</v>
      </c>
      <c r="E1480" s="18">
        <v>8782</v>
      </c>
      <c r="F1480" s="10">
        <f t="shared" si="268"/>
        <v>92.650099999999995</v>
      </c>
      <c r="H1480" s="13">
        <v>44511</v>
      </c>
      <c r="I1480" s="29" t="s">
        <v>62</v>
      </c>
      <c r="J1480" s="17">
        <v>0.86145340915882063</v>
      </c>
      <c r="L1480" s="40" t="str">
        <f t="shared" si="276"/>
        <v>4451244621</v>
      </c>
      <c r="M1480" s="53">
        <f t="shared" si="277"/>
        <v>44621</v>
      </c>
      <c r="N1480" s="8">
        <f>VLOOKUP(B1480,Assumptions!$B$6:$D$2000,3,FALSE)</f>
        <v>0.73533999999999999</v>
      </c>
      <c r="O1480" s="54">
        <f t="shared" si="278"/>
        <v>31.630655027736704</v>
      </c>
      <c r="P1480" s="31">
        <f>Assumptions!$H$15</f>
        <v>0.94496666666666673</v>
      </c>
      <c r="Q1480" s="10">
        <f t="shared" si="279"/>
        <v>29.7932166460436</v>
      </c>
    </row>
    <row r="1481" spans="2:17" x14ac:dyDescent="0.25">
      <c r="B1481" s="13">
        <v>44512</v>
      </c>
      <c r="C1481" s="16">
        <v>44652</v>
      </c>
      <c r="D1481" s="14">
        <v>18.100000000000001</v>
      </c>
      <c r="E1481" s="18">
        <v>6470</v>
      </c>
      <c r="F1481" s="10">
        <f t="shared" si="268"/>
        <v>68.258499999999998</v>
      </c>
      <c r="H1481" s="13">
        <v>44511</v>
      </c>
      <c r="I1481" s="29" t="s">
        <v>63</v>
      </c>
      <c r="J1481" s="17">
        <v>0.65313107991368202</v>
      </c>
      <c r="L1481" s="40" t="str">
        <f t="shared" si="276"/>
        <v>4451244652</v>
      </c>
      <c r="M1481" s="53">
        <f t="shared" si="277"/>
        <v>44652</v>
      </c>
      <c r="N1481" s="8">
        <f>VLOOKUP(B1481,Assumptions!$B$6:$D$2000,3,FALSE)</f>
        <v>0.73533999999999999</v>
      </c>
      <c r="O1481" s="54">
        <f t="shared" si="278"/>
        <v>22.489347120964673</v>
      </c>
      <c r="P1481" s="31">
        <f>Assumptions!$H$15</f>
        <v>0.94496666666666673</v>
      </c>
      <c r="Q1481" s="10">
        <f t="shared" si="279"/>
        <v>21.154985384407588</v>
      </c>
    </row>
    <row r="1482" spans="2:17" x14ac:dyDescent="0.25">
      <c r="B1482" s="13">
        <v>44512</v>
      </c>
      <c r="C1482" s="16">
        <v>44682</v>
      </c>
      <c r="D1482" s="14">
        <v>14.675000000000001</v>
      </c>
      <c r="E1482" s="18">
        <v>3659</v>
      </c>
      <c r="F1482" s="10">
        <f t="shared" si="268"/>
        <v>38.602449999999997</v>
      </c>
      <c r="H1482" s="13">
        <v>44511</v>
      </c>
      <c r="I1482" s="29" t="s">
        <v>64</v>
      </c>
      <c r="J1482" s="17">
        <v>0.56220085064518655</v>
      </c>
      <c r="L1482" s="40" t="str">
        <f t="shared" si="276"/>
        <v>4451244682</v>
      </c>
      <c r="M1482" s="53">
        <f t="shared" si="277"/>
        <v>44682</v>
      </c>
      <c r="N1482" s="8">
        <f>VLOOKUP(B1482,Assumptions!$B$6:$D$2000,3,FALSE)</f>
        <v>0.73533999999999999</v>
      </c>
      <c r="O1482" s="54">
        <f t="shared" si="278"/>
        <v>18.191667534848715</v>
      </c>
      <c r="P1482" s="31">
        <f>Assumptions!$H$15</f>
        <v>0.94496666666666673</v>
      </c>
      <c r="Q1482" s="10">
        <f t="shared" si="279"/>
        <v>17.093821431514211</v>
      </c>
    </row>
    <row r="1483" spans="2:17" x14ac:dyDescent="0.25">
      <c r="B1483" s="13">
        <v>44512</v>
      </c>
      <c r="C1483" s="16">
        <v>44713</v>
      </c>
      <c r="D1483" s="14">
        <v>14.55</v>
      </c>
      <c r="E1483" s="18">
        <v>4600</v>
      </c>
      <c r="F1483" s="10">
        <f t="shared" si="268"/>
        <v>48.53</v>
      </c>
      <c r="H1483" s="13">
        <v>44511</v>
      </c>
      <c r="I1483" s="29" t="s">
        <v>65</v>
      </c>
      <c r="J1483" s="17">
        <v>0.56231578084123468</v>
      </c>
      <c r="L1483" s="40" t="str">
        <f t="shared" si="276"/>
        <v>4451244713</v>
      </c>
      <c r="M1483" s="53">
        <f t="shared" si="277"/>
        <v>44713</v>
      </c>
      <c r="N1483" s="8">
        <f>VLOOKUP(B1483,Assumptions!$B$6:$D$2000,3,FALSE)</f>
        <v>0.73533999999999999</v>
      </c>
      <c r="O1483" s="54">
        <f t="shared" si="278"/>
        <v>18.030392001222463</v>
      </c>
      <c r="P1483" s="31">
        <f>Assumptions!$H$15</f>
        <v>0.94496666666666673</v>
      </c>
      <c r="Q1483" s="10">
        <f t="shared" si="279"/>
        <v>16.941421428088525</v>
      </c>
    </row>
    <row r="1484" spans="2:17" x14ac:dyDescent="0.25">
      <c r="B1484" s="13">
        <v>44512</v>
      </c>
      <c r="C1484" s="16">
        <v>44743</v>
      </c>
      <c r="D1484" s="14">
        <v>14.55</v>
      </c>
      <c r="E1484" s="18">
        <v>4741</v>
      </c>
      <c r="F1484" s="10">
        <f t="shared" si="268"/>
        <v>50.01755</v>
      </c>
      <c r="H1484" s="13">
        <v>44511</v>
      </c>
      <c r="I1484" s="29" t="s">
        <v>66</v>
      </c>
      <c r="J1484" s="17">
        <v>0.56740943301648072</v>
      </c>
      <c r="L1484" s="40" t="str">
        <f t="shared" si="276"/>
        <v>4451244743</v>
      </c>
      <c r="M1484" s="53">
        <f t="shared" si="277"/>
        <v>44743</v>
      </c>
      <c r="N1484" s="8">
        <f>VLOOKUP(B1484,Assumptions!$B$6:$D$2000,3,FALSE)</f>
        <v>0.73533999999999999</v>
      </c>
      <c r="O1484" s="54">
        <f t="shared" si="278"/>
        <v>18.023826186324257</v>
      </c>
      <c r="P1484" s="31">
        <f>Assumptions!$H$15</f>
        <v>0.94496666666666673</v>
      </c>
      <c r="Q1484" s="10">
        <f t="shared" si="279"/>
        <v>16.935216951870217</v>
      </c>
    </row>
    <row r="1485" spans="2:17" x14ac:dyDescent="0.25">
      <c r="B1485" s="13">
        <v>44512</v>
      </c>
      <c r="C1485" s="16">
        <v>44774</v>
      </c>
      <c r="D1485" s="14">
        <v>14.525</v>
      </c>
      <c r="E1485" s="18">
        <v>4253</v>
      </c>
      <c r="F1485" s="10">
        <f t="shared" ref="F1485:F1549" si="280">E1485*10000*mmbtu_gj/1000000</f>
        <v>44.869149999999998</v>
      </c>
      <c r="H1485" s="13">
        <v>44511</v>
      </c>
      <c r="I1485" s="29" t="s">
        <v>67</v>
      </c>
      <c r="J1485" s="17">
        <v>0.57564172523137636</v>
      </c>
      <c r="L1485" s="40" t="str">
        <f t="shared" si="276"/>
        <v>4451244774</v>
      </c>
      <c r="M1485" s="53">
        <f t="shared" si="277"/>
        <v>44774</v>
      </c>
      <c r="N1485" s="8">
        <f>VLOOKUP(B1485,Assumptions!$B$6:$D$2000,3,FALSE)</f>
        <v>0.73533999999999999</v>
      </c>
      <c r="O1485" s="54">
        <f t="shared" si="278"/>
        <v>17.980989127212425</v>
      </c>
      <c r="P1485" s="31">
        <f>Assumptions!$H$15</f>
        <v>0.94496666666666673</v>
      </c>
      <c r="Q1485" s="10">
        <f t="shared" si="279"/>
        <v>16.894737358911502</v>
      </c>
    </row>
    <row r="1486" spans="2:17" x14ac:dyDescent="0.25">
      <c r="B1486" s="13">
        <v>44512</v>
      </c>
      <c r="C1486" s="16">
        <v>44805</v>
      </c>
      <c r="D1486" s="14">
        <v>14.65</v>
      </c>
      <c r="E1486" s="18">
        <v>4410</v>
      </c>
      <c r="F1486" s="10">
        <f t="shared" si="280"/>
        <v>46.525500000000001</v>
      </c>
      <c r="H1486" s="13">
        <v>44511</v>
      </c>
      <c r="I1486" s="29" t="s">
        <v>68</v>
      </c>
      <c r="J1486" s="17">
        <v>0.6303499959335499</v>
      </c>
      <c r="L1486" s="40" t="str">
        <f t="shared" si="276"/>
        <v>4451244805</v>
      </c>
      <c r="M1486" s="53">
        <f t="shared" si="277"/>
        <v>44805</v>
      </c>
      <c r="N1486" s="8">
        <f>VLOOKUP(B1486,Assumptions!$B$6:$D$2000,3,FALSE)</f>
        <v>0.73533999999999999</v>
      </c>
      <c r="O1486" s="54">
        <f t="shared" si="278"/>
        <v>18.071596508236063</v>
      </c>
      <c r="P1486" s="31">
        <f>Assumptions!$H$15</f>
        <v>0.94496666666666673</v>
      </c>
      <c r="Q1486" s="10">
        <f t="shared" si="279"/>
        <v>16.980358313732808</v>
      </c>
    </row>
    <row r="1487" spans="2:17" x14ac:dyDescent="0.25">
      <c r="B1487" s="13">
        <v>44512</v>
      </c>
      <c r="C1487" s="16">
        <v>44835</v>
      </c>
      <c r="D1487" s="14">
        <v>14.775</v>
      </c>
      <c r="E1487" s="18">
        <v>2606</v>
      </c>
      <c r="F1487" s="10">
        <f t="shared" si="280"/>
        <v>27.493300000000001</v>
      </c>
      <c r="H1487" s="13">
        <v>44511</v>
      </c>
      <c r="I1487" s="29" t="s">
        <v>69</v>
      </c>
      <c r="J1487" s="17">
        <v>0.73135829279751219</v>
      </c>
      <c r="L1487" s="40" t="str">
        <f t="shared" si="276"/>
        <v>4451244835</v>
      </c>
      <c r="M1487" s="53">
        <f t="shared" si="277"/>
        <v>44835</v>
      </c>
      <c r="N1487" s="8">
        <f>VLOOKUP(B1487,Assumptions!$B$6:$D$2000,3,FALSE)</f>
        <v>0.73533999999999999</v>
      </c>
      <c r="O1487" s="54">
        <f t="shared" si="278"/>
        <v>18.102522271610617</v>
      </c>
      <c r="P1487" s="31">
        <f>Assumptions!$H$15</f>
        <v>0.94496666666666673</v>
      </c>
      <c r="Q1487" s="10">
        <f t="shared" si="279"/>
        <v>17.009582129262984</v>
      </c>
    </row>
    <row r="1488" spans="2:17" x14ac:dyDescent="0.25">
      <c r="B1488" s="13">
        <v>44512</v>
      </c>
      <c r="C1488" s="16">
        <v>44866</v>
      </c>
      <c r="D1488" s="14">
        <v>15.275</v>
      </c>
      <c r="E1488" s="18">
        <v>2876</v>
      </c>
      <c r="F1488" s="10">
        <f t="shared" si="280"/>
        <v>30.341799999999999</v>
      </c>
      <c r="H1488" s="13">
        <v>44511</v>
      </c>
      <c r="I1488" s="29" t="s">
        <v>70</v>
      </c>
      <c r="J1488" s="17">
        <v>0.8339827179338557</v>
      </c>
      <c r="L1488" s="40" t="str">
        <f t="shared" si="276"/>
        <v>4451244866</v>
      </c>
      <c r="M1488" s="53">
        <f t="shared" si="277"/>
        <v>44866</v>
      </c>
      <c r="N1488" s="8">
        <f>VLOOKUP(B1488,Assumptions!$B$6:$D$2000,3,FALSE)</f>
        <v>0.73533999999999999</v>
      </c>
      <c r="O1488" s="54">
        <f t="shared" si="278"/>
        <v>18.614746974016271</v>
      </c>
      <c r="P1488" s="31">
        <f>Assumptions!$H$15</f>
        <v>0.94496666666666673</v>
      </c>
      <c r="Q1488" s="10">
        <f t="shared" si="279"/>
        <v>17.493617398879579</v>
      </c>
    </row>
    <row r="1489" spans="2:17" x14ac:dyDescent="0.25">
      <c r="B1489" s="13">
        <v>44512</v>
      </c>
      <c r="C1489" s="16">
        <v>44896</v>
      </c>
      <c r="D1489" s="14">
        <v>15.625</v>
      </c>
      <c r="E1489" s="18">
        <v>2876</v>
      </c>
      <c r="F1489" s="10">
        <f t="shared" si="280"/>
        <v>30.341799999999999</v>
      </c>
      <c r="H1489" s="13">
        <v>44511</v>
      </c>
      <c r="I1489" s="29" t="s">
        <v>71</v>
      </c>
      <c r="J1489" s="17">
        <v>0.86849937175095826</v>
      </c>
      <c r="L1489" s="40" t="str">
        <f t="shared" si="276"/>
        <v>4451244896</v>
      </c>
      <c r="M1489" s="53">
        <f t="shared" si="277"/>
        <v>44896</v>
      </c>
      <c r="N1489" s="8">
        <f>VLOOKUP(B1489,Assumptions!$B$6:$D$2000,3,FALSE)</f>
        <v>0.73533999999999999</v>
      </c>
      <c r="O1489" s="54">
        <f t="shared" si="278"/>
        <v>19.021411030225362</v>
      </c>
      <c r="P1489" s="31">
        <f>Assumptions!$H$15</f>
        <v>0.94496666666666673</v>
      </c>
      <c r="Q1489" s="10">
        <f t="shared" si="279"/>
        <v>17.87790137652863</v>
      </c>
    </row>
    <row r="1490" spans="2:17" x14ac:dyDescent="0.25">
      <c r="B1490" s="13">
        <v>44512</v>
      </c>
      <c r="C1490" s="16">
        <v>44927</v>
      </c>
      <c r="D1490" s="14">
        <v>15.824999999999999</v>
      </c>
      <c r="E1490" s="18">
        <v>3634</v>
      </c>
      <c r="F1490" s="10">
        <f t="shared" si="280"/>
        <v>38.338700000000003</v>
      </c>
      <c r="H1490" s="13">
        <v>44511</v>
      </c>
      <c r="I1490" s="29" t="s">
        <v>72</v>
      </c>
      <c r="J1490" s="17">
        <v>0.82915913675088104</v>
      </c>
      <c r="L1490" s="40" t="str">
        <f t="shared" si="276"/>
        <v>4451244927</v>
      </c>
      <c r="M1490" s="53">
        <f t="shared" si="277"/>
        <v>44927</v>
      </c>
      <c r="N1490" s="8">
        <f>VLOOKUP(B1490,Assumptions!$B$6:$D$2000,3,FALSE)</f>
        <v>0.73533999999999999</v>
      </c>
      <c r="O1490" s="54">
        <f t="shared" si="278"/>
        <v>19.329925162450717</v>
      </c>
      <c r="P1490" s="31">
        <f>Assumptions!$H$15</f>
        <v>0.94496666666666673</v>
      </c>
      <c r="Q1490" s="10">
        <f t="shared" si="279"/>
        <v>18.169436947677184</v>
      </c>
    </row>
    <row r="1491" spans="2:17" x14ac:dyDescent="0.25">
      <c r="B1491" s="13">
        <v>44512</v>
      </c>
      <c r="C1491" s="16">
        <v>44958</v>
      </c>
      <c r="D1491" s="14">
        <v>15.824999999999999</v>
      </c>
      <c r="E1491" s="18">
        <v>3619</v>
      </c>
      <c r="F1491" s="10">
        <f t="shared" si="280"/>
        <v>38.18045</v>
      </c>
      <c r="H1491" s="13">
        <v>44511</v>
      </c>
      <c r="I1491" s="29" t="s">
        <v>73</v>
      </c>
      <c r="J1491" s="17">
        <v>0.77926937586172562</v>
      </c>
      <c r="L1491" s="40" t="str">
        <f t="shared" si="276"/>
        <v>4451244958</v>
      </c>
      <c r="M1491" s="53">
        <f t="shared" si="277"/>
        <v>44958</v>
      </c>
      <c r="N1491" s="8">
        <f>VLOOKUP(B1491,Assumptions!$B$6:$D$2000,3,FALSE)</f>
        <v>0.73533999999999999</v>
      </c>
      <c r="O1491" s="54">
        <f t="shared" si="278"/>
        <v>19.394234016695989</v>
      </c>
      <c r="P1491" s="31">
        <f>Assumptions!$H$15</f>
        <v>0.94496666666666673</v>
      </c>
      <c r="Q1491" s="10">
        <f t="shared" si="279"/>
        <v>18.230206671310491</v>
      </c>
    </row>
    <row r="1492" spans="2:17" x14ac:dyDescent="0.25">
      <c r="B1492" s="13">
        <v>44512</v>
      </c>
      <c r="C1492" s="16">
        <v>44986</v>
      </c>
      <c r="D1492" s="14">
        <v>14.925000000000001</v>
      </c>
      <c r="E1492" s="18">
        <v>3319</v>
      </c>
      <c r="F1492" s="10">
        <f t="shared" si="280"/>
        <v>35.015450000000001</v>
      </c>
      <c r="H1492" s="13">
        <v>44511</v>
      </c>
      <c r="I1492" s="29" t="s">
        <v>74</v>
      </c>
      <c r="J1492" s="17">
        <v>0.64560788331692986</v>
      </c>
      <c r="L1492" s="40" t="str">
        <f t="shared" si="276"/>
        <v>4451244986</v>
      </c>
      <c r="M1492" s="53">
        <f t="shared" si="277"/>
        <v>44986</v>
      </c>
      <c r="N1492" s="8">
        <f>VLOOKUP(B1492,Assumptions!$B$6:$D$2000,3,FALSE)</f>
        <v>0.73533999999999999</v>
      </c>
      <c r="O1492" s="54">
        <f t="shared" si="278"/>
        <v>18.406409050206999</v>
      </c>
      <c r="P1492" s="31">
        <f>Assumptions!$H$15</f>
        <v>0.94496666666666673</v>
      </c>
      <c r="Q1492" s="10">
        <f t="shared" si="279"/>
        <v>17.296745005477277</v>
      </c>
    </row>
    <row r="1493" spans="2:17" x14ac:dyDescent="0.25">
      <c r="B1493" s="13">
        <v>44512</v>
      </c>
      <c r="C1493" s="16">
        <v>45017</v>
      </c>
      <c r="D1493" s="14">
        <v>11.75</v>
      </c>
      <c r="E1493" s="18">
        <v>2494</v>
      </c>
      <c r="F1493" s="10">
        <f t="shared" si="280"/>
        <v>26.311699999999998</v>
      </c>
      <c r="H1493" s="13">
        <v>44511</v>
      </c>
      <c r="I1493" s="29" t="s">
        <v>75</v>
      </c>
      <c r="J1493" s="17">
        <v>0.52274207783454396</v>
      </c>
      <c r="L1493" s="40" t="str">
        <f t="shared" si="276"/>
        <v>4451245017</v>
      </c>
      <c r="M1493" s="53">
        <f t="shared" si="277"/>
        <v>45017</v>
      </c>
      <c r="N1493" s="8">
        <f>VLOOKUP(B1493,Assumptions!$B$6:$D$2000,3,FALSE)</f>
        <v>0.73533999999999999</v>
      </c>
      <c r="O1493" s="54">
        <f t="shared" si="278"/>
        <v>14.472149804340383</v>
      </c>
      <c r="P1493" s="31">
        <f>Assumptions!$H$15</f>
        <v>0.94496666666666673</v>
      </c>
      <c r="Q1493" s="10">
        <f t="shared" si="279"/>
        <v>13.579001160108184</v>
      </c>
    </row>
    <row r="1494" spans="2:17" x14ac:dyDescent="0.25">
      <c r="B1494" s="13">
        <v>44512</v>
      </c>
      <c r="C1494" s="16">
        <v>45047</v>
      </c>
      <c r="D1494" s="14">
        <v>10.425000000000001</v>
      </c>
      <c r="E1494" s="18">
        <v>2494</v>
      </c>
      <c r="F1494" s="10">
        <f t="shared" si="280"/>
        <v>26.311699999999998</v>
      </c>
      <c r="H1494" s="13">
        <v>44511</v>
      </c>
      <c r="I1494" s="29" t="s">
        <v>76</v>
      </c>
      <c r="J1494" s="17">
        <v>0.45587927109764093</v>
      </c>
      <c r="L1494" s="40" t="str">
        <f t="shared" si="276"/>
        <v>4451245047</v>
      </c>
      <c r="M1494" s="53">
        <f t="shared" si="277"/>
        <v>45047</v>
      </c>
      <c r="N1494" s="8">
        <f>VLOOKUP(B1494,Assumptions!$B$6:$D$2000,3,FALSE)</f>
        <v>0.73533999999999999</v>
      </c>
      <c r="O1494" s="54">
        <f t="shared" si="278"/>
        <v>12.850386942781034</v>
      </c>
      <c r="P1494" s="31">
        <f>Assumptions!$H$15</f>
        <v>0.94496666666666673</v>
      </c>
      <c r="Q1494" s="10">
        <f t="shared" si="279"/>
        <v>12.046489314696652</v>
      </c>
    </row>
    <row r="1495" spans="2:17" x14ac:dyDescent="0.25">
      <c r="B1495" s="13">
        <v>44512</v>
      </c>
      <c r="C1495" s="16">
        <v>45078</v>
      </c>
      <c r="D1495" s="14">
        <v>10.074999999999999</v>
      </c>
      <c r="E1495" s="18">
        <v>2494</v>
      </c>
      <c r="F1495" s="10">
        <f t="shared" si="280"/>
        <v>26.311699999999998</v>
      </c>
      <c r="H1495" s="13">
        <v>44511</v>
      </c>
      <c r="I1495" s="29" t="s">
        <v>77</v>
      </c>
      <c r="J1495" s="17">
        <v>0.46918112826995384</v>
      </c>
      <c r="L1495" s="40" t="str">
        <f t="shared" si="276"/>
        <v>4451245078</v>
      </c>
      <c r="M1495" s="53">
        <f t="shared" si="277"/>
        <v>45078</v>
      </c>
      <c r="N1495" s="8">
        <f>VLOOKUP(B1495,Assumptions!$B$6:$D$2000,3,FALSE)</f>
        <v>0.73533999999999999</v>
      </c>
      <c r="O1495" s="54">
        <f t="shared" si="278"/>
        <v>12.38208391299024</v>
      </c>
      <c r="P1495" s="31">
        <f>Assumptions!$H$15</f>
        <v>0.94496666666666673</v>
      </c>
      <c r="Q1495" s="10">
        <f t="shared" si="279"/>
        <v>11.603958561645344</v>
      </c>
    </row>
    <row r="1496" spans="2:17" x14ac:dyDescent="0.25">
      <c r="B1496" s="13">
        <v>44512</v>
      </c>
      <c r="C1496" s="16">
        <v>45108</v>
      </c>
      <c r="D1496" s="14">
        <v>10.074999999999999</v>
      </c>
      <c r="E1496" s="18">
        <v>2441</v>
      </c>
      <c r="F1496" s="10">
        <f t="shared" si="280"/>
        <v>25.752549999999999</v>
      </c>
      <c r="H1496" s="13">
        <v>44511</v>
      </c>
      <c r="I1496" s="29" t="s">
        <v>78</v>
      </c>
      <c r="J1496" s="17">
        <v>0.46365928440523385</v>
      </c>
      <c r="L1496" s="40" t="str">
        <f t="shared" si="276"/>
        <v>4451245108</v>
      </c>
      <c r="M1496" s="53">
        <f t="shared" si="277"/>
        <v>45108</v>
      </c>
      <c r="N1496" s="8">
        <f>VLOOKUP(B1496,Assumptions!$B$6:$D$2000,3,FALSE)</f>
        <v>0.73533999999999999</v>
      </c>
      <c r="O1496" s="54">
        <f t="shared" si="278"/>
        <v>12.389201675150904</v>
      </c>
      <c r="P1496" s="31">
        <f>Assumptions!$H$15</f>
        <v>0.94496666666666673</v>
      </c>
      <c r="Q1496" s="10">
        <f t="shared" si="279"/>
        <v>11.610684609628434</v>
      </c>
    </row>
    <row r="1497" spans="2:17" x14ac:dyDescent="0.25">
      <c r="B1497" s="13">
        <v>44512</v>
      </c>
      <c r="C1497" s="16">
        <v>45139</v>
      </c>
      <c r="D1497" s="14">
        <v>10.1</v>
      </c>
      <c r="E1497" s="18">
        <v>2441</v>
      </c>
      <c r="F1497" s="10">
        <f t="shared" si="280"/>
        <v>25.752549999999999</v>
      </c>
      <c r="H1497" s="13">
        <v>44511</v>
      </c>
      <c r="I1497" s="29" t="s">
        <v>79</v>
      </c>
      <c r="J1497" s="17">
        <v>0.49300055013451805</v>
      </c>
      <c r="L1497" s="40" t="str">
        <f t="shared" si="276"/>
        <v>4451245139</v>
      </c>
      <c r="M1497" s="53">
        <f t="shared" si="277"/>
        <v>45139</v>
      </c>
      <c r="N1497" s="8">
        <f>VLOOKUP(B1497,Assumptions!$B$6:$D$2000,3,FALSE)</f>
        <v>0.73533999999999999</v>
      </c>
      <c r="O1497" s="54">
        <f t="shared" si="278"/>
        <v>12.383605700745559</v>
      </c>
      <c r="P1497" s="31">
        <f>Assumptions!$H$15</f>
        <v>0.94496666666666673</v>
      </c>
      <c r="Q1497" s="10">
        <f t="shared" si="279"/>
        <v>11.605396600347863</v>
      </c>
    </row>
    <row r="1498" spans="2:17" x14ac:dyDescent="0.25">
      <c r="B1498" s="13">
        <v>44512</v>
      </c>
      <c r="C1498" s="16">
        <v>45170</v>
      </c>
      <c r="D1498" s="14">
        <v>10.125</v>
      </c>
      <c r="E1498" s="18">
        <v>2441</v>
      </c>
      <c r="F1498" s="10">
        <f t="shared" si="280"/>
        <v>25.752549999999999</v>
      </c>
      <c r="H1498" s="13">
        <v>44511</v>
      </c>
      <c r="I1498" s="29" t="s">
        <v>80</v>
      </c>
      <c r="J1498" s="17">
        <v>0.57155611055827404</v>
      </c>
      <c r="L1498" s="40" t="str">
        <f t="shared" si="276"/>
        <v>4451245170</v>
      </c>
      <c r="M1498" s="53">
        <f t="shared" si="277"/>
        <v>45170</v>
      </c>
      <c r="N1498" s="8">
        <f>VLOOKUP(B1498,Assumptions!$B$6:$D$2000,3,FALSE)</f>
        <v>0.73533999999999999</v>
      </c>
      <c r="O1498" s="54">
        <f t="shared" si="278"/>
        <v>12.314571560915402</v>
      </c>
      <c r="P1498" s="31">
        <f>Assumptions!$H$15</f>
        <v>0.94496666666666673</v>
      </c>
      <c r="Q1498" s="10">
        <f t="shared" si="279"/>
        <v>11.540161639346358</v>
      </c>
    </row>
    <row r="1499" spans="2:17" x14ac:dyDescent="0.25">
      <c r="B1499" s="13">
        <v>44512</v>
      </c>
      <c r="C1499" s="16">
        <v>45200</v>
      </c>
      <c r="D1499" s="14">
        <v>10.95</v>
      </c>
      <c r="E1499" s="18">
        <v>1978</v>
      </c>
      <c r="F1499" s="10">
        <f t="shared" si="280"/>
        <v>20.867899999999999</v>
      </c>
      <c r="H1499" s="13">
        <v>44511</v>
      </c>
      <c r="I1499" s="29" t="s">
        <v>81</v>
      </c>
      <c r="J1499" s="17">
        <v>0.67933457516588058</v>
      </c>
      <c r="L1499" s="40" t="str">
        <f t="shared" si="276"/>
        <v>4451245200</v>
      </c>
      <c r="M1499" s="53">
        <f t="shared" si="277"/>
        <v>45200</v>
      </c>
      <c r="N1499" s="8">
        <f>VLOOKUP(B1499,Assumptions!$B$6:$D$2000,3,FALSE)</f>
        <v>0.73533999999999999</v>
      </c>
      <c r="O1499" s="54">
        <f t="shared" si="278"/>
        <v>13.239083812709806</v>
      </c>
      <c r="P1499" s="31">
        <f>Assumptions!$H$15</f>
        <v>0.94496666666666673</v>
      </c>
      <c r="Q1499" s="10">
        <f t="shared" si="279"/>
        <v>12.413794900217011</v>
      </c>
    </row>
    <row r="1500" spans="2:17" x14ac:dyDescent="0.25">
      <c r="B1500" s="13">
        <v>44512</v>
      </c>
      <c r="C1500" s="16">
        <v>45231</v>
      </c>
      <c r="D1500" s="14">
        <v>11.025</v>
      </c>
      <c r="E1500" s="18">
        <v>1978</v>
      </c>
      <c r="F1500" s="10">
        <f t="shared" si="280"/>
        <v>20.867899999999999</v>
      </c>
      <c r="H1500" s="13">
        <v>44511</v>
      </c>
      <c r="I1500" s="29" t="s">
        <v>82</v>
      </c>
      <c r="J1500" s="17">
        <v>0.77348063061372385</v>
      </c>
      <c r="L1500" s="40" t="str">
        <f t="shared" si="276"/>
        <v>4451245231</v>
      </c>
      <c r="M1500" s="53">
        <f t="shared" si="277"/>
        <v>45231</v>
      </c>
      <c r="N1500" s="8">
        <f>VLOOKUP(B1500,Assumptions!$B$6:$D$2000,3,FALSE)</f>
        <v>0.73533999999999999</v>
      </c>
      <c r="O1500" s="54">
        <f t="shared" si="278"/>
        <v>13.214404181714926</v>
      </c>
      <c r="P1500" s="31">
        <f>Assumptions!$H$15</f>
        <v>0.94496666666666673</v>
      </c>
      <c r="Q1500" s="10">
        <f t="shared" si="279"/>
        <v>12.390473471581215</v>
      </c>
    </row>
    <row r="1501" spans="2:17" x14ac:dyDescent="0.25">
      <c r="B1501" s="13">
        <v>44529</v>
      </c>
      <c r="C1501" s="16">
        <v>44562</v>
      </c>
      <c r="D1501" s="14">
        <v>35.9</v>
      </c>
      <c r="E1501" s="18">
        <v>14185</v>
      </c>
      <c r="F1501" s="10">
        <f t="shared" si="280"/>
        <v>149.65174999999999</v>
      </c>
      <c r="H1501" s="13">
        <v>44525</v>
      </c>
      <c r="I1501" s="29" t="s">
        <v>60</v>
      </c>
      <c r="J1501" s="17">
        <v>2.3794635804615494</v>
      </c>
      <c r="L1501" s="40" t="str">
        <f t="shared" si="276"/>
        <v>4452944562</v>
      </c>
      <c r="M1501" s="53">
        <f t="shared" ref="M1501:M1524" si="281">IF(C1501="",NA(),C1501)</f>
        <v>44562</v>
      </c>
      <c r="N1501" s="8">
        <f>VLOOKUP(B1501,Assumptions!$B$6:$D$2000,3,FALSE)</f>
        <v>0.71832000000000007</v>
      </c>
      <c r="O1501" s="54">
        <f t="shared" ref="O1501:O1524" si="282">(D1501-J1501)/N1501/mmbtu_gj</f>
        <v>44.232403807328282</v>
      </c>
      <c r="P1501" s="31">
        <f>Assumptions!$H$15</f>
        <v>0.94496666666666673</v>
      </c>
      <c r="Q1501" s="10">
        <f t="shared" ref="Q1501:Q1524" si="283">(O1501-opex_2017)*P1501-transport_2017</f>
        <v>41.701449184464984</v>
      </c>
    </row>
    <row r="1502" spans="2:17" x14ac:dyDescent="0.25">
      <c r="B1502" s="13">
        <v>44529</v>
      </c>
      <c r="C1502" s="16">
        <v>44593</v>
      </c>
      <c r="D1502" s="14">
        <v>35.064999999999998</v>
      </c>
      <c r="E1502" s="18">
        <v>10519</v>
      </c>
      <c r="F1502" s="10">
        <f t="shared" si="280"/>
        <v>110.97545</v>
      </c>
      <c r="H1502" s="13">
        <v>44525</v>
      </c>
      <c r="I1502" s="29" t="s">
        <v>61</v>
      </c>
      <c r="J1502" s="17">
        <v>1.8320268228272825</v>
      </c>
      <c r="L1502" s="40" t="str">
        <f t="shared" si="276"/>
        <v>4452944593</v>
      </c>
      <c r="M1502" s="53">
        <f t="shared" si="281"/>
        <v>44593</v>
      </c>
      <c r="N1502" s="8">
        <f>VLOOKUP(B1502,Assumptions!$B$6:$D$2000,3,FALSE)</f>
        <v>0.71832000000000007</v>
      </c>
      <c r="O1502" s="54">
        <f t="shared" si="282"/>
        <v>43.852946471166682</v>
      </c>
      <c r="P1502" s="31">
        <f>Assumptions!$H$15</f>
        <v>0.94496666666666673</v>
      </c>
      <c r="Q1502" s="10">
        <f t="shared" si="283"/>
        <v>41.342874650370142</v>
      </c>
    </row>
    <row r="1503" spans="2:17" x14ac:dyDescent="0.25">
      <c r="B1503" s="13">
        <v>44529</v>
      </c>
      <c r="C1503" s="16">
        <v>44621</v>
      </c>
      <c r="D1503" s="14">
        <v>30.683</v>
      </c>
      <c r="E1503" s="18">
        <v>10200</v>
      </c>
      <c r="F1503" s="10">
        <f t="shared" si="280"/>
        <v>107.61</v>
      </c>
      <c r="H1503" s="13">
        <v>44525</v>
      </c>
      <c r="I1503" s="29" t="s">
        <v>62</v>
      </c>
      <c r="J1503" s="17">
        <v>1.0510465030857525</v>
      </c>
      <c r="L1503" s="40" t="str">
        <f t="shared" si="276"/>
        <v>4452944621</v>
      </c>
      <c r="M1503" s="53">
        <f t="shared" si="281"/>
        <v>44621</v>
      </c>
      <c r="N1503" s="8">
        <f>VLOOKUP(B1503,Assumptions!$B$6:$D$2000,3,FALSE)</f>
        <v>0.71832000000000007</v>
      </c>
      <c r="O1503" s="54">
        <f t="shared" si="282"/>
        <v>39.101180132413027</v>
      </c>
      <c r="P1503" s="31">
        <f>Assumptions!$H$15</f>
        <v>0.94496666666666673</v>
      </c>
      <c r="Q1503" s="10">
        <f t="shared" si="283"/>
        <v>36.852613852459228</v>
      </c>
    </row>
    <row r="1504" spans="2:17" x14ac:dyDescent="0.25">
      <c r="B1504" s="13">
        <v>44529</v>
      </c>
      <c r="C1504" s="16">
        <v>44652</v>
      </c>
      <c r="D1504" s="14">
        <v>19.193999999999999</v>
      </c>
      <c r="E1504" s="18">
        <v>6711</v>
      </c>
      <c r="F1504" s="10">
        <f t="shared" si="280"/>
        <v>70.801050000000004</v>
      </c>
      <c r="H1504" s="13">
        <v>44525</v>
      </c>
      <c r="I1504" s="29" t="s">
        <v>63</v>
      </c>
      <c r="J1504" s="17">
        <v>0.7424151218272157</v>
      </c>
      <c r="L1504" s="40" t="str">
        <f t="shared" si="276"/>
        <v>4452944652</v>
      </c>
      <c r="M1504" s="53">
        <f t="shared" si="281"/>
        <v>44652</v>
      </c>
      <c r="N1504" s="8">
        <f>VLOOKUP(B1504,Assumptions!$B$6:$D$2000,3,FALSE)</f>
        <v>0.71832000000000007</v>
      </c>
      <c r="O1504" s="54">
        <f t="shared" si="282"/>
        <v>24.347997985521754</v>
      </c>
      <c r="P1504" s="31">
        <f>Assumptions!$H$15</f>
        <v>0.94496666666666673</v>
      </c>
      <c r="Q1504" s="10">
        <f t="shared" si="283"/>
        <v>22.911348496385212</v>
      </c>
    </row>
    <row r="1505" spans="2:17" x14ac:dyDescent="0.25">
      <c r="B1505" s="13">
        <v>44529</v>
      </c>
      <c r="C1505" s="16">
        <v>44682</v>
      </c>
      <c r="D1505" s="14">
        <v>15.565</v>
      </c>
      <c r="E1505" s="18">
        <v>3471</v>
      </c>
      <c r="F1505" s="10">
        <f t="shared" si="280"/>
        <v>36.619050000000001</v>
      </c>
      <c r="H1505" s="13">
        <v>44525</v>
      </c>
      <c r="I1505" s="29" t="s">
        <v>64</v>
      </c>
      <c r="J1505" s="17">
        <v>0.60358495958726943</v>
      </c>
      <c r="L1505" s="40" t="str">
        <f t="shared" si="276"/>
        <v>4452944682</v>
      </c>
      <c r="M1505" s="53">
        <f t="shared" si="281"/>
        <v>44682</v>
      </c>
      <c r="N1505" s="8">
        <f>VLOOKUP(B1505,Assumptions!$B$6:$D$2000,3,FALSE)</f>
        <v>0.71832000000000007</v>
      </c>
      <c r="O1505" s="54">
        <f t="shared" si="282"/>
        <v>19.742504812984812</v>
      </c>
      <c r="P1505" s="31">
        <f>Assumptions!$H$15</f>
        <v>0.94496666666666673</v>
      </c>
      <c r="Q1505" s="10">
        <f t="shared" si="283"/>
        <v>18.559310964776884</v>
      </c>
    </row>
    <row r="1506" spans="2:17" x14ac:dyDescent="0.25">
      <c r="B1506" s="13">
        <v>44529</v>
      </c>
      <c r="C1506" s="16">
        <v>44713</v>
      </c>
      <c r="D1506" s="14">
        <v>15.750999999999999</v>
      </c>
      <c r="E1506" s="18">
        <v>4423</v>
      </c>
      <c r="F1506" s="10">
        <f t="shared" si="280"/>
        <v>46.662649999999999</v>
      </c>
      <c r="H1506" s="13">
        <v>44525</v>
      </c>
      <c r="I1506" s="29" t="s">
        <v>65</v>
      </c>
      <c r="J1506" s="17">
        <v>0.60948333609352146</v>
      </c>
      <c r="L1506" s="40" t="str">
        <f t="shared" si="276"/>
        <v>4452944713</v>
      </c>
      <c r="M1506" s="53">
        <f t="shared" si="281"/>
        <v>44713</v>
      </c>
      <c r="N1506" s="8">
        <f>VLOOKUP(B1506,Assumptions!$B$6:$D$2000,3,FALSE)</f>
        <v>0.71832000000000007</v>
      </c>
      <c r="O1506" s="54">
        <f t="shared" si="282"/>
        <v>19.980159951823445</v>
      </c>
      <c r="P1506" s="31">
        <f>Assumptions!$H$15</f>
        <v>0.94496666666666673</v>
      </c>
      <c r="Q1506" s="10">
        <f t="shared" si="283"/>
        <v>18.783887149141432</v>
      </c>
    </row>
    <row r="1507" spans="2:17" x14ac:dyDescent="0.25">
      <c r="B1507" s="13">
        <v>44529</v>
      </c>
      <c r="C1507" s="16">
        <v>44743</v>
      </c>
      <c r="D1507" s="14">
        <v>15.863</v>
      </c>
      <c r="E1507" s="18">
        <v>5256</v>
      </c>
      <c r="F1507" s="10">
        <f t="shared" si="280"/>
        <v>55.450800000000001</v>
      </c>
      <c r="H1507" s="13">
        <v>44525</v>
      </c>
      <c r="I1507" s="29" t="s">
        <v>66</v>
      </c>
      <c r="J1507" s="17">
        <v>0.6206411935776861</v>
      </c>
      <c r="L1507" s="40" t="str">
        <f t="shared" si="276"/>
        <v>4452944743</v>
      </c>
      <c r="M1507" s="53">
        <f t="shared" si="281"/>
        <v>44743</v>
      </c>
      <c r="N1507" s="8">
        <f>VLOOKUP(B1507,Assumptions!$B$6:$D$2000,3,FALSE)</f>
        <v>0.71832000000000007</v>
      </c>
      <c r="O1507" s="54">
        <f t="shared" si="282"/>
        <v>20.113227344085004</v>
      </c>
      <c r="P1507" s="31">
        <f>Assumptions!$H$15</f>
        <v>0.94496666666666673</v>
      </c>
      <c r="Q1507" s="10">
        <f t="shared" si="283"/>
        <v>18.909631399248862</v>
      </c>
    </row>
    <row r="1508" spans="2:17" x14ac:dyDescent="0.25">
      <c r="B1508" s="13">
        <v>44529</v>
      </c>
      <c r="C1508" s="16">
        <v>44774</v>
      </c>
      <c r="D1508" s="14">
        <v>15.741</v>
      </c>
      <c r="E1508" s="18">
        <v>4255</v>
      </c>
      <c r="F1508" s="10">
        <f t="shared" si="280"/>
        <v>44.890250000000002</v>
      </c>
      <c r="H1508" s="13">
        <v>44525</v>
      </c>
      <c r="I1508" s="29" t="s">
        <v>67</v>
      </c>
      <c r="J1508" s="17">
        <v>0.62338033107778035</v>
      </c>
      <c r="L1508" s="40" t="str">
        <f t="shared" si="276"/>
        <v>4452944774</v>
      </c>
      <c r="M1508" s="53">
        <f t="shared" si="281"/>
        <v>44774</v>
      </c>
      <c r="N1508" s="8">
        <f>VLOOKUP(B1508,Assumptions!$B$6:$D$2000,3,FALSE)</f>
        <v>0.71832000000000007</v>
      </c>
      <c r="O1508" s="54">
        <f t="shared" si="282"/>
        <v>19.948626401205527</v>
      </c>
      <c r="P1508" s="31">
        <f>Assumptions!$H$15</f>
        <v>0.94496666666666673</v>
      </c>
      <c r="Q1508" s="10">
        <f t="shared" si="283"/>
        <v>18.754088994925851</v>
      </c>
    </row>
    <row r="1509" spans="2:17" x14ac:dyDescent="0.25">
      <c r="B1509" s="13">
        <v>44529</v>
      </c>
      <c r="C1509" s="16">
        <v>44805</v>
      </c>
      <c r="D1509" s="14">
        <v>15.826000000000001</v>
      </c>
      <c r="E1509" s="18">
        <v>4095</v>
      </c>
      <c r="F1509" s="10">
        <f t="shared" si="280"/>
        <v>43.202249999999999</v>
      </c>
      <c r="H1509" s="13">
        <v>44525</v>
      </c>
      <c r="I1509" s="29" t="s">
        <v>68</v>
      </c>
      <c r="J1509" s="17">
        <v>0.67809299942626944</v>
      </c>
      <c r="L1509" s="40" t="str">
        <f t="shared" si="276"/>
        <v>4452944805</v>
      </c>
      <c r="M1509" s="53">
        <f t="shared" si="281"/>
        <v>44805</v>
      </c>
      <c r="N1509" s="8">
        <f>VLOOKUP(B1509,Assumptions!$B$6:$D$2000,3,FALSE)</f>
        <v>0.71832000000000007</v>
      </c>
      <c r="O1509" s="54">
        <f t="shared" si="282"/>
        <v>19.988592393010929</v>
      </c>
      <c r="P1509" s="31">
        <f>Assumptions!$H$15</f>
        <v>0.94496666666666673</v>
      </c>
      <c r="Q1509" s="10">
        <f t="shared" si="283"/>
        <v>18.791855524982232</v>
      </c>
    </row>
    <row r="1510" spans="2:17" x14ac:dyDescent="0.25">
      <c r="B1510" s="13">
        <v>44529</v>
      </c>
      <c r="C1510" s="16">
        <v>44835</v>
      </c>
      <c r="D1510" s="14">
        <v>16.081</v>
      </c>
      <c r="E1510" s="18">
        <v>2931</v>
      </c>
      <c r="F1510" s="10">
        <f t="shared" si="280"/>
        <v>30.922049999999999</v>
      </c>
      <c r="H1510" s="13">
        <v>44525</v>
      </c>
      <c r="I1510" s="29" t="s">
        <v>69</v>
      </c>
      <c r="J1510" s="17">
        <v>0.77749771584933236</v>
      </c>
      <c r="L1510" s="40" t="str">
        <f t="shared" si="276"/>
        <v>4452944835</v>
      </c>
      <c r="M1510" s="53">
        <f t="shared" si="281"/>
        <v>44835</v>
      </c>
      <c r="N1510" s="8">
        <f>VLOOKUP(B1510,Assumptions!$B$6:$D$2000,3,FALSE)</f>
        <v>0.71832000000000007</v>
      </c>
      <c r="O1510" s="54">
        <f t="shared" si="282"/>
        <v>20.193909913218608</v>
      </c>
      <c r="P1510" s="31">
        <f>Assumptions!$H$15</f>
        <v>0.94496666666666673</v>
      </c>
      <c r="Q1510" s="10">
        <f t="shared" si="283"/>
        <v>18.985873737661148</v>
      </c>
    </row>
    <row r="1511" spans="2:17" x14ac:dyDescent="0.25">
      <c r="B1511" s="13">
        <v>44529</v>
      </c>
      <c r="C1511" s="16">
        <v>44866</v>
      </c>
      <c r="D1511" s="14">
        <v>16.530999999999999</v>
      </c>
      <c r="E1511" s="18">
        <v>3201</v>
      </c>
      <c r="F1511" s="10">
        <f t="shared" si="280"/>
        <v>33.77055</v>
      </c>
      <c r="H1511" s="13">
        <v>44525</v>
      </c>
      <c r="I1511" s="29" t="s">
        <v>70</v>
      </c>
      <c r="J1511" s="17">
        <v>0.88267429167754785</v>
      </c>
      <c r="L1511" s="40" t="str">
        <f t="shared" si="276"/>
        <v>4452944866</v>
      </c>
      <c r="M1511" s="53">
        <f t="shared" si="281"/>
        <v>44866</v>
      </c>
      <c r="N1511" s="8">
        <f>VLOOKUP(B1511,Assumptions!$B$6:$D$2000,3,FALSE)</f>
        <v>0.71832000000000007</v>
      </c>
      <c r="O1511" s="54">
        <f t="shared" si="282"/>
        <v>20.648925571360095</v>
      </c>
      <c r="P1511" s="31">
        <f>Assumptions!$H$15</f>
        <v>0.94496666666666673</v>
      </c>
      <c r="Q1511" s="10">
        <f t="shared" si="283"/>
        <v>19.415848367416249</v>
      </c>
    </row>
    <row r="1512" spans="2:17" x14ac:dyDescent="0.25">
      <c r="B1512" s="13">
        <v>44529</v>
      </c>
      <c r="C1512" s="16">
        <v>44896</v>
      </c>
      <c r="D1512" s="14">
        <v>17.024000000000001</v>
      </c>
      <c r="E1512" s="18">
        <v>3386</v>
      </c>
      <c r="F1512" s="10">
        <f t="shared" si="280"/>
        <v>35.722299999999997</v>
      </c>
      <c r="H1512" s="13">
        <v>44525</v>
      </c>
      <c r="I1512" s="29" t="s">
        <v>71</v>
      </c>
      <c r="J1512" s="17">
        <v>0.91644883176899783</v>
      </c>
      <c r="L1512" s="40" t="str">
        <f t="shared" si="276"/>
        <v>4452944896</v>
      </c>
      <c r="M1512" s="53">
        <f t="shared" si="281"/>
        <v>44896</v>
      </c>
      <c r="N1512" s="8">
        <f>VLOOKUP(B1512,Assumptions!$B$6:$D$2000,3,FALSE)</f>
        <v>0.71832000000000007</v>
      </c>
      <c r="O1512" s="54">
        <f t="shared" si="282"/>
        <v>21.254901732572161</v>
      </c>
      <c r="P1512" s="31">
        <f>Assumptions!$H$15</f>
        <v>0.94496666666666673</v>
      </c>
      <c r="Q1512" s="10">
        <f t="shared" si="283"/>
        <v>19.988475640556278</v>
      </c>
    </row>
    <row r="1513" spans="2:17" x14ac:dyDescent="0.25">
      <c r="B1513" s="13">
        <v>44529</v>
      </c>
      <c r="C1513" s="16">
        <v>44927</v>
      </c>
      <c r="D1513" s="14">
        <v>17.192</v>
      </c>
      <c r="E1513" s="18">
        <v>4071</v>
      </c>
      <c r="F1513" s="10">
        <f t="shared" si="280"/>
        <v>42.94905</v>
      </c>
      <c r="H1513" s="13">
        <v>44525</v>
      </c>
      <c r="I1513" s="29" t="s">
        <v>72</v>
      </c>
      <c r="J1513" s="17">
        <v>0.85386900977928404</v>
      </c>
      <c r="L1513" s="40" t="str">
        <f t="shared" si="276"/>
        <v>4452944927</v>
      </c>
      <c r="M1513" s="53">
        <f t="shared" si="281"/>
        <v>44927</v>
      </c>
      <c r="N1513" s="8">
        <f>VLOOKUP(B1513,Assumptions!$B$6:$D$2000,3,FALSE)</f>
        <v>0.71832000000000007</v>
      </c>
      <c r="O1513" s="54">
        <f t="shared" si="282"/>
        <v>21.55916595043611</v>
      </c>
      <c r="P1513" s="31">
        <f>Assumptions!$H$15</f>
        <v>0.94496666666666673</v>
      </c>
      <c r="Q1513" s="10">
        <f t="shared" si="283"/>
        <v>20.275995184297113</v>
      </c>
    </row>
    <row r="1514" spans="2:17" x14ac:dyDescent="0.25">
      <c r="B1514" s="13">
        <v>44529</v>
      </c>
      <c r="C1514" s="16">
        <v>44958</v>
      </c>
      <c r="D1514" s="14">
        <v>17.242999999999999</v>
      </c>
      <c r="E1514" s="18">
        <v>3961</v>
      </c>
      <c r="F1514" s="10">
        <f t="shared" si="280"/>
        <v>41.788550000000001</v>
      </c>
      <c r="H1514" s="13">
        <v>44525</v>
      </c>
      <c r="I1514" s="29" t="s">
        <v>73</v>
      </c>
      <c r="J1514" s="17">
        <v>0.80488050730527916</v>
      </c>
      <c r="L1514" s="40" t="str">
        <f t="shared" si="276"/>
        <v>4452944958</v>
      </c>
      <c r="M1514" s="53">
        <f t="shared" si="281"/>
        <v>44958</v>
      </c>
      <c r="N1514" s="8">
        <f>VLOOKUP(B1514,Assumptions!$B$6:$D$2000,3,FALSE)</f>
        <v>0.71832000000000007</v>
      </c>
      <c r="O1514" s="54">
        <f t="shared" si="282"/>
        <v>21.691106912303962</v>
      </c>
      <c r="P1514" s="31">
        <f>Assumptions!$H$15</f>
        <v>0.94496666666666673</v>
      </c>
      <c r="Q1514" s="10">
        <f t="shared" si="283"/>
        <v>20.400674995230169</v>
      </c>
    </row>
    <row r="1515" spans="2:17" x14ac:dyDescent="0.25">
      <c r="B1515" s="13">
        <v>44529</v>
      </c>
      <c r="C1515" s="16">
        <v>44986</v>
      </c>
      <c r="D1515" s="14">
        <v>16.222000000000001</v>
      </c>
      <c r="E1515" s="18">
        <v>3661</v>
      </c>
      <c r="F1515" s="10">
        <f t="shared" si="280"/>
        <v>38.623550000000002</v>
      </c>
      <c r="H1515" s="13">
        <v>44525</v>
      </c>
      <c r="I1515" s="29" t="s">
        <v>74</v>
      </c>
      <c r="J1515" s="17">
        <v>0.6692285500205335</v>
      </c>
      <c r="L1515" s="40" t="str">
        <f t="shared" si="276"/>
        <v>4452944986</v>
      </c>
      <c r="M1515" s="53">
        <f t="shared" si="281"/>
        <v>44986</v>
      </c>
      <c r="N1515" s="8">
        <f>VLOOKUP(B1515,Assumptions!$B$6:$D$2000,3,FALSE)</f>
        <v>0.71832000000000007</v>
      </c>
      <c r="O1515" s="54">
        <f t="shared" si="282"/>
        <v>20.52283586660009</v>
      </c>
      <c r="P1515" s="31">
        <f>Assumptions!$H$15</f>
        <v>0.94496666666666673</v>
      </c>
      <c r="Q1515" s="10">
        <f t="shared" si="283"/>
        <v>19.296697799408204</v>
      </c>
    </row>
    <row r="1516" spans="2:17" x14ac:dyDescent="0.25">
      <c r="B1516" s="13">
        <v>44529</v>
      </c>
      <c r="C1516" s="16">
        <v>45017</v>
      </c>
      <c r="D1516" s="14">
        <v>12.888</v>
      </c>
      <c r="E1516" s="18">
        <v>2495</v>
      </c>
      <c r="F1516" s="10">
        <f t="shared" si="280"/>
        <v>26.32225</v>
      </c>
      <c r="H1516" s="13">
        <v>44525</v>
      </c>
      <c r="I1516" s="29" t="s">
        <v>75</v>
      </c>
      <c r="J1516" s="17">
        <v>0.54354607318245651</v>
      </c>
      <c r="L1516" s="40" t="str">
        <f t="shared" si="276"/>
        <v>4452945017</v>
      </c>
      <c r="M1516" s="53">
        <f t="shared" si="281"/>
        <v>45017</v>
      </c>
      <c r="N1516" s="8">
        <f>VLOOKUP(B1516,Assumptions!$B$6:$D$2000,3,FALSE)</f>
        <v>0.71832000000000007</v>
      </c>
      <c r="O1516" s="54">
        <f t="shared" si="282"/>
        <v>16.289264110752288</v>
      </c>
      <c r="P1516" s="31">
        <f>Assumptions!$H$15</f>
        <v>0.94496666666666673</v>
      </c>
      <c r="Q1516" s="10">
        <f t="shared" si="283"/>
        <v>15.296113609190558</v>
      </c>
    </row>
    <row r="1517" spans="2:17" x14ac:dyDescent="0.25">
      <c r="B1517" s="13">
        <v>44529</v>
      </c>
      <c r="C1517" s="16">
        <v>45047</v>
      </c>
      <c r="D1517" s="14">
        <v>11.298999999999999</v>
      </c>
      <c r="E1517" s="18">
        <v>2495</v>
      </c>
      <c r="F1517" s="10">
        <f t="shared" si="280"/>
        <v>26.32225</v>
      </c>
      <c r="H1517" s="13">
        <v>44525</v>
      </c>
      <c r="I1517" s="29" t="s">
        <v>76</v>
      </c>
      <c r="J1517" s="17">
        <v>0.4726272851662448</v>
      </c>
      <c r="L1517" s="40" t="str">
        <f t="shared" si="276"/>
        <v>4452945047</v>
      </c>
      <c r="M1517" s="53">
        <f t="shared" si="281"/>
        <v>45047</v>
      </c>
      <c r="N1517" s="8">
        <f>VLOOKUP(B1517,Assumptions!$B$6:$D$2000,3,FALSE)</f>
        <v>0.71832000000000007</v>
      </c>
      <c r="O1517" s="54">
        <f t="shared" si="282"/>
        <v>14.286062839138813</v>
      </c>
      <c r="P1517" s="31">
        <f>Assumptions!$H$15</f>
        <v>0.94496666666666673</v>
      </c>
      <c r="Q1517" s="10">
        <f t="shared" si="283"/>
        <v>13.403155180891542</v>
      </c>
    </row>
    <row r="1518" spans="2:17" x14ac:dyDescent="0.25">
      <c r="B1518" s="13">
        <v>44529</v>
      </c>
      <c r="C1518" s="16">
        <v>45078</v>
      </c>
      <c r="D1518" s="14">
        <v>10.891</v>
      </c>
      <c r="E1518" s="18">
        <v>2495</v>
      </c>
      <c r="F1518" s="10">
        <f t="shared" si="280"/>
        <v>26.32225</v>
      </c>
      <c r="H1518" s="13">
        <v>44525</v>
      </c>
      <c r="I1518" s="29" t="s">
        <v>77</v>
      </c>
      <c r="J1518" s="17">
        <v>0.48345052249133003</v>
      </c>
      <c r="L1518" s="40" t="str">
        <f t="shared" si="276"/>
        <v>4452945078</v>
      </c>
      <c r="M1518" s="53">
        <f t="shared" si="281"/>
        <v>45078</v>
      </c>
      <c r="N1518" s="8">
        <f>VLOOKUP(B1518,Assumptions!$B$6:$D$2000,3,FALSE)</f>
        <v>0.71832000000000007</v>
      </c>
      <c r="O1518" s="54">
        <f t="shared" si="282"/>
        <v>13.733399888719637</v>
      </c>
      <c r="P1518" s="31">
        <f>Assumptions!$H$15</f>
        <v>0.94496666666666673</v>
      </c>
      <c r="Q1518" s="10">
        <f t="shared" si="283"/>
        <v>12.880907114843767</v>
      </c>
    </row>
    <row r="1519" spans="2:17" x14ac:dyDescent="0.25">
      <c r="B1519" s="13">
        <v>44529</v>
      </c>
      <c r="C1519" s="16">
        <v>45108</v>
      </c>
      <c r="D1519" s="14">
        <v>10.837</v>
      </c>
      <c r="E1519" s="18">
        <v>2442</v>
      </c>
      <c r="F1519" s="10">
        <f t="shared" si="280"/>
        <v>25.763100000000001</v>
      </c>
      <c r="H1519" s="13">
        <v>44525</v>
      </c>
      <c r="I1519" s="29" t="s">
        <v>78</v>
      </c>
      <c r="J1519" s="17">
        <v>0.47710247201086686</v>
      </c>
      <c r="L1519" s="40" t="str">
        <f t="shared" si="276"/>
        <v>4452945108</v>
      </c>
      <c r="M1519" s="53">
        <f t="shared" si="281"/>
        <v>45108</v>
      </c>
      <c r="N1519" s="8">
        <f>VLOOKUP(B1519,Assumptions!$B$6:$D$2000,3,FALSE)</f>
        <v>0.71832000000000007</v>
      </c>
      <c r="O1519" s="54">
        <f t="shared" si="282"/>
        <v>13.670520218568358</v>
      </c>
      <c r="P1519" s="31">
        <f>Assumptions!$H$15</f>
        <v>0.94496666666666673</v>
      </c>
      <c r="Q1519" s="10">
        <f t="shared" si="283"/>
        <v>12.821487922539815</v>
      </c>
    </row>
    <row r="1520" spans="2:17" x14ac:dyDescent="0.25">
      <c r="B1520" s="13">
        <v>44529</v>
      </c>
      <c r="C1520" s="16">
        <v>45139</v>
      </c>
      <c r="D1520" s="14">
        <v>11.154</v>
      </c>
      <c r="E1520" s="18">
        <v>2442</v>
      </c>
      <c r="F1520" s="10">
        <f t="shared" si="280"/>
        <v>25.763100000000001</v>
      </c>
      <c r="H1520" s="13">
        <v>44525</v>
      </c>
      <c r="I1520" s="29" t="s">
        <v>79</v>
      </c>
      <c r="J1520" s="17">
        <v>0.51132592563520096</v>
      </c>
      <c r="L1520" s="40" t="str">
        <f t="shared" si="276"/>
        <v>4452945139</v>
      </c>
      <c r="M1520" s="53">
        <f t="shared" si="281"/>
        <v>45139</v>
      </c>
      <c r="N1520" s="8">
        <f>VLOOKUP(B1520,Assumptions!$B$6:$D$2000,3,FALSE)</f>
        <v>0.71832000000000007</v>
      </c>
      <c r="O1520" s="54">
        <f t="shared" si="282"/>
        <v>14.04366121577625</v>
      </c>
      <c r="P1520" s="31">
        <f>Assumptions!$H$15</f>
        <v>0.94496666666666673</v>
      </c>
      <c r="Q1520" s="10">
        <f t="shared" si="283"/>
        <v>13.174093726868032</v>
      </c>
    </row>
    <row r="1521" spans="2:17" x14ac:dyDescent="0.25">
      <c r="B1521" s="13">
        <v>44529</v>
      </c>
      <c r="C1521" s="16">
        <v>45170</v>
      </c>
      <c r="D1521" s="14">
        <v>11.496</v>
      </c>
      <c r="E1521" s="18">
        <v>2442</v>
      </c>
      <c r="F1521" s="10">
        <f t="shared" si="280"/>
        <v>25.763100000000001</v>
      </c>
      <c r="H1521" s="13">
        <v>44525</v>
      </c>
      <c r="I1521" s="29" t="s">
        <v>80</v>
      </c>
      <c r="J1521" s="17">
        <v>0.59517677726187967</v>
      </c>
      <c r="L1521" s="40" t="str">
        <f t="shared" si="276"/>
        <v>4452945170</v>
      </c>
      <c r="M1521" s="53">
        <f t="shared" si="281"/>
        <v>45170</v>
      </c>
      <c r="N1521" s="8">
        <f>VLOOKUP(B1521,Assumptions!$B$6:$D$2000,3,FALSE)</f>
        <v>0.71832000000000007</v>
      </c>
      <c r="O1521" s="54">
        <f t="shared" si="282"/>
        <v>14.384304850784162</v>
      </c>
      <c r="P1521" s="31">
        <f>Assumptions!$H$15</f>
        <v>0.94496666666666673</v>
      </c>
      <c r="Q1521" s="10">
        <f t="shared" si="283"/>
        <v>13.495990607162675</v>
      </c>
    </row>
    <row r="1522" spans="2:17" x14ac:dyDescent="0.25">
      <c r="B1522" s="13">
        <v>44529</v>
      </c>
      <c r="C1522" s="16">
        <v>45200</v>
      </c>
      <c r="D1522" s="14">
        <v>11.989000000000001</v>
      </c>
      <c r="E1522" s="18">
        <v>2085</v>
      </c>
      <c r="F1522" s="10">
        <f t="shared" si="280"/>
        <v>21.996749999999999</v>
      </c>
      <c r="H1522" s="13">
        <v>44525</v>
      </c>
      <c r="I1522" s="29" t="s">
        <v>81</v>
      </c>
      <c r="J1522" s="17">
        <v>0.69585743383625909</v>
      </c>
      <c r="L1522" s="40" t="str">
        <f t="shared" si="276"/>
        <v>4452945200</v>
      </c>
      <c r="M1522" s="53">
        <f t="shared" si="281"/>
        <v>45200</v>
      </c>
      <c r="N1522" s="8">
        <f>VLOOKUP(B1522,Assumptions!$B$6:$D$2000,3,FALSE)</f>
        <v>0.71832000000000007</v>
      </c>
      <c r="O1522" s="54">
        <f t="shared" si="282"/>
        <v>14.901994287571132</v>
      </c>
      <c r="P1522" s="31">
        <f>Assumptions!$H$15</f>
        <v>0.94496666666666673</v>
      </c>
      <c r="Q1522" s="10">
        <f t="shared" si="283"/>
        <v>13.985189868611801</v>
      </c>
    </row>
    <row r="1523" spans="2:17" x14ac:dyDescent="0.25">
      <c r="B1523" s="13">
        <v>44529</v>
      </c>
      <c r="C1523" s="16">
        <v>45231</v>
      </c>
      <c r="D1523" s="14">
        <v>12.194000000000001</v>
      </c>
      <c r="E1523" s="18">
        <v>2085</v>
      </c>
      <c r="F1523" s="10">
        <f t="shared" si="280"/>
        <v>21.996749999999999</v>
      </c>
      <c r="H1523" s="13">
        <v>44525</v>
      </c>
      <c r="I1523" s="29" t="s">
        <v>82</v>
      </c>
      <c r="J1523" s="17">
        <v>0.79240705733192285</v>
      </c>
      <c r="L1523" s="40" t="str">
        <f t="shared" si="276"/>
        <v>4452945231</v>
      </c>
      <c r="M1523" s="53">
        <f t="shared" si="281"/>
        <v>45231</v>
      </c>
      <c r="N1523" s="8">
        <f>VLOOKUP(B1523,Assumptions!$B$6:$D$2000,3,FALSE)</f>
        <v>0.71832000000000007</v>
      </c>
      <c r="O1523" s="54">
        <f t="shared" si="282"/>
        <v>15.045101211236009</v>
      </c>
      <c r="P1523" s="31">
        <f>Assumptions!$H$15</f>
        <v>0.94496666666666673</v>
      </c>
      <c r="Q1523" s="10">
        <f t="shared" si="283"/>
        <v>14.120421141244321</v>
      </c>
    </row>
    <row r="1524" spans="2:17" x14ac:dyDescent="0.25">
      <c r="B1524" s="13">
        <v>44529</v>
      </c>
      <c r="C1524" s="16">
        <v>45261</v>
      </c>
      <c r="D1524" s="14">
        <v>12.35</v>
      </c>
      <c r="E1524" s="18">
        <v>2085</v>
      </c>
      <c r="F1524" s="10">
        <f t="shared" si="280"/>
        <v>21.996749999999999</v>
      </c>
      <c r="H1524" s="13">
        <v>44525</v>
      </c>
      <c r="I1524" s="29" t="s">
        <v>83</v>
      </c>
      <c r="J1524" s="17">
        <v>0.82873526907001138</v>
      </c>
      <c r="L1524" s="40" t="str">
        <f t="shared" si="276"/>
        <v>4452945261</v>
      </c>
      <c r="M1524" s="53">
        <f t="shared" si="281"/>
        <v>45261</v>
      </c>
      <c r="N1524" s="8">
        <f>VLOOKUP(B1524,Assumptions!$B$6:$D$2000,3,FALSE)</f>
        <v>0.71832000000000007</v>
      </c>
      <c r="O1524" s="54">
        <f t="shared" si="282"/>
        <v>15.20301547598687</v>
      </c>
      <c r="P1524" s="31">
        <f>Assumptions!$H$15</f>
        <v>0.94496666666666673</v>
      </c>
      <c r="Q1524" s="10">
        <f t="shared" si="283"/>
        <v>14.26964485762506</v>
      </c>
    </row>
    <row r="1525" spans="2:17" x14ac:dyDescent="0.25">
      <c r="B1525" s="13">
        <v>44544</v>
      </c>
      <c r="C1525" s="16">
        <v>44562</v>
      </c>
      <c r="D1525" s="14">
        <v>35.89</v>
      </c>
      <c r="E1525" s="18">
        <v>15080</v>
      </c>
      <c r="F1525" s="10">
        <f t="shared" si="280"/>
        <v>159.09399999999999</v>
      </c>
      <c r="H1525" s="13">
        <v>44539</v>
      </c>
      <c r="I1525" s="29" t="s">
        <v>60</v>
      </c>
      <c r="J1525" s="17">
        <v>2.1251355792717046</v>
      </c>
      <c r="L1525" s="40" t="str">
        <f t="shared" ref="L1525:L1572" si="284">B1525&amp;M1525</f>
        <v>4454444562</v>
      </c>
      <c r="M1525" s="53">
        <f t="shared" ref="M1525:M1548" si="285">IF(C1525="",NA(),C1525)</f>
        <v>44562</v>
      </c>
      <c r="N1525" s="8">
        <f>VLOOKUP(B1525,Assumptions!$B$6:$D$2000,3,FALSE)</f>
        <v>0.71475999999999995</v>
      </c>
      <c r="O1525" s="54">
        <f t="shared" ref="O1525:O1548" si="286">(D1525-J1525)/N1525/mmbtu_gj</f>
        <v>44.776723411123847</v>
      </c>
      <c r="P1525" s="31">
        <f>Assumptions!$H$15</f>
        <v>0.94496666666666673</v>
      </c>
      <c r="Q1525" s="10">
        <f t="shared" ref="Q1525:Q1548" si="287">(O1525-opex_2017)*P1525-transport_2017</f>
        <v>42.215813066064996</v>
      </c>
    </row>
    <row r="1526" spans="2:17" x14ac:dyDescent="0.25">
      <c r="B1526" s="13">
        <v>44544</v>
      </c>
      <c r="C1526" s="16">
        <v>44593</v>
      </c>
      <c r="D1526" s="14">
        <v>42.545999999999999</v>
      </c>
      <c r="E1526" s="18">
        <v>10629</v>
      </c>
      <c r="F1526" s="10">
        <f t="shared" si="280"/>
        <v>112.13594999999999</v>
      </c>
      <c r="H1526" s="13">
        <v>44539</v>
      </c>
      <c r="I1526" s="29" t="s">
        <v>61</v>
      </c>
      <c r="J1526" s="17">
        <v>1.680823000645379</v>
      </c>
      <c r="L1526" s="40" t="str">
        <f t="shared" si="284"/>
        <v>4454444593</v>
      </c>
      <c r="M1526" s="53">
        <f t="shared" si="285"/>
        <v>44593</v>
      </c>
      <c r="N1526" s="8">
        <f>VLOOKUP(B1526,Assumptions!$B$6:$D$2000,3,FALSE)</f>
        <v>0.71475999999999995</v>
      </c>
      <c r="O1526" s="54">
        <f t="shared" si="286"/>
        <v>54.192686955479076</v>
      </c>
      <c r="P1526" s="31">
        <f>Assumptions!$H$15</f>
        <v>0.94496666666666673</v>
      </c>
      <c r="Q1526" s="10">
        <f t="shared" si="287"/>
        <v>51.113584750029212</v>
      </c>
    </row>
    <row r="1527" spans="2:17" x14ac:dyDescent="0.25">
      <c r="B1527" s="13">
        <v>44544</v>
      </c>
      <c r="C1527" s="16">
        <v>44621</v>
      </c>
      <c r="D1527" s="14">
        <v>38.325000000000003</v>
      </c>
      <c r="E1527" s="18">
        <v>13079</v>
      </c>
      <c r="F1527" s="10">
        <f t="shared" si="280"/>
        <v>137.98345</v>
      </c>
      <c r="H1527" s="13">
        <v>44539</v>
      </c>
      <c r="I1527" s="29" t="s">
        <v>62</v>
      </c>
      <c r="J1527" s="17">
        <v>1.0064920662178123</v>
      </c>
      <c r="L1527" s="40" t="str">
        <f t="shared" si="284"/>
        <v>4454444621</v>
      </c>
      <c r="M1527" s="53">
        <f t="shared" si="285"/>
        <v>44621</v>
      </c>
      <c r="N1527" s="8">
        <f>VLOOKUP(B1527,Assumptions!$B$6:$D$2000,3,FALSE)</f>
        <v>0.71475999999999995</v>
      </c>
      <c r="O1527" s="54">
        <f t="shared" si="286"/>
        <v>49.489329708102325</v>
      </c>
      <c r="P1527" s="31">
        <f>Assumptions!$H$15</f>
        <v>0.94496666666666673</v>
      </c>
      <c r="Q1527" s="10">
        <f t="shared" si="287"/>
        <v>46.669068929833095</v>
      </c>
    </row>
    <row r="1528" spans="2:17" x14ac:dyDescent="0.25">
      <c r="B1528" s="13">
        <v>44544</v>
      </c>
      <c r="C1528" s="16">
        <v>44652</v>
      </c>
      <c r="D1528" s="14">
        <v>26.178000000000001</v>
      </c>
      <c r="E1528" s="18">
        <v>7003</v>
      </c>
      <c r="F1528" s="10">
        <f t="shared" si="280"/>
        <v>73.881649999999993</v>
      </c>
      <c r="H1528" s="13">
        <v>44539</v>
      </c>
      <c r="I1528" s="29" t="s">
        <v>63</v>
      </c>
      <c r="J1528" s="17">
        <v>0.7642787578782626</v>
      </c>
      <c r="L1528" s="40" t="str">
        <f t="shared" si="284"/>
        <v>4454444652</v>
      </c>
      <c r="M1528" s="53">
        <f t="shared" si="285"/>
        <v>44652</v>
      </c>
      <c r="N1528" s="8">
        <f>VLOOKUP(B1528,Assumptions!$B$6:$D$2000,3,FALSE)</f>
        <v>0.71475999999999995</v>
      </c>
      <c r="O1528" s="54">
        <f t="shared" si="286"/>
        <v>33.701991298602785</v>
      </c>
      <c r="P1528" s="31">
        <f>Assumptions!$H$15</f>
        <v>0.94496666666666673</v>
      </c>
      <c r="Q1528" s="10">
        <f t="shared" si="287"/>
        <v>31.750560377469679</v>
      </c>
    </row>
    <row r="1529" spans="2:17" x14ac:dyDescent="0.25">
      <c r="B1529" s="13">
        <v>44544</v>
      </c>
      <c r="C1529" s="16">
        <v>44682</v>
      </c>
      <c r="D1529" s="14">
        <v>24</v>
      </c>
      <c r="E1529" s="18">
        <v>4216</v>
      </c>
      <c r="F1529" s="10">
        <f t="shared" si="280"/>
        <v>44.4788</v>
      </c>
      <c r="H1529" s="13">
        <v>44539</v>
      </c>
      <c r="I1529" s="29" t="s">
        <v>64</v>
      </c>
      <c r="J1529" s="17">
        <v>0.64813143326043265</v>
      </c>
      <c r="L1529" s="40" t="str">
        <f t="shared" si="284"/>
        <v>4454444682</v>
      </c>
      <c r="M1529" s="53">
        <f t="shared" si="285"/>
        <v>44682</v>
      </c>
      <c r="N1529" s="8">
        <f>VLOOKUP(B1529,Assumptions!$B$6:$D$2000,3,FALSE)</f>
        <v>0.71475999999999995</v>
      </c>
      <c r="O1529" s="54">
        <f t="shared" si="286"/>
        <v>30.967699052980858</v>
      </c>
      <c r="P1529" s="31">
        <f>Assumptions!$H$15</f>
        <v>0.94496666666666673</v>
      </c>
      <c r="Q1529" s="10">
        <f t="shared" si="287"/>
        <v>29.166745348431817</v>
      </c>
    </row>
    <row r="1530" spans="2:17" x14ac:dyDescent="0.25">
      <c r="B1530" s="13">
        <v>44544</v>
      </c>
      <c r="C1530" s="16">
        <v>44713</v>
      </c>
      <c r="D1530" s="14">
        <v>24.331</v>
      </c>
      <c r="E1530" s="18">
        <v>4795</v>
      </c>
      <c r="F1530" s="10">
        <f t="shared" si="280"/>
        <v>50.587249999999997</v>
      </c>
      <c r="H1530" s="13">
        <v>44539</v>
      </c>
      <c r="I1530" s="29" t="s">
        <v>65</v>
      </c>
      <c r="J1530" s="17">
        <v>0.65192644891649887</v>
      </c>
      <c r="L1530" s="40" t="str">
        <f t="shared" si="284"/>
        <v>4454444713</v>
      </c>
      <c r="M1530" s="53">
        <f t="shared" si="285"/>
        <v>44713</v>
      </c>
      <c r="N1530" s="8">
        <f>VLOOKUP(B1530,Assumptions!$B$6:$D$2000,3,FALSE)</f>
        <v>0.71475999999999995</v>
      </c>
      <c r="O1530" s="54">
        <f t="shared" si="286"/>
        <v>31.401616598158828</v>
      </c>
      <c r="P1530" s="31">
        <f>Assumptions!$H$15</f>
        <v>0.94496666666666673</v>
      </c>
      <c r="Q1530" s="10">
        <f t="shared" si="287"/>
        <v>29.576782964706826</v>
      </c>
    </row>
    <row r="1531" spans="2:17" x14ac:dyDescent="0.25">
      <c r="B1531" s="13">
        <v>44544</v>
      </c>
      <c r="C1531" s="16">
        <v>44743</v>
      </c>
      <c r="D1531" s="14">
        <v>24.867999999999999</v>
      </c>
      <c r="E1531" s="18">
        <v>5117</v>
      </c>
      <c r="F1531" s="10">
        <f t="shared" si="280"/>
        <v>53.984349999999999</v>
      </c>
      <c r="H1531" s="13">
        <v>44539</v>
      </c>
      <c r="I1531" s="29" t="s">
        <v>66</v>
      </c>
      <c r="J1531" s="17">
        <v>0.66387266870557948</v>
      </c>
      <c r="L1531" s="40" t="str">
        <f t="shared" si="284"/>
        <v>4454444743</v>
      </c>
      <c r="M1531" s="53">
        <f t="shared" si="285"/>
        <v>44743</v>
      </c>
      <c r="N1531" s="8">
        <f>VLOOKUP(B1531,Assumptions!$B$6:$D$2000,3,FALSE)</f>
        <v>0.71475999999999995</v>
      </c>
      <c r="O1531" s="54">
        <f t="shared" si="286"/>
        <v>32.097908092166321</v>
      </c>
      <c r="P1531" s="31">
        <f>Assumptions!$H$15</f>
        <v>0.94496666666666673</v>
      </c>
      <c r="Q1531" s="10">
        <f t="shared" si="287"/>
        <v>30.234755216827434</v>
      </c>
    </row>
    <row r="1532" spans="2:17" x14ac:dyDescent="0.25">
      <c r="B1532" s="13">
        <v>44544</v>
      </c>
      <c r="C1532" s="16">
        <v>44774</v>
      </c>
      <c r="D1532" s="14">
        <v>24.683</v>
      </c>
      <c r="E1532" s="18">
        <v>4627</v>
      </c>
      <c r="F1532" s="10">
        <f t="shared" si="280"/>
        <v>48.81485</v>
      </c>
      <c r="H1532" s="13">
        <v>44539</v>
      </c>
      <c r="I1532" s="29" t="s">
        <v>67</v>
      </c>
      <c r="J1532" s="17">
        <v>0.67369590143687264</v>
      </c>
      <c r="L1532" s="40" t="str">
        <f t="shared" si="284"/>
        <v>4454444774</v>
      </c>
      <c r="M1532" s="53">
        <f t="shared" si="285"/>
        <v>44774</v>
      </c>
      <c r="N1532" s="8">
        <f>VLOOKUP(B1532,Assumptions!$B$6:$D$2000,3,FALSE)</f>
        <v>0.71475999999999995</v>
      </c>
      <c r="O1532" s="54">
        <f t="shared" si="286"/>
        <v>31.839546444467398</v>
      </c>
      <c r="P1532" s="31">
        <f>Assumptions!$H$15</f>
        <v>0.94496666666666673</v>
      </c>
      <c r="Q1532" s="10">
        <f t="shared" si="287"/>
        <v>29.990612071806879</v>
      </c>
    </row>
    <row r="1533" spans="2:17" x14ac:dyDescent="0.25">
      <c r="B1533" s="13">
        <v>44544</v>
      </c>
      <c r="C1533" s="16">
        <v>44805</v>
      </c>
      <c r="D1533" s="14">
        <v>24.803999999999998</v>
      </c>
      <c r="E1533" s="18">
        <v>4662</v>
      </c>
      <c r="F1533" s="10">
        <f t="shared" si="280"/>
        <v>49.184100000000001</v>
      </c>
      <c r="H1533" s="13">
        <v>44539</v>
      </c>
      <c r="I1533" s="29" t="s">
        <v>68</v>
      </c>
      <c r="J1533" s="17">
        <v>0.72884846187504326</v>
      </c>
      <c r="L1533" s="40" t="str">
        <f t="shared" si="284"/>
        <v>4454444805</v>
      </c>
      <c r="M1533" s="53">
        <f t="shared" si="285"/>
        <v>44805</v>
      </c>
      <c r="N1533" s="8">
        <f>VLOOKUP(B1533,Assumptions!$B$6:$D$2000,3,FALSE)</f>
        <v>0.71475999999999995</v>
      </c>
      <c r="O1533" s="54">
        <f t="shared" si="286"/>
        <v>31.926868950841229</v>
      </c>
      <c r="P1533" s="31">
        <f>Assumptions!$H$15</f>
        <v>0.94496666666666673</v>
      </c>
      <c r="Q1533" s="10">
        <f t="shared" si="287"/>
        <v>30.073128929579937</v>
      </c>
    </row>
    <row r="1534" spans="2:17" x14ac:dyDescent="0.25">
      <c r="B1534" s="13">
        <v>44544</v>
      </c>
      <c r="C1534" s="16">
        <v>44835</v>
      </c>
      <c r="D1534" s="14">
        <v>25.103000000000002</v>
      </c>
      <c r="E1534" s="18">
        <v>2846</v>
      </c>
      <c r="F1534" s="10">
        <f t="shared" si="280"/>
        <v>30.025300000000001</v>
      </c>
      <c r="H1534" s="13">
        <v>44539</v>
      </c>
      <c r="I1534" s="29" t="s">
        <v>69</v>
      </c>
      <c r="J1534" s="17">
        <v>0.82828352162836971</v>
      </c>
      <c r="L1534" s="40" t="str">
        <f t="shared" si="284"/>
        <v>4454444835</v>
      </c>
      <c r="M1534" s="53">
        <f t="shared" si="285"/>
        <v>44835</v>
      </c>
      <c r="N1534" s="8">
        <f>VLOOKUP(B1534,Assumptions!$B$6:$D$2000,3,FALSE)</f>
        <v>0.71475999999999995</v>
      </c>
      <c r="O1534" s="54">
        <f t="shared" si="286"/>
        <v>32.191518736507099</v>
      </c>
      <c r="P1534" s="31">
        <f>Assumptions!$H$15</f>
        <v>0.94496666666666673</v>
      </c>
      <c r="Q1534" s="10">
        <f t="shared" si="287"/>
        <v>30.323214155374661</v>
      </c>
    </row>
    <row r="1535" spans="2:17" x14ac:dyDescent="0.25">
      <c r="B1535" s="13">
        <v>44544</v>
      </c>
      <c r="C1535" s="16">
        <v>44866</v>
      </c>
      <c r="D1535" s="14">
        <v>25.7</v>
      </c>
      <c r="E1535" s="18">
        <v>3439</v>
      </c>
      <c r="F1535" s="10">
        <f t="shared" si="280"/>
        <v>36.28145</v>
      </c>
      <c r="H1535" s="13">
        <v>44539</v>
      </c>
      <c r="I1535" s="29" t="s">
        <v>70</v>
      </c>
      <c r="J1535" s="17">
        <v>0.93470267836565157</v>
      </c>
      <c r="L1535" s="40" t="str">
        <f t="shared" si="284"/>
        <v>4454444866</v>
      </c>
      <c r="M1535" s="53">
        <f t="shared" si="285"/>
        <v>44866</v>
      </c>
      <c r="N1535" s="8">
        <f>VLOOKUP(B1535,Assumptions!$B$6:$D$2000,3,FALSE)</f>
        <v>0.71475999999999995</v>
      </c>
      <c r="O1535" s="54">
        <f t="shared" si="286"/>
        <v>32.842094508287339</v>
      </c>
      <c r="P1535" s="31">
        <f>Assumptions!$H$15</f>
        <v>0.94496666666666673</v>
      </c>
      <c r="Q1535" s="10">
        <f t="shared" si="287"/>
        <v>30.937986573847926</v>
      </c>
    </row>
    <row r="1536" spans="2:17" x14ac:dyDescent="0.25">
      <c r="B1536" s="13">
        <v>44544</v>
      </c>
      <c r="C1536" s="16">
        <v>44896</v>
      </c>
      <c r="D1536" s="14">
        <v>26.163</v>
      </c>
      <c r="E1536" s="18">
        <v>3634</v>
      </c>
      <c r="F1536" s="10">
        <f t="shared" si="280"/>
        <v>38.338700000000003</v>
      </c>
      <c r="H1536" s="13">
        <v>44539</v>
      </c>
      <c r="I1536" s="29" t="s">
        <v>71</v>
      </c>
      <c r="J1536" s="17">
        <v>0.96739940536334801</v>
      </c>
      <c r="L1536" s="40" t="str">
        <f t="shared" si="284"/>
        <v>4454444896</v>
      </c>
      <c r="M1536" s="53">
        <f t="shared" si="285"/>
        <v>44896</v>
      </c>
      <c r="N1536" s="8">
        <f>VLOOKUP(B1536,Assumptions!$B$6:$D$2000,3,FALSE)</f>
        <v>0.71475999999999995</v>
      </c>
      <c r="O1536" s="54">
        <f t="shared" si="286"/>
        <v>33.412734164885428</v>
      </c>
      <c r="P1536" s="31">
        <f>Assumptions!$H$15</f>
        <v>0.94496666666666673</v>
      </c>
      <c r="Q1536" s="10">
        <f t="shared" si="287"/>
        <v>31.477222028011234</v>
      </c>
    </row>
    <row r="1537" spans="2:17" x14ac:dyDescent="0.25">
      <c r="B1537" s="13">
        <v>44544</v>
      </c>
      <c r="C1537" s="16">
        <v>44927</v>
      </c>
      <c r="D1537" s="14">
        <v>26.317</v>
      </c>
      <c r="E1537" s="18">
        <v>4265</v>
      </c>
      <c r="F1537" s="10">
        <f t="shared" si="280"/>
        <v>44.995750000000001</v>
      </c>
      <c r="H1537" s="13">
        <v>44539</v>
      </c>
      <c r="I1537" s="29" t="s">
        <v>72</v>
      </c>
      <c r="J1537" s="17">
        <v>0.94017485139157375</v>
      </c>
      <c r="L1537" s="40" t="str">
        <f t="shared" si="284"/>
        <v>4454444927</v>
      </c>
      <c r="M1537" s="53">
        <f t="shared" si="285"/>
        <v>44927</v>
      </c>
      <c r="N1537" s="8">
        <f>VLOOKUP(B1537,Assumptions!$B$6:$D$2000,3,FALSE)</f>
        <v>0.71475999999999995</v>
      </c>
      <c r="O1537" s="54">
        <f t="shared" si="286"/>
        <v>33.653062146878355</v>
      </c>
      <c r="P1537" s="31">
        <f>Assumptions!$H$15</f>
        <v>0.94496666666666673</v>
      </c>
      <c r="Q1537" s="10">
        <f t="shared" si="287"/>
        <v>31.704323960061817</v>
      </c>
    </row>
    <row r="1538" spans="2:17" x14ac:dyDescent="0.25">
      <c r="B1538" s="13">
        <v>44544</v>
      </c>
      <c r="C1538" s="16">
        <v>44958</v>
      </c>
      <c r="D1538" s="14">
        <v>26.370999999999999</v>
      </c>
      <c r="E1538" s="18">
        <v>4145</v>
      </c>
      <c r="F1538" s="10">
        <f t="shared" si="280"/>
        <v>43.729750000000003</v>
      </c>
      <c r="H1538" s="13">
        <v>44539</v>
      </c>
      <c r="I1538" s="29" t="s">
        <v>73</v>
      </c>
      <c r="J1538" s="17">
        <v>0.89141150431579952</v>
      </c>
      <c r="L1538" s="40" t="str">
        <f t="shared" si="284"/>
        <v>4454444958</v>
      </c>
      <c r="M1538" s="53">
        <f t="shared" si="285"/>
        <v>44958</v>
      </c>
      <c r="N1538" s="8">
        <f>VLOOKUP(B1538,Assumptions!$B$6:$D$2000,3,FALSE)</f>
        <v>0.71475999999999995</v>
      </c>
      <c r="O1538" s="54">
        <f t="shared" si="286"/>
        <v>33.789340080989902</v>
      </c>
      <c r="P1538" s="31">
        <f>Assumptions!$H$15</f>
        <v>0.94496666666666673</v>
      </c>
      <c r="Q1538" s="10">
        <f t="shared" si="287"/>
        <v>31.833102065199427</v>
      </c>
    </row>
    <row r="1539" spans="2:17" x14ac:dyDescent="0.25">
      <c r="B1539" s="13">
        <v>44544</v>
      </c>
      <c r="C1539" s="16">
        <v>44986</v>
      </c>
      <c r="D1539" s="14">
        <v>24.863</v>
      </c>
      <c r="E1539" s="18">
        <v>3845</v>
      </c>
      <c r="F1539" s="10">
        <f t="shared" si="280"/>
        <v>40.564749999999997</v>
      </c>
      <c r="H1539" s="13">
        <v>44539</v>
      </c>
      <c r="I1539" s="29" t="s">
        <v>74</v>
      </c>
      <c r="J1539" s="17">
        <v>0.7526798759663067</v>
      </c>
      <c r="L1539" s="40" t="str">
        <f t="shared" si="284"/>
        <v>4454444986</v>
      </c>
      <c r="M1539" s="53">
        <f t="shared" si="285"/>
        <v>44986</v>
      </c>
      <c r="N1539" s="8">
        <f>VLOOKUP(B1539,Assumptions!$B$6:$D$2000,3,FALSE)</f>
        <v>0.71475999999999995</v>
      </c>
      <c r="O1539" s="54">
        <f t="shared" si="286"/>
        <v>31.973507196574246</v>
      </c>
      <c r="P1539" s="31">
        <f>Assumptions!$H$15</f>
        <v>0.94496666666666673</v>
      </c>
      <c r="Q1539" s="10">
        <f t="shared" si="287"/>
        <v>30.117200517189449</v>
      </c>
    </row>
    <row r="1540" spans="2:17" x14ac:dyDescent="0.25">
      <c r="B1540" s="13">
        <v>44544</v>
      </c>
      <c r="C1540" s="16">
        <v>45017</v>
      </c>
      <c r="D1540" s="14">
        <v>14.009</v>
      </c>
      <c r="E1540" s="18">
        <v>2505</v>
      </c>
      <c r="F1540" s="10">
        <f t="shared" si="280"/>
        <v>26.42775</v>
      </c>
      <c r="H1540" s="13">
        <v>44539</v>
      </c>
      <c r="I1540" s="29" t="s">
        <v>75</v>
      </c>
      <c r="J1540" s="17">
        <v>0.55451637234105045</v>
      </c>
      <c r="L1540" s="40" t="str">
        <f t="shared" si="284"/>
        <v>4454445017</v>
      </c>
      <c r="M1540" s="53">
        <f t="shared" si="285"/>
        <v>45017</v>
      </c>
      <c r="N1540" s="8">
        <f>VLOOKUP(B1540,Assumptions!$B$6:$D$2000,3,FALSE)</f>
        <v>0.71475999999999995</v>
      </c>
      <c r="O1540" s="54">
        <f t="shared" si="286"/>
        <v>17.84244368727083</v>
      </c>
      <c r="P1540" s="31">
        <f>Assumptions!$H$15</f>
        <v>0.94496666666666673</v>
      </c>
      <c r="Q1540" s="10">
        <f t="shared" si="287"/>
        <v>16.763816536348028</v>
      </c>
    </row>
    <row r="1541" spans="2:17" x14ac:dyDescent="0.25">
      <c r="B1541" s="13">
        <v>44544</v>
      </c>
      <c r="C1541" s="16">
        <v>45047</v>
      </c>
      <c r="D1541" s="14">
        <v>11.526999999999999</v>
      </c>
      <c r="E1541" s="18">
        <v>2505</v>
      </c>
      <c r="F1541" s="10">
        <f t="shared" si="280"/>
        <v>26.42775</v>
      </c>
      <c r="H1541" s="13">
        <v>44539</v>
      </c>
      <c r="I1541" s="29" t="s">
        <v>76</v>
      </c>
      <c r="J1541" s="17">
        <v>0.47060343387117515</v>
      </c>
      <c r="L1541" s="40" t="str">
        <f t="shared" si="284"/>
        <v>4454445047</v>
      </c>
      <c r="M1541" s="53">
        <f t="shared" si="285"/>
        <v>45047</v>
      </c>
      <c r="N1541" s="8">
        <f>VLOOKUP(B1541,Assumptions!$B$6:$D$2000,3,FALSE)</f>
        <v>0.71475999999999995</v>
      </c>
      <c r="O1541" s="54">
        <f t="shared" si="286"/>
        <v>14.662259702761494</v>
      </c>
      <c r="P1541" s="31">
        <f>Assumptions!$H$15</f>
        <v>0.94496666666666673</v>
      </c>
      <c r="Q1541" s="10">
        <f t="shared" si="287"/>
        <v>13.75864867711952</v>
      </c>
    </row>
    <row r="1542" spans="2:17" x14ac:dyDescent="0.25">
      <c r="B1542" s="13">
        <v>44544</v>
      </c>
      <c r="C1542" s="16">
        <v>45078</v>
      </c>
      <c r="D1542" s="14">
        <v>11.321</v>
      </c>
      <c r="E1542" s="18">
        <v>2505</v>
      </c>
      <c r="F1542" s="10">
        <f t="shared" si="280"/>
        <v>26.42775</v>
      </c>
      <c r="H1542" s="13">
        <v>44539</v>
      </c>
      <c r="I1542" s="29" t="s">
        <v>77</v>
      </c>
      <c r="J1542" s="17">
        <v>0.48289113651810145</v>
      </c>
      <c r="L1542" s="40" t="str">
        <f t="shared" si="284"/>
        <v>4454445078</v>
      </c>
      <c r="M1542" s="53">
        <f t="shared" si="285"/>
        <v>45078</v>
      </c>
      <c r="N1542" s="8">
        <f>VLOOKUP(B1542,Assumptions!$B$6:$D$2000,3,FALSE)</f>
        <v>0.71475999999999995</v>
      </c>
      <c r="O1542" s="54">
        <f t="shared" si="286"/>
        <v>14.372781031570069</v>
      </c>
      <c r="P1542" s="31">
        <f>Assumptions!$H$15</f>
        <v>0.94496666666666673</v>
      </c>
      <c r="Q1542" s="10">
        <f t="shared" si="287"/>
        <v>13.485100982132664</v>
      </c>
    </row>
    <row r="1543" spans="2:17" x14ac:dyDescent="0.25">
      <c r="B1543" s="13">
        <v>44544</v>
      </c>
      <c r="C1543" s="16">
        <v>45108</v>
      </c>
      <c r="D1543" s="14">
        <v>11.247</v>
      </c>
      <c r="E1543" s="18">
        <v>2452</v>
      </c>
      <c r="F1543" s="10">
        <f t="shared" si="280"/>
        <v>25.868600000000001</v>
      </c>
      <c r="H1543" s="13">
        <v>44539</v>
      </c>
      <c r="I1543" s="29" t="s">
        <v>78</v>
      </c>
      <c r="J1543" s="17">
        <v>0.47759444805160867</v>
      </c>
      <c r="L1543" s="40" t="str">
        <f t="shared" si="284"/>
        <v>4454445108</v>
      </c>
      <c r="M1543" s="53">
        <f t="shared" si="285"/>
        <v>45108</v>
      </c>
      <c r="N1543" s="8">
        <f>VLOOKUP(B1543,Assumptions!$B$6:$D$2000,3,FALSE)</f>
        <v>0.71475999999999995</v>
      </c>
      <c r="O1543" s="54">
        <f t="shared" si="286"/>
        <v>14.281671257230933</v>
      </c>
      <c r="P1543" s="31">
        <f>Assumptions!$H$15</f>
        <v>0.94496666666666673</v>
      </c>
      <c r="Q1543" s="10">
        <f t="shared" si="287"/>
        <v>13.399005282374658</v>
      </c>
    </row>
    <row r="1544" spans="2:17" x14ac:dyDescent="0.25">
      <c r="B1544" s="13">
        <v>44544</v>
      </c>
      <c r="C1544" s="16">
        <v>45139</v>
      </c>
      <c r="D1544" s="14">
        <v>11.587999999999999</v>
      </c>
      <c r="E1544" s="18">
        <v>2452</v>
      </c>
      <c r="F1544" s="10">
        <f t="shared" si="280"/>
        <v>25.868600000000001</v>
      </c>
      <c r="H1544" s="13">
        <v>44539</v>
      </c>
      <c r="I1544" s="29" t="s">
        <v>79</v>
      </c>
      <c r="J1544" s="17">
        <v>0.51211810887357734</v>
      </c>
      <c r="L1544" s="40" t="str">
        <f t="shared" si="284"/>
        <v>4454445139</v>
      </c>
      <c r="M1544" s="53">
        <f t="shared" si="285"/>
        <v>45139</v>
      </c>
      <c r="N1544" s="8">
        <f>VLOOKUP(B1544,Assumptions!$B$6:$D$2000,3,FALSE)</f>
        <v>0.71475999999999995</v>
      </c>
      <c r="O1544" s="54">
        <f t="shared" si="286"/>
        <v>14.688099848219258</v>
      </c>
      <c r="P1544" s="31">
        <f>Assumptions!$H$15</f>
        <v>0.94496666666666673</v>
      </c>
      <c r="Q1544" s="10">
        <f t="shared" si="287"/>
        <v>13.783066753238925</v>
      </c>
    </row>
    <row r="1545" spans="2:17" x14ac:dyDescent="0.25">
      <c r="B1545" s="13">
        <v>44544</v>
      </c>
      <c r="C1545" s="16">
        <v>45170</v>
      </c>
      <c r="D1545" s="14">
        <v>11.874000000000001</v>
      </c>
      <c r="E1545" s="18">
        <v>2452</v>
      </c>
      <c r="F1545" s="10">
        <f t="shared" si="280"/>
        <v>25.868600000000001</v>
      </c>
      <c r="H1545" s="13">
        <v>44539</v>
      </c>
      <c r="I1545" s="29" t="s">
        <v>80</v>
      </c>
      <c r="J1545" s="17">
        <v>0.59626916769789395</v>
      </c>
      <c r="L1545" s="40" t="str">
        <f t="shared" si="284"/>
        <v>4454445170</v>
      </c>
      <c r="M1545" s="53">
        <f t="shared" si="285"/>
        <v>45170</v>
      </c>
      <c r="N1545" s="8">
        <f>VLOOKUP(B1545,Assumptions!$B$6:$D$2000,3,FALSE)</f>
        <v>0.71475999999999995</v>
      </c>
      <c r="O1545" s="54">
        <f t="shared" si="286"/>
        <v>14.955778524408561</v>
      </c>
      <c r="P1545" s="31">
        <f>Assumptions!$H$15</f>
        <v>0.94496666666666673</v>
      </c>
      <c r="Q1545" s="10">
        <f t="shared" si="287"/>
        <v>14.036014179615279</v>
      </c>
    </row>
    <row r="1546" spans="2:17" x14ac:dyDescent="0.25">
      <c r="B1546" s="13">
        <v>44544</v>
      </c>
      <c r="C1546" s="16">
        <v>45200</v>
      </c>
      <c r="D1546" s="14">
        <v>12.612</v>
      </c>
      <c r="E1546" s="18">
        <v>2122</v>
      </c>
      <c r="F1546" s="10">
        <f t="shared" si="280"/>
        <v>22.3871</v>
      </c>
      <c r="H1546" s="13">
        <v>44539</v>
      </c>
      <c r="I1546" s="29" t="s">
        <v>81</v>
      </c>
      <c r="J1546" s="17">
        <v>0.70130601274921656</v>
      </c>
      <c r="L1546" s="40" t="str">
        <f t="shared" si="284"/>
        <v>4454445200</v>
      </c>
      <c r="M1546" s="53">
        <f t="shared" si="285"/>
        <v>45200</v>
      </c>
      <c r="N1546" s="8">
        <f>VLOOKUP(B1546,Assumptions!$B$6:$D$2000,3,FALSE)</f>
        <v>0.71475999999999995</v>
      </c>
      <c r="O1546" s="54">
        <f t="shared" si="286"/>
        <v>15.795172273052495</v>
      </c>
      <c r="P1546" s="31">
        <f>Assumptions!$H$15</f>
        <v>0.94496666666666673</v>
      </c>
      <c r="Q1546" s="10">
        <f t="shared" si="287"/>
        <v>14.829213292292174</v>
      </c>
    </row>
    <row r="1547" spans="2:17" x14ac:dyDescent="0.25">
      <c r="B1547" s="13">
        <v>44544</v>
      </c>
      <c r="C1547" s="16">
        <v>45231</v>
      </c>
      <c r="D1547" s="14">
        <v>12.871</v>
      </c>
      <c r="E1547" s="18">
        <v>2122</v>
      </c>
      <c r="F1547" s="10">
        <f t="shared" si="280"/>
        <v>22.3871</v>
      </c>
      <c r="H1547" s="13">
        <v>44539</v>
      </c>
      <c r="I1547" s="29" t="s">
        <v>82</v>
      </c>
      <c r="J1547" s="17">
        <v>0.79841884315156919</v>
      </c>
      <c r="L1547" s="40" t="str">
        <f t="shared" si="284"/>
        <v>4454445231</v>
      </c>
      <c r="M1547" s="53">
        <f t="shared" si="285"/>
        <v>45231</v>
      </c>
      <c r="N1547" s="8">
        <f>VLOOKUP(B1547,Assumptions!$B$6:$D$2000,3,FALSE)</f>
        <v>0.71475999999999995</v>
      </c>
      <c r="O1547" s="54">
        <f t="shared" si="286"/>
        <v>16.0098562986289</v>
      </c>
      <c r="P1547" s="31">
        <f>Assumptions!$H$15</f>
        <v>0.94496666666666673</v>
      </c>
      <c r="Q1547" s="10">
        <f t="shared" si="287"/>
        <v>15.032082540327691</v>
      </c>
    </row>
    <row r="1548" spans="2:17" x14ac:dyDescent="0.25">
      <c r="B1548" s="13">
        <v>44544</v>
      </c>
      <c r="C1548" s="16">
        <v>45261</v>
      </c>
      <c r="D1548" s="14">
        <v>13.047000000000001</v>
      </c>
      <c r="E1548" s="18">
        <v>2122</v>
      </c>
      <c r="F1548" s="10">
        <f t="shared" si="280"/>
        <v>22.3871</v>
      </c>
      <c r="H1548" s="13">
        <v>44539</v>
      </c>
      <c r="I1548" s="29" t="s">
        <v>83</v>
      </c>
      <c r="J1548" s="17">
        <v>0.83523520999693923</v>
      </c>
      <c r="L1548" s="40" t="str">
        <f t="shared" si="284"/>
        <v>4454445261</v>
      </c>
      <c r="M1548" s="53">
        <f t="shared" si="285"/>
        <v>45261</v>
      </c>
      <c r="N1548" s="8">
        <f>VLOOKUP(B1548,Assumptions!$B$6:$D$2000,3,FALSE)</f>
        <v>0.71475999999999995</v>
      </c>
      <c r="O1548" s="54">
        <f t="shared" si="286"/>
        <v>16.194432400207859</v>
      </c>
      <c r="P1548" s="31">
        <f>Assumptions!$H$15</f>
        <v>0.94496666666666673</v>
      </c>
      <c r="Q1548" s="10">
        <f t="shared" si="287"/>
        <v>15.20650080378309</v>
      </c>
    </row>
    <row r="1549" spans="2:17" x14ac:dyDescent="0.25">
      <c r="B1549" s="13">
        <v>44568</v>
      </c>
      <c r="C1549" s="16">
        <v>44593</v>
      </c>
      <c r="D1549" s="14">
        <v>33.75</v>
      </c>
      <c r="E1549" s="18">
        <v>10777</v>
      </c>
      <c r="F1549" s="10">
        <f t="shared" si="280"/>
        <v>113.69735</v>
      </c>
      <c r="H1549" s="13">
        <v>44567</v>
      </c>
      <c r="I1549" s="29" t="s">
        <v>61</v>
      </c>
      <c r="J1549" s="17">
        <v>1.029475546</v>
      </c>
      <c r="L1549" s="40" t="str">
        <f t="shared" si="284"/>
        <v>4456844593</v>
      </c>
      <c r="M1549" s="53">
        <f t="shared" ref="M1549:M1572" si="288">IF(C1549="",NA(),C1549)</f>
        <v>44593</v>
      </c>
      <c r="N1549" s="8">
        <f>VLOOKUP(B1549,Assumptions!$B$6:$D$2000,3,FALSE)</f>
        <v>0.72075999999999996</v>
      </c>
      <c r="O1549" s="54">
        <f t="shared" ref="O1549:O1572" si="289">(D1549-J1549)/N1549/mmbtu_gj</f>
        <v>43.030572065978809</v>
      </c>
      <c r="P1549" s="31">
        <f>Assumptions!$I$15</f>
        <v>0.941864596537063</v>
      </c>
      <c r="Q1549" s="10">
        <f t="shared" ref="Q1549:Q1572" si="290">(O1549-opex_2020)*P1549-transport_2020</f>
        <v>40.490858277008947</v>
      </c>
    </row>
    <row r="1550" spans="2:17" x14ac:dyDescent="0.25">
      <c r="B1550" s="13">
        <v>44568</v>
      </c>
      <c r="C1550" s="16">
        <v>44621</v>
      </c>
      <c r="D1550" s="14">
        <v>28.428000000000001</v>
      </c>
      <c r="E1550" s="18">
        <v>11895</v>
      </c>
      <c r="F1550" s="10">
        <f t="shared" ref="F1550:F1613" si="291">E1550*10000*mmbtu_gj/1000000</f>
        <v>125.49225</v>
      </c>
      <c r="H1550" s="13">
        <v>44567</v>
      </c>
      <c r="I1550" s="29" t="s">
        <v>62</v>
      </c>
      <c r="J1550" s="17">
        <v>0.93514904200000004</v>
      </c>
      <c r="L1550" s="40" t="str">
        <f t="shared" si="284"/>
        <v>4456844621</v>
      </c>
      <c r="M1550" s="53">
        <f t="shared" si="288"/>
        <v>44621</v>
      </c>
      <c r="N1550" s="8">
        <f>VLOOKUP(B1550,Assumptions!$B$6:$D$2000,3,FALSE)</f>
        <v>0.72075999999999996</v>
      </c>
      <c r="O1550" s="54">
        <f t="shared" si="289"/>
        <v>36.155688950236573</v>
      </c>
      <c r="P1550" s="31">
        <f>Assumptions!$I$15</f>
        <v>0.941864596537063</v>
      </c>
      <c r="Q1550" s="10">
        <f t="shared" si="290"/>
        <v>34.015649264960921</v>
      </c>
    </row>
    <row r="1551" spans="2:17" x14ac:dyDescent="0.25">
      <c r="B1551" s="13">
        <v>44568</v>
      </c>
      <c r="C1551" s="16">
        <v>44652</v>
      </c>
      <c r="D1551" s="14">
        <v>26</v>
      </c>
      <c r="E1551" s="18">
        <v>6391</v>
      </c>
      <c r="F1551" s="10">
        <f t="shared" si="291"/>
        <v>67.425049999999999</v>
      </c>
      <c r="H1551" s="13">
        <v>44567</v>
      </c>
      <c r="I1551" s="29" t="s">
        <v>63</v>
      </c>
      <c r="J1551" s="17">
        <v>0.82941469400000001</v>
      </c>
      <c r="L1551" s="40" t="str">
        <f t="shared" si="284"/>
        <v>4456844652</v>
      </c>
      <c r="M1551" s="53">
        <f t="shared" si="288"/>
        <v>44652</v>
      </c>
      <c r="N1551" s="8">
        <f>VLOOKUP(B1551,Assumptions!$B$6:$D$2000,3,FALSE)</f>
        <v>0.72075999999999996</v>
      </c>
      <c r="O1551" s="54">
        <f t="shared" si="289"/>
        <v>33.101690850810719</v>
      </c>
      <c r="P1551" s="31">
        <f>Assumptions!$I$15</f>
        <v>0.941864596537063</v>
      </c>
      <c r="Q1551" s="10">
        <f t="shared" si="290"/>
        <v>31.139196577220229</v>
      </c>
    </row>
    <row r="1552" spans="2:17" x14ac:dyDescent="0.25">
      <c r="B1552" s="13">
        <v>44568</v>
      </c>
      <c r="C1552" s="16">
        <v>44682</v>
      </c>
      <c r="D1552" s="14">
        <v>25.864000000000001</v>
      </c>
      <c r="E1552" s="18">
        <v>4744</v>
      </c>
      <c r="F1552" s="10">
        <f t="shared" si="291"/>
        <v>50.049199999999999</v>
      </c>
      <c r="H1552" s="13">
        <v>44567</v>
      </c>
      <c r="I1552" s="29" t="s">
        <v>64</v>
      </c>
      <c r="J1552" s="17">
        <v>0.78422057000000001</v>
      </c>
      <c r="L1552" s="40" t="str">
        <f t="shared" si="284"/>
        <v>4456844682</v>
      </c>
      <c r="M1552" s="53">
        <f t="shared" si="288"/>
        <v>44682</v>
      </c>
      <c r="N1552" s="8">
        <f>VLOOKUP(B1552,Assumptions!$B$6:$D$2000,3,FALSE)</f>
        <v>0.72075999999999996</v>
      </c>
      <c r="O1552" s="54">
        <f t="shared" si="289"/>
        <v>32.982272569580985</v>
      </c>
      <c r="P1552" s="31">
        <f>Assumptions!$I$15</f>
        <v>0.941864596537063</v>
      </c>
      <c r="Q1552" s="10">
        <f t="shared" si="290"/>
        <v>31.026720725950636</v>
      </c>
    </row>
    <row r="1553" spans="2:17" x14ac:dyDescent="0.25">
      <c r="B1553" s="13">
        <v>44568</v>
      </c>
      <c r="C1553" s="16">
        <v>44713</v>
      </c>
      <c r="D1553" s="14">
        <v>26.145</v>
      </c>
      <c r="E1553" s="18">
        <v>4956</v>
      </c>
      <c r="F1553" s="10">
        <f t="shared" si="291"/>
        <v>52.285800000000002</v>
      </c>
      <c r="H1553" s="13">
        <v>44567</v>
      </c>
      <c r="I1553" s="29" t="s">
        <v>65</v>
      </c>
      <c r="J1553" s="17">
        <v>0.796654945</v>
      </c>
      <c r="L1553" s="40" t="str">
        <f t="shared" si="284"/>
        <v>4456844713</v>
      </c>
      <c r="M1553" s="53">
        <f t="shared" si="288"/>
        <v>44713</v>
      </c>
      <c r="N1553" s="8">
        <f>VLOOKUP(B1553,Assumptions!$B$6:$D$2000,3,FALSE)</f>
        <v>0.72075999999999996</v>
      </c>
      <c r="O1553" s="54">
        <f t="shared" si="289"/>
        <v>33.335461666450556</v>
      </c>
      <c r="P1553" s="31">
        <f>Assumptions!$I$15</f>
        <v>0.941864596537063</v>
      </c>
      <c r="Q1553" s="10">
        <f t="shared" si="290"/>
        <v>31.359377032174983</v>
      </c>
    </row>
    <row r="1554" spans="2:17" x14ac:dyDescent="0.25">
      <c r="B1554" s="13">
        <v>44568</v>
      </c>
      <c r="C1554" s="16">
        <v>44743</v>
      </c>
      <c r="D1554" s="14">
        <v>26.638000000000002</v>
      </c>
      <c r="E1554" s="18">
        <v>5227</v>
      </c>
      <c r="F1554" s="10">
        <f t="shared" si="291"/>
        <v>55.144849999999998</v>
      </c>
      <c r="H1554" s="13">
        <v>44567</v>
      </c>
      <c r="I1554" s="29" t="s">
        <v>66</v>
      </c>
      <c r="J1554" s="17">
        <v>0.82723552</v>
      </c>
      <c r="L1554" s="40" t="str">
        <f t="shared" si="284"/>
        <v>4456844743</v>
      </c>
      <c r="M1554" s="53">
        <f t="shared" si="288"/>
        <v>44743</v>
      </c>
      <c r="N1554" s="8">
        <f>VLOOKUP(B1554,Assumptions!$B$6:$D$2000,3,FALSE)</f>
        <v>0.72075999999999996</v>
      </c>
      <c r="O1554" s="54">
        <f t="shared" si="289"/>
        <v>33.943586772151264</v>
      </c>
      <c r="P1554" s="31">
        <f>Assumptions!$I$15</f>
        <v>0.941864596537063</v>
      </c>
      <c r="Q1554" s="10">
        <f t="shared" si="290"/>
        <v>31.932148539499838</v>
      </c>
    </row>
    <row r="1555" spans="2:17" x14ac:dyDescent="0.25">
      <c r="B1555" s="13">
        <v>44568</v>
      </c>
      <c r="C1555" s="16">
        <v>44774</v>
      </c>
      <c r="D1555" s="14">
        <v>26.646000000000001</v>
      </c>
      <c r="E1555" s="18">
        <v>4720</v>
      </c>
      <c r="F1555" s="10">
        <f t="shared" si="291"/>
        <v>49.795999999999999</v>
      </c>
      <c r="H1555" s="13">
        <v>44567</v>
      </c>
      <c r="I1555" s="29" t="s">
        <v>67</v>
      </c>
      <c r="J1555" s="17">
        <v>0.85800404399999997</v>
      </c>
      <c r="L1555" s="40" t="str">
        <f t="shared" si="284"/>
        <v>4456844774</v>
      </c>
      <c r="M1555" s="53">
        <f t="shared" si="288"/>
        <v>44774</v>
      </c>
      <c r="N1555" s="8">
        <f>VLOOKUP(B1555,Assumptions!$B$6:$D$2000,3,FALSE)</f>
        <v>0.72075999999999996</v>
      </c>
      <c r="O1555" s="54">
        <f t="shared" si="289"/>
        <v>33.913644018201957</v>
      </c>
      <c r="P1555" s="31">
        <f>Assumptions!$I$15</f>
        <v>0.941864596537063</v>
      </c>
      <c r="Q1555" s="10">
        <f t="shared" si="290"/>
        <v>31.903946519632168</v>
      </c>
    </row>
    <row r="1556" spans="2:17" x14ac:dyDescent="0.25">
      <c r="B1556" s="13">
        <v>44568</v>
      </c>
      <c r="C1556" s="16">
        <v>44805</v>
      </c>
      <c r="D1556" s="14">
        <v>26.776</v>
      </c>
      <c r="E1556" s="18">
        <v>4766</v>
      </c>
      <c r="F1556" s="10">
        <f t="shared" si="291"/>
        <v>50.281300000000002</v>
      </c>
      <c r="H1556" s="13">
        <v>44567</v>
      </c>
      <c r="I1556" s="29" t="s">
        <v>68</v>
      </c>
      <c r="J1556" s="17">
        <v>0.91232973399999995</v>
      </c>
      <c r="L1556" s="40" t="str">
        <f t="shared" si="284"/>
        <v>4456844805</v>
      </c>
      <c r="M1556" s="53">
        <f t="shared" si="288"/>
        <v>44805</v>
      </c>
      <c r="N1556" s="8">
        <f>VLOOKUP(B1556,Assumptions!$B$6:$D$2000,3,FALSE)</f>
        <v>0.72075999999999996</v>
      </c>
      <c r="O1556" s="54">
        <f t="shared" si="289"/>
        <v>34.013162864685491</v>
      </c>
      <c r="P1556" s="31">
        <f>Assumptions!$I$15</f>
        <v>0.941864596537063</v>
      </c>
      <c r="Q1556" s="10">
        <f t="shared" si="290"/>
        <v>31.997679797823213</v>
      </c>
    </row>
    <row r="1557" spans="2:17" x14ac:dyDescent="0.25">
      <c r="B1557" s="13">
        <v>44568</v>
      </c>
      <c r="C1557" s="16">
        <v>44835</v>
      </c>
      <c r="D1557" s="14">
        <v>26.805</v>
      </c>
      <c r="E1557" s="18">
        <v>3093</v>
      </c>
      <c r="F1557" s="10">
        <f t="shared" si="291"/>
        <v>32.631149999999998</v>
      </c>
      <c r="H1557" s="13">
        <v>44567</v>
      </c>
      <c r="I1557" s="29" t="s">
        <v>69</v>
      </c>
      <c r="J1557" s="17">
        <v>1.027208694</v>
      </c>
      <c r="L1557" s="40" t="str">
        <f t="shared" si="284"/>
        <v>4456844835</v>
      </c>
      <c r="M1557" s="53">
        <f t="shared" si="288"/>
        <v>44835</v>
      </c>
      <c r="N1557" s="8">
        <f>VLOOKUP(B1557,Assumptions!$B$6:$D$2000,3,FALSE)</f>
        <v>0.72075999999999996</v>
      </c>
      <c r="O1557" s="54">
        <f t="shared" si="289"/>
        <v>33.900223942131653</v>
      </c>
      <c r="P1557" s="31">
        <f>Assumptions!$I$15</f>
        <v>0.941864596537063</v>
      </c>
      <c r="Q1557" s="10">
        <f t="shared" si="290"/>
        <v>31.891306625098714</v>
      </c>
    </row>
    <row r="1558" spans="2:17" x14ac:dyDescent="0.25">
      <c r="B1558" s="13">
        <v>44568</v>
      </c>
      <c r="C1558" s="16">
        <v>44866</v>
      </c>
      <c r="D1558" s="14">
        <v>27.751000000000001</v>
      </c>
      <c r="E1558" s="18">
        <v>3663</v>
      </c>
      <c r="F1558" s="10">
        <f t="shared" si="291"/>
        <v>38.644649999999999</v>
      </c>
      <c r="H1558" s="13">
        <v>44567</v>
      </c>
      <c r="I1558" s="29" t="s">
        <v>70</v>
      </c>
      <c r="J1558" s="17">
        <v>1.1644592419999999</v>
      </c>
      <c r="L1558" s="40" t="str">
        <f t="shared" si="284"/>
        <v>4456844866</v>
      </c>
      <c r="M1558" s="53">
        <f t="shared" si="288"/>
        <v>44866</v>
      </c>
      <c r="N1558" s="8">
        <f>VLOOKUP(B1558,Assumptions!$B$6:$D$2000,3,FALSE)</f>
        <v>0.72075999999999996</v>
      </c>
      <c r="O1558" s="54">
        <f t="shared" si="289"/>
        <v>34.963805659060782</v>
      </c>
      <c r="P1558" s="31">
        <f>Assumptions!$I$15</f>
        <v>0.941864596537063</v>
      </c>
      <c r="Q1558" s="10">
        <f t="shared" si="290"/>
        <v>32.893056589798363</v>
      </c>
    </row>
    <row r="1559" spans="2:17" x14ac:dyDescent="0.25">
      <c r="B1559" s="13">
        <v>44568</v>
      </c>
      <c r="C1559" s="16">
        <v>44896</v>
      </c>
      <c r="D1559" s="14">
        <v>28.29</v>
      </c>
      <c r="E1559" s="18">
        <v>3843</v>
      </c>
      <c r="F1559" s="10">
        <f t="shared" si="291"/>
        <v>40.54365</v>
      </c>
      <c r="H1559" s="13">
        <v>44567</v>
      </c>
      <c r="I1559" s="29" t="s">
        <v>71</v>
      </c>
      <c r="J1559" s="17">
        <v>1.182316894</v>
      </c>
      <c r="L1559" s="40" t="str">
        <f t="shared" si="284"/>
        <v>4456844896</v>
      </c>
      <c r="M1559" s="53">
        <f t="shared" si="288"/>
        <v>44896</v>
      </c>
      <c r="N1559" s="8">
        <f>VLOOKUP(B1559,Assumptions!$B$6:$D$2000,3,FALSE)</f>
        <v>0.72075999999999996</v>
      </c>
      <c r="O1559" s="54">
        <f t="shared" si="289"/>
        <v>35.649156940449117</v>
      </c>
      <c r="P1559" s="31">
        <f>Assumptions!$I$15</f>
        <v>0.941864596537063</v>
      </c>
      <c r="Q1559" s="10">
        <f t="shared" si="290"/>
        <v>33.538564697929345</v>
      </c>
    </row>
    <row r="1560" spans="2:17" x14ac:dyDescent="0.25">
      <c r="B1560" s="13">
        <v>44568</v>
      </c>
      <c r="C1560" s="16">
        <v>44927</v>
      </c>
      <c r="D1560" s="14">
        <v>28.497</v>
      </c>
      <c r="E1560" s="18">
        <v>3941</v>
      </c>
      <c r="F1560" s="10">
        <f t="shared" si="291"/>
        <v>41.577550000000002</v>
      </c>
      <c r="H1560" s="13">
        <v>44567</v>
      </c>
      <c r="I1560" s="29" t="s">
        <v>72</v>
      </c>
      <c r="J1560" s="17">
        <v>1.159187</v>
      </c>
      <c r="L1560" s="40" t="str">
        <f t="shared" si="284"/>
        <v>4456844927</v>
      </c>
      <c r="M1560" s="53">
        <f t="shared" si="288"/>
        <v>44927</v>
      </c>
      <c r="N1560" s="8">
        <f>VLOOKUP(B1560,Assumptions!$B$6:$D$2000,3,FALSE)</f>
        <v>0.72075999999999996</v>
      </c>
      <c r="O1560" s="54">
        <f t="shared" si="289"/>
        <v>35.951799430248592</v>
      </c>
      <c r="P1560" s="31">
        <f>Assumptions!$I$15</f>
        <v>0.941864596537063</v>
      </c>
      <c r="Q1560" s="10">
        <f t="shared" si="290"/>
        <v>33.823612944479301</v>
      </c>
    </row>
    <row r="1561" spans="2:17" x14ac:dyDescent="0.25">
      <c r="B1561" s="13">
        <v>44568</v>
      </c>
      <c r="C1561" s="16">
        <v>44958</v>
      </c>
      <c r="D1561" s="14">
        <v>28.606000000000002</v>
      </c>
      <c r="E1561" s="18">
        <v>3821</v>
      </c>
      <c r="F1561" s="10">
        <f t="shared" si="291"/>
        <v>40.311549999999997</v>
      </c>
      <c r="H1561" s="13">
        <v>44567</v>
      </c>
      <c r="I1561" s="29" t="s">
        <v>73</v>
      </c>
      <c r="J1561" s="17">
        <v>1.0221379399999999</v>
      </c>
      <c r="L1561" s="40" t="str">
        <f t="shared" si="284"/>
        <v>4456844958</v>
      </c>
      <c r="M1561" s="53">
        <f t="shared" si="288"/>
        <v>44958</v>
      </c>
      <c r="N1561" s="8">
        <f>VLOOKUP(B1561,Assumptions!$B$6:$D$2000,3,FALSE)</f>
        <v>0.72075999999999996</v>
      </c>
      <c r="O1561" s="54">
        <f t="shared" si="289"/>
        <v>36.275377122989454</v>
      </c>
      <c r="P1561" s="31">
        <f>Assumptions!$I$15</f>
        <v>0.941864596537063</v>
      </c>
      <c r="Q1561" s="10">
        <f t="shared" si="290"/>
        <v>34.128379317501064</v>
      </c>
    </row>
    <row r="1562" spans="2:17" x14ac:dyDescent="0.25">
      <c r="B1562" s="13">
        <v>44568</v>
      </c>
      <c r="C1562" s="16">
        <v>44986</v>
      </c>
      <c r="D1562" s="14">
        <v>26.698</v>
      </c>
      <c r="E1562" s="18">
        <v>3521</v>
      </c>
      <c r="F1562" s="10">
        <f t="shared" si="291"/>
        <v>37.146549999999998</v>
      </c>
      <c r="H1562" s="13">
        <v>44567</v>
      </c>
      <c r="I1562" s="29" t="s">
        <v>74</v>
      </c>
      <c r="J1562" s="17">
        <v>0.88204561800000003</v>
      </c>
      <c r="L1562" s="40" t="str">
        <f t="shared" si="284"/>
        <v>4456844986</v>
      </c>
      <c r="M1562" s="53">
        <f t="shared" si="288"/>
        <v>44986</v>
      </c>
      <c r="N1562" s="8">
        <f>VLOOKUP(B1562,Assumptions!$B$6:$D$2000,3,FALSE)</f>
        <v>0.72075999999999996</v>
      </c>
      <c r="O1562" s="54">
        <f t="shared" si="289"/>
        <v>33.950411982191532</v>
      </c>
      <c r="P1562" s="31">
        <f>Assumptions!$I$15</f>
        <v>0.941864596537063</v>
      </c>
      <c r="Q1562" s="10">
        <f t="shared" si="290"/>
        <v>31.938576963200696</v>
      </c>
    </row>
    <row r="1563" spans="2:17" x14ac:dyDescent="0.25">
      <c r="B1563" s="13">
        <v>44568</v>
      </c>
      <c r="C1563" s="16">
        <v>45017</v>
      </c>
      <c r="D1563" s="14">
        <v>15.353999999999999</v>
      </c>
      <c r="E1563" s="18">
        <v>2469</v>
      </c>
      <c r="F1563" s="10">
        <f t="shared" si="291"/>
        <v>26.04795</v>
      </c>
      <c r="H1563" s="13">
        <v>44567</v>
      </c>
      <c r="I1563" s="29" t="s">
        <v>75</v>
      </c>
      <c r="J1563" s="17">
        <v>0.59101574599999995</v>
      </c>
      <c r="L1563" s="40" t="str">
        <f t="shared" si="284"/>
        <v>4456845017</v>
      </c>
      <c r="M1563" s="53">
        <f t="shared" si="288"/>
        <v>45017</v>
      </c>
      <c r="N1563" s="8">
        <f>VLOOKUP(B1563,Assumptions!$B$6:$D$2000,3,FALSE)</f>
        <v>0.72075999999999996</v>
      </c>
      <c r="O1563" s="54">
        <f t="shared" si="289"/>
        <v>19.414715028291624</v>
      </c>
      <c r="P1563" s="31">
        <f>Assumptions!$I$15</f>
        <v>0.941864596537063</v>
      </c>
      <c r="Q1563" s="10">
        <f t="shared" si="290"/>
        <v>18.247918616330743</v>
      </c>
    </row>
    <row r="1564" spans="2:17" x14ac:dyDescent="0.25">
      <c r="B1564" s="13">
        <v>44568</v>
      </c>
      <c r="C1564" s="16">
        <v>45047</v>
      </c>
      <c r="D1564" s="14">
        <v>13.54</v>
      </c>
      <c r="E1564" s="18">
        <v>2469</v>
      </c>
      <c r="F1564" s="10">
        <f t="shared" si="291"/>
        <v>26.04795</v>
      </c>
      <c r="H1564" s="13">
        <v>44567</v>
      </c>
      <c r="I1564" s="29" t="s">
        <v>76</v>
      </c>
      <c r="J1564" s="17">
        <v>0.51761833800000001</v>
      </c>
      <c r="L1564" s="40" t="str">
        <f t="shared" si="284"/>
        <v>4456845047</v>
      </c>
      <c r="M1564" s="53">
        <f t="shared" si="288"/>
        <v>45047</v>
      </c>
      <c r="N1564" s="8">
        <f>VLOOKUP(B1564,Assumptions!$B$6:$D$2000,3,FALSE)</f>
        <v>0.72075999999999996</v>
      </c>
      <c r="O1564" s="54">
        <f t="shared" si="289"/>
        <v>17.12565864783592</v>
      </c>
      <c r="P1564" s="31">
        <f>Assumptions!$I$15</f>
        <v>0.941864596537063</v>
      </c>
      <c r="Q1564" s="10">
        <f t="shared" si="290"/>
        <v>16.091937452102243</v>
      </c>
    </row>
    <row r="1565" spans="2:17" x14ac:dyDescent="0.25">
      <c r="B1565" s="13">
        <v>44568</v>
      </c>
      <c r="C1565" s="16">
        <v>45078</v>
      </c>
      <c r="D1565" s="14">
        <v>13.076000000000001</v>
      </c>
      <c r="E1565" s="18">
        <v>2469</v>
      </c>
      <c r="F1565" s="10">
        <f t="shared" si="291"/>
        <v>26.04795</v>
      </c>
      <c r="H1565" s="13">
        <v>44567</v>
      </c>
      <c r="I1565" s="29" t="s">
        <v>77</v>
      </c>
      <c r="J1565" s="17">
        <v>0.52885467900000005</v>
      </c>
      <c r="L1565" s="40" t="str">
        <f t="shared" si="284"/>
        <v>4456845078</v>
      </c>
      <c r="M1565" s="53">
        <f t="shared" si="288"/>
        <v>45078</v>
      </c>
      <c r="N1565" s="8">
        <f>VLOOKUP(B1565,Assumptions!$B$6:$D$2000,3,FALSE)</f>
        <v>0.72075999999999996</v>
      </c>
      <c r="O1565" s="54">
        <f t="shared" si="289"/>
        <v>16.500678090188636</v>
      </c>
      <c r="P1565" s="31">
        <f>Assumptions!$I$15</f>
        <v>0.941864596537063</v>
      </c>
      <c r="Q1565" s="10">
        <f t="shared" si="290"/>
        <v>15.503290391330275</v>
      </c>
    </row>
    <row r="1566" spans="2:17" x14ac:dyDescent="0.25">
      <c r="B1566" s="13">
        <v>44568</v>
      </c>
      <c r="C1566" s="16">
        <v>45108</v>
      </c>
      <c r="D1566" s="14">
        <v>13.031000000000001</v>
      </c>
      <c r="E1566" s="18">
        <v>2416</v>
      </c>
      <c r="F1566" s="10">
        <f t="shared" si="291"/>
        <v>25.488800000000001</v>
      </c>
      <c r="H1566" s="13">
        <v>44567</v>
      </c>
      <c r="I1566" s="29" t="s">
        <v>78</v>
      </c>
      <c r="J1566" s="17">
        <v>0.52333283500000005</v>
      </c>
      <c r="L1566" s="40" t="str">
        <f t="shared" si="284"/>
        <v>4456845108</v>
      </c>
      <c r="M1566" s="53">
        <f t="shared" si="288"/>
        <v>45108</v>
      </c>
      <c r="N1566" s="8">
        <f>VLOOKUP(B1566,Assumptions!$B$6:$D$2000,3,FALSE)</f>
        <v>0.72075999999999996</v>
      </c>
      <c r="O1566" s="54">
        <f t="shared" si="289"/>
        <v>16.448760596042781</v>
      </c>
      <c r="P1566" s="31">
        <f>Assumptions!$I$15</f>
        <v>0.941864596537063</v>
      </c>
      <c r="Q1566" s="10">
        <f t="shared" si="290"/>
        <v>15.454391141653375</v>
      </c>
    </row>
    <row r="1567" spans="2:17" x14ac:dyDescent="0.25">
      <c r="B1567" s="13">
        <v>44568</v>
      </c>
      <c r="C1567" s="16">
        <v>45139</v>
      </c>
      <c r="D1567" s="14">
        <v>13.334</v>
      </c>
      <c r="E1567" s="18">
        <v>2416</v>
      </c>
      <c r="F1567" s="10">
        <f t="shared" si="291"/>
        <v>25.488800000000001</v>
      </c>
      <c r="H1567" s="13">
        <v>44567</v>
      </c>
      <c r="I1567" s="29" t="s">
        <v>79</v>
      </c>
      <c r="J1567" s="17">
        <v>0.55714318500000004</v>
      </c>
      <c r="L1567" s="40" t="str">
        <f t="shared" si="284"/>
        <v>4456845139</v>
      </c>
      <c r="M1567" s="53">
        <f t="shared" si="288"/>
        <v>45139</v>
      </c>
      <c r="N1567" s="8">
        <f>VLOOKUP(B1567,Assumptions!$B$6:$D$2000,3,FALSE)</f>
        <v>0.72075999999999996</v>
      </c>
      <c r="O1567" s="54">
        <f t="shared" si="289"/>
        <v>16.802770344573098</v>
      </c>
      <c r="P1567" s="31">
        <f>Assumptions!$I$15</f>
        <v>0.941864596537063</v>
      </c>
      <c r="Q1567" s="10">
        <f t="shared" si="290"/>
        <v>15.787820390623068</v>
      </c>
    </row>
    <row r="1568" spans="2:17" x14ac:dyDescent="0.25">
      <c r="B1568" s="13">
        <v>44568</v>
      </c>
      <c r="C1568" s="16">
        <v>45170</v>
      </c>
      <c r="D1568" s="14">
        <v>13.645</v>
      </c>
      <c r="E1568" s="18">
        <v>2416</v>
      </c>
      <c r="F1568" s="10">
        <f t="shared" si="291"/>
        <v>25.488800000000001</v>
      </c>
      <c r="H1568" s="13">
        <v>44567</v>
      </c>
      <c r="I1568" s="29" t="s">
        <v>80</v>
      </c>
      <c r="J1568" s="17">
        <v>0.64058093400000005</v>
      </c>
      <c r="L1568" s="40" t="str">
        <f t="shared" si="284"/>
        <v>4456845170</v>
      </c>
      <c r="M1568" s="53">
        <f t="shared" si="288"/>
        <v>45170</v>
      </c>
      <c r="N1568" s="8">
        <f>VLOOKUP(B1568,Assumptions!$B$6:$D$2000,3,FALSE)</f>
        <v>0.72075999999999996</v>
      </c>
      <c r="O1568" s="54">
        <f t="shared" si="289"/>
        <v>17.102036141944957</v>
      </c>
      <c r="P1568" s="31">
        <f>Assumptions!$I$15</f>
        <v>0.941864596537063</v>
      </c>
      <c r="Q1568" s="10">
        <f t="shared" si="290"/>
        <v>16.069688250122056</v>
      </c>
    </row>
    <row r="1569" spans="2:17" x14ac:dyDescent="0.25">
      <c r="B1569" s="13">
        <v>44568</v>
      </c>
      <c r="C1569" s="16">
        <v>45200</v>
      </c>
      <c r="D1569" s="14">
        <v>14.196</v>
      </c>
      <c r="E1569" s="18">
        <v>2098</v>
      </c>
      <c r="F1569" s="10">
        <f t="shared" si="291"/>
        <v>22.133900000000001</v>
      </c>
      <c r="H1569" s="13">
        <v>44567</v>
      </c>
      <c r="I1569" s="29" t="s">
        <v>81</v>
      </c>
      <c r="J1569" s="17">
        <v>0.74250090000000002</v>
      </c>
      <c r="L1569" s="40" t="str">
        <f t="shared" si="284"/>
        <v>4456845200</v>
      </c>
      <c r="M1569" s="53">
        <f t="shared" si="288"/>
        <v>45200</v>
      </c>
      <c r="N1569" s="8">
        <f>VLOOKUP(B1569,Assumptions!$B$6:$D$2000,3,FALSE)</f>
        <v>0.72075999999999996</v>
      </c>
      <c r="O1569" s="54">
        <f t="shared" si="289"/>
        <v>17.692618691854758</v>
      </c>
      <c r="P1569" s="31">
        <f>Assumptions!$I$15</f>
        <v>0.941864596537063</v>
      </c>
      <c r="Q1569" s="10">
        <f t="shared" si="290"/>
        <v>16.62593704521468</v>
      </c>
    </row>
    <row r="1570" spans="2:17" x14ac:dyDescent="0.25">
      <c r="B1570" s="13">
        <v>44568</v>
      </c>
      <c r="C1570" s="16">
        <v>45231</v>
      </c>
      <c r="D1570" s="14">
        <v>14.526</v>
      </c>
      <c r="E1570" s="18">
        <v>2098</v>
      </c>
      <c r="F1570" s="10">
        <f t="shared" si="291"/>
        <v>22.133900000000001</v>
      </c>
      <c r="H1570" s="13">
        <v>44567</v>
      </c>
      <c r="I1570" s="29" t="s">
        <v>82</v>
      </c>
      <c r="J1570" s="17">
        <v>0.83905052400000002</v>
      </c>
      <c r="L1570" s="40" t="str">
        <f t="shared" si="284"/>
        <v>4456845231</v>
      </c>
      <c r="M1570" s="53">
        <f t="shared" si="288"/>
        <v>45231</v>
      </c>
      <c r="N1570" s="8">
        <f>VLOOKUP(B1570,Assumptions!$B$6:$D$2000,3,FALSE)</f>
        <v>0.72075999999999996</v>
      </c>
      <c r="O1570" s="54">
        <f t="shared" si="289"/>
        <v>17.999627928287389</v>
      </c>
      <c r="P1570" s="31">
        <f>Assumptions!$I$15</f>
        <v>0.941864596537063</v>
      </c>
      <c r="Q1570" s="10">
        <f t="shared" si="290"/>
        <v>16.915098175820454</v>
      </c>
    </row>
    <row r="1571" spans="2:17" x14ac:dyDescent="0.25">
      <c r="B1571" s="13">
        <v>44568</v>
      </c>
      <c r="C1571" s="16">
        <v>45261</v>
      </c>
      <c r="D1571" s="14">
        <v>14.686</v>
      </c>
      <c r="E1571" s="18">
        <v>2098</v>
      </c>
      <c r="F1571" s="10">
        <f t="shared" si="291"/>
        <v>22.133900000000001</v>
      </c>
      <c r="H1571" s="13">
        <v>44567</v>
      </c>
      <c r="I1571" s="29" t="s">
        <v>83</v>
      </c>
      <c r="J1571" s="17">
        <v>0.875716787</v>
      </c>
      <c r="L1571" s="40" t="str">
        <f t="shared" si="284"/>
        <v>4456845261</v>
      </c>
      <c r="M1571" s="53">
        <f t="shared" si="288"/>
        <v>45261</v>
      </c>
      <c r="N1571" s="8">
        <f>VLOOKUP(B1571,Assumptions!$B$6:$D$2000,3,FALSE)</f>
        <v>0.72075999999999996</v>
      </c>
      <c r="O1571" s="54">
        <f t="shared" si="289"/>
        <v>18.161823410991399</v>
      </c>
      <c r="P1571" s="31">
        <f>Assumptions!$I$15</f>
        <v>0.941864596537063</v>
      </c>
      <c r="Q1571" s="10">
        <f t="shared" si="290"/>
        <v>17.067864358697598</v>
      </c>
    </row>
    <row r="1572" spans="2:17" x14ac:dyDescent="0.25">
      <c r="B1572" s="13">
        <v>44568</v>
      </c>
      <c r="C1572" s="16">
        <v>45292</v>
      </c>
      <c r="D1572" s="14">
        <v>14.664</v>
      </c>
      <c r="E1572" s="18">
        <v>1391</v>
      </c>
      <c r="F1572" s="10">
        <f t="shared" si="291"/>
        <v>14.675050000000001</v>
      </c>
      <c r="H1572" s="13">
        <v>44567</v>
      </c>
      <c r="I1572" s="29">
        <v>45292</v>
      </c>
      <c r="J1572" s="17">
        <v>0.83750960900000004</v>
      </c>
      <c r="L1572" s="40" t="str">
        <f t="shared" si="284"/>
        <v>4456845292</v>
      </c>
      <c r="M1572" s="53">
        <f t="shared" si="288"/>
        <v>45292</v>
      </c>
      <c r="N1572" s="8">
        <f>VLOOKUP(B1572,Assumptions!$B$6:$D$2000,3,FALSE)</f>
        <v>0.72075999999999996</v>
      </c>
      <c r="O1572" s="54">
        <f t="shared" si="289"/>
        <v>18.183137376844719</v>
      </c>
      <c r="P1572" s="31">
        <f>Assumptions!$I$15</f>
        <v>0.941864596537063</v>
      </c>
      <c r="Q1572" s="10">
        <f t="shared" si="290"/>
        <v>17.087939228546642</v>
      </c>
    </row>
    <row r="1573" spans="2:17" x14ac:dyDescent="0.25">
      <c r="B1573" s="13">
        <v>44575</v>
      </c>
      <c r="C1573" s="16">
        <v>44593</v>
      </c>
      <c r="D1573" s="14">
        <v>32.844999999999999</v>
      </c>
      <c r="E1573" s="18">
        <v>10943</v>
      </c>
      <c r="F1573" s="10">
        <f t="shared" si="291"/>
        <v>115.44865</v>
      </c>
      <c r="H1573" s="13">
        <v>44574</v>
      </c>
      <c r="I1573" s="29" t="s">
        <v>61</v>
      </c>
      <c r="J1573" s="17">
        <v>0.79562183824915622</v>
      </c>
      <c r="L1573" s="40" t="str">
        <f t="shared" ref="L1573:L1596" si="292">B1573&amp;M1573</f>
        <v>4457544593</v>
      </c>
      <c r="M1573" s="53">
        <f t="shared" ref="M1573:M1596" si="293">IF(C1573="",NA(),C1573)</f>
        <v>44593</v>
      </c>
      <c r="N1573" s="8">
        <f>VLOOKUP(B1573,Assumptions!$B$6:$D$2000,3,FALSE)</f>
        <v>0.72341999999999995</v>
      </c>
      <c r="O1573" s="54">
        <f t="shared" ref="O1573:O1596" si="294">(D1573-J1573)/N1573/mmbtu_gj</f>
        <v>41.992974343106226</v>
      </c>
      <c r="P1573" s="31">
        <f>Assumptions!$I$15</f>
        <v>0.941864596537063</v>
      </c>
      <c r="Q1573" s="10">
        <f t="shared" ref="Q1573:Q1596" si="295">(O1573-opex_2020)*P1573-transport_2020</f>
        <v>39.513581716387783</v>
      </c>
    </row>
    <row r="1574" spans="2:17" x14ac:dyDescent="0.25">
      <c r="B1574" s="13">
        <v>44575</v>
      </c>
      <c r="C1574" s="16">
        <v>44621</v>
      </c>
      <c r="D1574" s="14">
        <v>26.47</v>
      </c>
      <c r="E1574" s="18">
        <v>11908</v>
      </c>
      <c r="F1574" s="10">
        <f t="shared" si="291"/>
        <v>125.6294</v>
      </c>
      <c r="H1574" s="13">
        <v>44574</v>
      </c>
      <c r="I1574" s="29" t="s">
        <v>62</v>
      </c>
      <c r="J1574" s="17">
        <v>0.7367202536498052</v>
      </c>
      <c r="L1574" s="40" t="str">
        <f t="shared" si="292"/>
        <v>4457544621</v>
      </c>
      <c r="M1574" s="53">
        <f t="shared" si="293"/>
        <v>44621</v>
      </c>
      <c r="N1574" s="8">
        <f>VLOOKUP(B1574,Assumptions!$B$6:$D$2000,3,FALSE)</f>
        <v>0.72341999999999995</v>
      </c>
      <c r="O1574" s="54">
        <f t="shared" si="294"/>
        <v>33.71725188235056</v>
      </c>
      <c r="P1574" s="31">
        <f>Assumptions!$I$15</f>
        <v>0.941864596537063</v>
      </c>
      <c r="Q1574" s="10">
        <f t="shared" si="295"/>
        <v>31.718971719835437</v>
      </c>
    </row>
    <row r="1575" spans="2:17" x14ac:dyDescent="0.25">
      <c r="B1575" s="13">
        <v>44575</v>
      </c>
      <c r="C1575" s="16">
        <v>44652</v>
      </c>
      <c r="D1575" s="14">
        <v>20.571999999999999</v>
      </c>
      <c r="E1575" s="18">
        <v>6758</v>
      </c>
      <c r="F1575" s="10">
        <f t="shared" si="291"/>
        <v>71.296899999999994</v>
      </c>
      <c r="H1575" s="13">
        <v>44574</v>
      </c>
      <c r="I1575" s="29" t="s">
        <v>63</v>
      </c>
      <c r="J1575" s="17">
        <v>0.65599648357228113</v>
      </c>
      <c r="L1575" s="40" t="str">
        <f t="shared" si="292"/>
        <v>4457544652</v>
      </c>
      <c r="M1575" s="53">
        <f t="shared" si="293"/>
        <v>44652</v>
      </c>
      <c r="N1575" s="8">
        <f>VLOOKUP(B1575,Assumptions!$B$6:$D$2000,3,FALSE)</f>
        <v>0.72341999999999995</v>
      </c>
      <c r="O1575" s="54">
        <f t="shared" si="294"/>
        <v>26.095115495272811</v>
      </c>
      <c r="P1575" s="31">
        <f>Assumptions!$I$15</f>
        <v>0.941864596537063</v>
      </c>
      <c r="Q1575" s="10">
        <f t="shared" si="295"/>
        <v>24.539951306869987</v>
      </c>
    </row>
    <row r="1576" spans="2:17" x14ac:dyDescent="0.25">
      <c r="B1576" s="13">
        <v>44575</v>
      </c>
      <c r="C1576" s="16">
        <v>44682</v>
      </c>
      <c r="D1576" s="14">
        <v>20.445</v>
      </c>
      <c r="E1576" s="18">
        <v>4502</v>
      </c>
      <c r="F1576" s="10">
        <f t="shared" si="291"/>
        <v>47.496099999999998</v>
      </c>
      <c r="H1576" s="13">
        <v>44574</v>
      </c>
      <c r="I1576" s="29" t="s">
        <v>64</v>
      </c>
      <c r="J1576" s="17">
        <v>0.63838174766905154</v>
      </c>
      <c r="L1576" s="40" t="str">
        <f t="shared" si="292"/>
        <v>4457544682</v>
      </c>
      <c r="M1576" s="53">
        <f t="shared" si="293"/>
        <v>44682</v>
      </c>
      <c r="N1576" s="8">
        <f>VLOOKUP(B1576,Assumptions!$B$6:$D$2000,3,FALSE)</f>
        <v>0.72341999999999995</v>
      </c>
      <c r="O1576" s="54">
        <f t="shared" si="294"/>
        <v>25.951792508925092</v>
      </c>
      <c r="P1576" s="31">
        <f>Assumptions!$I$15</f>
        <v>0.941864596537063</v>
      </c>
      <c r="Q1576" s="10">
        <f t="shared" si="295"/>
        <v>24.404960460159106</v>
      </c>
    </row>
    <row r="1577" spans="2:17" x14ac:dyDescent="0.25">
      <c r="B1577" s="13">
        <v>44575</v>
      </c>
      <c r="C1577" s="16">
        <v>44713</v>
      </c>
      <c r="D1577" s="14">
        <v>20.797999999999998</v>
      </c>
      <c r="E1577" s="18">
        <v>5051</v>
      </c>
      <c r="F1577" s="10">
        <f t="shared" si="291"/>
        <v>53.288049999999998</v>
      </c>
      <c r="H1577" s="13">
        <v>44574</v>
      </c>
      <c r="I1577" s="29" t="s">
        <v>65</v>
      </c>
      <c r="J1577" s="17">
        <v>0.65998148122380784</v>
      </c>
      <c r="L1577" s="40" t="str">
        <f t="shared" si="292"/>
        <v>4457544713</v>
      </c>
      <c r="M1577" s="53">
        <f t="shared" si="293"/>
        <v>44713</v>
      </c>
      <c r="N1577" s="8">
        <f>VLOOKUP(B1577,Assumptions!$B$6:$D$2000,3,FALSE)</f>
        <v>0.72341999999999995</v>
      </c>
      <c r="O1577" s="54">
        <f t="shared" si="294"/>
        <v>26.386012568231642</v>
      </c>
      <c r="P1577" s="31">
        <f>Assumptions!$I$15</f>
        <v>0.941864596537063</v>
      </c>
      <c r="Q1577" s="10">
        <f t="shared" si="295"/>
        <v>24.813936961126171</v>
      </c>
    </row>
    <row r="1578" spans="2:17" x14ac:dyDescent="0.25">
      <c r="B1578" s="13">
        <v>44575</v>
      </c>
      <c r="C1578" s="16">
        <v>44743</v>
      </c>
      <c r="D1578" s="14">
        <v>21.42</v>
      </c>
      <c r="E1578" s="18">
        <v>5652</v>
      </c>
      <c r="F1578" s="10">
        <f t="shared" si="291"/>
        <v>59.628599999999999</v>
      </c>
      <c r="H1578" s="13">
        <v>44574</v>
      </c>
      <c r="I1578" s="29" t="s">
        <v>66</v>
      </c>
      <c r="J1578" s="17">
        <v>0.67840718953833712</v>
      </c>
      <c r="L1578" s="40" t="str">
        <f t="shared" si="292"/>
        <v>4457544743</v>
      </c>
      <c r="M1578" s="53">
        <f t="shared" si="293"/>
        <v>44743</v>
      </c>
      <c r="N1578" s="8">
        <f>VLOOKUP(B1578,Assumptions!$B$6:$D$2000,3,FALSE)</f>
        <v>0.72341999999999995</v>
      </c>
      <c r="O1578" s="54">
        <f t="shared" si="294"/>
        <v>27.176850993145472</v>
      </c>
      <c r="P1578" s="31">
        <f>Assumptions!$I$15</f>
        <v>0.941864596537063</v>
      </c>
      <c r="Q1578" s="10">
        <f t="shared" si="295"/>
        <v>25.558799675133638</v>
      </c>
    </row>
    <row r="1579" spans="2:17" x14ac:dyDescent="0.25">
      <c r="B1579" s="13">
        <v>44575</v>
      </c>
      <c r="C1579" s="16">
        <v>44774</v>
      </c>
      <c r="D1579" s="14">
        <v>21.405999999999999</v>
      </c>
      <c r="E1579" s="18">
        <v>4577</v>
      </c>
      <c r="F1579" s="10">
        <f t="shared" si="291"/>
        <v>48.287350000000004</v>
      </c>
      <c r="H1579" s="13">
        <v>44574</v>
      </c>
      <c r="I1579" s="29" t="s">
        <v>67</v>
      </c>
      <c r="J1579" s="17">
        <v>0.73477910986099637</v>
      </c>
      <c r="L1579" s="40" t="str">
        <f t="shared" si="292"/>
        <v>4457544774</v>
      </c>
      <c r="M1579" s="53">
        <f t="shared" si="293"/>
        <v>44774</v>
      </c>
      <c r="N1579" s="8">
        <f>VLOOKUP(B1579,Assumptions!$B$6:$D$2000,3,FALSE)</f>
        <v>0.72341999999999995</v>
      </c>
      <c r="O1579" s="54">
        <f t="shared" si="294"/>
        <v>27.084645577187931</v>
      </c>
      <c r="P1579" s="31">
        <f>Assumptions!$I$15</f>
        <v>0.941864596537063</v>
      </c>
      <c r="Q1579" s="10">
        <f t="shared" si="295"/>
        <v>25.47195465823426</v>
      </c>
    </row>
    <row r="1580" spans="2:17" x14ac:dyDescent="0.25">
      <c r="B1580" s="13">
        <v>44575</v>
      </c>
      <c r="C1580" s="16">
        <v>44805</v>
      </c>
      <c r="D1580" s="14">
        <v>21.486000000000001</v>
      </c>
      <c r="E1580" s="18">
        <v>4691</v>
      </c>
      <c r="F1580" s="10">
        <f t="shared" si="291"/>
        <v>49.490049999999997</v>
      </c>
      <c r="H1580" s="13">
        <v>44574</v>
      </c>
      <c r="I1580" s="29" t="s">
        <v>68</v>
      </c>
      <c r="J1580" s="17">
        <v>0.79701156237908588</v>
      </c>
      <c r="L1580" s="40" t="str">
        <f t="shared" si="292"/>
        <v>4457544805</v>
      </c>
      <c r="M1580" s="53">
        <f t="shared" si="293"/>
        <v>44805</v>
      </c>
      <c r="N1580" s="8">
        <f>VLOOKUP(B1580,Assumptions!$B$6:$D$2000,3,FALSE)</f>
        <v>0.72341999999999995</v>
      </c>
      <c r="O1580" s="54">
        <f t="shared" si="294"/>
        <v>27.107925659621426</v>
      </c>
      <c r="P1580" s="31">
        <f>Assumptions!$I$15</f>
        <v>0.941864596537063</v>
      </c>
      <c r="Q1580" s="10">
        <f t="shared" si="295"/>
        <v>25.49388134368283</v>
      </c>
    </row>
    <row r="1581" spans="2:17" x14ac:dyDescent="0.25">
      <c r="B1581" s="13">
        <v>44575</v>
      </c>
      <c r="C1581" s="16">
        <v>44835</v>
      </c>
      <c r="D1581" s="14">
        <v>22.361000000000001</v>
      </c>
      <c r="E1581" s="18">
        <v>3367</v>
      </c>
      <c r="F1581" s="10">
        <f t="shared" si="291"/>
        <v>35.521850000000001</v>
      </c>
      <c r="H1581" s="13">
        <v>44574</v>
      </c>
      <c r="I1581" s="29" t="s">
        <v>69</v>
      </c>
      <c r="J1581" s="17">
        <v>0.91529172065224607</v>
      </c>
      <c r="L1581" s="40" t="str">
        <f t="shared" si="292"/>
        <v>4457544835</v>
      </c>
      <c r="M1581" s="53">
        <f t="shared" si="293"/>
        <v>44835</v>
      </c>
      <c r="N1581" s="8">
        <f>VLOOKUP(B1581,Assumptions!$B$6:$D$2000,3,FALSE)</f>
        <v>0.72341999999999995</v>
      </c>
      <c r="O1581" s="54">
        <f t="shared" si="294"/>
        <v>28.099424363221196</v>
      </c>
      <c r="P1581" s="31">
        <f>Assumptions!$I$15</f>
        <v>0.941864596537063</v>
      </c>
      <c r="Q1581" s="10">
        <f t="shared" si="295"/>
        <v>26.427738870115849</v>
      </c>
    </row>
    <row r="1582" spans="2:17" x14ac:dyDescent="0.25">
      <c r="B1582" s="13">
        <v>44575</v>
      </c>
      <c r="C1582" s="16">
        <v>44866</v>
      </c>
      <c r="D1582" s="14">
        <v>23.222000000000001</v>
      </c>
      <c r="E1582" s="18">
        <v>3779</v>
      </c>
      <c r="F1582" s="10">
        <f t="shared" si="291"/>
        <v>39.868450000000003</v>
      </c>
      <c r="H1582" s="13">
        <v>44574</v>
      </c>
      <c r="I1582" s="29" t="s">
        <v>70</v>
      </c>
      <c r="J1582" s="17">
        <v>1.0560185187355593</v>
      </c>
      <c r="L1582" s="40" t="str">
        <f t="shared" si="292"/>
        <v>4457544866</v>
      </c>
      <c r="M1582" s="53">
        <f t="shared" si="293"/>
        <v>44866</v>
      </c>
      <c r="N1582" s="8">
        <f>VLOOKUP(B1582,Assumptions!$B$6:$D$2000,3,FALSE)</f>
        <v>0.72341999999999995</v>
      </c>
      <c r="O1582" s="54">
        <f t="shared" si="294"/>
        <v>29.043168542451848</v>
      </c>
      <c r="P1582" s="31">
        <f>Assumptions!$I$15</f>
        <v>0.941864596537063</v>
      </c>
      <c r="Q1582" s="10">
        <f t="shared" si="295"/>
        <v>27.316618100721129</v>
      </c>
    </row>
    <row r="1583" spans="2:17" x14ac:dyDescent="0.25">
      <c r="B1583" s="13">
        <v>44575</v>
      </c>
      <c r="C1583" s="16">
        <v>44896</v>
      </c>
      <c r="D1583" s="14">
        <v>23.898</v>
      </c>
      <c r="E1583" s="18">
        <v>3902</v>
      </c>
      <c r="F1583" s="10">
        <f t="shared" si="291"/>
        <v>41.1661</v>
      </c>
      <c r="H1583" s="13">
        <v>44574</v>
      </c>
      <c r="I1583" s="29" t="s">
        <v>71</v>
      </c>
      <c r="J1583" s="17">
        <v>1.0665484115617798</v>
      </c>
      <c r="L1583" s="40" t="str">
        <f t="shared" si="292"/>
        <v>4457544896</v>
      </c>
      <c r="M1583" s="53">
        <f t="shared" si="293"/>
        <v>44896</v>
      </c>
      <c r="N1583" s="8">
        <f>VLOOKUP(B1583,Assumptions!$B$6:$D$2000,3,FALSE)</f>
        <v>0.72341999999999995</v>
      </c>
      <c r="O1583" s="54">
        <f t="shared" si="294"/>
        <v>29.91510649380978</v>
      </c>
      <c r="P1583" s="31">
        <f>Assumptions!$I$15</f>
        <v>0.941864596537063</v>
      </c>
      <c r="Q1583" s="10">
        <f t="shared" si="295"/>
        <v>28.137865587482221</v>
      </c>
    </row>
    <row r="1584" spans="2:17" x14ac:dyDescent="0.25">
      <c r="B1584" s="13">
        <v>44575</v>
      </c>
      <c r="C1584" s="16">
        <v>44927</v>
      </c>
      <c r="D1584" s="14">
        <v>24.231999999999999</v>
      </c>
      <c r="E1584" s="18">
        <v>3850</v>
      </c>
      <c r="F1584" s="10">
        <f t="shared" si="291"/>
        <v>40.6175</v>
      </c>
      <c r="H1584" s="13">
        <v>44574</v>
      </c>
      <c r="I1584" s="29" t="s">
        <v>72</v>
      </c>
      <c r="J1584" s="17">
        <v>1.0428420541292147</v>
      </c>
      <c r="L1584" s="40" t="str">
        <f t="shared" si="292"/>
        <v>4457544927</v>
      </c>
      <c r="M1584" s="53">
        <f t="shared" si="293"/>
        <v>44927</v>
      </c>
      <c r="N1584" s="8">
        <f>VLOOKUP(B1584,Assumptions!$B$6:$D$2000,3,FALSE)</f>
        <v>0.72341999999999995</v>
      </c>
      <c r="O1584" s="54">
        <f t="shared" si="294"/>
        <v>30.383794335870896</v>
      </c>
      <c r="P1584" s="31">
        <f>Assumptions!$I$15</f>
        <v>0.941864596537063</v>
      </c>
      <c r="Q1584" s="10">
        <f t="shared" si="295"/>
        <v>28.579306072746942</v>
      </c>
    </row>
    <row r="1585" spans="2:17" x14ac:dyDescent="0.25">
      <c r="B1585" s="13">
        <v>44575</v>
      </c>
      <c r="C1585" s="16">
        <v>44958</v>
      </c>
      <c r="D1585" s="14">
        <v>23.699000000000002</v>
      </c>
      <c r="E1585" s="18">
        <v>3732</v>
      </c>
      <c r="F1585" s="10">
        <f t="shared" si="291"/>
        <v>39.372599999999998</v>
      </c>
      <c r="H1585" s="13">
        <v>44574</v>
      </c>
      <c r="I1585" s="29" t="s">
        <v>73</v>
      </c>
      <c r="J1585" s="17">
        <v>0.90548566922978313</v>
      </c>
      <c r="L1585" s="40" t="str">
        <f t="shared" si="292"/>
        <v>4457544958</v>
      </c>
      <c r="M1585" s="53">
        <f t="shared" si="293"/>
        <v>44958</v>
      </c>
      <c r="N1585" s="8">
        <f>VLOOKUP(B1585,Assumptions!$B$6:$D$2000,3,FALSE)</f>
        <v>0.72341999999999995</v>
      </c>
      <c r="O1585" s="54">
        <f t="shared" si="294"/>
        <v>29.865398874527433</v>
      </c>
      <c r="P1585" s="31">
        <f>Assumptions!$I$15</f>
        <v>0.941864596537063</v>
      </c>
      <c r="Q1585" s="10">
        <f t="shared" si="295"/>
        <v>28.091047740702034</v>
      </c>
    </row>
    <row r="1586" spans="2:17" x14ac:dyDescent="0.25">
      <c r="B1586" s="13">
        <v>44575</v>
      </c>
      <c r="C1586" s="16">
        <v>44986</v>
      </c>
      <c r="D1586" s="14">
        <v>22.113</v>
      </c>
      <c r="E1586" s="18">
        <v>3562</v>
      </c>
      <c r="F1586" s="10">
        <f t="shared" si="291"/>
        <v>37.579099999999997</v>
      </c>
      <c r="H1586" s="13">
        <v>44574</v>
      </c>
      <c r="I1586" s="29" t="s">
        <v>74</v>
      </c>
      <c r="J1586" s="17">
        <v>0.76949096896982305</v>
      </c>
      <c r="L1586" s="40" t="str">
        <f t="shared" si="292"/>
        <v>4457544986</v>
      </c>
      <c r="M1586" s="53">
        <f t="shared" si="293"/>
        <v>44986</v>
      </c>
      <c r="N1586" s="8">
        <f>VLOOKUP(B1586,Assumptions!$B$6:$D$2000,3,FALSE)</f>
        <v>0.72341999999999995</v>
      </c>
      <c r="O1586" s="54">
        <f t="shared" si="294"/>
        <v>27.965516916068083</v>
      </c>
      <c r="P1586" s="31">
        <f>Assumptions!$I$15</f>
        <v>0.941864596537063</v>
      </c>
      <c r="Q1586" s="10">
        <f t="shared" si="295"/>
        <v>26.301616186429676</v>
      </c>
    </row>
    <row r="1587" spans="2:17" x14ac:dyDescent="0.25">
      <c r="B1587" s="13">
        <v>44575</v>
      </c>
      <c r="C1587" s="16">
        <v>45017</v>
      </c>
      <c r="D1587" s="14">
        <v>14.502000000000001</v>
      </c>
      <c r="E1587" s="18">
        <v>2489</v>
      </c>
      <c r="F1587" s="10">
        <f t="shared" si="291"/>
        <v>26.258949999999999</v>
      </c>
      <c r="H1587" s="13">
        <v>44574</v>
      </c>
      <c r="I1587" s="29" t="s">
        <v>75</v>
      </c>
      <c r="J1587" s="17">
        <v>0.57426327427480217</v>
      </c>
      <c r="L1587" s="40" t="str">
        <f t="shared" si="292"/>
        <v>4457545017</v>
      </c>
      <c r="M1587" s="53">
        <f t="shared" si="293"/>
        <v>45017</v>
      </c>
      <c r="N1587" s="8">
        <f>VLOOKUP(B1587,Assumptions!$B$6:$D$2000,3,FALSE)</f>
        <v>0.72341999999999995</v>
      </c>
      <c r="O1587" s="54">
        <f t="shared" si="294"/>
        <v>18.248937250174887</v>
      </c>
      <c r="P1587" s="31">
        <f>Assumptions!$I$15</f>
        <v>0.941864596537063</v>
      </c>
      <c r="Q1587" s="10">
        <f t="shared" si="295"/>
        <v>17.14991379969295</v>
      </c>
    </row>
    <row r="1588" spans="2:17" x14ac:dyDescent="0.25">
      <c r="B1588" s="13">
        <v>44575</v>
      </c>
      <c r="C1588" s="16">
        <v>45047</v>
      </c>
      <c r="D1588" s="14">
        <v>12.895</v>
      </c>
      <c r="E1588" s="18">
        <v>2489</v>
      </c>
      <c r="F1588" s="10">
        <f t="shared" si="291"/>
        <v>26.258949999999999</v>
      </c>
      <c r="H1588" s="13">
        <v>44574</v>
      </c>
      <c r="I1588" s="29" t="s">
        <v>76</v>
      </c>
      <c r="J1588" s="17">
        <v>0.50203012453556584</v>
      </c>
      <c r="L1588" s="40" t="str">
        <f t="shared" si="292"/>
        <v>4457545047</v>
      </c>
      <c r="M1588" s="53">
        <f t="shared" si="293"/>
        <v>45047</v>
      </c>
      <c r="N1588" s="8">
        <f>VLOOKUP(B1588,Assumptions!$B$6:$D$2000,3,FALSE)</f>
        <v>0.72341999999999995</v>
      </c>
      <c r="O1588" s="54">
        <f t="shared" si="294"/>
        <v>16.23799573859926</v>
      </c>
      <c r="P1588" s="31">
        <f>Assumptions!$I$15</f>
        <v>0.941864596537063</v>
      </c>
      <c r="Q1588" s="10">
        <f t="shared" si="295"/>
        <v>15.255879184233139</v>
      </c>
    </row>
    <row r="1589" spans="2:17" x14ac:dyDescent="0.25">
      <c r="B1589" s="13">
        <v>44575</v>
      </c>
      <c r="C1589" s="16">
        <v>45078</v>
      </c>
      <c r="D1589" s="14">
        <v>12.606</v>
      </c>
      <c r="E1589" s="18">
        <v>2489</v>
      </c>
      <c r="F1589" s="10">
        <f t="shared" si="291"/>
        <v>26.258949999999999</v>
      </c>
      <c r="H1589" s="13">
        <v>44574</v>
      </c>
      <c r="I1589" s="29" t="s">
        <v>77</v>
      </c>
      <c r="J1589" s="17">
        <v>0.51608313652421467</v>
      </c>
      <c r="L1589" s="40" t="str">
        <f t="shared" si="292"/>
        <v>4457545078</v>
      </c>
      <c r="M1589" s="53">
        <f t="shared" si="293"/>
        <v>45078</v>
      </c>
      <c r="N1589" s="8">
        <f>VLOOKUP(B1589,Assumptions!$B$6:$D$2000,3,FALSE)</f>
        <v>0.72341999999999995</v>
      </c>
      <c r="O1589" s="54">
        <f t="shared" si="294"/>
        <v>15.840917914099428</v>
      </c>
      <c r="P1589" s="31">
        <f>Assumptions!$I$15</f>
        <v>0.941864596537063</v>
      </c>
      <c r="Q1589" s="10">
        <f t="shared" si="295"/>
        <v>14.881885639266791</v>
      </c>
    </row>
    <row r="1590" spans="2:17" x14ac:dyDescent="0.25">
      <c r="B1590" s="13">
        <v>44575</v>
      </c>
      <c r="C1590" s="16">
        <v>45108</v>
      </c>
      <c r="D1590" s="14">
        <v>12.458</v>
      </c>
      <c r="E1590" s="18">
        <v>2416</v>
      </c>
      <c r="F1590" s="10">
        <f t="shared" si="291"/>
        <v>25.488800000000001</v>
      </c>
      <c r="H1590" s="13">
        <v>44574</v>
      </c>
      <c r="I1590" s="29" t="s">
        <v>78</v>
      </c>
      <c r="J1590" s="17">
        <v>0.50917187913706075</v>
      </c>
      <c r="L1590" s="40" t="str">
        <f t="shared" si="292"/>
        <v>4457545108</v>
      </c>
      <c r="M1590" s="53">
        <f t="shared" si="293"/>
        <v>45108</v>
      </c>
      <c r="N1590" s="8">
        <f>VLOOKUP(B1590,Assumptions!$B$6:$D$2000,3,FALSE)</f>
        <v>0.72341999999999995</v>
      </c>
      <c r="O1590" s="54">
        <f t="shared" si="294"/>
        <v>15.656055171404681</v>
      </c>
      <c r="P1590" s="31">
        <f>Assumptions!$I$15</f>
        <v>0.941864596537063</v>
      </c>
      <c r="Q1590" s="10">
        <f t="shared" si="295"/>
        <v>14.707769966703868</v>
      </c>
    </row>
    <row r="1591" spans="2:17" x14ac:dyDescent="0.25">
      <c r="B1591" s="13">
        <v>44575</v>
      </c>
      <c r="C1591" s="16">
        <v>45139</v>
      </c>
      <c r="D1591" s="14">
        <v>12.754</v>
      </c>
      <c r="E1591" s="18">
        <v>2416</v>
      </c>
      <c r="F1591" s="10">
        <f t="shared" si="291"/>
        <v>25.488800000000001</v>
      </c>
      <c r="H1591" s="13">
        <v>44574</v>
      </c>
      <c r="I1591" s="29" t="s">
        <v>79</v>
      </c>
      <c r="J1591" s="17">
        <v>0.54290717765411522</v>
      </c>
      <c r="L1591" s="40" t="str">
        <f t="shared" si="292"/>
        <v>4457545139</v>
      </c>
      <c r="M1591" s="53">
        <f t="shared" si="293"/>
        <v>45139</v>
      </c>
      <c r="N1591" s="8">
        <f>VLOOKUP(B1591,Assumptions!$B$6:$D$2000,3,FALSE)</f>
        <v>0.72341999999999995</v>
      </c>
      <c r="O1591" s="54">
        <f t="shared" si="294"/>
        <v>15.999689760035155</v>
      </c>
      <c r="P1591" s="31">
        <f>Assumptions!$I$15</f>
        <v>0.941864596537063</v>
      </c>
      <c r="Q1591" s="10">
        <f t="shared" si="295"/>
        <v>15.03142721988049</v>
      </c>
    </row>
    <row r="1592" spans="2:17" x14ac:dyDescent="0.25">
      <c r="B1592" s="13">
        <v>44575</v>
      </c>
      <c r="C1592" s="16">
        <v>45170</v>
      </c>
      <c r="D1592" s="14">
        <v>12.971</v>
      </c>
      <c r="E1592" s="18">
        <v>2416</v>
      </c>
      <c r="F1592" s="10">
        <f t="shared" si="291"/>
        <v>25.488800000000001</v>
      </c>
      <c r="H1592" s="13">
        <v>44574</v>
      </c>
      <c r="I1592" s="29" t="s">
        <v>80</v>
      </c>
      <c r="J1592" s="17">
        <v>0.62420435763415516</v>
      </c>
      <c r="L1592" s="40" t="str">
        <f t="shared" si="292"/>
        <v>4457545170</v>
      </c>
      <c r="M1592" s="53">
        <f t="shared" si="293"/>
        <v>45170</v>
      </c>
      <c r="N1592" s="8">
        <f>VLOOKUP(B1592,Assumptions!$B$6:$D$2000,3,FALSE)</f>
        <v>0.72341999999999995</v>
      </c>
      <c r="O1592" s="54">
        <f t="shared" si="294"/>
        <v>16.177495551168604</v>
      </c>
      <c r="P1592" s="31">
        <f>Assumptions!$I$15</f>
        <v>0.941864596537063</v>
      </c>
      <c r="Q1592" s="10">
        <f t="shared" si="295"/>
        <v>15.198896199608349</v>
      </c>
    </row>
    <row r="1593" spans="2:17" x14ac:dyDescent="0.25">
      <c r="B1593" s="13">
        <v>44575</v>
      </c>
      <c r="C1593" s="16">
        <v>45200</v>
      </c>
      <c r="D1593" s="14">
        <v>14.031000000000001</v>
      </c>
      <c r="E1593" s="18">
        <v>2068</v>
      </c>
      <c r="F1593" s="10">
        <f t="shared" si="291"/>
        <v>21.817399999999999</v>
      </c>
      <c r="H1593" s="13">
        <v>44574</v>
      </c>
      <c r="I1593" s="29" t="s">
        <v>81</v>
      </c>
      <c r="J1593" s="17">
        <v>0.73100651202720035</v>
      </c>
      <c r="L1593" s="40" t="str">
        <f t="shared" si="292"/>
        <v>4457545200</v>
      </c>
      <c r="M1593" s="53">
        <f t="shared" si="293"/>
        <v>45200</v>
      </c>
      <c r="N1593" s="8">
        <f>VLOOKUP(B1593,Assumptions!$B$6:$D$2000,3,FALSE)</f>
        <v>0.72341999999999995</v>
      </c>
      <c r="O1593" s="54">
        <f t="shared" si="294"/>
        <v>17.426431255083379</v>
      </c>
      <c r="P1593" s="31">
        <f>Assumptions!$I$15</f>
        <v>0.941864596537063</v>
      </c>
      <c r="Q1593" s="10">
        <f t="shared" si="295"/>
        <v>16.375224522476771</v>
      </c>
    </row>
    <row r="1594" spans="2:17" x14ac:dyDescent="0.25">
      <c r="B1594" s="13">
        <v>44575</v>
      </c>
      <c r="C1594" s="16">
        <v>45231</v>
      </c>
      <c r="D1594" s="14">
        <v>14.569000000000001</v>
      </c>
      <c r="E1594" s="18">
        <v>2068</v>
      </c>
      <c r="F1594" s="10">
        <f t="shared" si="291"/>
        <v>21.817399999999999</v>
      </c>
      <c r="H1594" s="13">
        <v>44574</v>
      </c>
      <c r="I1594" s="29" t="s">
        <v>82</v>
      </c>
      <c r="J1594" s="17">
        <v>0.83243832341791391</v>
      </c>
      <c r="L1594" s="40" t="str">
        <f t="shared" si="292"/>
        <v>4457545231</v>
      </c>
      <c r="M1594" s="53">
        <f t="shared" si="293"/>
        <v>45231</v>
      </c>
      <c r="N1594" s="8">
        <f>VLOOKUP(B1594,Assumptions!$B$6:$D$2000,3,FALSE)</f>
        <v>0.72341999999999995</v>
      </c>
      <c r="O1594" s="54">
        <f t="shared" si="294"/>
        <v>17.998448492071937</v>
      </c>
      <c r="P1594" s="31">
        <f>Assumptions!$I$15</f>
        <v>0.941864596537063</v>
      </c>
      <c r="Q1594" s="10">
        <f t="shared" si="295"/>
        <v>16.913987306605243</v>
      </c>
    </row>
    <row r="1595" spans="2:17" x14ac:dyDescent="0.25">
      <c r="B1595" s="13">
        <v>44575</v>
      </c>
      <c r="C1595" s="16">
        <v>45261</v>
      </c>
      <c r="D1595" s="14">
        <v>14.759</v>
      </c>
      <c r="E1595" s="18">
        <v>2068</v>
      </c>
      <c r="F1595" s="10">
        <f t="shared" si="291"/>
        <v>21.817399999999999</v>
      </c>
      <c r="H1595" s="13">
        <v>44574</v>
      </c>
      <c r="I1595" s="29" t="s">
        <v>83</v>
      </c>
      <c r="J1595" s="17">
        <v>0.86902953486505508</v>
      </c>
      <c r="L1595" s="40" t="str">
        <f t="shared" si="292"/>
        <v>4457545261</v>
      </c>
      <c r="M1595" s="53">
        <f t="shared" si="293"/>
        <v>45261</v>
      </c>
      <c r="N1595" s="8">
        <f>VLOOKUP(B1595,Assumptions!$B$6:$D$2000,3,FALSE)</f>
        <v>0.72341999999999995</v>
      </c>
      <c r="O1595" s="54">
        <f t="shared" si="294"/>
        <v>18.199453681289476</v>
      </c>
      <c r="P1595" s="31">
        <f>Assumptions!$I$15</f>
        <v>0.941864596537063</v>
      </c>
      <c r="Q1595" s="10">
        <f t="shared" si="295"/>
        <v>17.103306978049478</v>
      </c>
    </row>
    <row r="1596" spans="2:17" x14ac:dyDescent="0.25">
      <c r="B1596" s="13">
        <v>44575</v>
      </c>
      <c r="C1596" s="16">
        <v>45292</v>
      </c>
      <c r="D1596" s="14">
        <v>14.47</v>
      </c>
      <c r="E1596" s="18">
        <v>1386</v>
      </c>
      <c r="F1596" s="10">
        <f t="shared" si="291"/>
        <v>14.622299999999999</v>
      </c>
      <c r="H1596" s="13">
        <v>44574</v>
      </c>
      <c r="I1596" s="29" t="s">
        <v>85</v>
      </c>
      <c r="J1596" s="17">
        <v>0.8279306340785807</v>
      </c>
      <c r="L1596" s="40" t="str">
        <f t="shared" si="292"/>
        <v>4457545292</v>
      </c>
      <c r="M1596" s="53">
        <f t="shared" si="293"/>
        <v>45292</v>
      </c>
      <c r="N1596" s="8">
        <f>VLOOKUP(B1596,Assumptions!$B$6:$D$2000,3,FALSE)</f>
        <v>0.72341999999999995</v>
      </c>
      <c r="O1596" s="54">
        <f t="shared" si="294"/>
        <v>17.874639126499602</v>
      </c>
      <c r="P1596" s="31">
        <f>Assumptions!$I$15</f>
        <v>0.941864596537063</v>
      </c>
      <c r="Q1596" s="10">
        <f t="shared" si="295"/>
        <v>16.797375648452949</v>
      </c>
    </row>
    <row r="1597" spans="2:17" x14ac:dyDescent="0.25">
      <c r="B1597" s="13">
        <v>44589</v>
      </c>
      <c r="C1597" s="16">
        <v>44621</v>
      </c>
      <c r="D1597" s="14">
        <v>26.741</v>
      </c>
      <c r="E1597" s="18">
        <v>11737</v>
      </c>
      <c r="F1597" s="10">
        <f>E1597*10000*mmbtu_gj/1000000</f>
        <v>123.82535</v>
      </c>
      <c r="H1597" s="13">
        <v>44588</v>
      </c>
      <c r="I1597" s="29">
        <v>44621</v>
      </c>
      <c r="J1597" s="17">
        <v>0.74903087267087165</v>
      </c>
      <c r="L1597" s="40" t="str">
        <f t="shared" ref="L1597:L1620" si="296">B1597&amp;M1597</f>
        <v>4458944621</v>
      </c>
      <c r="M1597" s="53">
        <f t="shared" ref="M1597:M1620" si="297">IF(C1597="",NA(),C1597)</f>
        <v>44621</v>
      </c>
      <c r="N1597" s="8">
        <f>VLOOKUP(B1597,Assumptions!$B$6:$D$2000,3,FALSE)</f>
        <v>0.71230000000000004</v>
      </c>
      <c r="O1597" s="54">
        <f t="shared" ref="O1597:O1620" si="298">(D1597-J1597)/N1597/mmbtu_gj</f>
        <v>34.587866855888549</v>
      </c>
      <c r="P1597" s="31">
        <f>Assumptions!$I$15</f>
        <v>0.941864596537063</v>
      </c>
      <c r="Q1597" s="10">
        <f t="shared" ref="Q1597:Q1620" si="299">(O1597-opex_2020)*P1597-transport_2020</f>
        <v>32.53897314062592</v>
      </c>
    </row>
    <row r="1598" spans="2:17" x14ac:dyDescent="0.25">
      <c r="B1598" s="13">
        <v>44589</v>
      </c>
      <c r="C1598" s="16">
        <v>44652</v>
      </c>
      <c r="D1598" s="14">
        <v>29.178999999999998</v>
      </c>
      <c r="E1598" s="18">
        <v>8966</v>
      </c>
      <c r="F1598" s="10">
        <f t="shared" si="291"/>
        <v>94.591300000000004</v>
      </c>
      <c r="H1598" s="13">
        <v>44588</v>
      </c>
      <c r="I1598" s="29">
        <v>44652</v>
      </c>
      <c r="J1598" s="17">
        <v>0.74054015042467636</v>
      </c>
      <c r="L1598" s="40" t="str">
        <f t="shared" si="296"/>
        <v>4458944652</v>
      </c>
      <c r="M1598" s="53">
        <f t="shared" si="297"/>
        <v>44652</v>
      </c>
      <c r="N1598" s="8">
        <f>VLOOKUP(B1598,Assumptions!$B$6:$D$2000,3,FALSE)</f>
        <v>0.71230000000000004</v>
      </c>
      <c r="O1598" s="54">
        <f t="shared" si="298"/>
        <v>37.843445336714218</v>
      </c>
      <c r="P1598" s="31">
        <f>Assumptions!$I$15</f>
        <v>0.941864596537063</v>
      </c>
      <c r="Q1598" s="10">
        <f t="shared" si="299"/>
        <v>35.605287252963535</v>
      </c>
    </row>
    <row r="1599" spans="2:17" x14ac:dyDescent="0.25">
      <c r="B1599" s="13">
        <v>44589</v>
      </c>
      <c r="C1599" s="16">
        <v>44682</v>
      </c>
      <c r="D1599" s="14">
        <v>28.8</v>
      </c>
      <c r="E1599" s="18">
        <v>5856</v>
      </c>
      <c r="F1599" s="10">
        <f t="shared" si="291"/>
        <v>61.780799999999999</v>
      </c>
      <c r="H1599" s="13">
        <v>44588</v>
      </c>
      <c r="I1599" s="29">
        <v>44682</v>
      </c>
      <c r="J1599" s="17">
        <v>0.71661863970118955</v>
      </c>
      <c r="L1599" s="40" t="str">
        <f t="shared" si="296"/>
        <v>4458944682</v>
      </c>
      <c r="M1599" s="53">
        <f t="shared" si="297"/>
        <v>44682</v>
      </c>
      <c r="N1599" s="8">
        <f>VLOOKUP(B1599,Assumptions!$B$6:$D$2000,3,FALSE)</f>
        <v>0.71230000000000004</v>
      </c>
      <c r="O1599" s="54">
        <f t="shared" si="298"/>
        <v>37.370937561319366</v>
      </c>
      <c r="P1599" s="31">
        <f>Assumptions!$I$15</f>
        <v>0.941864596537063</v>
      </c>
      <c r="Q1599" s="10">
        <f t="shared" si="299"/>
        <v>35.16024890773064</v>
      </c>
    </row>
    <row r="1600" spans="2:17" x14ac:dyDescent="0.25">
      <c r="B1600" s="13">
        <v>44589</v>
      </c>
      <c r="C1600" s="16">
        <v>44713</v>
      </c>
      <c r="D1600" s="14">
        <v>29.274000000000001</v>
      </c>
      <c r="E1600" s="18">
        <v>5564</v>
      </c>
      <c r="F1600" s="10">
        <f t="shared" si="291"/>
        <v>58.700200000000002</v>
      </c>
      <c r="H1600" s="13">
        <v>44588</v>
      </c>
      <c r="I1600" s="29">
        <v>44713</v>
      </c>
      <c r="J1600" s="17">
        <v>0.74039881999135804</v>
      </c>
      <c r="L1600" s="40" t="str">
        <f t="shared" si="296"/>
        <v>4458944713</v>
      </c>
      <c r="M1600" s="53">
        <f t="shared" si="297"/>
        <v>44713</v>
      </c>
      <c r="N1600" s="8">
        <f>VLOOKUP(B1600,Assumptions!$B$6:$D$2000,3,FALSE)</f>
        <v>0.71230000000000004</v>
      </c>
      <c r="O1600" s="54">
        <f t="shared" si="298"/>
        <v>37.97005119921733</v>
      </c>
      <c r="P1600" s="31">
        <f>Assumptions!$I$15</f>
        <v>0.941864596537063</v>
      </c>
      <c r="Q1600" s="10">
        <f t="shared" si="299"/>
        <v>35.724532832569253</v>
      </c>
    </row>
    <row r="1601" spans="2:17" x14ac:dyDescent="0.25">
      <c r="B1601" s="13">
        <v>44589</v>
      </c>
      <c r="C1601" s="16">
        <v>44743</v>
      </c>
      <c r="D1601" s="14">
        <v>29.210999999999999</v>
      </c>
      <c r="E1601" s="18">
        <v>6625</v>
      </c>
      <c r="F1601" s="10">
        <f t="shared" si="291"/>
        <v>69.893749999999997</v>
      </c>
      <c r="H1601" s="13">
        <v>44588</v>
      </c>
      <c r="I1601" s="29">
        <v>44743</v>
      </c>
      <c r="J1601" s="17">
        <v>0.74922879804935105</v>
      </c>
      <c r="L1601" s="40" t="str">
        <f t="shared" si="296"/>
        <v>4458944743</v>
      </c>
      <c r="M1601" s="53">
        <f t="shared" si="297"/>
        <v>44743</v>
      </c>
      <c r="N1601" s="8">
        <f>VLOOKUP(B1601,Assumptions!$B$6:$D$2000,3,FALSE)</f>
        <v>0.71230000000000004</v>
      </c>
      <c r="O1601" s="54">
        <f t="shared" si="298"/>
        <v>37.874466070396942</v>
      </c>
      <c r="P1601" s="31">
        <f>Assumptions!$I$15</f>
        <v>0.941864596537063</v>
      </c>
      <c r="Q1601" s="10">
        <f t="shared" si="299"/>
        <v>35.634504583777897</v>
      </c>
    </row>
    <row r="1602" spans="2:17" x14ac:dyDescent="0.25">
      <c r="B1602" s="13">
        <v>44589</v>
      </c>
      <c r="C1602" s="16">
        <v>44774</v>
      </c>
      <c r="D1602" s="14">
        <v>29.234000000000002</v>
      </c>
      <c r="E1602" s="18">
        <v>4907</v>
      </c>
      <c r="F1602" s="10">
        <f t="shared" si="291"/>
        <v>51.76885</v>
      </c>
      <c r="H1602" s="13">
        <v>44588</v>
      </c>
      <c r="I1602" s="29">
        <v>44774</v>
      </c>
      <c r="J1602" s="17">
        <v>0.80487706618836796</v>
      </c>
      <c r="L1602" s="40" t="str">
        <f t="shared" si="296"/>
        <v>4458944774</v>
      </c>
      <c r="M1602" s="53">
        <f t="shared" si="297"/>
        <v>44774</v>
      </c>
      <c r="N1602" s="8">
        <f>VLOOKUP(B1602,Assumptions!$B$6:$D$2000,3,FALSE)</f>
        <v>0.71230000000000004</v>
      </c>
      <c r="O1602" s="54">
        <f t="shared" si="298"/>
        <v>37.831020575908411</v>
      </c>
      <c r="P1602" s="31">
        <f>Assumptions!$I$15</f>
        <v>0.941864596537063</v>
      </c>
      <c r="Q1602" s="10">
        <f t="shared" si="299"/>
        <v>35.593584810640102</v>
      </c>
    </row>
    <row r="1603" spans="2:17" x14ac:dyDescent="0.25">
      <c r="B1603" s="13">
        <v>44589</v>
      </c>
      <c r="C1603" s="16">
        <v>44805</v>
      </c>
      <c r="D1603" s="14">
        <v>29.306999999999999</v>
      </c>
      <c r="E1603" s="18">
        <v>5148</v>
      </c>
      <c r="F1603" s="10">
        <f t="shared" si="291"/>
        <v>54.311399999999999</v>
      </c>
      <c r="H1603" s="13">
        <v>44588</v>
      </c>
      <c r="I1603" s="29">
        <v>44805</v>
      </c>
      <c r="J1603" s="17">
        <v>0.86693254929719099</v>
      </c>
      <c r="L1603" s="40" t="str">
        <f t="shared" si="296"/>
        <v>4458944805</v>
      </c>
      <c r="M1603" s="53">
        <f t="shared" si="297"/>
        <v>44805</v>
      </c>
      <c r="N1603" s="8">
        <f>VLOOKUP(B1603,Assumptions!$B$6:$D$2000,3,FALSE)</f>
        <v>0.71230000000000004</v>
      </c>
      <c r="O1603" s="54">
        <f t="shared" si="298"/>
        <v>37.845584593400872</v>
      </c>
      <c r="P1603" s="31">
        <f>Assumptions!$I$15</f>
        <v>0.941864596537063</v>
      </c>
      <c r="Q1603" s="10">
        <f t="shared" si="299"/>
        <v>35.607302143099602</v>
      </c>
    </row>
    <row r="1604" spans="2:17" x14ac:dyDescent="0.25">
      <c r="B1604" s="13">
        <v>44589</v>
      </c>
      <c r="C1604" s="16">
        <v>44835</v>
      </c>
      <c r="D1604" s="14">
        <v>29.628</v>
      </c>
      <c r="E1604" s="18">
        <v>4102</v>
      </c>
      <c r="F1604" s="10">
        <f t="shared" si="291"/>
        <v>43.2761</v>
      </c>
      <c r="H1604" s="13">
        <v>44588</v>
      </c>
      <c r="I1604" s="29">
        <v>44835</v>
      </c>
      <c r="J1604" s="17">
        <v>0.97848618779813767</v>
      </c>
      <c r="L1604" s="40" t="str">
        <f t="shared" si="296"/>
        <v>4458944835</v>
      </c>
      <c r="M1604" s="53">
        <f t="shared" si="297"/>
        <v>44835</v>
      </c>
      <c r="N1604" s="8">
        <f>VLOOKUP(B1604,Assumptions!$B$6:$D$2000,3,FALSE)</f>
        <v>0.71230000000000004</v>
      </c>
      <c r="O1604" s="54">
        <f t="shared" si="298"/>
        <v>38.124297715499907</v>
      </c>
      <c r="P1604" s="31">
        <f>Assumptions!$I$15</f>
        <v>0.941864596537063</v>
      </c>
      <c r="Q1604" s="10">
        <f t="shared" si="299"/>
        <v>35.86981216539499</v>
      </c>
    </row>
    <row r="1605" spans="2:17" x14ac:dyDescent="0.25">
      <c r="B1605" s="13">
        <v>44589</v>
      </c>
      <c r="C1605" s="16">
        <v>44866</v>
      </c>
      <c r="D1605" s="14">
        <v>30.132999999999999</v>
      </c>
      <c r="E1605" s="18">
        <v>4656</v>
      </c>
      <c r="F1605" s="10">
        <f t="shared" si="291"/>
        <v>49.120800000000003</v>
      </c>
      <c r="H1605" s="13">
        <v>44588</v>
      </c>
      <c r="I1605" s="29">
        <v>44866</v>
      </c>
      <c r="J1605" s="17">
        <v>1.1165264049841457</v>
      </c>
      <c r="L1605" s="40" t="str">
        <f t="shared" si="296"/>
        <v>4458944866</v>
      </c>
      <c r="M1605" s="53">
        <f t="shared" si="297"/>
        <v>44866</v>
      </c>
      <c r="N1605" s="8">
        <f>VLOOKUP(B1605,Assumptions!$B$6:$D$2000,3,FALSE)</f>
        <v>0.71230000000000004</v>
      </c>
      <c r="O1605" s="54">
        <f t="shared" si="298"/>
        <v>38.612616089812327</v>
      </c>
      <c r="P1605" s="31">
        <f>Assumptions!$I$15</f>
        <v>0.941864596537063</v>
      </c>
      <c r="Q1605" s="10">
        <f t="shared" si="299"/>
        <v>36.329741953998393</v>
      </c>
    </row>
    <row r="1606" spans="2:17" x14ac:dyDescent="0.25">
      <c r="B1606" s="13">
        <v>44589</v>
      </c>
      <c r="C1606" s="16">
        <v>44896</v>
      </c>
      <c r="D1606" s="14">
        <v>30.852</v>
      </c>
      <c r="E1606" s="18">
        <v>4430</v>
      </c>
      <c r="F1606" s="10">
        <f t="shared" si="291"/>
        <v>46.736499999999999</v>
      </c>
      <c r="H1606" s="13">
        <v>44588</v>
      </c>
      <c r="I1606" s="29">
        <v>44896</v>
      </c>
      <c r="J1606" s="17">
        <v>1.1454752770442984</v>
      </c>
      <c r="L1606" s="40" t="str">
        <f t="shared" si="296"/>
        <v>4458944896</v>
      </c>
      <c r="M1606" s="53">
        <f t="shared" si="297"/>
        <v>44896</v>
      </c>
      <c r="N1606" s="8">
        <f>VLOOKUP(B1606,Assumptions!$B$6:$D$2000,3,FALSE)</f>
        <v>0.71230000000000004</v>
      </c>
      <c r="O1606" s="54">
        <f t="shared" si="298"/>
        <v>39.530876511714872</v>
      </c>
      <c r="P1606" s="31">
        <f>Assumptions!$I$15</f>
        <v>0.941864596537063</v>
      </c>
      <c r="Q1606" s="10">
        <f t="shared" si="299"/>
        <v>37.194618935789592</v>
      </c>
    </row>
    <row r="1607" spans="2:17" x14ac:dyDescent="0.25">
      <c r="B1607" s="13">
        <v>44589</v>
      </c>
      <c r="C1607" s="16">
        <v>44927</v>
      </c>
      <c r="D1607" s="14">
        <v>31.007000000000001</v>
      </c>
      <c r="E1607" s="18">
        <v>3959</v>
      </c>
      <c r="F1607" s="10">
        <f t="shared" si="291"/>
        <v>41.767449999999997</v>
      </c>
      <c r="H1607" s="13">
        <v>44588</v>
      </c>
      <c r="I1607" s="29">
        <v>44927</v>
      </c>
      <c r="J1607" s="17">
        <v>1.1107001897652544</v>
      </c>
      <c r="L1607" s="40" t="str">
        <f t="shared" si="296"/>
        <v>4458944927</v>
      </c>
      <c r="M1607" s="53">
        <f t="shared" si="297"/>
        <v>44927</v>
      </c>
      <c r="N1607" s="8">
        <f>VLOOKUP(B1607,Assumptions!$B$6:$D$2000,3,FALSE)</f>
        <v>0.71230000000000004</v>
      </c>
      <c r="O1607" s="54">
        <f t="shared" si="298"/>
        <v>39.783412801644161</v>
      </c>
      <c r="P1607" s="31">
        <f>Assumptions!$I$15</f>
        <v>0.941864596537063</v>
      </c>
      <c r="Q1607" s="10">
        <f t="shared" si="299"/>
        <v>37.432473926614804</v>
      </c>
    </row>
    <row r="1608" spans="2:17" x14ac:dyDescent="0.25">
      <c r="B1608" s="13">
        <v>44589</v>
      </c>
      <c r="C1608" s="16">
        <v>44958</v>
      </c>
      <c r="D1608" s="14">
        <v>30.501000000000001</v>
      </c>
      <c r="E1608" s="18">
        <v>3819</v>
      </c>
      <c r="F1608" s="10">
        <f t="shared" si="291"/>
        <v>40.29045</v>
      </c>
      <c r="H1608" s="13">
        <v>44588</v>
      </c>
      <c r="I1608" s="29">
        <v>44958</v>
      </c>
      <c r="J1608" s="17">
        <v>0.964003345982963</v>
      </c>
      <c r="L1608" s="40" t="str">
        <f t="shared" si="296"/>
        <v>4458944958</v>
      </c>
      <c r="M1608" s="53">
        <f t="shared" si="297"/>
        <v>44958</v>
      </c>
      <c r="N1608" s="8">
        <f>VLOOKUP(B1608,Assumptions!$B$6:$D$2000,3,FALSE)</f>
        <v>0.71230000000000004</v>
      </c>
      <c r="O1608" s="54">
        <f t="shared" si="298"/>
        <v>39.30528320448748</v>
      </c>
      <c r="P1608" s="31">
        <f>Assumptions!$I$15</f>
        <v>0.941864596537063</v>
      </c>
      <c r="Q1608" s="10">
        <f t="shared" si="299"/>
        <v>36.982140586496399</v>
      </c>
    </row>
    <row r="1609" spans="2:17" x14ac:dyDescent="0.25">
      <c r="B1609" s="13">
        <v>44589</v>
      </c>
      <c r="C1609" s="16">
        <v>44986</v>
      </c>
      <c r="D1609" s="14">
        <v>28.908000000000001</v>
      </c>
      <c r="E1609" s="18">
        <v>3754</v>
      </c>
      <c r="F1609" s="10">
        <f t="shared" si="291"/>
        <v>39.604700000000001</v>
      </c>
      <c r="H1609" s="13">
        <v>44588</v>
      </c>
      <c r="I1609" s="29">
        <v>44986</v>
      </c>
      <c r="J1609" s="17">
        <v>0.8327142911598362</v>
      </c>
      <c r="L1609" s="40" t="str">
        <f t="shared" si="296"/>
        <v>4458944986</v>
      </c>
      <c r="M1609" s="53">
        <f t="shared" si="297"/>
        <v>44986</v>
      </c>
      <c r="N1609" s="8">
        <f>VLOOKUP(B1609,Assumptions!$B$6:$D$2000,3,FALSE)</f>
        <v>0.71230000000000004</v>
      </c>
      <c r="O1609" s="54">
        <f t="shared" si="298"/>
        <v>37.360164567807736</v>
      </c>
      <c r="P1609" s="31">
        <f>Assumptions!$I$15</f>
        <v>0.941864596537063</v>
      </c>
      <c r="Q1609" s="10">
        <f t="shared" si="299"/>
        <v>35.150102206543309</v>
      </c>
    </row>
    <row r="1610" spans="2:17" x14ac:dyDescent="0.25">
      <c r="B1610" s="13">
        <v>44589</v>
      </c>
      <c r="C1610" s="16">
        <v>45017</v>
      </c>
      <c r="D1610" s="14">
        <v>17.690999999999999</v>
      </c>
      <c r="E1610" s="18">
        <v>2654</v>
      </c>
      <c r="F1610" s="10">
        <f t="shared" si="291"/>
        <v>27.999700000000001</v>
      </c>
      <c r="H1610" s="13">
        <v>44588</v>
      </c>
      <c r="I1610" s="29">
        <v>45017</v>
      </c>
      <c r="J1610" s="17">
        <v>0.6112123220070742</v>
      </c>
      <c r="L1610" s="40" t="str">
        <f t="shared" si="296"/>
        <v>4458945017</v>
      </c>
      <c r="M1610" s="53">
        <f t="shared" si="297"/>
        <v>45017</v>
      </c>
      <c r="N1610" s="8">
        <f>VLOOKUP(B1610,Assumptions!$B$6:$D$2000,3,FALSE)</f>
        <v>0.71230000000000004</v>
      </c>
      <c r="O1610" s="54">
        <f t="shared" si="298"/>
        <v>22.728305779346293</v>
      </c>
      <c r="P1610" s="31">
        <f>Assumptions!$I$15</f>
        <v>0.941864596537063</v>
      </c>
      <c r="Q1610" s="10">
        <f t="shared" si="299"/>
        <v>21.368872432161794</v>
      </c>
    </row>
    <row r="1611" spans="2:17" x14ac:dyDescent="0.25">
      <c r="B1611" s="13">
        <v>44589</v>
      </c>
      <c r="C1611" s="16">
        <v>45047</v>
      </c>
      <c r="D1611" s="14">
        <v>15.739000000000001</v>
      </c>
      <c r="E1611" s="18">
        <v>2754</v>
      </c>
      <c r="F1611" s="10">
        <f t="shared" si="291"/>
        <v>29.0547</v>
      </c>
      <c r="H1611" s="13">
        <v>44588</v>
      </c>
      <c r="I1611" s="29">
        <v>45047</v>
      </c>
      <c r="J1611" s="17">
        <v>0.53627539702238125</v>
      </c>
      <c r="L1611" s="40" t="str">
        <f t="shared" si="296"/>
        <v>4458945047</v>
      </c>
      <c r="M1611" s="53">
        <f t="shared" si="297"/>
        <v>45047</v>
      </c>
      <c r="N1611" s="8">
        <f>VLOOKUP(B1611,Assumptions!$B$6:$D$2000,3,FALSE)</f>
        <v>0.71230000000000004</v>
      </c>
      <c r="O1611" s="54">
        <f t="shared" si="298"/>
        <v>20.230472413944572</v>
      </c>
      <c r="P1611" s="31">
        <f>Assumptions!$I$15</f>
        <v>0.941864596537063</v>
      </c>
      <c r="Q1611" s="10">
        <f t="shared" si="299"/>
        <v>19.016251617240886</v>
      </c>
    </row>
    <row r="1612" spans="2:17" x14ac:dyDescent="0.25">
      <c r="B1612" s="13">
        <v>44589</v>
      </c>
      <c r="C1612" s="16">
        <v>45078</v>
      </c>
      <c r="D1612" s="14">
        <v>15.663</v>
      </c>
      <c r="E1612" s="18">
        <v>2654</v>
      </c>
      <c r="F1612" s="10">
        <f t="shared" si="291"/>
        <v>27.999700000000001</v>
      </c>
      <c r="H1612" s="13">
        <v>44588</v>
      </c>
      <c r="I1612" s="29">
        <v>45078</v>
      </c>
      <c r="J1612" s="17">
        <v>0.55216877015215982</v>
      </c>
      <c r="L1612" s="40" t="str">
        <f t="shared" si="296"/>
        <v>4458945078</v>
      </c>
      <c r="M1612" s="53">
        <f t="shared" si="297"/>
        <v>45078</v>
      </c>
      <c r="N1612" s="8">
        <f>VLOOKUP(B1612,Assumptions!$B$6:$D$2000,3,FALSE)</f>
        <v>0.71230000000000004</v>
      </c>
      <c r="O1612" s="54">
        <f t="shared" si="298"/>
        <v>20.10818865240342</v>
      </c>
      <c r="P1612" s="31">
        <f>Assumptions!$I$15</f>
        <v>0.941864596537063</v>
      </c>
      <c r="Q1612" s="10">
        <f t="shared" si="299"/>
        <v>18.901076871513897</v>
      </c>
    </row>
    <row r="1613" spans="2:17" x14ac:dyDescent="0.25">
      <c r="B1613" s="13">
        <v>44589</v>
      </c>
      <c r="C1613" s="16">
        <v>45108</v>
      </c>
      <c r="D1613" s="14">
        <v>15.321999999999999</v>
      </c>
      <c r="E1613" s="18">
        <v>2591</v>
      </c>
      <c r="F1613" s="10">
        <f t="shared" si="291"/>
        <v>27.335049999999999</v>
      </c>
      <c r="H1613" s="13">
        <v>44588</v>
      </c>
      <c r="I1613" s="29">
        <v>45108</v>
      </c>
      <c r="J1613" s="17">
        <v>0.54082627248865389</v>
      </c>
      <c r="L1613" s="40" t="str">
        <f t="shared" si="296"/>
        <v>4458945108</v>
      </c>
      <c r="M1613" s="53">
        <f t="shared" si="297"/>
        <v>45108</v>
      </c>
      <c r="N1613" s="8">
        <f>VLOOKUP(B1613,Assumptions!$B$6:$D$2000,3,FALSE)</f>
        <v>0.71230000000000004</v>
      </c>
      <c r="O1613" s="54">
        <f t="shared" si="298"/>
        <v>19.669508930101401</v>
      </c>
      <c r="P1613" s="31">
        <f>Assumptions!$I$15</f>
        <v>0.941864596537063</v>
      </c>
      <c r="Q1613" s="10">
        <f t="shared" si="299"/>
        <v>18.487899971858912</v>
      </c>
    </row>
    <row r="1614" spans="2:17" x14ac:dyDescent="0.25">
      <c r="B1614" s="13">
        <v>44589</v>
      </c>
      <c r="C1614" s="16">
        <v>45139</v>
      </c>
      <c r="D1614" s="14">
        <v>15.551</v>
      </c>
      <c r="E1614" s="18">
        <v>2591</v>
      </c>
      <c r="F1614" s="10">
        <f t="shared" ref="F1614:F1668" si="300">E1614*10000*mmbtu_gj/1000000</f>
        <v>27.335049999999999</v>
      </c>
      <c r="H1614" s="13">
        <v>44588</v>
      </c>
      <c r="I1614" s="29">
        <v>45139</v>
      </c>
      <c r="J1614" s="17">
        <v>0.57302205388445637</v>
      </c>
      <c r="L1614" s="40" t="str">
        <f t="shared" si="296"/>
        <v>4458945139</v>
      </c>
      <c r="M1614" s="53">
        <f t="shared" si="297"/>
        <v>45139</v>
      </c>
      <c r="N1614" s="8">
        <f>VLOOKUP(B1614,Assumptions!$B$6:$D$2000,3,FALSE)</f>
        <v>0.71230000000000004</v>
      </c>
      <c r="O1614" s="54">
        <f t="shared" si="298"/>
        <v>19.931398980694066</v>
      </c>
      <c r="P1614" s="31">
        <f>Assumptions!$I$15</f>
        <v>0.941864596537063</v>
      </c>
      <c r="Q1614" s="10">
        <f t="shared" si="299"/>
        <v>18.734564938697446</v>
      </c>
    </row>
    <row r="1615" spans="2:17" x14ac:dyDescent="0.25">
      <c r="B1615" s="13">
        <v>44589</v>
      </c>
      <c r="C1615" s="16">
        <v>45170</v>
      </c>
      <c r="D1615" s="14">
        <v>15.731999999999999</v>
      </c>
      <c r="E1615" s="18">
        <v>2591</v>
      </c>
      <c r="F1615" s="10">
        <f t="shared" si="300"/>
        <v>27.335049999999999</v>
      </c>
      <c r="H1615" s="13">
        <v>44588</v>
      </c>
      <c r="I1615" s="29">
        <v>45170</v>
      </c>
      <c r="J1615" s="17">
        <v>0.65311776825170775</v>
      </c>
      <c r="L1615" s="40" t="str">
        <f t="shared" si="296"/>
        <v>4458945170</v>
      </c>
      <c r="M1615" s="53">
        <f t="shared" si="297"/>
        <v>45170</v>
      </c>
      <c r="N1615" s="8">
        <f>VLOOKUP(B1615,Assumptions!$B$6:$D$2000,3,FALSE)</f>
        <v>0.71230000000000004</v>
      </c>
      <c r="O1615" s="54">
        <f t="shared" si="298"/>
        <v>20.06567368606775</v>
      </c>
      <c r="P1615" s="31">
        <f>Assumptions!$I$15</f>
        <v>0.941864596537063</v>
      </c>
      <c r="Q1615" s="10">
        <f t="shared" si="299"/>
        <v>18.861033529899363</v>
      </c>
    </row>
    <row r="1616" spans="2:17" x14ac:dyDescent="0.25">
      <c r="B1616" s="13">
        <v>44589</v>
      </c>
      <c r="C1616" s="16">
        <v>45200</v>
      </c>
      <c r="D1616" s="14">
        <v>16.327000000000002</v>
      </c>
      <c r="E1616" s="18">
        <v>2143</v>
      </c>
      <c r="F1616" s="10">
        <f t="shared" si="300"/>
        <v>22.608650000000001</v>
      </c>
      <c r="H1616" s="13">
        <v>44588</v>
      </c>
      <c r="I1616" s="29">
        <v>45200</v>
      </c>
      <c r="J1616" s="17">
        <v>0.75500052726111921</v>
      </c>
      <c r="L1616" s="40" t="str">
        <f t="shared" si="296"/>
        <v>4458945200</v>
      </c>
      <c r="M1616" s="53">
        <f t="shared" si="297"/>
        <v>45200</v>
      </c>
      <c r="N1616" s="8">
        <f>VLOOKUP(B1616,Assumptions!$B$6:$D$2000,3,FALSE)</f>
        <v>0.71230000000000004</v>
      </c>
      <c r="O1616" s="54">
        <f t="shared" si="298"/>
        <v>20.721871505947135</v>
      </c>
      <c r="P1616" s="31">
        <f>Assumptions!$I$15</f>
        <v>0.941864596537063</v>
      </c>
      <c r="Q1616" s="10">
        <f t="shared" si="299"/>
        <v>19.47908302476856</v>
      </c>
    </row>
    <row r="1617" spans="2:17" x14ac:dyDescent="0.25">
      <c r="B1617" s="13">
        <v>44589</v>
      </c>
      <c r="C1617" s="16">
        <v>45231</v>
      </c>
      <c r="D1617" s="14">
        <v>16.8</v>
      </c>
      <c r="E1617" s="18">
        <v>2143</v>
      </c>
      <c r="F1617" s="10">
        <f t="shared" si="300"/>
        <v>22.608650000000001</v>
      </c>
      <c r="H1617" s="13">
        <v>44588</v>
      </c>
      <c r="I1617" s="29">
        <v>45231</v>
      </c>
      <c r="J1617" s="17">
        <v>0.8556439763469168</v>
      </c>
      <c r="L1617" s="40" t="str">
        <f t="shared" si="296"/>
        <v>4458945231</v>
      </c>
      <c r="M1617" s="53">
        <f t="shared" si="297"/>
        <v>45231</v>
      </c>
      <c r="N1617" s="8">
        <f>VLOOKUP(B1617,Assumptions!$B$6:$D$2000,3,FALSE)</f>
        <v>0.71230000000000004</v>
      </c>
      <c r="O1617" s="54">
        <f t="shared" si="298"/>
        <v>21.217371432976392</v>
      </c>
      <c r="P1617" s="31">
        <f>Assumptions!$I$15</f>
        <v>0.941864596537063</v>
      </c>
      <c r="Q1617" s="10">
        <f t="shared" si="299"/>
        <v>19.945776863624115</v>
      </c>
    </row>
    <row r="1618" spans="2:17" x14ac:dyDescent="0.25">
      <c r="B1618" s="13">
        <v>44589</v>
      </c>
      <c r="C1618" s="16">
        <v>45261</v>
      </c>
      <c r="D1618" s="14">
        <v>17.045000000000002</v>
      </c>
      <c r="E1618" s="18">
        <v>2143</v>
      </c>
      <c r="F1618" s="10">
        <f t="shared" si="300"/>
        <v>22.608650000000001</v>
      </c>
      <c r="H1618" s="13">
        <v>44588</v>
      </c>
      <c r="I1618" s="29">
        <v>45261</v>
      </c>
      <c r="J1618" s="17">
        <v>0.89358739382790797</v>
      </c>
      <c r="L1618" s="40" t="str">
        <f t="shared" si="296"/>
        <v>4458945261</v>
      </c>
      <c r="M1618" s="53">
        <f t="shared" si="297"/>
        <v>45261</v>
      </c>
      <c r="N1618" s="8">
        <f>VLOOKUP(B1618,Assumptions!$B$6:$D$2000,3,FALSE)</f>
        <v>0.71230000000000004</v>
      </c>
      <c r="O1618" s="54">
        <f t="shared" si="298"/>
        <v>21.492904443681333</v>
      </c>
      <c r="P1618" s="31">
        <f>Assumptions!$I$15</f>
        <v>0.941864596537063</v>
      </c>
      <c r="Q1618" s="10">
        <f t="shared" si="299"/>
        <v>20.205291651584368</v>
      </c>
    </row>
    <row r="1619" spans="2:17" x14ac:dyDescent="0.25">
      <c r="B1619" s="13">
        <v>44589</v>
      </c>
      <c r="C1619" s="16">
        <v>45292</v>
      </c>
      <c r="D1619" s="14">
        <v>17.007000000000001</v>
      </c>
      <c r="E1619" s="18">
        <v>1409</v>
      </c>
      <c r="F1619" s="10">
        <f t="shared" si="300"/>
        <v>14.86495</v>
      </c>
      <c r="H1619" s="13">
        <v>44588</v>
      </c>
      <c r="I1619" s="29">
        <v>45292</v>
      </c>
      <c r="J1619" s="17">
        <v>0.85233838944261542</v>
      </c>
      <c r="L1619" s="40" t="str">
        <f t="shared" si="296"/>
        <v>4458945292</v>
      </c>
      <c r="M1619" s="53">
        <f t="shared" si="297"/>
        <v>45292</v>
      </c>
      <c r="N1619" s="8">
        <f>VLOOKUP(B1619,Assumptions!$B$6:$D$2000,3,FALSE)</f>
        <v>0.71230000000000004</v>
      </c>
      <c r="O1619" s="54">
        <f t="shared" si="298"/>
        <v>21.497227938009221</v>
      </c>
      <c r="P1619" s="31">
        <f>Assumptions!$I$15</f>
        <v>0.941864596537063</v>
      </c>
      <c r="Q1619" s="10">
        <f t="shared" si="299"/>
        <v>20.209363797825134</v>
      </c>
    </row>
    <row r="1620" spans="2:17" x14ac:dyDescent="0.25">
      <c r="B1620" s="13">
        <v>44589</v>
      </c>
      <c r="C1620" s="16">
        <v>45323</v>
      </c>
      <c r="D1620" s="14">
        <v>16.829999999999998</v>
      </c>
      <c r="E1620" s="18">
        <v>1409</v>
      </c>
      <c r="F1620" s="10">
        <f t="shared" si="300"/>
        <v>14.86495</v>
      </c>
      <c r="H1620" s="13">
        <v>44588</v>
      </c>
      <c r="I1620" s="29">
        <v>45323</v>
      </c>
      <c r="J1620" s="17">
        <v>0.74177626917718886</v>
      </c>
      <c r="L1620" s="40" t="str">
        <f t="shared" si="296"/>
        <v>4458945323</v>
      </c>
      <c r="M1620" s="53">
        <f t="shared" si="297"/>
        <v>45323</v>
      </c>
      <c r="N1620" s="8">
        <f>VLOOKUP(B1620,Assumptions!$B$6:$D$2000,3,FALSE)</f>
        <v>0.71230000000000004</v>
      </c>
      <c r="O1620" s="54">
        <f t="shared" si="298"/>
        <v>21.408818147770166</v>
      </c>
      <c r="P1620" s="31">
        <f>Assumptions!$I$15</f>
        <v>0.941864596537063</v>
      </c>
      <c r="Q1620" s="10">
        <f t="shared" si="299"/>
        <v>20.126093746411701</v>
      </c>
    </row>
    <row r="1621" spans="2:17" x14ac:dyDescent="0.25">
      <c r="B1621" s="13">
        <v>44606</v>
      </c>
      <c r="C1621" s="16">
        <v>44621</v>
      </c>
      <c r="D1621" s="14">
        <v>24.827000000000002</v>
      </c>
      <c r="E1621" s="18">
        <v>12167</v>
      </c>
      <c r="F1621" s="10">
        <f t="shared" si="300"/>
        <v>128.36184999999998</v>
      </c>
      <c r="H1621" s="13">
        <v>44602</v>
      </c>
      <c r="I1621" s="29" t="s">
        <v>62</v>
      </c>
      <c r="J1621" s="17">
        <v>0.7146097240788154</v>
      </c>
      <c r="L1621" s="40" t="str">
        <f t="shared" ref="L1621:L1644" si="301">B1621&amp;M1621</f>
        <v>4460644621</v>
      </c>
      <c r="M1621" s="53">
        <f t="shared" ref="M1621:M1644" si="302">IF(C1621="",NA(),C1621)</f>
        <v>44621</v>
      </c>
      <c r="N1621" s="8">
        <f>VLOOKUP(B1621,Assumptions!$B$6:$D$2000,3,FALSE)</f>
        <v>0.71401999999999999</v>
      </c>
      <c r="O1621" s="54">
        <f t="shared" ref="O1621:O1644" si="303">(D1621-J1621)/N1621/mmbtu_gj</f>
        <v>32.009392220246845</v>
      </c>
      <c r="P1621" s="31">
        <f>Assumptions!$I$15</f>
        <v>0.941864596537063</v>
      </c>
      <c r="Q1621" s="10">
        <f t="shared" ref="Q1621:Q1644" si="304">(O1621-opex_2020)*P1621-transport_2020</f>
        <v>30.110399168246197</v>
      </c>
    </row>
    <row r="1622" spans="2:17" x14ac:dyDescent="0.25">
      <c r="B1622" s="13">
        <v>44606</v>
      </c>
      <c r="C1622" s="16">
        <v>44652</v>
      </c>
      <c r="D1622" s="14">
        <v>26.963999999999999</v>
      </c>
      <c r="E1622" s="18">
        <v>8743</v>
      </c>
      <c r="F1622" s="10">
        <f t="shared" si="300"/>
        <v>92.238650000000007</v>
      </c>
      <c r="H1622" s="13">
        <v>44602</v>
      </c>
      <c r="I1622" s="29" t="s">
        <v>63</v>
      </c>
      <c r="J1622" s="17">
        <v>0.71154446286383255</v>
      </c>
      <c r="L1622" s="40" t="str">
        <f t="shared" si="301"/>
        <v>4460644652</v>
      </c>
      <c r="M1622" s="53">
        <f t="shared" si="302"/>
        <v>44652</v>
      </c>
      <c r="N1622" s="8">
        <f>VLOOKUP(B1622,Assumptions!$B$6:$D$2000,3,FALSE)</f>
        <v>0.71401999999999999</v>
      </c>
      <c r="O1622" s="54">
        <f t="shared" si="303"/>
        <v>34.850346084184672</v>
      </c>
      <c r="P1622" s="31">
        <f>Assumptions!$I$15</f>
        <v>0.941864596537063</v>
      </c>
      <c r="Q1622" s="10">
        <f t="shared" si="304"/>
        <v>32.786193033084409</v>
      </c>
    </row>
    <row r="1623" spans="2:17" x14ac:dyDescent="0.25">
      <c r="B1623" s="13">
        <v>44606</v>
      </c>
      <c r="C1623" s="16">
        <v>44682</v>
      </c>
      <c r="D1623" s="14">
        <v>26.864999999999998</v>
      </c>
      <c r="E1623" s="18">
        <v>7031</v>
      </c>
      <c r="F1623" s="10">
        <f t="shared" si="300"/>
        <v>74.177049999999994</v>
      </c>
      <c r="H1623" s="13">
        <v>44602</v>
      </c>
      <c r="I1623" s="29" t="s">
        <v>64</v>
      </c>
      <c r="J1623" s="17">
        <v>0.71832896006090774</v>
      </c>
      <c r="L1623" s="40" t="str">
        <f t="shared" si="301"/>
        <v>4460644682</v>
      </c>
      <c r="M1623" s="53">
        <f t="shared" si="302"/>
        <v>44682</v>
      </c>
      <c r="N1623" s="8">
        <f>VLOOKUP(B1623,Assumptions!$B$6:$D$2000,3,FALSE)</f>
        <v>0.71401999999999999</v>
      </c>
      <c r="O1623" s="54">
        <f t="shared" si="303"/>
        <v>34.709916312484097</v>
      </c>
      <c r="P1623" s="31">
        <f>Assumptions!$I$15</f>
        <v>0.941864596537063</v>
      </c>
      <c r="Q1623" s="10">
        <f t="shared" si="304"/>
        <v>32.653927202819858</v>
      </c>
    </row>
    <row r="1624" spans="2:17" x14ac:dyDescent="0.25">
      <c r="B1624" s="13">
        <v>44606</v>
      </c>
      <c r="C1624" s="16">
        <v>44713</v>
      </c>
      <c r="D1624" s="14">
        <v>26.989000000000001</v>
      </c>
      <c r="E1624" s="18">
        <v>5906</v>
      </c>
      <c r="F1624" s="10">
        <f t="shared" si="300"/>
        <v>62.308300000000003</v>
      </c>
      <c r="H1624" s="13">
        <v>44602</v>
      </c>
      <c r="I1624" s="29" t="s">
        <v>65</v>
      </c>
      <c r="J1624" s="17">
        <v>0.74588561407239329</v>
      </c>
      <c r="L1624" s="40" t="str">
        <f t="shared" si="301"/>
        <v>4460644713</v>
      </c>
      <c r="M1624" s="53">
        <f t="shared" si="302"/>
        <v>44713</v>
      </c>
      <c r="N1624" s="8">
        <f>VLOOKUP(B1624,Assumptions!$B$6:$D$2000,3,FALSE)</f>
        <v>0.71401999999999999</v>
      </c>
      <c r="O1624" s="54">
        <f t="shared" si="303"/>
        <v>34.837945630749665</v>
      </c>
      <c r="P1624" s="31">
        <f>Assumptions!$I$15</f>
        <v>0.941864596537063</v>
      </c>
      <c r="Q1624" s="10">
        <f t="shared" si="304"/>
        <v>32.774513485012967</v>
      </c>
    </row>
    <row r="1625" spans="2:17" x14ac:dyDescent="0.25">
      <c r="B1625" s="13">
        <v>44606</v>
      </c>
      <c r="C1625" s="16">
        <v>44743</v>
      </c>
      <c r="D1625" s="14">
        <v>27.108000000000001</v>
      </c>
      <c r="E1625" s="18">
        <v>6977</v>
      </c>
      <c r="F1625" s="10">
        <f t="shared" si="300"/>
        <v>73.607349999999997</v>
      </c>
      <c r="H1625" s="13">
        <v>44602</v>
      </c>
      <c r="I1625" s="29" t="s">
        <v>66</v>
      </c>
      <c r="J1625" s="17">
        <v>0.75394449811573272</v>
      </c>
      <c r="L1625" s="40" t="str">
        <f t="shared" si="301"/>
        <v>4460644743</v>
      </c>
      <c r="M1625" s="53">
        <f t="shared" si="302"/>
        <v>44743</v>
      </c>
      <c r="N1625" s="8">
        <f>VLOOKUP(B1625,Assumptions!$B$6:$D$2000,3,FALSE)</f>
        <v>0.71401999999999999</v>
      </c>
      <c r="O1625" s="54">
        <f t="shared" si="303"/>
        <v>34.985220855369548</v>
      </c>
      <c r="P1625" s="31">
        <f>Assumptions!$I$15</f>
        <v>0.941864596537063</v>
      </c>
      <c r="Q1625" s="10">
        <f t="shared" si="304"/>
        <v>32.913226805029481</v>
      </c>
    </row>
    <row r="1626" spans="2:17" x14ac:dyDescent="0.25">
      <c r="B1626" s="13">
        <v>44606</v>
      </c>
      <c r="C1626" s="16">
        <v>44774</v>
      </c>
      <c r="D1626" s="14">
        <v>27.062999999999999</v>
      </c>
      <c r="E1626" s="18">
        <v>5194</v>
      </c>
      <c r="F1626" s="10">
        <f t="shared" si="300"/>
        <v>54.796700000000001</v>
      </c>
      <c r="H1626" s="13">
        <v>44602</v>
      </c>
      <c r="I1626" s="29" t="s">
        <v>67</v>
      </c>
      <c r="J1626" s="17">
        <v>0.80463349247447691</v>
      </c>
      <c r="L1626" s="40" t="str">
        <f t="shared" si="301"/>
        <v>4460644774</v>
      </c>
      <c r="M1626" s="53">
        <f t="shared" si="302"/>
        <v>44774</v>
      </c>
      <c r="N1626" s="8">
        <f>VLOOKUP(B1626,Assumptions!$B$6:$D$2000,3,FALSE)</f>
        <v>0.71401999999999999</v>
      </c>
      <c r="O1626" s="54">
        <f t="shared" si="303"/>
        <v>34.858192944965801</v>
      </c>
      <c r="P1626" s="31">
        <f>Assumptions!$I$15</f>
        <v>0.941864596537063</v>
      </c>
      <c r="Q1626" s="10">
        <f t="shared" si="304"/>
        <v>32.793583713448108</v>
      </c>
    </row>
    <row r="1627" spans="2:17" x14ac:dyDescent="0.25">
      <c r="B1627" s="13">
        <v>44606</v>
      </c>
      <c r="C1627" s="16">
        <v>44805</v>
      </c>
      <c r="D1627" s="14">
        <v>27.19</v>
      </c>
      <c r="E1627" s="18">
        <v>5687</v>
      </c>
      <c r="F1627" s="10">
        <f t="shared" si="300"/>
        <v>59.99785</v>
      </c>
      <c r="H1627" s="13">
        <v>44602</v>
      </c>
      <c r="I1627" s="29" t="s">
        <v>68</v>
      </c>
      <c r="J1627" s="17">
        <v>0.86179441192429729</v>
      </c>
      <c r="L1627" s="40" t="str">
        <f t="shared" si="301"/>
        <v>4460644805</v>
      </c>
      <c r="M1627" s="53">
        <f t="shared" si="302"/>
        <v>44805</v>
      </c>
      <c r="N1627" s="8">
        <f>VLOOKUP(B1627,Assumptions!$B$6:$D$2000,3,FALSE)</f>
        <v>0.71401999999999999</v>
      </c>
      <c r="O1627" s="54">
        <f t="shared" si="303"/>
        <v>34.950904886670912</v>
      </c>
      <c r="P1627" s="31">
        <f>Assumptions!$I$15</f>
        <v>0.941864596537063</v>
      </c>
      <c r="Q1627" s="10">
        <f t="shared" si="304"/>
        <v>32.880905809016362</v>
      </c>
    </row>
    <row r="1628" spans="2:17" x14ac:dyDescent="0.25">
      <c r="B1628" s="13">
        <v>44606</v>
      </c>
      <c r="C1628" s="16">
        <v>44835</v>
      </c>
      <c r="D1628" s="14">
        <v>27.266999999999999</v>
      </c>
      <c r="E1628" s="18">
        <v>4266</v>
      </c>
      <c r="F1628" s="10">
        <f t="shared" si="300"/>
        <v>45.006300000000003</v>
      </c>
      <c r="H1628" s="13">
        <v>44602</v>
      </c>
      <c r="I1628" s="29" t="s">
        <v>69</v>
      </c>
      <c r="J1628" s="17">
        <v>0.97167249838802172</v>
      </c>
      <c r="L1628" s="40" t="str">
        <f t="shared" si="301"/>
        <v>4460644835</v>
      </c>
      <c r="M1628" s="53">
        <f t="shared" si="302"/>
        <v>44835</v>
      </c>
      <c r="N1628" s="8">
        <f>VLOOKUP(B1628,Assumptions!$B$6:$D$2000,3,FALSE)</f>
        <v>0.71401999999999999</v>
      </c>
      <c r="O1628" s="54">
        <f t="shared" si="303"/>
        <v>34.907258962188699</v>
      </c>
      <c r="P1628" s="31">
        <f>Assumptions!$I$15</f>
        <v>0.941864596537063</v>
      </c>
      <c r="Q1628" s="10">
        <f t="shared" si="304"/>
        <v>32.839797257963433</v>
      </c>
    </row>
    <row r="1629" spans="2:17" x14ac:dyDescent="0.25">
      <c r="B1629" s="13">
        <v>44606</v>
      </c>
      <c r="C1629" s="16">
        <v>44866</v>
      </c>
      <c r="D1629" s="14">
        <v>27.905999999999999</v>
      </c>
      <c r="E1629" s="18">
        <v>5182</v>
      </c>
      <c r="F1629" s="10">
        <f t="shared" si="300"/>
        <v>54.670099999999998</v>
      </c>
      <c r="H1629" s="13">
        <v>44602</v>
      </c>
      <c r="I1629" s="29" t="s">
        <v>70</v>
      </c>
      <c r="J1629" s="17">
        <v>1.1119927149551025</v>
      </c>
      <c r="L1629" s="40" t="str">
        <f t="shared" si="301"/>
        <v>4460644866</v>
      </c>
      <c r="M1629" s="53">
        <f t="shared" si="302"/>
        <v>44866</v>
      </c>
      <c r="N1629" s="8">
        <f>VLOOKUP(B1629,Assumptions!$B$6:$D$2000,3,FALSE)</f>
        <v>0.71401999999999999</v>
      </c>
      <c r="O1629" s="54">
        <f t="shared" si="303"/>
        <v>35.569260389569045</v>
      </c>
      <c r="P1629" s="31">
        <f>Assumptions!$I$15</f>
        <v>0.941864596537063</v>
      </c>
      <c r="Q1629" s="10">
        <f t="shared" si="304"/>
        <v>33.463312965269985</v>
      </c>
    </row>
    <row r="1630" spans="2:17" x14ac:dyDescent="0.25">
      <c r="B1630" s="13">
        <v>44606</v>
      </c>
      <c r="C1630" s="16">
        <v>44896</v>
      </c>
      <c r="D1630" s="14">
        <v>28.478000000000002</v>
      </c>
      <c r="E1630" s="18">
        <v>4585</v>
      </c>
      <c r="F1630" s="10">
        <f t="shared" si="300"/>
        <v>48.371749999999999</v>
      </c>
      <c r="H1630" s="13">
        <v>44602</v>
      </c>
      <c r="I1630" s="29" t="s">
        <v>71</v>
      </c>
      <c r="J1630" s="17">
        <v>1.1392395202876977</v>
      </c>
      <c r="L1630" s="40" t="str">
        <f t="shared" si="301"/>
        <v>4460644896</v>
      </c>
      <c r="M1630" s="53">
        <f t="shared" si="302"/>
        <v>44896</v>
      </c>
      <c r="N1630" s="8">
        <f>VLOOKUP(B1630,Assumptions!$B$6:$D$2000,3,FALSE)</f>
        <v>0.71401999999999999</v>
      </c>
      <c r="O1630" s="54">
        <f t="shared" si="303"/>
        <v>36.292424641300428</v>
      </c>
      <c r="P1630" s="31">
        <f>Assumptions!$I$15</f>
        <v>0.941864596537063</v>
      </c>
      <c r="Q1630" s="10">
        <f t="shared" si="304"/>
        <v>34.14443577145699</v>
      </c>
    </row>
    <row r="1631" spans="2:17" x14ac:dyDescent="0.25">
      <c r="B1631" s="13">
        <v>44606</v>
      </c>
      <c r="C1631" s="16">
        <v>44927</v>
      </c>
      <c r="D1631" s="14">
        <v>28.565000000000001</v>
      </c>
      <c r="E1631" s="18">
        <v>4506</v>
      </c>
      <c r="F1631" s="10">
        <f t="shared" si="300"/>
        <v>47.5383</v>
      </c>
      <c r="H1631" s="13">
        <v>44602</v>
      </c>
      <c r="I1631" s="29" t="s">
        <v>72</v>
      </c>
      <c r="J1631" s="17">
        <v>1.1021784154588292</v>
      </c>
      <c r="L1631" s="40" t="str">
        <f t="shared" si="301"/>
        <v>4460644927</v>
      </c>
      <c r="M1631" s="53">
        <f t="shared" si="302"/>
        <v>44927</v>
      </c>
      <c r="N1631" s="8">
        <f>VLOOKUP(B1631,Assumptions!$B$6:$D$2000,3,FALSE)</f>
        <v>0.71401999999999999</v>
      </c>
      <c r="O1631" s="54">
        <f t="shared" si="303"/>
        <v>36.45711675677726</v>
      </c>
      <c r="P1631" s="31">
        <f>Assumptions!$I$15</f>
        <v>0.941864596537063</v>
      </c>
      <c r="Q1631" s="10">
        <f t="shared" si="304"/>
        <v>34.299553444353414</v>
      </c>
    </row>
    <row r="1632" spans="2:17" x14ac:dyDescent="0.25">
      <c r="B1632" s="13">
        <v>44606</v>
      </c>
      <c r="C1632" s="16">
        <v>44958</v>
      </c>
      <c r="D1632" s="14">
        <v>28.454999999999998</v>
      </c>
      <c r="E1632" s="18">
        <v>4026</v>
      </c>
      <c r="F1632" s="10">
        <f t="shared" si="300"/>
        <v>42.474299999999999</v>
      </c>
      <c r="H1632" s="13">
        <v>44602</v>
      </c>
      <c r="I1632" s="29" t="s">
        <v>73</v>
      </c>
      <c r="J1632" s="17">
        <v>0.95609607340729941</v>
      </c>
      <c r="L1632" s="40" t="str">
        <f t="shared" si="301"/>
        <v>4460644958</v>
      </c>
      <c r="M1632" s="53">
        <f t="shared" si="302"/>
        <v>44958</v>
      </c>
      <c r="N1632" s="8">
        <f>VLOOKUP(B1632,Assumptions!$B$6:$D$2000,3,FALSE)</f>
        <v>0.71401999999999999</v>
      </c>
      <c r="O1632" s="54">
        <f t="shared" si="303"/>
        <v>36.505016356349763</v>
      </c>
      <c r="P1632" s="31">
        <f>Assumptions!$I$15</f>
        <v>0.941864596537063</v>
      </c>
      <c r="Q1632" s="10">
        <f t="shared" si="304"/>
        <v>34.344668381379059</v>
      </c>
    </row>
    <row r="1633" spans="2:17" x14ac:dyDescent="0.25">
      <c r="B1633" s="13">
        <v>44606</v>
      </c>
      <c r="C1633" s="16">
        <v>44986</v>
      </c>
      <c r="D1633" s="14">
        <v>26.16</v>
      </c>
      <c r="E1633" s="18">
        <v>3959</v>
      </c>
      <c r="F1633" s="10">
        <f t="shared" si="300"/>
        <v>41.767449999999997</v>
      </c>
      <c r="H1633" s="13">
        <v>44602</v>
      </c>
      <c r="I1633" s="29" t="s">
        <v>74</v>
      </c>
      <c r="J1633" s="17">
        <v>0.82202098145429248</v>
      </c>
      <c r="L1633" s="40" t="str">
        <f t="shared" si="301"/>
        <v>4460644986</v>
      </c>
      <c r="M1633" s="53">
        <f t="shared" si="302"/>
        <v>44986</v>
      </c>
      <c r="N1633" s="8">
        <f>VLOOKUP(B1633,Assumptions!$B$6:$D$2000,3,FALSE)</f>
        <v>0.71401999999999999</v>
      </c>
      <c r="O1633" s="54">
        <f t="shared" si="303"/>
        <v>33.636371143301318</v>
      </c>
      <c r="P1633" s="31">
        <f>Assumptions!$I$15</f>
        <v>0.941864596537063</v>
      </c>
      <c r="Q1633" s="10">
        <f t="shared" si="304"/>
        <v>31.642793015183205</v>
      </c>
    </row>
    <row r="1634" spans="2:17" x14ac:dyDescent="0.25">
      <c r="B1634" s="13">
        <v>44606</v>
      </c>
      <c r="C1634" s="16">
        <v>45017</v>
      </c>
      <c r="D1634" s="14">
        <v>18.43</v>
      </c>
      <c r="E1634" s="18">
        <v>2718</v>
      </c>
      <c r="F1634" s="10">
        <f t="shared" si="300"/>
        <v>28.674900000000001</v>
      </c>
      <c r="H1634" s="13">
        <v>44602</v>
      </c>
      <c r="I1634" s="29" t="s">
        <v>75</v>
      </c>
      <c r="J1634" s="17">
        <v>0.6324281470183708</v>
      </c>
      <c r="L1634" s="40" t="str">
        <f t="shared" si="301"/>
        <v>4460645017</v>
      </c>
      <c r="M1634" s="53">
        <f t="shared" si="302"/>
        <v>45017</v>
      </c>
      <c r="N1634" s="8">
        <f>VLOOKUP(B1634,Assumptions!$B$6:$D$2000,3,FALSE)</f>
        <v>0.71401999999999999</v>
      </c>
      <c r="O1634" s="54">
        <f t="shared" si="303"/>
        <v>23.626419923163343</v>
      </c>
      <c r="P1634" s="31">
        <f>Assumptions!$I$15</f>
        <v>0.941864596537063</v>
      </c>
      <c r="Q1634" s="10">
        <f t="shared" si="304"/>
        <v>22.214774347872268</v>
      </c>
    </row>
    <row r="1635" spans="2:17" x14ac:dyDescent="0.25">
      <c r="B1635" s="13">
        <v>44606</v>
      </c>
      <c r="C1635" s="16">
        <v>45047</v>
      </c>
      <c r="D1635" s="14">
        <v>16.864999999999998</v>
      </c>
      <c r="E1635" s="18">
        <v>2878</v>
      </c>
      <c r="F1635" s="10">
        <f t="shared" si="300"/>
        <v>30.3629</v>
      </c>
      <c r="H1635" s="13">
        <v>44602</v>
      </c>
      <c r="I1635" s="29" t="s">
        <v>76</v>
      </c>
      <c r="J1635" s="17">
        <v>0.56087110029605936</v>
      </c>
      <c r="L1635" s="40" t="str">
        <f t="shared" si="301"/>
        <v>4460645047</v>
      </c>
      <c r="M1635" s="53">
        <f t="shared" si="302"/>
        <v>45047</v>
      </c>
      <c r="N1635" s="8">
        <f>VLOOKUP(B1635,Assumptions!$B$6:$D$2000,3,FALSE)</f>
        <v>0.71401999999999999</v>
      </c>
      <c r="O1635" s="54">
        <f t="shared" si="303"/>
        <v>21.643862378971345</v>
      </c>
      <c r="P1635" s="31">
        <f>Assumptions!$I$15</f>
        <v>0.941864596537063</v>
      </c>
      <c r="Q1635" s="10">
        <f t="shared" si="304"/>
        <v>20.347473586400362</v>
      </c>
    </row>
    <row r="1636" spans="2:17" x14ac:dyDescent="0.25">
      <c r="B1636" s="13">
        <v>44606</v>
      </c>
      <c r="C1636" s="16">
        <v>45078</v>
      </c>
      <c r="D1636" s="14">
        <v>16.988</v>
      </c>
      <c r="E1636" s="18">
        <v>2902</v>
      </c>
      <c r="F1636" s="10">
        <f t="shared" si="300"/>
        <v>30.616099999999999</v>
      </c>
      <c r="H1636" s="13">
        <v>44602</v>
      </c>
      <c r="I1636" s="29" t="s">
        <v>77</v>
      </c>
      <c r="J1636" s="17">
        <v>0.581796764919708</v>
      </c>
      <c r="L1636" s="40" t="str">
        <f t="shared" si="301"/>
        <v>4460645078</v>
      </c>
      <c r="M1636" s="53">
        <f t="shared" si="302"/>
        <v>45078</v>
      </c>
      <c r="N1636" s="8">
        <f>VLOOKUP(B1636,Assumptions!$B$6:$D$2000,3,FALSE)</f>
        <v>0.71401999999999999</v>
      </c>
      <c r="O1636" s="54">
        <f t="shared" si="303"/>
        <v>21.779366880984377</v>
      </c>
      <c r="P1636" s="31">
        <f>Assumptions!$I$15</f>
        <v>0.941864596537063</v>
      </c>
      <c r="Q1636" s="10">
        <f t="shared" si="304"/>
        <v>20.47510047951782</v>
      </c>
    </row>
    <row r="1637" spans="2:17" x14ac:dyDescent="0.25">
      <c r="B1637" s="13">
        <v>44606</v>
      </c>
      <c r="C1637" s="16">
        <v>45108</v>
      </c>
      <c r="D1637" s="14">
        <v>16.742999999999999</v>
      </c>
      <c r="E1637" s="18">
        <v>2684</v>
      </c>
      <c r="F1637" s="10">
        <f t="shared" si="300"/>
        <v>28.316199999999998</v>
      </c>
      <c r="H1637" s="13">
        <v>44602</v>
      </c>
      <c r="I1637" s="29" t="s">
        <v>78</v>
      </c>
      <c r="J1637" s="17">
        <v>0.57225678408650649</v>
      </c>
      <c r="L1637" s="40" t="str">
        <f t="shared" si="301"/>
        <v>4460645108</v>
      </c>
      <c r="M1637" s="53">
        <f t="shared" si="302"/>
        <v>45108</v>
      </c>
      <c r="N1637" s="8">
        <f>VLOOKUP(B1637,Assumptions!$B$6:$D$2000,3,FALSE)</f>
        <v>0.71401999999999999</v>
      </c>
      <c r="O1637" s="54">
        <f t="shared" si="303"/>
        <v>21.46679180985079</v>
      </c>
      <c r="P1637" s="31">
        <f>Assumptions!$I$15</f>
        <v>0.941864596537063</v>
      </c>
      <c r="Q1637" s="10">
        <f t="shared" si="304"/>
        <v>20.180697086257041</v>
      </c>
    </row>
    <row r="1638" spans="2:17" x14ac:dyDescent="0.25">
      <c r="B1638" s="13">
        <v>44606</v>
      </c>
      <c r="C1638" s="16">
        <v>45139</v>
      </c>
      <c r="D1638" s="14">
        <v>17.006</v>
      </c>
      <c r="E1638" s="18">
        <v>2650</v>
      </c>
      <c r="F1638" s="10">
        <f t="shared" si="300"/>
        <v>27.9575</v>
      </c>
      <c r="H1638" s="13">
        <v>44602</v>
      </c>
      <c r="I1638" s="29" t="s">
        <v>79</v>
      </c>
      <c r="J1638" s="17">
        <v>0.60535382389746117</v>
      </c>
      <c r="L1638" s="40" t="str">
        <f t="shared" si="301"/>
        <v>4460645139</v>
      </c>
      <c r="M1638" s="53">
        <f t="shared" si="302"/>
        <v>45139</v>
      </c>
      <c r="N1638" s="8">
        <f>VLOOKUP(B1638,Assumptions!$B$6:$D$2000,3,FALSE)</f>
        <v>0.71401999999999999</v>
      </c>
      <c r="O1638" s="54">
        <f t="shared" si="303"/>
        <v>21.771989840451507</v>
      </c>
      <c r="P1638" s="31">
        <f>Assumptions!$I$15</f>
        <v>0.941864596537063</v>
      </c>
      <c r="Q1638" s="10">
        <f t="shared" si="304"/>
        <v>20.468152306212694</v>
      </c>
    </row>
    <row r="1639" spans="2:17" x14ac:dyDescent="0.25">
      <c r="B1639" s="13">
        <v>44606</v>
      </c>
      <c r="C1639" s="16">
        <v>45170</v>
      </c>
      <c r="D1639" s="14">
        <v>17.224</v>
      </c>
      <c r="E1639" s="18">
        <v>2650</v>
      </c>
      <c r="F1639" s="10">
        <f t="shared" si="300"/>
        <v>27.9575</v>
      </c>
      <c r="H1639" s="13">
        <v>44602</v>
      </c>
      <c r="I1639" s="29" t="s">
        <v>80</v>
      </c>
      <c r="J1639" s="17">
        <v>0.68635079667986498</v>
      </c>
      <c r="L1639" s="40" t="str">
        <f t="shared" si="301"/>
        <v>4460645170</v>
      </c>
      <c r="M1639" s="53">
        <f t="shared" si="302"/>
        <v>45170</v>
      </c>
      <c r="N1639" s="8">
        <f>VLOOKUP(B1639,Assumptions!$B$6:$D$2000,3,FALSE)</f>
        <v>0.71401999999999999</v>
      </c>
      <c r="O1639" s="54">
        <f t="shared" si="303"/>
        <v>21.953862462094847</v>
      </c>
      <c r="P1639" s="31">
        <f>Assumptions!$I$15</f>
        <v>0.941864596537063</v>
      </c>
      <c r="Q1639" s="10">
        <f t="shared" si="304"/>
        <v>20.639451689617935</v>
      </c>
    </row>
    <row r="1640" spans="2:17" x14ac:dyDescent="0.25">
      <c r="B1640" s="13">
        <v>44606</v>
      </c>
      <c r="C1640" s="16">
        <v>45200</v>
      </c>
      <c r="D1640" s="14">
        <v>17.079000000000001</v>
      </c>
      <c r="E1640" s="18">
        <v>2134</v>
      </c>
      <c r="F1640" s="10">
        <f t="shared" si="300"/>
        <v>22.5137</v>
      </c>
      <c r="H1640" s="13">
        <v>44602</v>
      </c>
      <c r="I1640" s="29" t="s">
        <v>81</v>
      </c>
      <c r="J1640" s="17">
        <v>0.77632861156040855</v>
      </c>
      <c r="L1640" s="40" t="str">
        <f t="shared" si="301"/>
        <v>4460645200</v>
      </c>
      <c r="M1640" s="53">
        <f t="shared" si="302"/>
        <v>45200</v>
      </c>
      <c r="N1640" s="8">
        <f>VLOOKUP(B1640,Assumptions!$B$6:$D$2000,3,FALSE)</f>
        <v>0.71401999999999999</v>
      </c>
      <c r="O1640" s="54">
        <f t="shared" si="303"/>
        <v>21.641927521033494</v>
      </c>
      <c r="P1640" s="31">
        <f>Assumptions!$I$15</f>
        <v>0.941864596537063</v>
      </c>
      <c r="Q1640" s="10">
        <f t="shared" si="304"/>
        <v>20.345651212209372</v>
      </c>
    </row>
    <row r="1641" spans="2:17" x14ac:dyDescent="0.25">
      <c r="B1641" s="13">
        <v>44606</v>
      </c>
      <c r="C1641" s="16">
        <v>45231</v>
      </c>
      <c r="D1641" s="14">
        <v>17.603999999999999</v>
      </c>
      <c r="E1641" s="18">
        <v>2134</v>
      </c>
      <c r="F1641" s="10">
        <f t="shared" si="300"/>
        <v>22.5137</v>
      </c>
      <c r="H1641" s="13">
        <v>44602</v>
      </c>
      <c r="I1641" s="29" t="s">
        <v>82</v>
      </c>
      <c r="J1641" s="17">
        <v>0.87746021575348587</v>
      </c>
      <c r="L1641" s="40" t="str">
        <f t="shared" si="301"/>
        <v>4460645231</v>
      </c>
      <c r="M1641" s="53">
        <f t="shared" si="302"/>
        <v>45231</v>
      </c>
      <c r="N1641" s="8">
        <f>VLOOKUP(B1641,Assumptions!$B$6:$D$2000,3,FALSE)</f>
        <v>0.71401999999999999</v>
      </c>
      <c r="O1641" s="54">
        <f t="shared" si="303"/>
        <v>22.204616229033523</v>
      </c>
      <c r="P1641" s="31">
        <f>Assumptions!$I$15</f>
        <v>0.941864596537063</v>
      </c>
      <c r="Q1641" s="10">
        <f t="shared" si="304"/>
        <v>20.875627785145781</v>
      </c>
    </row>
    <row r="1642" spans="2:17" x14ac:dyDescent="0.25">
      <c r="B1642" s="13">
        <v>44606</v>
      </c>
      <c r="C1642" s="16">
        <v>45261</v>
      </c>
      <c r="D1642" s="14">
        <v>17.850000000000001</v>
      </c>
      <c r="E1642" s="18">
        <v>2134</v>
      </c>
      <c r="F1642" s="10">
        <f t="shared" si="300"/>
        <v>22.5137</v>
      </c>
      <c r="H1642" s="13">
        <v>44602</v>
      </c>
      <c r="I1642" s="29" t="s">
        <v>83</v>
      </c>
      <c r="J1642" s="17">
        <v>0.91499052992660823</v>
      </c>
      <c r="L1642" s="40" t="str">
        <f t="shared" si="301"/>
        <v>4460645261</v>
      </c>
      <c r="M1642" s="53">
        <f t="shared" si="302"/>
        <v>45261</v>
      </c>
      <c r="N1642" s="8">
        <f>VLOOKUP(B1642,Assumptions!$B$6:$D$2000,3,FALSE)</f>
        <v>0.71401999999999999</v>
      </c>
      <c r="O1642" s="54">
        <f t="shared" si="303"/>
        <v>22.481361415359071</v>
      </c>
      <c r="P1642" s="31">
        <f>Assumptions!$I$15</f>
        <v>0.941864596537063</v>
      </c>
      <c r="Q1642" s="10">
        <f t="shared" si="304"/>
        <v>21.136284278407867</v>
      </c>
    </row>
    <row r="1643" spans="2:17" x14ac:dyDescent="0.25">
      <c r="B1643" s="13">
        <v>44606</v>
      </c>
      <c r="C1643" s="16">
        <v>45292</v>
      </c>
      <c r="D1643" s="14">
        <v>18.478000000000002</v>
      </c>
      <c r="E1643" s="18">
        <v>1424</v>
      </c>
      <c r="F1643" s="10">
        <f t="shared" si="300"/>
        <v>15.023199999999999</v>
      </c>
      <c r="H1643" s="13">
        <v>44602</v>
      </c>
      <c r="I1643" s="29" t="s">
        <v>85</v>
      </c>
      <c r="J1643" s="17">
        <v>0.88613462477746141</v>
      </c>
      <c r="L1643" s="40" t="str">
        <f t="shared" si="301"/>
        <v>4460645292</v>
      </c>
      <c r="M1643" s="53">
        <f t="shared" si="302"/>
        <v>45292</v>
      </c>
      <c r="N1643" s="8">
        <f>VLOOKUP(B1643,Assumptions!$B$6:$D$2000,3,FALSE)</f>
        <v>0.71401999999999999</v>
      </c>
      <c r="O1643" s="54">
        <f t="shared" si="303"/>
        <v>23.353342917794386</v>
      </c>
      <c r="P1643" s="31">
        <f>Assumptions!$I$15</f>
        <v>0.941864596537063</v>
      </c>
      <c r="Q1643" s="10">
        <f t="shared" si="304"/>
        <v>21.957572784386887</v>
      </c>
    </row>
    <row r="1644" spans="2:17" x14ac:dyDescent="0.25">
      <c r="B1644" s="13">
        <v>44606</v>
      </c>
      <c r="C1644" s="16">
        <v>45323</v>
      </c>
      <c r="D1644" s="14">
        <v>18.303000000000001</v>
      </c>
      <c r="E1644" s="18">
        <v>1424</v>
      </c>
      <c r="F1644" s="10">
        <f t="shared" si="300"/>
        <v>15.023199999999999</v>
      </c>
      <c r="H1644" s="13">
        <v>44602</v>
      </c>
      <c r="I1644" s="29" t="s">
        <v>86</v>
      </c>
      <c r="J1644" s="17">
        <v>0.77474629789629346</v>
      </c>
      <c r="L1644" s="40" t="str">
        <f t="shared" si="301"/>
        <v>4460645323</v>
      </c>
      <c r="M1644" s="53">
        <f t="shared" si="302"/>
        <v>45323</v>
      </c>
      <c r="N1644" s="8">
        <f>VLOOKUP(B1644,Assumptions!$B$6:$D$2000,3,FALSE)</f>
        <v>0.71401999999999999</v>
      </c>
      <c r="O1644" s="54">
        <f t="shared" si="303"/>
        <v>23.268897909591271</v>
      </c>
      <c r="P1644" s="31">
        <f>Assumptions!$I$15</f>
        <v>0.941864596537063</v>
      </c>
      <c r="Q1644" s="10">
        <f t="shared" si="304"/>
        <v>21.87803702080609</v>
      </c>
    </row>
    <row r="1645" spans="2:17" x14ac:dyDescent="0.25">
      <c r="B1645" s="13">
        <v>44617</v>
      </c>
      <c r="C1645" s="16">
        <v>44652</v>
      </c>
      <c r="D1645" s="14">
        <v>26.995000000000001</v>
      </c>
      <c r="E1645" s="18">
        <v>8824</v>
      </c>
      <c r="F1645" s="10">
        <f t="shared" si="300"/>
        <v>93.093199999999996</v>
      </c>
      <c r="H1645" s="13">
        <v>44616</v>
      </c>
      <c r="I1645" s="29" t="s">
        <v>63</v>
      </c>
      <c r="J1645" s="17">
        <v>0.89363026066788542</v>
      </c>
      <c r="L1645" s="40" t="str">
        <f t="shared" ref="L1645:L1692" si="305">B1645&amp;M1645</f>
        <v>4461744652</v>
      </c>
      <c r="M1645" s="53">
        <f t="shared" ref="M1645:M1692" si="306">IF(C1645="",NA(),C1645)</f>
        <v>44652</v>
      </c>
      <c r="N1645" s="8">
        <f>VLOOKUP(B1645,Assumptions!$B$6:$D$2000,3,FALSE)</f>
        <v>0.72096000000000005</v>
      </c>
      <c r="O1645" s="54">
        <f t="shared" ref="O1645:O1692" si="307">(D1645-J1645)/N1645/mmbtu_gj</f>
        <v>34.316237827357249</v>
      </c>
      <c r="P1645" s="31">
        <f>Assumptions!$I$15</f>
        <v>0.941864596537063</v>
      </c>
      <c r="Q1645" s="39">
        <f t="shared" ref="Q1645:Q1667" si="308">(O1645-opex_2020)*P1645-transport_2020</f>
        <v>32.283135375260535</v>
      </c>
    </row>
    <row r="1646" spans="2:17" x14ac:dyDescent="0.25">
      <c r="B1646" s="13">
        <v>44617</v>
      </c>
      <c r="C1646" s="16">
        <v>44682</v>
      </c>
      <c r="D1646" s="14">
        <v>29.946000000000002</v>
      </c>
      <c r="E1646" s="18">
        <v>7886</v>
      </c>
      <c r="F1646" s="10">
        <f t="shared" si="300"/>
        <v>83.197299999999998</v>
      </c>
      <c r="H1646" s="13">
        <v>44616</v>
      </c>
      <c r="I1646" s="29" t="s">
        <v>64</v>
      </c>
      <c r="J1646" s="17">
        <v>0.89753401321023907</v>
      </c>
      <c r="L1646" s="40" t="str">
        <f t="shared" si="305"/>
        <v>4461744682</v>
      </c>
      <c r="M1646" s="53">
        <f t="shared" si="306"/>
        <v>44682</v>
      </c>
      <c r="N1646" s="8">
        <f>VLOOKUP(B1646,Assumptions!$B$6:$D$2000,3,FALSE)</f>
        <v>0.72096000000000005</v>
      </c>
      <c r="O1646" s="54">
        <f t="shared" si="307"/>
        <v>38.190871869089975</v>
      </c>
      <c r="P1646" s="31">
        <f>Assumptions!$I$15</f>
        <v>0.941864596537063</v>
      </c>
      <c r="Q1646" s="39">
        <f t="shared" si="308"/>
        <v>35.932516003705899</v>
      </c>
    </row>
    <row r="1647" spans="2:17" x14ac:dyDescent="0.25">
      <c r="B1647" s="13">
        <v>44617</v>
      </c>
      <c r="C1647" s="16">
        <v>44713</v>
      </c>
      <c r="D1647" s="14">
        <v>30.076000000000001</v>
      </c>
      <c r="E1647" s="18">
        <v>6795</v>
      </c>
      <c r="F1647" s="10">
        <f t="shared" si="300"/>
        <v>71.687250000000006</v>
      </c>
      <c r="H1647" s="13">
        <v>44616</v>
      </c>
      <c r="I1647" s="29" t="s">
        <v>65</v>
      </c>
      <c r="J1647" s="17">
        <v>0.91492903201147691</v>
      </c>
      <c r="L1647" s="40" t="str">
        <f t="shared" si="305"/>
        <v>4461744713</v>
      </c>
      <c r="M1647" s="53">
        <f t="shared" si="306"/>
        <v>44713</v>
      </c>
      <c r="N1647" s="8">
        <f>VLOOKUP(B1647,Assumptions!$B$6:$D$2000,3,FALSE)</f>
        <v>0.72096000000000005</v>
      </c>
      <c r="O1647" s="54">
        <f t="shared" si="307"/>
        <v>38.338916946951876</v>
      </c>
      <c r="P1647" s="31">
        <f>Assumptions!$I$15</f>
        <v>0.941864596537063</v>
      </c>
      <c r="Q1647" s="39">
        <f t="shared" si="308"/>
        <v>36.071954421235596</v>
      </c>
    </row>
    <row r="1648" spans="2:17" x14ac:dyDescent="0.25">
      <c r="B1648" s="13">
        <v>44617</v>
      </c>
      <c r="C1648" s="16">
        <v>44743</v>
      </c>
      <c r="D1648" s="14">
        <v>30.414999999999999</v>
      </c>
      <c r="E1648" s="18">
        <v>7268</v>
      </c>
      <c r="F1648" s="10">
        <f t="shared" si="300"/>
        <v>76.677400000000006</v>
      </c>
      <c r="H1648" s="13">
        <v>44616</v>
      </c>
      <c r="I1648" s="29" t="s">
        <v>66</v>
      </c>
      <c r="J1648" s="17">
        <v>0.92227460554930585</v>
      </c>
      <c r="L1648" s="40" t="str">
        <f t="shared" si="305"/>
        <v>4461744743</v>
      </c>
      <c r="M1648" s="53">
        <f t="shared" si="306"/>
        <v>44743</v>
      </c>
      <c r="N1648" s="8">
        <f>VLOOKUP(B1648,Assumptions!$B$6:$D$2000,3,FALSE)</f>
        <v>0.72096000000000005</v>
      </c>
      <c r="O1648" s="54">
        <f t="shared" si="307"/>
        <v>38.774952767624598</v>
      </c>
      <c r="P1648" s="31">
        <f>Assumptions!$I$15</f>
        <v>0.941864596537063</v>
      </c>
      <c r="Q1648" s="39">
        <f t="shared" si="308"/>
        <v>36.482641123549215</v>
      </c>
    </row>
    <row r="1649" spans="2:20" x14ac:dyDescent="0.25">
      <c r="B1649" s="13">
        <v>44617</v>
      </c>
      <c r="C1649" s="16">
        <v>44774</v>
      </c>
      <c r="D1649" s="14">
        <v>30.254000000000001</v>
      </c>
      <c r="E1649" s="18">
        <v>5549</v>
      </c>
      <c r="F1649" s="10">
        <f t="shared" si="300"/>
        <v>58.54195</v>
      </c>
      <c r="H1649" s="13">
        <v>44616</v>
      </c>
      <c r="I1649" s="29" t="s">
        <v>67</v>
      </c>
      <c r="J1649" s="17">
        <v>0.97081407087134663</v>
      </c>
      <c r="L1649" s="40" t="str">
        <f t="shared" si="305"/>
        <v>4461744774</v>
      </c>
      <c r="M1649" s="53">
        <f t="shared" si="306"/>
        <v>44774</v>
      </c>
      <c r="N1649" s="8">
        <f>VLOOKUP(B1649,Assumptions!$B$6:$D$2000,3,FALSE)</f>
        <v>0.72096000000000005</v>
      </c>
      <c r="O1649" s="54">
        <f t="shared" si="307"/>
        <v>38.499465074908883</v>
      </c>
      <c r="P1649" s="31">
        <f>Assumptions!$I$15</f>
        <v>0.941864596537063</v>
      </c>
      <c r="Q1649" s="39">
        <f t="shared" si="308"/>
        <v>36.223169018998604</v>
      </c>
    </row>
    <row r="1650" spans="2:20" x14ac:dyDescent="0.25">
      <c r="B1650" s="13">
        <v>44617</v>
      </c>
      <c r="C1650" s="16">
        <v>44805</v>
      </c>
      <c r="D1650" s="14">
        <v>30.672999999999998</v>
      </c>
      <c r="E1650" s="18">
        <v>5788</v>
      </c>
      <c r="F1650" s="10">
        <f t="shared" si="300"/>
        <v>61.063400000000001</v>
      </c>
      <c r="H1650" s="13">
        <v>44616</v>
      </c>
      <c r="I1650" s="29" t="s">
        <v>68</v>
      </c>
      <c r="J1650" s="17">
        <v>1.0282379900302161</v>
      </c>
      <c r="L1650" s="40" t="str">
        <f t="shared" si="305"/>
        <v>4461744805</v>
      </c>
      <c r="M1650" s="53">
        <f t="shared" si="306"/>
        <v>44805</v>
      </c>
      <c r="N1650" s="8">
        <f>VLOOKUP(B1650,Assumptions!$B$6:$D$2000,3,FALSE)</f>
        <v>0.72096000000000005</v>
      </c>
      <c r="O1650" s="54">
        <f t="shared" si="307"/>
        <v>38.974839773889926</v>
      </c>
      <c r="P1650" s="31">
        <f>Assumptions!$I$15</f>
        <v>0.941864596537063</v>
      </c>
      <c r="Q1650" s="39">
        <f t="shared" si="308"/>
        <v>36.670907618058308</v>
      </c>
    </row>
    <row r="1651" spans="2:20" x14ac:dyDescent="0.25">
      <c r="B1651" s="13">
        <v>44617</v>
      </c>
      <c r="C1651" s="16">
        <v>44835</v>
      </c>
      <c r="D1651" s="14">
        <v>30.536000000000001</v>
      </c>
      <c r="E1651" s="18">
        <v>4847</v>
      </c>
      <c r="F1651" s="10">
        <f t="shared" si="300"/>
        <v>51.135849999999998</v>
      </c>
      <c r="H1651" s="13">
        <v>44616</v>
      </c>
      <c r="I1651" s="29" t="s">
        <v>69</v>
      </c>
      <c r="J1651" s="17">
        <v>1.1327163331687276</v>
      </c>
      <c r="L1651" s="40" t="str">
        <f t="shared" si="305"/>
        <v>4461744835</v>
      </c>
      <c r="M1651" s="53">
        <f t="shared" si="306"/>
        <v>44835</v>
      </c>
      <c r="N1651" s="8">
        <f>VLOOKUP(B1651,Assumptions!$B$6:$D$2000,3,FALSE)</f>
        <v>0.72096000000000005</v>
      </c>
      <c r="O1651" s="54">
        <f t="shared" si="307"/>
        <v>38.657361099933205</v>
      </c>
      <c r="P1651" s="31">
        <f>Assumptions!$I$15</f>
        <v>0.941864596537063</v>
      </c>
      <c r="Q1651" s="39">
        <f t="shared" si="308"/>
        <v>36.371885694902943</v>
      </c>
    </row>
    <row r="1652" spans="2:20" x14ac:dyDescent="0.25">
      <c r="B1652" s="13">
        <v>44617</v>
      </c>
      <c r="C1652" s="16">
        <v>44866</v>
      </c>
      <c r="D1652" s="14">
        <v>31.414999999999999</v>
      </c>
      <c r="E1652" s="18">
        <v>5678</v>
      </c>
      <c r="F1652" s="10">
        <f t="shared" si="300"/>
        <v>59.902900000000002</v>
      </c>
      <c r="H1652" s="13">
        <v>44616</v>
      </c>
      <c r="I1652" s="29" t="s">
        <v>70</v>
      </c>
      <c r="J1652" s="17">
        <v>1.2745987720257554</v>
      </c>
      <c r="L1652" s="40" t="str">
        <f t="shared" si="305"/>
        <v>4461744866</v>
      </c>
      <c r="M1652" s="53">
        <f t="shared" si="306"/>
        <v>44866</v>
      </c>
      <c r="N1652" s="8">
        <f>VLOOKUP(B1652,Assumptions!$B$6:$D$2000,3,FALSE)</f>
        <v>0.72096000000000005</v>
      </c>
      <c r="O1652" s="54">
        <f t="shared" si="307"/>
        <v>39.626471218962195</v>
      </c>
      <c r="P1652" s="31">
        <f>Assumptions!$I$15</f>
        <v>0.941864596537063</v>
      </c>
      <c r="Q1652" s="39">
        <f t="shared" si="308"/>
        <v>37.284656206162168</v>
      </c>
    </row>
    <row r="1653" spans="2:20" x14ac:dyDescent="0.25">
      <c r="B1653" s="13">
        <v>44617</v>
      </c>
      <c r="C1653" s="16">
        <v>44896</v>
      </c>
      <c r="D1653" s="14">
        <v>31.635999999999999</v>
      </c>
      <c r="E1653" s="18">
        <v>5062</v>
      </c>
      <c r="F1653" s="10">
        <f t="shared" si="300"/>
        <v>53.4041</v>
      </c>
      <c r="H1653" s="13">
        <v>44616</v>
      </c>
      <c r="I1653" s="29" t="s">
        <v>71</v>
      </c>
      <c r="J1653" s="17">
        <v>1.3112849408813361</v>
      </c>
      <c r="L1653" s="40" t="str">
        <f t="shared" si="305"/>
        <v>4461744896</v>
      </c>
      <c r="M1653" s="53">
        <f t="shared" si="306"/>
        <v>44896</v>
      </c>
      <c r="N1653" s="8">
        <f>VLOOKUP(B1653,Assumptions!$B$6:$D$2000,3,FALSE)</f>
        <v>0.72096000000000005</v>
      </c>
      <c r="O1653" s="54">
        <f t="shared" si="307"/>
        <v>39.868794029128438</v>
      </c>
      <c r="P1653" s="31">
        <f>Assumptions!$I$15</f>
        <v>0.941864596537063</v>
      </c>
      <c r="Q1653" s="39">
        <f t="shared" si="308"/>
        <v>37.512891481991119</v>
      </c>
    </row>
    <row r="1654" spans="2:20" x14ac:dyDescent="0.25">
      <c r="B1654" s="13">
        <v>44617</v>
      </c>
      <c r="C1654" s="16">
        <v>44927</v>
      </c>
      <c r="D1654" s="14">
        <v>31.702000000000002</v>
      </c>
      <c r="E1654" s="18">
        <v>3976</v>
      </c>
      <c r="F1654" s="10">
        <f t="shared" si="300"/>
        <v>41.946800000000003</v>
      </c>
      <c r="H1654" s="13">
        <v>44616</v>
      </c>
      <c r="I1654" s="29" t="s">
        <v>72</v>
      </c>
      <c r="J1654" s="17">
        <v>1.2680728485585178</v>
      </c>
      <c r="L1654" s="40" t="str">
        <f t="shared" si="305"/>
        <v>4461744927</v>
      </c>
      <c r="M1654" s="53">
        <f t="shared" si="306"/>
        <v>44927</v>
      </c>
      <c r="N1654" s="8">
        <f>VLOOKUP(B1654,Assumptions!$B$6:$D$2000,3,FALSE)</f>
        <v>0.72096000000000005</v>
      </c>
      <c r="O1654" s="54">
        <f t="shared" si="307"/>
        <v>40.012378376279607</v>
      </c>
      <c r="P1654" s="31">
        <f>Assumptions!$I$15</f>
        <v>0.941864596537063</v>
      </c>
      <c r="Q1654" s="39">
        <f t="shared" si="308"/>
        <v>37.648128495189695</v>
      </c>
    </row>
    <row r="1655" spans="2:20" x14ac:dyDescent="0.25">
      <c r="B1655" s="13">
        <v>44617</v>
      </c>
      <c r="C1655" s="16">
        <v>44958</v>
      </c>
      <c r="D1655" s="14">
        <v>31.536000000000001</v>
      </c>
      <c r="E1655" s="18">
        <v>3457</v>
      </c>
      <c r="F1655" s="10">
        <f t="shared" si="300"/>
        <v>36.471350000000001</v>
      </c>
      <c r="H1655" s="13">
        <v>44616</v>
      </c>
      <c r="I1655" s="29" t="s">
        <v>73</v>
      </c>
      <c r="J1655" s="17">
        <v>1.1252511534551988</v>
      </c>
      <c r="L1655" s="40" t="str">
        <f t="shared" si="305"/>
        <v>4461744958</v>
      </c>
      <c r="M1655" s="53">
        <f t="shared" si="306"/>
        <v>44958</v>
      </c>
      <c r="N1655" s="8">
        <f>VLOOKUP(B1655,Assumptions!$B$6:$D$2000,3,FALSE)</f>
        <v>0.72096000000000005</v>
      </c>
      <c r="O1655" s="54">
        <f t="shared" si="307"/>
        <v>39.981905177699879</v>
      </c>
      <c r="P1655" s="31">
        <f>Assumptions!$I$15</f>
        <v>0.941864596537063</v>
      </c>
      <c r="Q1655" s="39">
        <f t="shared" si="308"/>
        <v>37.61942686830421</v>
      </c>
    </row>
    <row r="1656" spans="2:20" x14ac:dyDescent="0.25">
      <c r="B1656" s="13">
        <v>44617</v>
      </c>
      <c r="C1656" s="16">
        <v>44986</v>
      </c>
      <c r="D1656" s="14">
        <v>28.620999999999999</v>
      </c>
      <c r="E1656" s="18">
        <v>3434</v>
      </c>
      <c r="F1656" s="10">
        <f t="shared" si="300"/>
        <v>36.228700000000003</v>
      </c>
      <c r="H1656" s="13">
        <v>44616</v>
      </c>
      <c r="I1656" s="29" t="s">
        <v>74</v>
      </c>
      <c r="J1656" s="17">
        <v>0.98184121095819832</v>
      </c>
      <c r="L1656" s="40" t="str">
        <f t="shared" si="305"/>
        <v>4461744986</v>
      </c>
      <c r="M1656" s="53">
        <f t="shared" si="306"/>
        <v>44986</v>
      </c>
      <c r="N1656" s="8">
        <f>VLOOKUP(B1656,Assumptions!$B$6:$D$2000,3,FALSE)</f>
        <v>0.72096000000000005</v>
      </c>
      <c r="O1656" s="54">
        <f t="shared" si="307"/>
        <v>36.33801428143439</v>
      </c>
      <c r="P1656" s="31">
        <f>Assumptions!$I$15</f>
        <v>0.941864596537063</v>
      </c>
      <c r="Q1656" s="39">
        <f t="shared" si="308"/>
        <v>34.187375039468037</v>
      </c>
    </row>
    <row r="1657" spans="2:20" x14ac:dyDescent="0.25">
      <c r="B1657" s="13">
        <v>44617</v>
      </c>
      <c r="C1657" s="16">
        <v>45017</v>
      </c>
      <c r="D1657" s="14">
        <v>19.86</v>
      </c>
      <c r="E1657" s="18">
        <v>2494</v>
      </c>
      <c r="F1657" s="10">
        <f t="shared" si="300"/>
        <v>26.311699999999998</v>
      </c>
      <c r="H1657" s="13">
        <v>44616</v>
      </c>
      <c r="I1657" s="29" t="s">
        <v>75</v>
      </c>
      <c r="J1657" s="17">
        <v>0.70516262118095008</v>
      </c>
      <c r="L1657" s="40" t="str">
        <f t="shared" si="305"/>
        <v>4461745017</v>
      </c>
      <c r="M1657" s="53">
        <f t="shared" si="306"/>
        <v>45017</v>
      </c>
      <c r="N1657" s="8">
        <f>VLOOKUP(B1657,Assumptions!$B$6:$D$2000,3,FALSE)</f>
        <v>0.72096000000000005</v>
      </c>
      <c r="O1657" s="54">
        <f t="shared" si="307"/>
        <v>25.183427597877724</v>
      </c>
      <c r="P1657" s="31">
        <f>Assumptions!$I$15</f>
        <v>0.941864596537063</v>
      </c>
      <c r="Q1657" s="39">
        <f t="shared" si="308"/>
        <v>23.681264753222241</v>
      </c>
    </row>
    <row r="1658" spans="2:20" x14ac:dyDescent="0.25">
      <c r="B1658" s="13">
        <v>44617</v>
      </c>
      <c r="C1658" s="16">
        <v>45047</v>
      </c>
      <c r="D1658" s="14">
        <v>18.207000000000001</v>
      </c>
      <c r="E1658" s="18">
        <v>2649</v>
      </c>
      <c r="F1658" s="10">
        <f t="shared" si="300"/>
        <v>27.946950000000001</v>
      </c>
      <c r="H1658" s="13">
        <v>44616</v>
      </c>
      <c r="I1658" s="29" t="s">
        <v>76</v>
      </c>
      <c r="J1658" s="17">
        <v>0.62740902484056771</v>
      </c>
      <c r="L1658" s="40" t="str">
        <f t="shared" si="305"/>
        <v>4461745047</v>
      </c>
      <c r="M1658" s="53">
        <f t="shared" si="306"/>
        <v>45047</v>
      </c>
      <c r="N1658" s="8">
        <f>VLOOKUP(B1658,Assumptions!$B$6:$D$2000,3,FALSE)</f>
        <v>0.72096000000000005</v>
      </c>
      <c r="O1658" s="54">
        <f t="shared" si="307"/>
        <v>23.112404859817552</v>
      </c>
      <c r="P1658" s="31">
        <f>Assumptions!$I$15</f>
        <v>0.941864596537063</v>
      </c>
      <c r="Q1658" s="39">
        <f t="shared" si="308"/>
        <v>21.730641757620113</v>
      </c>
    </row>
    <row r="1659" spans="2:20" x14ac:dyDescent="0.25">
      <c r="B1659" s="13">
        <v>44617</v>
      </c>
      <c r="C1659" s="16">
        <v>45078</v>
      </c>
      <c r="D1659" s="14">
        <v>18.315000000000001</v>
      </c>
      <c r="E1659" s="18">
        <v>2683</v>
      </c>
      <c r="F1659" s="10">
        <f t="shared" si="300"/>
        <v>28.30565</v>
      </c>
      <c r="H1659" s="13">
        <v>44616</v>
      </c>
      <c r="I1659" s="29" t="s">
        <v>77</v>
      </c>
      <c r="J1659" s="17">
        <v>0.6499871026957007</v>
      </c>
      <c r="L1659" s="40" t="str">
        <f t="shared" si="305"/>
        <v>4461745078</v>
      </c>
      <c r="M1659" s="53">
        <f t="shared" si="306"/>
        <v>45078</v>
      </c>
      <c r="N1659" s="8">
        <f>VLOOKUP(B1659,Assumptions!$B$6:$D$2000,3,FALSE)</f>
        <v>0.72096000000000005</v>
      </c>
      <c r="O1659" s="54">
        <f t="shared" si="307"/>
        <v>23.224711571123049</v>
      </c>
      <c r="P1659" s="31">
        <f>Assumptions!$I$15</f>
        <v>0.941864596537063</v>
      </c>
      <c r="Q1659" s="39">
        <f t="shared" si="308"/>
        <v>21.836419472952269</v>
      </c>
    </row>
    <row r="1660" spans="2:20" x14ac:dyDescent="0.25">
      <c r="B1660" s="13">
        <v>44617</v>
      </c>
      <c r="C1660" s="16">
        <v>45108</v>
      </c>
      <c r="D1660" s="14">
        <v>17.934999999999999</v>
      </c>
      <c r="E1660" s="18">
        <v>2462</v>
      </c>
      <c r="F1660" s="10">
        <f t="shared" si="300"/>
        <v>25.9741</v>
      </c>
      <c r="H1660" s="13">
        <v>44616</v>
      </c>
      <c r="I1660" s="29" t="s">
        <v>78</v>
      </c>
      <c r="J1660" s="17">
        <v>0.63879470863101484</v>
      </c>
      <c r="L1660" s="40" t="str">
        <f t="shared" si="305"/>
        <v>4461745108</v>
      </c>
      <c r="M1660" s="53">
        <f t="shared" si="306"/>
        <v>45108</v>
      </c>
      <c r="N1660" s="8">
        <f>VLOOKUP(B1660,Assumptions!$B$6:$D$2000,3,FALSE)</f>
        <v>0.72096000000000005</v>
      </c>
      <c r="O1660" s="54">
        <f t="shared" si="307"/>
        <v>22.739829373590592</v>
      </c>
      <c r="P1660" s="31">
        <f>Assumptions!$I$15</f>
        <v>0.941864596537063</v>
      </c>
      <c r="Q1660" s="39">
        <f t="shared" si="308"/>
        <v>21.379726097605356</v>
      </c>
    </row>
    <row r="1661" spans="2:20" x14ac:dyDescent="0.25">
      <c r="B1661" s="13">
        <v>44617</v>
      </c>
      <c r="C1661" s="16">
        <v>45139</v>
      </c>
      <c r="D1661" s="14">
        <v>18.190999999999999</v>
      </c>
      <c r="E1661" s="18">
        <v>2418</v>
      </c>
      <c r="F1661" s="10">
        <f t="shared" si="300"/>
        <v>25.509899999999998</v>
      </c>
      <c r="H1661" s="13">
        <v>44616</v>
      </c>
      <c r="I1661" s="29" t="s">
        <v>79</v>
      </c>
      <c r="J1661" s="17">
        <v>0.67155369693350431</v>
      </c>
      <c r="L1661" s="40" t="str">
        <f t="shared" si="305"/>
        <v>4461745139</v>
      </c>
      <c r="M1661" s="53">
        <f t="shared" si="306"/>
        <v>45139</v>
      </c>
      <c r="N1661" s="8">
        <f>VLOOKUP(B1661,Assumptions!$B$6:$D$2000,3,FALSE)</f>
        <v>0.72096000000000005</v>
      </c>
      <c r="O1661" s="54">
        <f t="shared" si="307"/>
        <v>23.033330891968284</v>
      </c>
      <c r="P1661" s="31">
        <f>Assumptions!$I$15</f>
        <v>0.941864596537063</v>
      </c>
      <c r="Q1661" s="39">
        <f t="shared" si="308"/>
        <v>21.656164786795177</v>
      </c>
    </row>
    <row r="1662" spans="2:20" x14ac:dyDescent="0.25">
      <c r="B1662" s="13">
        <v>44617</v>
      </c>
      <c r="C1662" s="16">
        <v>45170</v>
      </c>
      <c r="D1662" s="14">
        <v>18.335000000000001</v>
      </c>
      <c r="E1662" s="18">
        <v>2418</v>
      </c>
      <c r="F1662" s="10">
        <f t="shared" si="300"/>
        <v>25.509899999999998</v>
      </c>
      <c r="H1662" s="13">
        <v>44616</v>
      </c>
      <c r="I1662" s="29" t="s">
        <v>80</v>
      </c>
      <c r="J1662" s="17">
        <v>0.75138641159170139</v>
      </c>
      <c r="L1662" s="40" t="str">
        <f t="shared" si="305"/>
        <v>4461745170</v>
      </c>
      <c r="M1662" s="53">
        <f t="shared" si="306"/>
        <v>45170</v>
      </c>
      <c r="N1662" s="8">
        <f>VLOOKUP(B1662,Assumptions!$B$6:$D$2000,3,FALSE)</f>
        <v>0.72096000000000005</v>
      </c>
      <c r="O1662" s="54">
        <f t="shared" si="307"/>
        <v>23.117693507666843</v>
      </c>
      <c r="P1662" s="31">
        <f>Assumptions!$I$15</f>
        <v>0.941864596537063</v>
      </c>
      <c r="Q1662" s="39">
        <f t="shared" si="308"/>
        <v>21.735622947792912</v>
      </c>
    </row>
    <row r="1663" spans="2:20" x14ac:dyDescent="0.25">
      <c r="B1663" s="13">
        <v>44617</v>
      </c>
      <c r="C1663" s="16">
        <v>45200</v>
      </c>
      <c r="D1663" s="14">
        <v>18.962</v>
      </c>
      <c r="E1663" s="18">
        <v>1784</v>
      </c>
      <c r="F1663" s="10">
        <f t="shared" si="300"/>
        <v>18.821200000000001</v>
      </c>
      <c r="H1663" s="13">
        <v>44616</v>
      </c>
      <c r="I1663" s="29" t="s">
        <v>81</v>
      </c>
      <c r="J1663" s="17">
        <v>0.85217996427631892</v>
      </c>
      <c r="L1663" s="40" t="str">
        <f t="shared" si="305"/>
        <v>4461745200</v>
      </c>
      <c r="M1663" s="53">
        <f t="shared" si="306"/>
        <v>45200</v>
      </c>
      <c r="N1663" s="8">
        <f>VLOOKUP(B1663,Assumptions!$B$6:$D$2000,3,FALSE)</f>
        <v>0.72096000000000005</v>
      </c>
      <c r="O1663" s="54">
        <f t="shared" si="307"/>
        <v>23.80951258738175</v>
      </c>
      <c r="P1663" s="31">
        <f>Assumptions!$I$15</f>
        <v>0.941864596537063</v>
      </c>
      <c r="Q1663" s="39">
        <f t="shared" si="308"/>
        <v>22.387222846185235</v>
      </c>
    </row>
    <row r="1664" spans="2:20" x14ac:dyDescent="0.25">
      <c r="B1664" s="13">
        <v>44617</v>
      </c>
      <c r="C1664" s="16">
        <v>45231</v>
      </c>
      <c r="D1664" s="14">
        <v>19.416</v>
      </c>
      <c r="E1664" s="18">
        <v>1784</v>
      </c>
      <c r="F1664" s="10">
        <f t="shared" si="300"/>
        <v>18.821200000000001</v>
      </c>
      <c r="H1664" s="13">
        <v>44616</v>
      </c>
      <c r="I1664" s="29" t="s">
        <v>82</v>
      </c>
      <c r="J1664" s="17">
        <v>0.95165915523790812</v>
      </c>
      <c r="L1664" s="40" t="str">
        <f t="shared" si="305"/>
        <v>4461745231</v>
      </c>
      <c r="M1664" s="53">
        <f t="shared" si="306"/>
        <v>45231</v>
      </c>
      <c r="N1664" s="8">
        <f>VLOOKUP(B1664,Assumptions!$B$6:$D$2000,3,FALSE)</f>
        <v>0.72096000000000005</v>
      </c>
      <c r="O1664" s="54">
        <f t="shared" si="307"/>
        <v>24.275611513193169</v>
      </c>
      <c r="P1664" s="31">
        <f>Assumptions!$I$15</f>
        <v>0.941864596537063</v>
      </c>
      <c r="Q1664" s="39">
        <f t="shared" si="308"/>
        <v>22.826224922890965</v>
      </c>
      <c r="T1664" s="1" t="s">
        <v>88</v>
      </c>
    </row>
    <row r="1665" spans="2:17" x14ac:dyDescent="0.25">
      <c r="B1665" s="13">
        <v>44617</v>
      </c>
      <c r="C1665" s="16">
        <v>45261</v>
      </c>
      <c r="D1665" s="14">
        <v>19.513000000000002</v>
      </c>
      <c r="E1665" s="18">
        <v>1784</v>
      </c>
      <c r="F1665" s="10">
        <f t="shared" si="300"/>
        <v>18.821200000000001</v>
      </c>
      <c r="H1665" s="13">
        <v>44616</v>
      </c>
      <c r="I1665" s="29" t="s">
        <v>83</v>
      </c>
      <c r="J1665" s="17">
        <v>0.98671084956379906</v>
      </c>
      <c r="L1665" s="40" t="str">
        <f t="shared" si="305"/>
        <v>4461745261</v>
      </c>
      <c r="M1665" s="53">
        <f t="shared" si="306"/>
        <v>45261</v>
      </c>
      <c r="N1665" s="8">
        <f>VLOOKUP(B1665,Assumptions!$B$6:$D$2000,3,FALSE)</f>
        <v>0.72096000000000005</v>
      </c>
      <c r="O1665" s="54">
        <f t="shared" si="307"/>
        <v>24.357056771114294</v>
      </c>
      <c r="P1665" s="31">
        <f>Assumptions!$I$15</f>
        <v>0.941864596537063</v>
      </c>
      <c r="Q1665" s="39">
        <f t="shared" si="308"/>
        <v>22.902935327882702</v>
      </c>
    </row>
    <row r="1666" spans="2:17" x14ac:dyDescent="0.25">
      <c r="B1666" s="13">
        <v>44617</v>
      </c>
      <c r="C1666" s="16">
        <v>45292</v>
      </c>
      <c r="D1666" s="14">
        <v>19.154</v>
      </c>
      <c r="E1666" s="18">
        <v>1406</v>
      </c>
      <c r="F1666" s="10">
        <f t="shared" si="300"/>
        <v>14.833299999999999</v>
      </c>
      <c r="H1666" s="13">
        <v>44616</v>
      </c>
      <c r="I1666" s="29" t="s">
        <v>85</v>
      </c>
      <c r="J1666" s="17">
        <v>0.95702873779891096</v>
      </c>
      <c r="L1666" s="40" t="str">
        <f t="shared" si="305"/>
        <v>4461745292</v>
      </c>
      <c r="M1666" s="53">
        <f t="shared" si="306"/>
        <v>45292</v>
      </c>
      <c r="N1666" s="8">
        <f>VLOOKUP(B1666,Assumptions!$B$6:$D$2000,3,FALSE)</f>
        <v>0.72096000000000005</v>
      </c>
      <c r="O1666" s="54">
        <f t="shared" si="307"/>
        <v>23.924092865911653</v>
      </c>
      <c r="P1666" s="31">
        <f>Assumptions!$I$15</f>
        <v>0.941864596537063</v>
      </c>
      <c r="Q1666" s="39">
        <f t="shared" si="308"/>
        <v>22.495141953993908</v>
      </c>
    </row>
    <row r="1667" spans="2:17" x14ac:dyDescent="0.25">
      <c r="B1667" s="13">
        <v>44617</v>
      </c>
      <c r="C1667" s="16">
        <v>45323</v>
      </c>
      <c r="D1667" s="14">
        <v>19.013999999999999</v>
      </c>
      <c r="E1667" s="18">
        <v>1406</v>
      </c>
      <c r="F1667" s="10">
        <f t="shared" si="300"/>
        <v>14.833299999999999</v>
      </c>
      <c r="H1667" s="13">
        <v>44616</v>
      </c>
      <c r="I1667" s="29" t="s">
        <v>86</v>
      </c>
      <c r="J1667" s="17">
        <v>0.845640410917743</v>
      </c>
      <c r="L1667" s="40" t="str">
        <f t="shared" si="305"/>
        <v>4461745323</v>
      </c>
      <c r="M1667" s="53">
        <f t="shared" si="306"/>
        <v>45323</v>
      </c>
      <c r="N1667" s="8">
        <f>VLOOKUP(B1667,Assumptions!$B$6:$D$2000,3,FALSE)</f>
        <v>0.72096000000000005</v>
      </c>
      <c r="O1667" s="54">
        <f t="shared" si="307"/>
        <v>23.886476258461936</v>
      </c>
      <c r="P1667" s="31">
        <f>Assumptions!$I$15</f>
        <v>0.941864596537063</v>
      </c>
      <c r="Q1667" s="39">
        <f t="shared" si="308"/>
        <v>22.459712203195185</v>
      </c>
    </row>
    <row r="1668" spans="2:17" x14ac:dyDescent="0.25">
      <c r="B1668" s="13">
        <v>44617</v>
      </c>
      <c r="C1668" s="16">
        <v>45352</v>
      </c>
      <c r="D1668" s="14">
        <v>18.323</v>
      </c>
      <c r="E1668" s="18">
        <v>1406</v>
      </c>
      <c r="F1668" s="10">
        <f t="shared" si="300"/>
        <v>14.833299999999999</v>
      </c>
      <c r="H1668" s="13">
        <v>44616</v>
      </c>
      <c r="I1668" s="29" t="s">
        <v>87</v>
      </c>
      <c r="J1668" s="17">
        <v>0.71656026224811575</v>
      </c>
      <c r="L1668" s="40" t="str">
        <f t="shared" si="305"/>
        <v>4461745352</v>
      </c>
      <c r="M1668" s="53">
        <f t="shared" si="306"/>
        <v>45352</v>
      </c>
      <c r="N1668" s="8">
        <f>VLOOKUP(B1668,Assumptions!$B$6:$D$2000,3,FALSE)</f>
        <v>0.72096000000000005</v>
      </c>
      <c r="O1668" s="54">
        <f t="shared" si="307"/>
        <v>23.147703716992254</v>
      </c>
      <c r="P1668" s="31">
        <f>Assumptions!$I$15</f>
        <v>0.941864596537063</v>
      </c>
      <c r="Q1668" s="39">
        <f t="shared" ref="Q1668:Q1692" si="309">(O1668-opex_2020)*P1668-transport_2020</f>
        <v>21.763888501491184</v>
      </c>
    </row>
    <row r="1669" spans="2:17" x14ac:dyDescent="0.25">
      <c r="B1669" s="13">
        <v>44635</v>
      </c>
      <c r="C1669" s="16">
        <v>44652</v>
      </c>
      <c r="D1669" s="14">
        <v>37.445</v>
      </c>
      <c r="E1669" s="18">
        <v>9228</v>
      </c>
      <c r="F1669" s="10">
        <f>E1669*10000*mmbtu_gj/1000000</f>
        <v>97.355400000000003</v>
      </c>
      <c r="H1669" s="13">
        <v>44630</v>
      </c>
      <c r="I1669" s="29">
        <v>44652</v>
      </c>
      <c r="J1669" s="17">
        <v>1.0986764581751147</v>
      </c>
      <c r="L1669" s="40" t="str">
        <f t="shared" si="305"/>
        <v>4463544652</v>
      </c>
      <c r="M1669" s="53">
        <f t="shared" si="306"/>
        <v>44652</v>
      </c>
      <c r="N1669" s="8">
        <f>VLOOKUP(B1669,Assumptions!$B$6:$D$2000,3,FALSE)</f>
        <v>0.72771999999999992</v>
      </c>
      <c r="O1669" s="54">
        <f t="shared" si="307"/>
        <v>47.341685687955206</v>
      </c>
      <c r="P1669" s="31">
        <f>Assumptions!$I$15</f>
        <v>0.941864596537063</v>
      </c>
      <c r="Q1669" s="39">
        <f t="shared" si="309"/>
        <v>44.551343569197179</v>
      </c>
    </row>
    <row r="1670" spans="2:17" x14ac:dyDescent="0.25">
      <c r="B1670" s="13">
        <v>44635</v>
      </c>
      <c r="C1670" s="16">
        <v>44682</v>
      </c>
      <c r="D1670" s="14">
        <v>35</v>
      </c>
      <c r="E1670" s="18">
        <v>7645</v>
      </c>
      <c r="F1670" s="10">
        <f t="shared" ref="F1670:F1692" si="310">E1670*10000*mmbtu_gj/1000000</f>
        <v>80.654750000000007</v>
      </c>
      <c r="H1670" s="13">
        <v>44630</v>
      </c>
      <c r="I1670" s="29">
        <v>44682</v>
      </c>
      <c r="J1670" s="17">
        <v>1.0714609921533313</v>
      </c>
      <c r="L1670" s="40" t="str">
        <f t="shared" si="305"/>
        <v>4463544682</v>
      </c>
      <c r="M1670" s="53">
        <f t="shared" si="306"/>
        <v>44682</v>
      </c>
      <c r="N1670" s="8">
        <f>VLOOKUP(B1670,Assumptions!$B$6:$D$2000,3,FALSE)</f>
        <v>0.72771999999999992</v>
      </c>
      <c r="O1670" s="54">
        <f t="shared" si="307"/>
        <v>44.192481468246953</v>
      </c>
      <c r="P1670" s="31">
        <f>Assumptions!$I$15</f>
        <v>0.941864596537063</v>
      </c>
      <c r="Q1670" s="39">
        <f t="shared" si="309"/>
        <v>41.585219607388851</v>
      </c>
    </row>
    <row r="1671" spans="2:17" x14ac:dyDescent="0.25">
      <c r="B1671" s="13">
        <v>44635</v>
      </c>
      <c r="C1671" s="16">
        <v>44713</v>
      </c>
      <c r="D1671" s="14">
        <v>33.896999999999998</v>
      </c>
      <c r="E1671" s="18">
        <v>6432</v>
      </c>
      <c r="F1671" s="10">
        <f t="shared" si="310"/>
        <v>67.857600000000005</v>
      </c>
      <c r="H1671" s="13">
        <v>44630</v>
      </c>
      <c r="I1671" s="29">
        <v>44713</v>
      </c>
      <c r="J1671" s="17">
        <v>1.1051775708386182</v>
      </c>
      <c r="L1671" s="40" t="str">
        <f t="shared" si="305"/>
        <v>4463544713</v>
      </c>
      <c r="M1671" s="53">
        <f t="shared" si="306"/>
        <v>44713</v>
      </c>
      <c r="N1671" s="8">
        <f>VLOOKUP(B1671,Assumptions!$B$6:$D$2000,3,FALSE)</f>
        <v>0.72771999999999992</v>
      </c>
      <c r="O1671" s="54">
        <f t="shared" si="307"/>
        <v>42.71188938243445</v>
      </c>
      <c r="P1671" s="31">
        <f>Assumptions!$I$15</f>
        <v>0.941864596537063</v>
      </c>
      <c r="Q1671" s="39">
        <f t="shared" si="309"/>
        <v>40.190702339849089</v>
      </c>
    </row>
    <row r="1672" spans="2:17" x14ac:dyDescent="0.25">
      <c r="B1672" s="13">
        <v>44635</v>
      </c>
      <c r="C1672" s="16">
        <v>44743</v>
      </c>
      <c r="D1672" s="14">
        <v>33.176000000000002</v>
      </c>
      <c r="E1672" s="18">
        <v>7333</v>
      </c>
      <c r="F1672" s="10">
        <f t="shared" si="310"/>
        <v>77.363150000000005</v>
      </c>
      <c r="H1672" s="13">
        <v>44630</v>
      </c>
      <c r="I1672" s="29">
        <v>44743</v>
      </c>
      <c r="J1672" s="17">
        <v>1.0911263089232242</v>
      </c>
      <c r="L1672" s="40" t="str">
        <f t="shared" si="305"/>
        <v>4463544743</v>
      </c>
      <c r="M1672" s="53">
        <f t="shared" si="306"/>
        <v>44743</v>
      </c>
      <c r="N1672" s="8">
        <f>VLOOKUP(B1672,Assumptions!$B$6:$D$2000,3,FALSE)</f>
        <v>0.72771999999999992</v>
      </c>
      <c r="O1672" s="54">
        <f t="shared" si="307"/>
        <v>41.791076994975654</v>
      </c>
      <c r="P1672" s="31">
        <f>Assumptions!$I$15</f>
        <v>0.941864596537063</v>
      </c>
      <c r="Q1672" s="39">
        <f t="shared" si="309"/>
        <v>39.32342175204888</v>
      </c>
    </row>
    <row r="1673" spans="2:17" x14ac:dyDescent="0.25">
      <c r="B1673" s="13">
        <v>44635</v>
      </c>
      <c r="C1673" s="16">
        <v>44774</v>
      </c>
      <c r="D1673" s="14">
        <v>32.798000000000002</v>
      </c>
      <c r="E1673" s="18">
        <v>4844</v>
      </c>
      <c r="F1673" s="10">
        <f t="shared" si="310"/>
        <v>51.104199999999999</v>
      </c>
      <c r="H1673" s="13">
        <v>44630</v>
      </c>
      <c r="I1673" s="29">
        <v>44774</v>
      </c>
      <c r="J1673" s="17">
        <v>1.108917002348593</v>
      </c>
      <c r="L1673" s="40" t="str">
        <f t="shared" si="305"/>
        <v>4463544774</v>
      </c>
      <c r="M1673" s="53">
        <f t="shared" si="306"/>
        <v>44774</v>
      </c>
      <c r="N1673" s="8">
        <f>VLOOKUP(B1673,Assumptions!$B$6:$D$2000,3,FALSE)</f>
        <v>0.72771999999999992</v>
      </c>
      <c r="O1673" s="54">
        <f t="shared" si="307"/>
        <v>41.275553091029771</v>
      </c>
      <c r="P1673" s="31">
        <f>Assumptions!$I$15</f>
        <v>0.941864596537063</v>
      </c>
      <c r="Q1673" s="39">
        <f t="shared" si="309"/>
        <v>38.837868038253681</v>
      </c>
    </row>
    <row r="1674" spans="2:17" x14ac:dyDescent="0.25">
      <c r="B1674" s="13">
        <v>44635</v>
      </c>
      <c r="C1674" s="16">
        <v>44805</v>
      </c>
      <c r="D1674" s="14">
        <v>32.677999999999997</v>
      </c>
      <c r="E1674" s="18">
        <v>5495</v>
      </c>
      <c r="F1674" s="10">
        <f t="shared" si="310"/>
        <v>57.972250000000003</v>
      </c>
      <c r="H1674" s="13">
        <v>44630</v>
      </c>
      <c r="I1674" s="29">
        <v>44805</v>
      </c>
      <c r="J1674" s="17">
        <v>1.1355756200506932</v>
      </c>
      <c r="L1674" s="40" t="str">
        <f t="shared" si="305"/>
        <v>4463544805</v>
      </c>
      <c r="M1674" s="53">
        <f t="shared" si="306"/>
        <v>44805</v>
      </c>
      <c r="N1674" s="8">
        <f>VLOOKUP(B1674,Assumptions!$B$6:$D$2000,3,FALSE)</f>
        <v>0.72771999999999992</v>
      </c>
      <c r="O1674" s="54">
        <f t="shared" si="307"/>
        <v>41.084527823379425</v>
      </c>
      <c r="P1674" s="31">
        <f>Assumptions!$I$15</f>
        <v>0.941864596537063</v>
      </c>
      <c r="Q1674" s="39">
        <f t="shared" si="309"/>
        <v>38.657948101609804</v>
      </c>
    </row>
    <row r="1675" spans="2:17" x14ac:dyDescent="0.25">
      <c r="B1675" s="13">
        <v>44635</v>
      </c>
      <c r="C1675" s="16">
        <v>44835</v>
      </c>
      <c r="D1675" s="14">
        <v>31.698</v>
      </c>
      <c r="E1675" s="18">
        <v>4936</v>
      </c>
      <c r="F1675" s="10">
        <f t="shared" si="310"/>
        <v>52.074800000000003</v>
      </c>
      <c r="H1675" s="13">
        <v>44630</v>
      </c>
      <c r="I1675" s="29">
        <v>44835</v>
      </c>
      <c r="J1675" s="17">
        <v>1.2059976082969697</v>
      </c>
      <c r="L1675" s="40" t="str">
        <f t="shared" si="305"/>
        <v>4463544835</v>
      </c>
      <c r="M1675" s="53">
        <f t="shared" si="306"/>
        <v>44835</v>
      </c>
      <c r="N1675" s="8">
        <f>VLOOKUP(B1675,Assumptions!$B$6:$D$2000,3,FALSE)</f>
        <v>0.72771999999999992</v>
      </c>
      <c r="O1675" s="54">
        <f t="shared" si="307"/>
        <v>39.716335864430746</v>
      </c>
      <c r="P1675" s="31">
        <f>Assumptions!$I$15</f>
        <v>0.941864596537063</v>
      </c>
      <c r="Q1675" s="39">
        <f t="shared" si="309"/>
        <v>37.369296534209347</v>
      </c>
    </row>
    <row r="1676" spans="2:17" x14ac:dyDescent="0.25">
      <c r="B1676" s="13">
        <v>44635</v>
      </c>
      <c r="C1676" s="16">
        <v>44866</v>
      </c>
      <c r="D1676" s="14">
        <v>31.923999999999999</v>
      </c>
      <c r="E1676" s="18">
        <v>5049</v>
      </c>
      <c r="F1676" s="10">
        <f t="shared" si="310"/>
        <v>53.266950000000001</v>
      </c>
      <c r="H1676" s="13">
        <v>44630</v>
      </c>
      <c r="I1676" s="29">
        <v>44866</v>
      </c>
      <c r="J1676" s="17">
        <v>1.3151879194775729</v>
      </c>
      <c r="L1676" s="40" t="str">
        <f t="shared" si="305"/>
        <v>4463544866</v>
      </c>
      <c r="M1676" s="53">
        <f t="shared" si="306"/>
        <v>44866</v>
      </c>
      <c r="N1676" s="8">
        <f>VLOOKUP(B1676,Assumptions!$B$6:$D$2000,3,FALSE)</f>
        <v>0.72771999999999992</v>
      </c>
      <c r="O1676" s="54">
        <f t="shared" si="307"/>
        <v>39.868482410065056</v>
      </c>
      <c r="P1676" s="31">
        <f>Assumptions!$I$15</f>
        <v>0.941864596537063</v>
      </c>
      <c r="Q1676" s="39">
        <f t="shared" si="309"/>
        <v>37.512597979027717</v>
      </c>
    </row>
    <row r="1677" spans="2:17" x14ac:dyDescent="0.25">
      <c r="B1677" s="13">
        <v>44635</v>
      </c>
      <c r="C1677" s="16">
        <v>44896</v>
      </c>
      <c r="D1677" s="14">
        <v>31.161999999999999</v>
      </c>
      <c r="E1677" s="18">
        <v>4493</v>
      </c>
      <c r="F1677" s="10">
        <f t="shared" si="310"/>
        <v>47.401150000000001</v>
      </c>
      <c r="H1677" s="13">
        <v>44630</v>
      </c>
      <c r="I1677" s="29">
        <v>44896</v>
      </c>
      <c r="J1677" s="17">
        <v>1.3190482569162736</v>
      </c>
      <c r="L1677" s="40" t="str">
        <f t="shared" si="305"/>
        <v>4463544896</v>
      </c>
      <c r="M1677" s="53">
        <f t="shared" si="306"/>
        <v>44896</v>
      </c>
      <c r="N1677" s="8">
        <f>VLOOKUP(B1677,Assumptions!$B$6:$D$2000,3,FALSE)</f>
        <v>0.72771999999999992</v>
      </c>
      <c r="O1677" s="54">
        <f t="shared" si="307"/>
        <v>38.870936693118686</v>
      </c>
      <c r="P1677" s="31">
        <f>Assumptions!$I$15</f>
        <v>0.941864596537063</v>
      </c>
      <c r="Q1677" s="39">
        <f t="shared" si="309"/>
        <v>36.573044984808746</v>
      </c>
    </row>
    <row r="1678" spans="2:17" x14ac:dyDescent="0.25">
      <c r="B1678" s="13">
        <v>44635</v>
      </c>
      <c r="C1678" s="16">
        <v>44927</v>
      </c>
      <c r="D1678" s="14">
        <v>28.347000000000001</v>
      </c>
      <c r="E1678" s="18">
        <v>3934</v>
      </c>
      <c r="F1678" s="10">
        <f t="shared" si="310"/>
        <v>41.503700000000002</v>
      </c>
      <c r="H1678" s="13">
        <v>44630</v>
      </c>
      <c r="I1678" s="29">
        <v>44927</v>
      </c>
      <c r="J1678" s="17">
        <v>1.1799266896305534</v>
      </c>
      <c r="L1678" s="40" t="str">
        <f t="shared" si="305"/>
        <v>4463544927</v>
      </c>
      <c r="M1678" s="53">
        <f t="shared" si="306"/>
        <v>44927</v>
      </c>
      <c r="N1678" s="8">
        <f>VLOOKUP(B1678,Assumptions!$B$6:$D$2000,3,FALSE)</f>
        <v>0.72771999999999992</v>
      </c>
      <c r="O1678" s="54">
        <f t="shared" si="307"/>
        <v>35.385560914879058</v>
      </c>
      <c r="P1678" s="31">
        <f>Assumptions!$I$15</f>
        <v>0.941864596537063</v>
      </c>
      <c r="Q1678" s="39">
        <f t="shared" si="309"/>
        <v>33.290292933657028</v>
      </c>
    </row>
    <row r="1679" spans="2:17" x14ac:dyDescent="0.25">
      <c r="B1679" s="13">
        <v>44635</v>
      </c>
      <c r="C1679" s="16">
        <v>44958</v>
      </c>
      <c r="D1679" s="14">
        <v>26.574000000000002</v>
      </c>
      <c r="E1679" s="18">
        <v>4220</v>
      </c>
      <c r="F1679" s="10">
        <f t="shared" si="310"/>
        <v>44.521000000000001</v>
      </c>
      <c r="H1679" s="13">
        <v>44630</v>
      </c>
      <c r="I1679" s="29">
        <v>44958</v>
      </c>
      <c r="J1679" s="17">
        <v>0.96173864679372789</v>
      </c>
      <c r="L1679" s="40" t="str">
        <f t="shared" si="305"/>
        <v>4463544958</v>
      </c>
      <c r="M1679" s="53">
        <f t="shared" si="306"/>
        <v>44958</v>
      </c>
      <c r="N1679" s="8">
        <f>VLOOKUP(B1679,Assumptions!$B$6:$D$2000,3,FALSE)</f>
        <v>0.72771999999999992</v>
      </c>
      <c r="O1679" s="54">
        <f t="shared" si="307"/>
        <v>33.360392705082234</v>
      </c>
      <c r="P1679" s="31">
        <f>Assumptions!$I$15</f>
        <v>0.941864596537063</v>
      </c>
      <c r="Q1679" s="39">
        <f t="shared" si="309"/>
        <v>31.382858694817056</v>
      </c>
    </row>
    <row r="1680" spans="2:17" x14ac:dyDescent="0.25">
      <c r="B1680" s="13">
        <v>44635</v>
      </c>
      <c r="C1680" s="16">
        <v>44986</v>
      </c>
      <c r="D1680" s="14">
        <v>22.294</v>
      </c>
      <c r="E1680" s="18">
        <v>4137</v>
      </c>
      <c r="F1680" s="10">
        <f t="shared" si="310"/>
        <v>43.645350000000001</v>
      </c>
      <c r="H1680" s="13">
        <v>44630</v>
      </c>
      <c r="I1680" s="29">
        <v>44986</v>
      </c>
      <c r="J1680" s="17">
        <v>0.86644431037707415</v>
      </c>
      <c r="L1680" s="40" t="str">
        <f t="shared" si="305"/>
        <v>4463544986</v>
      </c>
      <c r="M1680" s="53">
        <f t="shared" si="306"/>
        <v>44986</v>
      </c>
      <c r="N1680" s="8">
        <f>VLOOKUP(B1680,Assumptions!$B$6:$D$2000,3,FALSE)</f>
        <v>0.72771999999999992</v>
      </c>
      <c r="O1680" s="54">
        <f t="shared" si="307"/>
        <v>27.90974458123565</v>
      </c>
      <c r="P1680" s="31">
        <f>Assumptions!$I$15</f>
        <v>0.941864596537063</v>
      </c>
      <c r="Q1680" s="39">
        <f t="shared" si="309"/>
        <v>26.249086198784795</v>
      </c>
    </row>
    <row r="1681" spans="2:17" x14ac:dyDescent="0.25">
      <c r="B1681" s="13">
        <v>44635</v>
      </c>
      <c r="C1681" s="16">
        <v>45017</v>
      </c>
      <c r="D1681" s="14">
        <v>19.88</v>
      </c>
      <c r="E1681" s="18">
        <v>2616</v>
      </c>
      <c r="F1681" s="10">
        <f t="shared" si="310"/>
        <v>27.598800000000001</v>
      </c>
      <c r="H1681" s="13">
        <v>44630</v>
      </c>
      <c r="I1681" s="29">
        <v>45017</v>
      </c>
      <c r="J1681" s="17">
        <v>0.71724850817478436</v>
      </c>
      <c r="L1681" s="40" t="str">
        <f t="shared" si="305"/>
        <v>4463545017</v>
      </c>
      <c r="M1681" s="53">
        <f t="shared" si="306"/>
        <v>45017</v>
      </c>
      <c r="N1681" s="8">
        <f>VLOOKUP(B1681,Assumptions!$B$6:$D$2000,3,FALSE)</f>
        <v>0.72771999999999992</v>
      </c>
      <c r="O1681" s="54">
        <f t="shared" si="307"/>
        <v>24.959799771727759</v>
      </c>
      <c r="P1681" s="31">
        <f>Assumptions!$I$15</f>
        <v>0.941864596537063</v>
      </c>
      <c r="Q1681" s="39">
        <f t="shared" si="309"/>
        <v>23.470637620971043</v>
      </c>
    </row>
    <row r="1682" spans="2:17" x14ac:dyDescent="0.25">
      <c r="B1682" s="13">
        <v>44635</v>
      </c>
      <c r="C1682" s="16">
        <v>45047</v>
      </c>
      <c r="D1682" s="14">
        <v>18.521999999999998</v>
      </c>
      <c r="E1682" s="18">
        <v>2776</v>
      </c>
      <c r="F1682" s="10">
        <f t="shared" si="310"/>
        <v>29.286799999999999</v>
      </c>
      <c r="H1682" s="13">
        <v>44630</v>
      </c>
      <c r="I1682" s="29">
        <v>45047</v>
      </c>
      <c r="J1682" s="17">
        <v>0.64584220187353636</v>
      </c>
      <c r="L1682" s="40" t="str">
        <f t="shared" si="305"/>
        <v>4463545047</v>
      </c>
      <c r="M1682" s="53">
        <f t="shared" si="306"/>
        <v>45047</v>
      </c>
      <c r="N1682" s="8">
        <f>VLOOKUP(B1682,Assumptions!$B$6:$D$2000,3,FALSE)</f>
        <v>0.72771999999999992</v>
      </c>
      <c r="O1682" s="54">
        <f t="shared" si="307"/>
        <v>23.283990272450588</v>
      </c>
      <c r="P1682" s="31">
        <f>Assumptions!$I$15</f>
        <v>0.941864596537063</v>
      </c>
      <c r="Q1682" s="39">
        <f t="shared" si="309"/>
        <v>21.892251983061371</v>
      </c>
    </row>
    <row r="1683" spans="2:17" x14ac:dyDescent="0.25">
      <c r="B1683" s="13">
        <v>44635</v>
      </c>
      <c r="C1683" s="16">
        <v>45078</v>
      </c>
      <c r="D1683" s="14">
        <v>18.992999999999999</v>
      </c>
      <c r="E1683" s="18">
        <v>2808</v>
      </c>
      <c r="F1683" s="10">
        <f t="shared" si="310"/>
        <v>29.624400000000001</v>
      </c>
      <c r="H1683" s="13">
        <v>44630</v>
      </c>
      <c r="I1683" s="29">
        <v>45078</v>
      </c>
      <c r="J1683" s="17">
        <v>0.65561471400689442</v>
      </c>
      <c r="L1683" s="40" t="str">
        <f t="shared" si="305"/>
        <v>4463545078</v>
      </c>
      <c r="M1683" s="53">
        <f t="shared" si="306"/>
        <v>45078</v>
      </c>
      <c r="N1683" s="8">
        <f>VLOOKUP(B1683,Assumptions!$B$6:$D$2000,3,FALSE)</f>
        <v>0.72771999999999992</v>
      </c>
      <c r="O1683" s="54">
        <f t="shared" si="307"/>
        <v>23.884746680071871</v>
      </c>
      <c r="P1683" s="31">
        <f>Assumptions!$I$15</f>
        <v>0.941864596537063</v>
      </c>
      <c r="Q1683" s="39">
        <f t="shared" si="309"/>
        <v>22.458083174542647</v>
      </c>
    </row>
    <row r="1684" spans="2:17" x14ac:dyDescent="0.25">
      <c r="B1684" s="13">
        <v>44635</v>
      </c>
      <c r="C1684" s="16">
        <v>45108</v>
      </c>
      <c r="D1684" s="14">
        <v>18.53</v>
      </c>
      <c r="E1684" s="18">
        <v>2638</v>
      </c>
      <c r="F1684" s="10">
        <f t="shared" si="310"/>
        <v>27.8309</v>
      </c>
      <c r="H1684" s="13">
        <v>44630</v>
      </c>
      <c r="I1684" s="29">
        <v>45108</v>
      </c>
      <c r="J1684" s="17">
        <v>0.65433743615336815</v>
      </c>
      <c r="L1684" s="40" t="str">
        <f t="shared" si="305"/>
        <v>4463545108</v>
      </c>
      <c r="M1684" s="53">
        <f t="shared" si="306"/>
        <v>45108</v>
      </c>
      <c r="N1684" s="8">
        <f>VLOOKUP(B1684,Assumptions!$B$6:$D$2000,3,FALSE)</f>
        <v>0.72771999999999992</v>
      </c>
      <c r="O1684" s="54">
        <f t="shared" si="307"/>
        <v>23.283345221635731</v>
      </c>
      <c r="P1684" s="31">
        <f>Assumptions!$I$15</f>
        <v>0.941864596537063</v>
      </c>
      <c r="Q1684" s="39">
        <f t="shared" si="309"/>
        <v>21.891644432535891</v>
      </c>
    </row>
    <row r="1685" spans="2:17" x14ac:dyDescent="0.25">
      <c r="B1685" s="13">
        <v>44635</v>
      </c>
      <c r="C1685" s="16">
        <v>45139</v>
      </c>
      <c r="D1685" s="14">
        <v>18.766999999999999</v>
      </c>
      <c r="E1685" s="18">
        <v>2596</v>
      </c>
      <c r="F1685" s="10">
        <f t="shared" si="310"/>
        <v>27.387799999999999</v>
      </c>
      <c r="H1685" s="13">
        <v>44630</v>
      </c>
      <c r="I1685" s="29">
        <v>45139</v>
      </c>
      <c r="J1685" s="17">
        <v>0.68627085466236148</v>
      </c>
      <c r="L1685" s="40" t="str">
        <f t="shared" si="305"/>
        <v>4463545139</v>
      </c>
      <c r="M1685" s="53">
        <f t="shared" si="306"/>
        <v>45139</v>
      </c>
      <c r="N1685" s="8">
        <f>VLOOKUP(B1685,Assumptions!$B$6:$D$2000,3,FALSE)</f>
        <v>0.72771999999999992</v>
      </c>
      <c r="O1685" s="54">
        <f t="shared" si="307"/>
        <v>23.550447825146072</v>
      </c>
      <c r="P1685" s="31">
        <f>Assumptions!$I$15</f>
        <v>0.941864596537063</v>
      </c>
      <c r="Q1685" s="39">
        <f t="shared" si="309"/>
        <v>22.143218918425159</v>
      </c>
    </row>
    <row r="1686" spans="2:17" x14ac:dyDescent="0.25">
      <c r="B1686" s="13">
        <v>44635</v>
      </c>
      <c r="C1686" s="16">
        <v>45170</v>
      </c>
      <c r="D1686" s="14">
        <v>19.28</v>
      </c>
      <c r="E1686" s="18">
        <v>2596</v>
      </c>
      <c r="F1686" s="10">
        <f t="shared" si="310"/>
        <v>27.387799999999999</v>
      </c>
      <c r="H1686" s="13">
        <v>44630</v>
      </c>
      <c r="I1686" s="29">
        <v>45170</v>
      </c>
      <c r="J1686" s="17">
        <v>0.77106144583726277</v>
      </c>
      <c r="L1686" s="40" t="str">
        <f t="shared" si="305"/>
        <v>4463545170</v>
      </c>
      <c r="M1686" s="53">
        <f t="shared" si="306"/>
        <v>45170</v>
      </c>
      <c r="N1686" s="8">
        <f>VLOOKUP(B1686,Assumptions!$B$6:$D$2000,3,FALSE)</f>
        <v>0.72771999999999992</v>
      </c>
      <c r="O1686" s="54">
        <f t="shared" si="307"/>
        <v>24.108197640416805</v>
      </c>
      <c r="P1686" s="31">
        <f>Assumptions!$I$15</f>
        <v>0.941864596537063</v>
      </c>
      <c r="Q1686" s="39">
        <f t="shared" si="309"/>
        <v>22.668543723153746</v>
      </c>
    </row>
    <row r="1687" spans="2:17" x14ac:dyDescent="0.25">
      <c r="B1687" s="13">
        <v>44635</v>
      </c>
      <c r="C1687" s="16">
        <v>45200</v>
      </c>
      <c r="D1687" s="14">
        <v>18.931999999999999</v>
      </c>
      <c r="E1687" s="18">
        <v>1828</v>
      </c>
      <c r="F1687" s="10">
        <f t="shared" si="310"/>
        <v>19.285399999999999</v>
      </c>
      <c r="H1687" s="13">
        <v>44630</v>
      </c>
      <c r="I1687" s="29">
        <v>45200</v>
      </c>
      <c r="J1687" s="17">
        <v>0.85202667656628206</v>
      </c>
      <c r="L1687" s="40" t="str">
        <f t="shared" si="305"/>
        <v>4463545200</v>
      </c>
      <c r="M1687" s="53">
        <f t="shared" si="306"/>
        <v>45200</v>
      </c>
      <c r="N1687" s="8">
        <f>VLOOKUP(B1687,Assumptions!$B$6:$D$2000,3,FALSE)</f>
        <v>0.72771999999999992</v>
      </c>
      <c r="O1687" s="54">
        <f t="shared" si="307"/>
        <v>23.549463354654293</v>
      </c>
      <c r="P1687" s="31">
        <f>Assumptions!$I$15</f>
        <v>0.941864596537063</v>
      </c>
      <c r="Q1687" s="39">
        <f t="shared" si="309"/>
        <v>22.142291680522614</v>
      </c>
    </row>
    <row r="1688" spans="2:17" x14ac:dyDescent="0.25">
      <c r="B1688" s="13">
        <v>44635</v>
      </c>
      <c r="C1688" s="16">
        <v>45231</v>
      </c>
      <c r="D1688" s="14">
        <v>19.18</v>
      </c>
      <c r="E1688" s="18">
        <v>1828</v>
      </c>
      <c r="F1688" s="10">
        <f t="shared" si="310"/>
        <v>19.285399999999999</v>
      </c>
      <c r="H1688" s="13">
        <v>44630</v>
      </c>
      <c r="I1688" s="29">
        <v>45231</v>
      </c>
      <c r="J1688" s="17">
        <v>0.94868983299442355</v>
      </c>
      <c r="L1688" s="40" t="str">
        <f t="shared" si="305"/>
        <v>4463545231</v>
      </c>
      <c r="M1688" s="53">
        <f t="shared" si="306"/>
        <v>45231</v>
      </c>
      <c r="N1688" s="8">
        <f>VLOOKUP(B1688,Assumptions!$B$6:$D$2000,3,FALSE)</f>
        <v>0.72771999999999992</v>
      </c>
      <c r="O1688" s="54">
        <f t="shared" si="307"/>
        <v>23.746582088634135</v>
      </c>
      <c r="P1688" s="31">
        <f>Assumptions!$I$15</f>
        <v>0.941864596537063</v>
      </c>
      <c r="Q1688" s="39">
        <f t="shared" si="309"/>
        <v>22.327950837372438</v>
      </c>
    </row>
    <row r="1689" spans="2:17" x14ac:dyDescent="0.25">
      <c r="B1689" s="13">
        <v>44635</v>
      </c>
      <c r="C1689" s="16">
        <v>45261</v>
      </c>
      <c r="D1689" s="14">
        <v>19.248000000000001</v>
      </c>
      <c r="E1689" s="18">
        <v>1828</v>
      </c>
      <c r="F1689" s="10">
        <f t="shared" si="310"/>
        <v>19.285399999999999</v>
      </c>
      <c r="H1689" s="13">
        <v>44630</v>
      </c>
      <c r="I1689" s="29">
        <v>45261</v>
      </c>
      <c r="J1689" s="17">
        <v>0.98092549278686669</v>
      </c>
      <c r="L1689" s="40" t="str">
        <f t="shared" si="305"/>
        <v>4463545261</v>
      </c>
      <c r="M1689" s="53">
        <f t="shared" si="306"/>
        <v>45261</v>
      </c>
      <c r="N1689" s="8">
        <f>VLOOKUP(B1689,Assumptions!$B$6:$D$2000,3,FALSE)</f>
        <v>0.72771999999999992</v>
      </c>
      <c r="O1689" s="54">
        <f t="shared" si="307"/>
        <v>23.793165731433525</v>
      </c>
      <c r="P1689" s="31">
        <f>Assumptions!$I$15</f>
        <v>0.941864596537063</v>
      </c>
      <c r="Q1689" s="39">
        <f t="shared" si="309"/>
        <v>22.371826321302912</v>
      </c>
    </row>
    <row r="1690" spans="2:17" x14ac:dyDescent="0.25">
      <c r="B1690" s="13">
        <v>44635</v>
      </c>
      <c r="C1690" s="16">
        <v>45292</v>
      </c>
      <c r="D1690" s="14">
        <v>18.09</v>
      </c>
      <c r="E1690" s="18">
        <v>1403</v>
      </c>
      <c r="F1690" s="10">
        <f t="shared" si="310"/>
        <v>14.80165</v>
      </c>
      <c r="H1690" s="13">
        <v>44630</v>
      </c>
      <c r="I1690" s="29">
        <v>45292</v>
      </c>
      <c r="J1690" s="17">
        <v>0.913237876697789</v>
      </c>
      <c r="L1690" s="40" t="str">
        <f t="shared" si="305"/>
        <v>4463545292</v>
      </c>
      <c r="M1690" s="53">
        <f t="shared" si="306"/>
        <v>45292</v>
      </c>
      <c r="N1690" s="8">
        <f>VLOOKUP(B1690,Assumptions!$B$6:$D$2000,3,FALSE)</f>
        <v>0.72771999999999992</v>
      </c>
      <c r="O1690" s="54">
        <f t="shared" si="307"/>
        <v>22.373015874422581</v>
      </c>
      <c r="P1690" s="31">
        <f>Assumptions!$I$15</f>
        <v>0.941864596537063</v>
      </c>
      <c r="Q1690" s="39">
        <f t="shared" si="309"/>
        <v>21.034237449207129</v>
      </c>
    </row>
    <row r="1691" spans="2:17" x14ac:dyDescent="0.25">
      <c r="B1691" s="13">
        <v>44635</v>
      </c>
      <c r="C1691" s="16">
        <v>45323</v>
      </c>
      <c r="D1691" s="14">
        <v>18.184999999999999</v>
      </c>
      <c r="E1691" s="18">
        <v>1403</v>
      </c>
      <c r="F1691" s="10">
        <f t="shared" si="310"/>
        <v>14.80165</v>
      </c>
      <c r="H1691" s="13">
        <v>44630</v>
      </c>
      <c r="I1691" s="29">
        <v>45323</v>
      </c>
      <c r="J1691" s="17">
        <v>0.80350196304810384</v>
      </c>
      <c r="L1691" s="40" t="str">
        <f t="shared" si="305"/>
        <v>4463545323</v>
      </c>
      <c r="M1691" s="53">
        <f t="shared" si="306"/>
        <v>45323</v>
      </c>
      <c r="N1691" s="8">
        <f>VLOOKUP(B1691,Assumptions!$B$6:$D$2000,3,FALSE)</f>
        <v>0.72771999999999992</v>
      </c>
      <c r="O1691" s="54">
        <f t="shared" si="307"/>
        <v>22.639687777617581</v>
      </c>
      <c r="P1691" s="31">
        <f>Assumptions!$I$15</f>
        <v>0.941864596537063</v>
      </c>
      <c r="Q1691" s="39">
        <f t="shared" si="309"/>
        <v>21.285406273717658</v>
      </c>
    </row>
    <row r="1692" spans="2:17" x14ac:dyDescent="0.25">
      <c r="B1692" s="13">
        <v>44635</v>
      </c>
      <c r="C1692" s="16">
        <v>45352</v>
      </c>
      <c r="D1692" s="14">
        <v>17.622</v>
      </c>
      <c r="E1692" s="18">
        <v>1403</v>
      </c>
      <c r="F1692" s="10">
        <f t="shared" si="310"/>
        <v>14.80165</v>
      </c>
      <c r="H1692" s="13">
        <v>44630</v>
      </c>
      <c r="I1692" s="29">
        <v>45352</v>
      </c>
      <c r="J1692" s="17">
        <v>0.67648733091783719</v>
      </c>
      <c r="L1692" s="40" t="str">
        <f t="shared" si="305"/>
        <v>4463545352</v>
      </c>
      <c r="M1692" s="53">
        <f t="shared" si="306"/>
        <v>45352</v>
      </c>
      <c r="N1692" s="8">
        <f>VLOOKUP(B1692,Assumptions!$B$6:$D$2000,3,FALSE)</f>
        <v>0.72771999999999992</v>
      </c>
      <c r="O1692" s="54">
        <f t="shared" si="307"/>
        <v>22.071809647481945</v>
      </c>
      <c r="P1692" s="31">
        <f>Assumptions!$I$15</f>
        <v>0.941864596537063</v>
      </c>
      <c r="Q1692" s="39">
        <f t="shared" si="309"/>
        <v>20.750541967795236</v>
      </c>
    </row>
    <row r="1693" spans="2:17" ht="14.4" x14ac:dyDescent="0.3">
      <c r="B1693" s="13">
        <v>44650</v>
      </c>
      <c r="C1693" s="16">
        <v>44682</v>
      </c>
      <c r="D1693" s="14">
        <v>33.340000000000003</v>
      </c>
      <c r="E1693" s="18">
        <v>7860</v>
      </c>
      <c r="F1693" s="10">
        <f t="shared" ref="F1693:F1700" si="311">E1693*10000*mmbtu_gj/1000000</f>
        <v>82.923000000000002</v>
      </c>
      <c r="G1693"/>
      <c r="H1693" s="13">
        <v>44644</v>
      </c>
      <c r="I1693" s="29" t="s">
        <v>64</v>
      </c>
      <c r="J1693" s="17">
        <v>1.0334395709366582</v>
      </c>
      <c r="L1693" s="40" t="str">
        <f t="shared" ref="L1693:L1716" si="312">B1693&amp;M1693</f>
        <v>4465044682</v>
      </c>
      <c r="M1693" s="53">
        <f t="shared" ref="M1693:M1716" si="313">IF(C1693="",NA(),C1693)</f>
        <v>44682</v>
      </c>
      <c r="N1693" s="8">
        <f>VLOOKUP(B1693,Assumptions!$B$6:$D$2000,3,FALSE)</f>
        <v>0.75063999999999997</v>
      </c>
      <c r="O1693" s="54">
        <f t="shared" ref="O1693:O1716" si="314">(D1693-J1693)/N1693/mmbtu_gj</f>
        <v>40.794964510617099</v>
      </c>
      <c r="P1693" s="31">
        <f>Assumptions!$I$15</f>
        <v>0.941864596537063</v>
      </c>
      <c r="Q1693" s="39">
        <f t="shared" ref="Q1693:Q1716" si="315">(O1693-opex_2020)*P1693-transport_2020</f>
        <v>38.385218668862976</v>
      </c>
    </row>
    <row r="1694" spans="2:17" x14ac:dyDescent="0.25">
      <c r="B1694" s="13">
        <v>44650</v>
      </c>
      <c r="C1694" s="16">
        <v>44713</v>
      </c>
      <c r="D1694" s="14">
        <v>34.250999999999998</v>
      </c>
      <c r="E1694" s="18">
        <v>7078</v>
      </c>
      <c r="F1694" s="10">
        <f t="shared" si="311"/>
        <v>74.672899999999998</v>
      </c>
      <c r="H1694" s="13">
        <v>44644</v>
      </c>
      <c r="I1694" s="29" t="s">
        <v>65</v>
      </c>
      <c r="J1694" s="17">
        <v>1.0234223170164343</v>
      </c>
      <c r="L1694" s="40" t="str">
        <f t="shared" si="312"/>
        <v>4465044713</v>
      </c>
      <c r="M1694" s="53">
        <f t="shared" si="313"/>
        <v>44713</v>
      </c>
      <c r="N1694" s="8">
        <f>VLOOKUP(B1694,Assumptions!$B$6:$D$2000,3,FALSE)</f>
        <v>0.75063999999999997</v>
      </c>
      <c r="O1694" s="54">
        <f t="shared" si="314"/>
        <v>41.95797492362103</v>
      </c>
      <c r="P1694" s="31">
        <f>Assumptions!$I$15</f>
        <v>0.941864596537063</v>
      </c>
      <c r="Q1694" s="39">
        <f t="shared" si="315"/>
        <v>39.480617002275331</v>
      </c>
    </row>
    <row r="1695" spans="2:17" x14ac:dyDescent="0.25">
      <c r="B1695" s="13">
        <v>44650</v>
      </c>
      <c r="C1695" s="16">
        <v>44743</v>
      </c>
      <c r="D1695" s="14">
        <v>31.759</v>
      </c>
      <c r="E1695" s="18">
        <v>7560</v>
      </c>
      <c r="F1695" s="10">
        <f t="shared" si="311"/>
        <v>79.757999999999996</v>
      </c>
      <c r="H1695" s="13">
        <v>44644</v>
      </c>
      <c r="I1695" s="29" t="s">
        <v>66</v>
      </c>
      <c r="J1695" s="17">
        <v>1.0401307729313196</v>
      </c>
      <c r="L1695" s="40" t="str">
        <f t="shared" si="312"/>
        <v>4465044743</v>
      </c>
      <c r="M1695" s="53">
        <f t="shared" si="313"/>
        <v>44743</v>
      </c>
      <c r="N1695" s="8">
        <f>VLOOKUP(B1695,Assumptions!$B$6:$D$2000,3,FALSE)</f>
        <v>0.75063999999999997</v>
      </c>
      <c r="O1695" s="54">
        <f t="shared" si="314"/>
        <v>38.79011455509773</v>
      </c>
      <c r="P1695" s="31">
        <f>Assumptions!$I$15</f>
        <v>0.941864596537063</v>
      </c>
      <c r="Q1695" s="39">
        <f t="shared" si="315"/>
        <v>36.496921474390376</v>
      </c>
    </row>
    <row r="1696" spans="2:17" x14ac:dyDescent="0.25">
      <c r="B1696" s="13">
        <v>44650</v>
      </c>
      <c r="C1696" s="16">
        <v>44774</v>
      </c>
      <c r="D1696" s="14">
        <v>31.189</v>
      </c>
      <c r="E1696" s="18">
        <v>5013</v>
      </c>
      <c r="F1696" s="10">
        <f t="shared" si="311"/>
        <v>52.887149999999998</v>
      </c>
      <c r="H1696" s="13">
        <v>44644</v>
      </c>
      <c r="I1696" s="29" t="s">
        <v>67</v>
      </c>
      <c r="J1696" s="17">
        <v>1.0727822069396922</v>
      </c>
      <c r="L1696" s="40" t="str">
        <f t="shared" si="312"/>
        <v>4465044774</v>
      </c>
      <c r="M1696" s="53">
        <f t="shared" si="313"/>
        <v>44774</v>
      </c>
      <c r="N1696" s="8">
        <f>VLOOKUP(B1696,Assumptions!$B$6:$D$2000,3,FALSE)</f>
        <v>0.75063999999999997</v>
      </c>
      <c r="O1696" s="54">
        <f t="shared" si="314"/>
        <v>38.029119155521649</v>
      </c>
      <c r="P1696" s="31">
        <f>Assumptions!$I$15</f>
        <v>0.941864596537063</v>
      </c>
      <c r="Q1696" s="39">
        <f t="shared" si="315"/>
        <v>35.780166849402093</v>
      </c>
    </row>
    <row r="1697" spans="2:17" x14ac:dyDescent="0.25">
      <c r="B1697" s="13">
        <v>44650</v>
      </c>
      <c r="C1697" s="16">
        <v>44805</v>
      </c>
      <c r="D1697" s="14">
        <v>32.893999999999998</v>
      </c>
      <c r="E1697" s="18">
        <v>5740</v>
      </c>
      <c r="F1697" s="10">
        <f t="shared" si="311"/>
        <v>60.557000000000002</v>
      </c>
      <c r="H1697" s="13">
        <v>44644</v>
      </c>
      <c r="I1697" s="29" t="s">
        <v>68</v>
      </c>
      <c r="J1697" s="17">
        <v>1.1114442767423063</v>
      </c>
      <c r="L1697" s="40" t="str">
        <f t="shared" si="312"/>
        <v>4465044805</v>
      </c>
      <c r="M1697" s="53">
        <f t="shared" si="313"/>
        <v>44805</v>
      </c>
      <c r="N1697" s="8">
        <f>VLOOKUP(B1697,Assumptions!$B$6:$D$2000,3,FALSE)</f>
        <v>0.75063999999999997</v>
      </c>
      <c r="O1697" s="54">
        <f t="shared" si="314"/>
        <v>40.133279914893087</v>
      </c>
      <c r="P1697" s="31">
        <f>Assumptions!$I$15</f>
        <v>0.941864596537063</v>
      </c>
      <c r="Q1697" s="39">
        <f t="shared" si="315"/>
        <v>37.76200137407659</v>
      </c>
    </row>
    <row r="1698" spans="2:17" x14ac:dyDescent="0.25">
      <c r="B1698" s="13">
        <v>44650</v>
      </c>
      <c r="C1698" s="16">
        <v>44835</v>
      </c>
      <c r="D1698" s="14">
        <v>32.734999999999999</v>
      </c>
      <c r="E1698" s="18">
        <v>4737</v>
      </c>
      <c r="F1698" s="10">
        <f t="shared" si="311"/>
        <v>49.975349999999999</v>
      </c>
      <c r="H1698" s="13">
        <v>44644</v>
      </c>
      <c r="I1698" s="29" t="s">
        <v>69</v>
      </c>
      <c r="J1698" s="17">
        <v>1.2172541262750198</v>
      </c>
      <c r="L1698" s="40" t="str">
        <f t="shared" si="312"/>
        <v>4465044835</v>
      </c>
      <c r="M1698" s="53">
        <f t="shared" si="313"/>
        <v>44835</v>
      </c>
      <c r="N1698" s="8">
        <f>VLOOKUP(B1698,Assumptions!$B$6:$D$2000,3,FALSE)</f>
        <v>0.75063999999999997</v>
      </c>
      <c r="O1698" s="54">
        <f t="shared" si="314"/>
        <v>39.798892463233877</v>
      </c>
      <c r="P1698" s="31">
        <f>Assumptions!$I$15</f>
        <v>0.941864596537063</v>
      </c>
      <c r="Q1698" s="39">
        <f t="shared" si="315"/>
        <v>37.447053671832535</v>
      </c>
    </row>
    <row r="1699" spans="2:17" x14ac:dyDescent="0.25">
      <c r="B1699" s="13">
        <v>44650</v>
      </c>
      <c r="C1699" s="16">
        <v>44866</v>
      </c>
      <c r="D1699" s="14">
        <v>33.408999999999999</v>
      </c>
      <c r="E1699" s="18">
        <v>5058</v>
      </c>
      <c r="F1699" s="10">
        <f t="shared" si="311"/>
        <v>53.361899999999999</v>
      </c>
      <c r="H1699" s="13">
        <v>44644</v>
      </c>
      <c r="I1699" s="29" t="s">
        <v>70</v>
      </c>
      <c r="J1699" s="17">
        <v>1.3505821486861413</v>
      </c>
      <c r="L1699" s="40" t="str">
        <f t="shared" si="312"/>
        <v>4465044866</v>
      </c>
      <c r="M1699" s="53">
        <f t="shared" si="313"/>
        <v>44866</v>
      </c>
      <c r="N1699" s="8">
        <f>VLOOKUP(B1699,Assumptions!$B$6:$D$2000,3,FALSE)</f>
        <v>0.75063999999999997</v>
      </c>
      <c r="O1699" s="54">
        <f t="shared" si="314"/>
        <v>40.481623581764865</v>
      </c>
      <c r="P1699" s="31">
        <f>Assumptions!$I$15</f>
        <v>0.941864596537063</v>
      </c>
      <c r="Q1699" s="39">
        <f t="shared" si="315"/>
        <v>38.09009394133102</v>
      </c>
    </row>
    <row r="1700" spans="2:17" x14ac:dyDescent="0.25">
      <c r="B1700" s="13">
        <v>44650</v>
      </c>
      <c r="C1700" s="16">
        <v>44896</v>
      </c>
      <c r="D1700" s="14">
        <v>35.058</v>
      </c>
      <c r="E1700" s="18">
        <v>4381</v>
      </c>
      <c r="F1700" s="10">
        <f t="shared" si="311"/>
        <v>46.219549999999998</v>
      </c>
      <c r="H1700" s="13">
        <v>44644</v>
      </c>
      <c r="I1700" s="29" t="s">
        <v>71</v>
      </c>
      <c r="J1700" s="17">
        <v>1.380202830921085</v>
      </c>
      <c r="L1700" s="40" t="str">
        <f t="shared" si="312"/>
        <v>4465044896</v>
      </c>
      <c r="M1700" s="53">
        <f t="shared" si="313"/>
        <v>44896</v>
      </c>
      <c r="N1700" s="8">
        <f>VLOOKUP(B1700,Assumptions!$B$6:$D$2000,3,FALSE)</f>
        <v>0.75063999999999997</v>
      </c>
      <c r="O1700" s="54">
        <f t="shared" si="314"/>
        <v>42.526487563571557</v>
      </c>
      <c r="P1700" s="31">
        <f>Assumptions!$I$15</f>
        <v>0.941864596537063</v>
      </c>
      <c r="Q1700" s="39">
        <f t="shared" si="315"/>
        <v>40.01607893052855</v>
      </c>
    </row>
    <row r="1701" spans="2:17" x14ac:dyDescent="0.25">
      <c r="B1701" s="13">
        <v>44650</v>
      </c>
      <c r="C1701" s="16">
        <v>44927</v>
      </c>
      <c r="D1701" s="14">
        <v>33.868000000000002</v>
      </c>
      <c r="E1701" s="18">
        <v>3811</v>
      </c>
      <c r="F1701" s="10">
        <f t="shared" ref="F1701:F1716" si="316">E1701*10000*mmbtu_gj/1000000</f>
        <v>40.206049999999998</v>
      </c>
      <c r="H1701" s="13">
        <v>44644</v>
      </c>
      <c r="I1701" s="29" t="s">
        <v>72</v>
      </c>
      <c r="J1701" s="17">
        <v>1.3279662383592814</v>
      </c>
      <c r="L1701" s="40" t="str">
        <f t="shared" si="312"/>
        <v>4465044927</v>
      </c>
      <c r="M1701" s="53">
        <f t="shared" si="313"/>
        <v>44927</v>
      </c>
      <c r="N1701" s="8">
        <f>VLOOKUP(B1701,Assumptions!$B$6:$D$2000,3,FALSE)</f>
        <v>0.75063999999999997</v>
      </c>
      <c r="O1701" s="54">
        <f t="shared" si="314"/>
        <v>41.089781915818222</v>
      </c>
      <c r="P1701" s="31">
        <f>Assumptions!$I$15</f>
        <v>0.941864596537063</v>
      </c>
      <c r="Q1701" s="39">
        <f t="shared" si="315"/>
        <v>38.662896745264838</v>
      </c>
    </row>
    <row r="1702" spans="2:17" x14ac:dyDescent="0.25">
      <c r="B1702" s="13">
        <v>44650</v>
      </c>
      <c r="C1702" s="16">
        <v>44958</v>
      </c>
      <c r="D1702" s="14">
        <v>32.134999999999998</v>
      </c>
      <c r="E1702" s="18">
        <v>4113</v>
      </c>
      <c r="F1702" s="10">
        <f t="shared" si="316"/>
        <v>43.392150000000001</v>
      </c>
      <c r="H1702" s="13">
        <v>44644</v>
      </c>
      <c r="I1702" s="29" t="s">
        <v>73</v>
      </c>
      <c r="J1702" s="17">
        <v>1.1561569756751071</v>
      </c>
      <c r="L1702" s="40" t="str">
        <f t="shared" si="312"/>
        <v>4465044958</v>
      </c>
      <c r="M1702" s="53">
        <f t="shared" si="313"/>
        <v>44958</v>
      </c>
      <c r="N1702" s="8">
        <f>VLOOKUP(B1702,Assumptions!$B$6:$D$2000,3,FALSE)</f>
        <v>0.75063999999999997</v>
      </c>
      <c r="O1702" s="54">
        <f t="shared" si="314"/>
        <v>39.118395303400995</v>
      </c>
      <c r="P1702" s="31">
        <f>Assumptions!$I$15</f>
        <v>0.941864596537063</v>
      </c>
      <c r="Q1702" s="39">
        <f t="shared" si="315"/>
        <v>36.806117488941915</v>
      </c>
    </row>
    <row r="1703" spans="2:17" x14ac:dyDescent="0.25">
      <c r="B1703" s="13">
        <v>44650</v>
      </c>
      <c r="C1703" s="16">
        <v>44986</v>
      </c>
      <c r="D1703" s="14">
        <v>27.719000000000001</v>
      </c>
      <c r="E1703" s="18">
        <v>3977</v>
      </c>
      <c r="F1703" s="10">
        <f t="shared" si="316"/>
        <v>41.957349999999998</v>
      </c>
      <c r="H1703" s="13">
        <v>44644</v>
      </c>
      <c r="I1703" s="29" t="s">
        <v>74</v>
      </c>
      <c r="J1703" s="17">
        <v>1.0129986198548313</v>
      </c>
      <c r="L1703" s="40" t="str">
        <f t="shared" si="312"/>
        <v>4465044986</v>
      </c>
      <c r="M1703" s="53">
        <f t="shared" si="313"/>
        <v>44986</v>
      </c>
      <c r="N1703" s="8">
        <f>VLOOKUP(B1703,Assumptions!$B$6:$D$2000,3,FALSE)</f>
        <v>0.75063999999999997</v>
      </c>
      <c r="O1703" s="54">
        <f t="shared" si="314"/>
        <v>33.722883651316025</v>
      </c>
      <c r="P1703" s="31">
        <f>Assumptions!$I$15</f>
        <v>0.941864596537063</v>
      </c>
      <c r="Q1703" s="39">
        <f t="shared" si="315"/>
        <v>31.724276083639886</v>
      </c>
    </row>
    <row r="1704" spans="2:17" x14ac:dyDescent="0.25">
      <c r="B1704" s="13">
        <v>44650</v>
      </c>
      <c r="C1704" s="16">
        <v>45017</v>
      </c>
      <c r="D1704" s="14">
        <v>20.635000000000002</v>
      </c>
      <c r="E1704" s="18">
        <v>2570</v>
      </c>
      <c r="F1704" s="10">
        <f t="shared" si="316"/>
        <v>27.113499999999998</v>
      </c>
      <c r="H1704" s="13">
        <v>44644</v>
      </c>
      <c r="I1704" s="29" t="s">
        <v>75</v>
      </c>
      <c r="J1704" s="17">
        <v>0.92205305091793166</v>
      </c>
      <c r="L1704" s="40" t="str">
        <f t="shared" si="312"/>
        <v>4465045017</v>
      </c>
      <c r="M1704" s="53">
        <f t="shared" si="313"/>
        <v>45017</v>
      </c>
      <c r="N1704" s="8">
        <f>VLOOKUP(B1704,Assumptions!$B$6:$D$2000,3,FALSE)</f>
        <v>0.75063999999999997</v>
      </c>
      <c r="O1704" s="54">
        <f t="shared" si="314"/>
        <v>24.892435483909431</v>
      </c>
      <c r="P1704" s="31">
        <f>Assumptions!$I$15</f>
        <v>0.941864596537063</v>
      </c>
      <c r="Q1704" s="39">
        <f t="shared" si="315"/>
        <v>23.407189583204026</v>
      </c>
    </row>
    <row r="1705" spans="2:17" x14ac:dyDescent="0.25">
      <c r="B1705" s="13">
        <v>44650</v>
      </c>
      <c r="C1705" s="16">
        <v>45047</v>
      </c>
      <c r="D1705" s="14">
        <v>18.451000000000001</v>
      </c>
      <c r="E1705" s="18">
        <v>2730</v>
      </c>
      <c r="F1705" s="10">
        <f t="shared" si="316"/>
        <v>28.801500000000001</v>
      </c>
      <c r="H1705" s="13">
        <v>44644</v>
      </c>
      <c r="I1705" s="29" t="s">
        <v>76</v>
      </c>
      <c r="J1705" s="17">
        <v>0.8298823778635811</v>
      </c>
      <c r="L1705" s="40" t="str">
        <f t="shared" si="312"/>
        <v>4465045047</v>
      </c>
      <c r="M1705" s="53">
        <f t="shared" si="313"/>
        <v>45047</v>
      </c>
      <c r="N1705" s="8">
        <f>VLOOKUP(B1705,Assumptions!$B$6:$D$2000,3,FALSE)</f>
        <v>0.75063999999999997</v>
      </c>
      <c r="O1705" s="54">
        <f t="shared" si="314"/>
        <v>22.250987368676263</v>
      </c>
      <c r="P1705" s="31">
        <f>Assumptions!$I$15</f>
        <v>0.941864596537063</v>
      </c>
      <c r="Q1705" s="39">
        <f t="shared" si="315"/>
        <v>20.919303119876353</v>
      </c>
    </row>
    <row r="1706" spans="2:17" x14ac:dyDescent="0.25">
      <c r="B1706" s="13">
        <v>44650</v>
      </c>
      <c r="C1706" s="16">
        <v>45078</v>
      </c>
      <c r="D1706" s="14">
        <v>18.399000000000001</v>
      </c>
      <c r="E1706" s="18">
        <v>2792</v>
      </c>
      <c r="F1706" s="10">
        <f t="shared" si="316"/>
        <v>29.4556</v>
      </c>
      <c r="H1706" s="13">
        <v>44644</v>
      </c>
      <c r="I1706" s="29" t="s">
        <v>77</v>
      </c>
      <c r="J1706" s="17">
        <v>0.86897090935016896</v>
      </c>
      <c r="L1706" s="40" t="str">
        <f t="shared" si="312"/>
        <v>4465045078</v>
      </c>
      <c r="M1706" s="53">
        <f t="shared" si="313"/>
        <v>45078</v>
      </c>
      <c r="N1706" s="8">
        <f>VLOOKUP(B1706,Assumptions!$B$6:$D$2000,3,FALSE)</f>
        <v>0.75063999999999997</v>
      </c>
      <c r="O1706" s="54">
        <f t="shared" si="314"/>
        <v>22.135965733442799</v>
      </c>
      <c r="P1706" s="31">
        <f>Assumptions!$I$15</f>
        <v>0.941864596537063</v>
      </c>
      <c r="Q1706" s="39">
        <f t="shared" si="315"/>
        <v>20.810968313814154</v>
      </c>
    </row>
    <row r="1707" spans="2:17" x14ac:dyDescent="0.25">
      <c r="B1707" s="13">
        <v>44650</v>
      </c>
      <c r="C1707" s="16">
        <v>45108</v>
      </c>
      <c r="D1707" s="14">
        <v>18.623999999999999</v>
      </c>
      <c r="E1707" s="18">
        <v>2622</v>
      </c>
      <c r="F1707" s="10">
        <f t="shared" si="316"/>
        <v>27.662099999999999</v>
      </c>
      <c r="H1707" s="13">
        <v>44644</v>
      </c>
      <c r="I1707" s="29" t="s">
        <v>78</v>
      </c>
      <c r="J1707" s="17">
        <v>0.66683387916610304</v>
      </c>
      <c r="L1707" s="40" t="str">
        <f t="shared" si="312"/>
        <v>4465045108</v>
      </c>
      <c r="M1707" s="53">
        <f t="shared" si="313"/>
        <v>45108</v>
      </c>
      <c r="N1707" s="8">
        <f>VLOOKUP(B1707,Assumptions!$B$6:$D$2000,3,FALSE)</f>
        <v>0.75063999999999997</v>
      </c>
      <c r="O1707" s="54">
        <f t="shared" si="314"/>
        <v>22.675331105556303</v>
      </c>
      <c r="P1707" s="31">
        <f>Assumptions!$I$15</f>
        <v>0.941864596537063</v>
      </c>
      <c r="Q1707" s="39">
        <f t="shared" si="315"/>
        <v>21.318977462405901</v>
      </c>
    </row>
    <row r="1708" spans="2:17" x14ac:dyDescent="0.25">
      <c r="B1708" s="13">
        <v>44650</v>
      </c>
      <c r="C1708" s="16">
        <v>45139</v>
      </c>
      <c r="D1708" s="14">
        <v>18.879000000000001</v>
      </c>
      <c r="E1708" s="18">
        <v>2550</v>
      </c>
      <c r="F1708" s="10">
        <f t="shared" si="316"/>
        <v>26.9025</v>
      </c>
      <c r="H1708" s="13">
        <v>44644</v>
      </c>
      <c r="I1708" s="29" t="s">
        <v>79</v>
      </c>
      <c r="J1708" s="17">
        <v>0.69993155579929933</v>
      </c>
      <c r="L1708" s="40" t="str">
        <f t="shared" si="312"/>
        <v>4465045139</v>
      </c>
      <c r="M1708" s="53">
        <f t="shared" si="313"/>
        <v>45139</v>
      </c>
      <c r="N1708" s="8">
        <f>VLOOKUP(B1708,Assumptions!$B$6:$D$2000,3,FALSE)</f>
        <v>0.75063999999999997</v>
      </c>
      <c r="O1708" s="54">
        <f t="shared" si="314"/>
        <v>22.955537270692613</v>
      </c>
      <c r="P1708" s="31">
        <f>Assumptions!$I$15</f>
        <v>0.941864596537063</v>
      </c>
      <c r="Q1708" s="39">
        <f t="shared" si="315"/>
        <v>21.58289372907921</v>
      </c>
    </row>
    <row r="1709" spans="2:17" x14ac:dyDescent="0.25">
      <c r="B1709" s="13">
        <v>44650</v>
      </c>
      <c r="C1709" s="16">
        <v>45170</v>
      </c>
      <c r="D1709" s="14">
        <v>19.286000000000001</v>
      </c>
      <c r="E1709" s="18">
        <v>2550</v>
      </c>
      <c r="F1709" s="10">
        <f t="shared" si="316"/>
        <v>26.9025</v>
      </c>
      <c r="H1709" s="13">
        <v>44644</v>
      </c>
      <c r="I1709" s="29" t="s">
        <v>80</v>
      </c>
      <c r="J1709" s="17">
        <v>0.78389594035845578</v>
      </c>
      <c r="L1709" s="40" t="str">
        <f t="shared" si="312"/>
        <v>4465045170</v>
      </c>
      <c r="M1709" s="53">
        <f t="shared" si="313"/>
        <v>45170</v>
      </c>
      <c r="N1709" s="8">
        <f>VLOOKUP(B1709,Assumptions!$B$6:$D$2000,3,FALSE)</f>
        <v>0.75063999999999997</v>
      </c>
      <c r="O1709" s="54">
        <f t="shared" si="314"/>
        <v>23.363449047513008</v>
      </c>
      <c r="P1709" s="31">
        <f>Assumptions!$I$15</f>
        <v>0.941864596537063</v>
      </c>
      <c r="Q1709" s="39">
        <f t="shared" si="315"/>
        <v>21.967091390176869</v>
      </c>
    </row>
    <row r="1710" spans="2:17" x14ac:dyDescent="0.25">
      <c r="B1710" s="13">
        <v>44650</v>
      </c>
      <c r="C1710" s="16">
        <v>45200</v>
      </c>
      <c r="D1710" s="14">
        <v>18.782</v>
      </c>
      <c r="E1710" s="18">
        <v>1858</v>
      </c>
      <c r="F1710" s="10">
        <f t="shared" si="316"/>
        <v>19.601900000000001</v>
      </c>
      <c r="H1710" s="13">
        <v>44644</v>
      </c>
      <c r="I1710" s="29" t="s">
        <v>81</v>
      </c>
      <c r="J1710" s="17">
        <v>0.88461507806590578</v>
      </c>
      <c r="L1710" s="40" t="str">
        <f t="shared" si="312"/>
        <v>4465045200</v>
      </c>
      <c r="M1710" s="53">
        <f t="shared" si="313"/>
        <v>45200</v>
      </c>
      <c r="N1710" s="8">
        <f>VLOOKUP(B1710,Assumptions!$B$6:$D$2000,3,FALSE)</f>
        <v>0.75063999999999997</v>
      </c>
      <c r="O1710" s="54">
        <f t="shared" si="314"/>
        <v>22.599842664350238</v>
      </c>
      <c r="P1710" s="31">
        <f>Assumptions!$I$15</f>
        <v>0.941864596537063</v>
      </c>
      <c r="Q1710" s="39">
        <f t="shared" si="315"/>
        <v>21.247877572186141</v>
      </c>
    </row>
    <row r="1711" spans="2:17" x14ac:dyDescent="0.25">
      <c r="B1711" s="13">
        <v>44650</v>
      </c>
      <c r="C1711" s="16">
        <v>45231</v>
      </c>
      <c r="D1711" s="14">
        <v>18.946000000000002</v>
      </c>
      <c r="E1711" s="18">
        <v>1858</v>
      </c>
      <c r="F1711" s="10">
        <f t="shared" si="316"/>
        <v>19.601900000000001</v>
      </c>
      <c r="H1711" s="13">
        <v>44644</v>
      </c>
      <c r="I1711" s="29" t="s">
        <v>82</v>
      </c>
      <c r="J1711" s="17">
        <v>0.97921271795469012</v>
      </c>
      <c r="L1711" s="40" t="str">
        <f t="shared" si="312"/>
        <v>4465045231</v>
      </c>
      <c r="M1711" s="53">
        <f t="shared" si="313"/>
        <v>45231</v>
      </c>
      <c r="N1711" s="8">
        <f>VLOOKUP(B1711,Assumptions!$B$6:$D$2000,3,FALSE)</f>
        <v>0.75063999999999997</v>
      </c>
      <c r="O1711" s="54">
        <f t="shared" si="314"/>
        <v>22.687480183791742</v>
      </c>
      <c r="P1711" s="31">
        <f>Assumptions!$I$15</f>
        <v>0.941864596537063</v>
      </c>
      <c r="Q1711" s="39">
        <f t="shared" si="315"/>
        <v>21.330420249076422</v>
      </c>
    </row>
    <row r="1712" spans="2:17" x14ac:dyDescent="0.25">
      <c r="B1712" s="13">
        <v>44650</v>
      </c>
      <c r="C1712" s="16">
        <v>45261</v>
      </c>
      <c r="D1712" s="14">
        <v>19.158000000000001</v>
      </c>
      <c r="E1712" s="18">
        <v>1858</v>
      </c>
      <c r="F1712" s="10">
        <f t="shared" si="316"/>
        <v>19.601900000000001</v>
      </c>
      <c r="H1712" s="13">
        <v>44644</v>
      </c>
      <c r="I1712" s="29" t="s">
        <v>83</v>
      </c>
      <c r="J1712" s="17">
        <v>1.0152413593173857</v>
      </c>
      <c r="L1712" s="40" t="str">
        <f t="shared" si="312"/>
        <v>4465045261</v>
      </c>
      <c r="M1712" s="53">
        <f t="shared" si="313"/>
        <v>45261</v>
      </c>
      <c r="N1712" s="8">
        <f>VLOOKUP(B1712,Assumptions!$B$6:$D$2000,3,FALSE)</f>
        <v>0.75063999999999997</v>
      </c>
      <c r="O1712" s="54">
        <f t="shared" si="314"/>
        <v>22.909687228898157</v>
      </c>
      <c r="P1712" s="31">
        <f>Assumptions!$I$15</f>
        <v>0.941864596537063</v>
      </c>
      <c r="Q1712" s="39">
        <f t="shared" si="315"/>
        <v>21.539709197963269</v>
      </c>
    </row>
    <row r="1713" spans="2:17" x14ac:dyDescent="0.25">
      <c r="B1713" s="13">
        <v>44650</v>
      </c>
      <c r="C1713" s="16">
        <v>45292</v>
      </c>
      <c r="D1713" s="14">
        <v>18.015999999999998</v>
      </c>
      <c r="E1713" s="18">
        <v>1433</v>
      </c>
      <c r="F1713" s="10">
        <f t="shared" si="316"/>
        <v>15.11815</v>
      </c>
      <c r="H1713" s="13">
        <v>44644</v>
      </c>
      <c r="I1713" s="29" t="s">
        <v>85</v>
      </c>
      <c r="J1713" s="17">
        <v>0.9442489167653354</v>
      </c>
      <c r="L1713" s="40" t="str">
        <f t="shared" si="312"/>
        <v>4465045292</v>
      </c>
      <c r="M1713" s="53">
        <f t="shared" si="313"/>
        <v>45292</v>
      </c>
      <c r="N1713" s="8">
        <f>VLOOKUP(B1713,Assumptions!$B$6:$D$2000,3,FALSE)</f>
        <v>0.75063999999999997</v>
      </c>
      <c r="O1713" s="54">
        <f t="shared" si="314"/>
        <v>21.557277231782326</v>
      </c>
      <c r="P1713" s="31">
        <f>Assumptions!$I$15</f>
        <v>0.941864596537063</v>
      </c>
      <c r="Q1713" s="39">
        <f t="shared" si="315"/>
        <v>20.265922101677074</v>
      </c>
    </row>
    <row r="1714" spans="2:17" x14ac:dyDescent="0.25">
      <c r="B1714" s="13">
        <v>44650</v>
      </c>
      <c r="C1714" s="16">
        <v>45323</v>
      </c>
      <c r="D1714" s="14">
        <v>18.117000000000001</v>
      </c>
      <c r="E1714" s="18">
        <v>1433</v>
      </c>
      <c r="F1714" s="10">
        <f t="shared" si="316"/>
        <v>15.11815</v>
      </c>
      <c r="H1714" s="13">
        <v>44644</v>
      </c>
      <c r="I1714" s="29" t="s">
        <v>86</v>
      </c>
      <c r="J1714" s="17">
        <v>0.83740472627075235</v>
      </c>
      <c r="L1714" s="40" t="str">
        <f t="shared" si="312"/>
        <v>4465045323</v>
      </c>
      <c r="M1714" s="53">
        <f t="shared" si="313"/>
        <v>45323</v>
      </c>
      <c r="N1714" s="8">
        <f>VLOOKUP(B1714,Assumptions!$B$6:$D$2000,3,FALSE)</f>
        <v>0.75063999999999997</v>
      </c>
      <c r="O1714" s="54">
        <f t="shared" si="314"/>
        <v>21.819731552587605</v>
      </c>
      <c r="P1714" s="31">
        <f>Assumptions!$I$15</f>
        <v>0.941864596537063</v>
      </c>
      <c r="Q1714" s="39">
        <f t="shared" si="315"/>
        <v>20.513118534651749</v>
      </c>
    </row>
    <row r="1715" spans="2:17" x14ac:dyDescent="0.25">
      <c r="B1715" s="13">
        <v>44650</v>
      </c>
      <c r="C1715" s="16">
        <v>45352</v>
      </c>
      <c r="D1715" s="14">
        <v>17.541</v>
      </c>
      <c r="E1715" s="18">
        <v>1433</v>
      </c>
      <c r="F1715" s="10">
        <f t="shared" si="316"/>
        <v>15.11815</v>
      </c>
      <c r="H1715" s="13">
        <v>44644</v>
      </c>
      <c r="I1715" s="29" t="s">
        <v>87</v>
      </c>
      <c r="J1715" s="17">
        <v>0.7099769908326149</v>
      </c>
      <c r="L1715" s="40" t="str">
        <f t="shared" si="312"/>
        <v>4465045352</v>
      </c>
      <c r="M1715" s="53">
        <f t="shared" si="313"/>
        <v>45352</v>
      </c>
      <c r="N1715" s="8">
        <f>VLOOKUP(B1715,Assumptions!$B$6:$D$2000,3,FALSE)</f>
        <v>0.75063999999999997</v>
      </c>
      <c r="O1715" s="54">
        <f t="shared" si="314"/>
        <v>21.253298934252108</v>
      </c>
      <c r="P1715" s="31">
        <f>Assumptions!$I$15</f>
        <v>0.941864596537063</v>
      </c>
      <c r="Q1715" s="39">
        <f t="shared" si="315"/>
        <v>19.979615705117752</v>
      </c>
    </row>
    <row r="1716" spans="2:17" x14ac:dyDescent="0.25">
      <c r="B1716" s="13">
        <v>44650</v>
      </c>
      <c r="C1716" s="16">
        <v>45383</v>
      </c>
      <c r="D1716" s="14">
        <v>17.175999999999998</v>
      </c>
      <c r="E1716" s="18">
        <v>1068</v>
      </c>
      <c r="F1716" s="10">
        <f t="shared" si="316"/>
        <v>11.2674</v>
      </c>
      <c r="H1716" s="13">
        <v>44644</v>
      </c>
      <c r="I1716" s="29" t="s">
        <v>89</v>
      </c>
      <c r="J1716" s="17">
        <v>0.64198713346008718</v>
      </c>
      <c r="L1716" s="40" t="str">
        <f t="shared" si="312"/>
        <v>4465045383</v>
      </c>
      <c r="M1716" s="53">
        <f t="shared" si="313"/>
        <v>45383</v>
      </c>
      <c r="N1716" s="8">
        <f>VLOOKUP(B1716,Assumptions!$B$6:$D$2000,3,FALSE)</f>
        <v>0.75063999999999997</v>
      </c>
      <c r="O1716" s="54">
        <f t="shared" si="314"/>
        <v>20.878250706682795</v>
      </c>
      <c r="P1716" s="31">
        <f>Assumptions!$I$15</f>
        <v>0.941864596537063</v>
      </c>
      <c r="Q1716" s="39">
        <f t="shared" si="315"/>
        <v>19.626371057576243</v>
      </c>
    </row>
    <row r="1717" spans="2:17" ht="14.4" x14ac:dyDescent="0.3">
      <c r="B1717" s="13">
        <v>44665</v>
      </c>
      <c r="C1717" s="16">
        <v>44682</v>
      </c>
      <c r="D1717" s="14">
        <v>32.93</v>
      </c>
      <c r="E1717" s="18">
        <v>7655</v>
      </c>
      <c r="F1717" s="10">
        <f t="shared" ref="F1717:F1740" si="317">E1717*10000*mmbtu_gj/1000000</f>
        <v>80.760249999999999</v>
      </c>
      <c r="G1717"/>
      <c r="H1717" s="13">
        <v>44664</v>
      </c>
      <c r="I1717" s="29" t="s">
        <v>64</v>
      </c>
      <c r="J1717" s="17">
        <v>0.91349575265841576</v>
      </c>
      <c r="L1717" s="40" t="str">
        <f t="shared" ref="L1717:L1740" si="318">B1717&amp;M1717</f>
        <v>4466544682</v>
      </c>
      <c r="M1717" s="53">
        <f t="shared" ref="M1717:M1740" si="319">IF(C1717="",NA(),C1717)</f>
        <v>44682</v>
      </c>
      <c r="N1717" s="8">
        <f>VLOOKUP(B1717,Assumptions!$B$6:$D$2000,3,FALSE)</f>
        <v>0.74546000000000001</v>
      </c>
      <c r="O1717" s="54">
        <f t="shared" ref="O1717:O1740" si="320">(D1717-J1717)/N1717/mmbtu_gj</f>
        <v>40.709625453874267</v>
      </c>
      <c r="P1717" s="31">
        <f>Assumptions!$I$15</f>
        <v>0.941864596537063</v>
      </c>
      <c r="Q1717" s="39">
        <f t="shared" ref="Q1717:Q1740" si="321">(O1717-opex_2020)*P1717-transport_2020</f>
        <v>38.304840832615035</v>
      </c>
    </row>
    <row r="1718" spans="2:17" ht="14.4" x14ac:dyDescent="0.3">
      <c r="B1718" s="13">
        <v>44665</v>
      </c>
      <c r="C1718" s="16">
        <v>44713</v>
      </c>
      <c r="D1718" s="14">
        <v>25.332000000000001</v>
      </c>
      <c r="E1718" s="18">
        <v>6633</v>
      </c>
      <c r="F1718" s="10">
        <f t="shared" si="317"/>
        <v>69.978149999999999</v>
      </c>
      <c r="G1718"/>
      <c r="H1718" s="13">
        <v>44664</v>
      </c>
      <c r="I1718" s="29" t="s">
        <v>65</v>
      </c>
      <c r="J1718" s="17">
        <v>0.90719153055493029</v>
      </c>
      <c r="L1718" s="40" t="str">
        <f t="shared" si="318"/>
        <v>4466544713</v>
      </c>
      <c r="M1718" s="53">
        <f t="shared" si="319"/>
        <v>44713</v>
      </c>
      <c r="N1718" s="8">
        <f>VLOOKUP(B1718,Assumptions!$B$6:$D$2000,3,FALSE)</f>
        <v>0.74546000000000001</v>
      </c>
      <c r="O1718" s="54">
        <f t="shared" si="320"/>
        <v>31.056632444695644</v>
      </c>
      <c r="P1718" s="31">
        <f>Assumptions!$I$15</f>
        <v>0.941864596537063</v>
      </c>
      <c r="Q1718" s="39">
        <f t="shared" si="321"/>
        <v>29.213028466649924</v>
      </c>
    </row>
    <row r="1719" spans="2:17" x14ac:dyDescent="0.25">
      <c r="B1719" s="13">
        <v>44665</v>
      </c>
      <c r="C1719" s="16">
        <v>44743</v>
      </c>
      <c r="D1719" s="14">
        <v>27.041</v>
      </c>
      <c r="E1719" s="18">
        <v>7990</v>
      </c>
      <c r="F1719" s="10">
        <f t="shared" si="317"/>
        <v>84.294499999999999</v>
      </c>
      <c r="H1719" s="13">
        <v>44664</v>
      </c>
      <c r="I1719" s="29" t="s">
        <v>66</v>
      </c>
      <c r="J1719" s="17">
        <v>0.9344616906905745</v>
      </c>
      <c r="L1719" s="40" t="str">
        <f t="shared" si="318"/>
        <v>4466544743</v>
      </c>
      <c r="M1719" s="53">
        <f t="shared" si="319"/>
        <v>44743</v>
      </c>
      <c r="N1719" s="8">
        <f>VLOOKUP(B1719,Assumptions!$B$6:$D$2000,3,FALSE)</f>
        <v>0.74546000000000001</v>
      </c>
      <c r="O1719" s="54">
        <f t="shared" si="320"/>
        <v>33.194985569277215</v>
      </c>
      <c r="P1719" s="31">
        <f>Assumptions!$I$15</f>
        <v>0.941864596537063</v>
      </c>
      <c r="Q1719" s="39">
        <f t="shared" si="321"/>
        <v>31.227067569587714</v>
      </c>
    </row>
    <row r="1720" spans="2:17" x14ac:dyDescent="0.25">
      <c r="B1720" s="13">
        <v>44665</v>
      </c>
      <c r="C1720" s="16">
        <v>44774</v>
      </c>
      <c r="D1720" s="14">
        <v>26.533999999999999</v>
      </c>
      <c r="E1720" s="18">
        <v>5492</v>
      </c>
      <c r="F1720" s="10">
        <f t="shared" si="317"/>
        <v>57.940600000000003</v>
      </c>
      <c r="H1720" s="13">
        <v>44664</v>
      </c>
      <c r="I1720" s="29" t="s">
        <v>67</v>
      </c>
      <c r="J1720" s="17">
        <v>0.9750082557350328</v>
      </c>
      <c r="L1720" s="40" t="str">
        <f t="shared" si="318"/>
        <v>4466544774</v>
      </c>
      <c r="M1720" s="53">
        <f t="shared" si="319"/>
        <v>44774</v>
      </c>
      <c r="N1720" s="8">
        <f>VLOOKUP(B1720,Assumptions!$B$6:$D$2000,3,FALSE)</f>
        <v>0.74546000000000001</v>
      </c>
      <c r="O1720" s="54">
        <f t="shared" si="320"/>
        <v>32.498769161348598</v>
      </c>
      <c r="P1720" s="31">
        <f>Assumptions!$I$15</f>
        <v>0.941864596537063</v>
      </c>
      <c r="Q1720" s="39">
        <f t="shared" si="321"/>
        <v>30.571325983431542</v>
      </c>
    </row>
    <row r="1721" spans="2:17" x14ac:dyDescent="0.25">
      <c r="B1721" s="13">
        <v>44665</v>
      </c>
      <c r="C1721" s="16">
        <v>44805</v>
      </c>
      <c r="D1721" s="14">
        <v>27.382999999999999</v>
      </c>
      <c r="E1721" s="18">
        <v>6034</v>
      </c>
      <c r="F1721" s="10">
        <f t="shared" si="317"/>
        <v>63.658699999999996</v>
      </c>
      <c r="H1721" s="13">
        <v>44664</v>
      </c>
      <c r="I1721" s="29" t="s">
        <v>68</v>
      </c>
      <c r="J1721" s="17">
        <v>1.0237466474670904</v>
      </c>
      <c r="L1721" s="40" t="str">
        <f t="shared" si="318"/>
        <v>4466544805</v>
      </c>
      <c r="M1721" s="53">
        <f t="shared" si="319"/>
        <v>44805</v>
      </c>
      <c r="N1721" s="8">
        <f>VLOOKUP(B1721,Assumptions!$B$6:$D$2000,3,FALSE)</f>
        <v>0.74546000000000001</v>
      </c>
      <c r="O1721" s="54">
        <f t="shared" si="320"/>
        <v>33.516317800825945</v>
      </c>
      <c r="P1721" s="31">
        <f>Assumptions!$I$15</f>
        <v>0.941864596537063</v>
      </c>
      <c r="Q1721" s="39">
        <f t="shared" si="321"/>
        <v>31.529719022209711</v>
      </c>
    </row>
    <row r="1722" spans="2:17" x14ac:dyDescent="0.25">
      <c r="B1722" s="13">
        <v>44665</v>
      </c>
      <c r="C1722" s="16">
        <v>44835</v>
      </c>
      <c r="D1722" s="14">
        <v>27.585999999999999</v>
      </c>
      <c r="E1722" s="18">
        <v>4930</v>
      </c>
      <c r="F1722" s="10">
        <f t="shared" si="317"/>
        <v>52.011499999999998</v>
      </c>
      <c r="H1722" s="13">
        <v>44664</v>
      </c>
      <c r="I1722" s="29" t="s">
        <v>69</v>
      </c>
      <c r="J1722" s="17">
        <v>1.1095210483775646</v>
      </c>
      <c r="L1722" s="40" t="str">
        <f t="shared" si="318"/>
        <v>4466544835</v>
      </c>
      <c r="M1722" s="53">
        <f t="shared" si="319"/>
        <v>44835</v>
      </c>
      <c r="N1722" s="8">
        <f>VLOOKUP(B1722,Assumptions!$B$6:$D$2000,3,FALSE)</f>
        <v>0.74546000000000001</v>
      </c>
      <c r="O1722" s="54">
        <f t="shared" si="320"/>
        <v>33.665372494482476</v>
      </c>
      <c r="P1722" s="31">
        <f>Assumptions!$I$15</f>
        <v>0.941864596537063</v>
      </c>
      <c r="Q1722" s="39">
        <f t="shared" si="321"/>
        <v>31.670108361112476</v>
      </c>
    </row>
    <row r="1723" spans="2:17" x14ac:dyDescent="0.25">
      <c r="B1723" s="13">
        <v>44665</v>
      </c>
      <c r="C1723" s="16">
        <v>44866</v>
      </c>
      <c r="D1723" s="14">
        <v>28.605</v>
      </c>
      <c r="E1723" s="18">
        <v>5255</v>
      </c>
      <c r="F1723" s="10">
        <f t="shared" si="317"/>
        <v>55.440249999999999</v>
      </c>
      <c r="H1723" s="13">
        <v>44664</v>
      </c>
      <c r="I1723" s="29" t="s">
        <v>70</v>
      </c>
      <c r="J1723" s="17">
        <v>1.2493073464713298</v>
      </c>
      <c r="L1723" s="40" t="str">
        <f t="shared" si="318"/>
        <v>4466544866</v>
      </c>
      <c r="M1723" s="53">
        <f t="shared" si="319"/>
        <v>44866</v>
      </c>
      <c r="N1723" s="8">
        <f>VLOOKUP(B1723,Assumptions!$B$6:$D$2000,3,FALSE)</f>
        <v>0.74546000000000001</v>
      </c>
      <c r="O1723" s="54">
        <f t="shared" si="320"/>
        <v>34.783310299996927</v>
      </c>
      <c r="P1723" s="31">
        <f>Assumptions!$I$15</f>
        <v>0.941864596537063</v>
      </c>
      <c r="Q1723" s="39">
        <f t="shared" si="321"/>
        <v>32.723054401256874</v>
      </c>
    </row>
    <row r="1724" spans="2:17" x14ac:dyDescent="0.25">
      <c r="B1724" s="13">
        <v>44665</v>
      </c>
      <c r="C1724" s="16">
        <v>44896</v>
      </c>
      <c r="D1724" s="14">
        <v>29.109000000000002</v>
      </c>
      <c r="E1724" s="18">
        <v>4471</v>
      </c>
      <c r="F1724" s="10">
        <f t="shared" si="317"/>
        <v>47.169049999999999</v>
      </c>
      <c r="H1724" s="13">
        <v>44664</v>
      </c>
      <c r="I1724" s="29" t="s">
        <v>71</v>
      </c>
      <c r="J1724" s="17">
        <v>1.2754573349534968</v>
      </c>
      <c r="L1724" s="40" t="str">
        <f t="shared" si="318"/>
        <v>4466544896</v>
      </c>
      <c r="M1724" s="53">
        <f t="shared" si="319"/>
        <v>44896</v>
      </c>
      <c r="N1724" s="8">
        <f>VLOOKUP(B1724,Assumptions!$B$6:$D$2000,3,FALSE)</f>
        <v>0.74546000000000001</v>
      </c>
      <c r="O1724" s="54">
        <f t="shared" si="320"/>
        <v>35.390906146243502</v>
      </c>
      <c r="P1724" s="31">
        <f>Assumptions!$I$15</f>
        <v>0.941864596537063</v>
      </c>
      <c r="Q1724" s="39">
        <f t="shared" si="321"/>
        <v>33.295327417839502</v>
      </c>
    </row>
    <row r="1725" spans="2:17" x14ac:dyDescent="0.25">
      <c r="B1725" s="13">
        <v>44665</v>
      </c>
      <c r="C1725" s="16">
        <v>44927</v>
      </c>
      <c r="D1725" s="14">
        <v>30.434999999999999</v>
      </c>
      <c r="E1725" s="18">
        <v>3546</v>
      </c>
      <c r="F1725" s="10">
        <f t="shared" si="317"/>
        <v>37.410299999999999</v>
      </c>
      <c r="H1725" s="13">
        <v>44664</v>
      </c>
      <c r="I1725" s="29" t="s">
        <v>72</v>
      </c>
      <c r="J1725" s="17">
        <v>1.2365229453770676</v>
      </c>
      <c r="L1725" s="40" t="str">
        <f t="shared" si="318"/>
        <v>4466544927</v>
      </c>
      <c r="M1725" s="53">
        <f t="shared" si="319"/>
        <v>44927</v>
      </c>
      <c r="N1725" s="8">
        <f>VLOOKUP(B1725,Assumptions!$B$6:$D$2000,3,FALSE)</f>
        <v>0.74546000000000001</v>
      </c>
      <c r="O1725" s="54">
        <f t="shared" si="320"/>
        <v>37.126447520139202</v>
      </c>
      <c r="P1725" s="31">
        <f>Assumptions!$I$15</f>
        <v>0.941864596537063</v>
      </c>
      <c r="Q1725" s="39">
        <f t="shared" si="321"/>
        <v>34.929972393737152</v>
      </c>
    </row>
    <row r="1726" spans="2:17" x14ac:dyDescent="0.25">
      <c r="B1726" s="13">
        <v>44665</v>
      </c>
      <c r="C1726" s="16">
        <v>44958</v>
      </c>
      <c r="D1726" s="14">
        <v>28.26</v>
      </c>
      <c r="E1726" s="18">
        <v>3723</v>
      </c>
      <c r="F1726" s="10">
        <f t="shared" si="317"/>
        <v>39.277650000000001</v>
      </c>
      <c r="H1726" s="13">
        <v>44664</v>
      </c>
      <c r="I1726" s="29" t="s">
        <v>73</v>
      </c>
      <c r="J1726" s="17">
        <v>1.0625715630284303</v>
      </c>
      <c r="L1726" s="40" t="str">
        <f t="shared" si="318"/>
        <v>4466544958</v>
      </c>
      <c r="M1726" s="53">
        <f t="shared" si="319"/>
        <v>44958</v>
      </c>
      <c r="N1726" s="8">
        <f>VLOOKUP(B1726,Assumptions!$B$6:$D$2000,3,FALSE)</f>
        <v>0.74546000000000001</v>
      </c>
      <c r="O1726" s="54">
        <f t="shared" si="320"/>
        <v>34.582074183492253</v>
      </c>
      <c r="P1726" s="31">
        <f>Assumptions!$I$15</f>
        <v>0.941864596537063</v>
      </c>
      <c r="Q1726" s="39">
        <f t="shared" si="321"/>
        <v>32.53351722757651</v>
      </c>
    </row>
    <row r="1727" spans="2:17" x14ac:dyDescent="0.25">
      <c r="B1727" s="13">
        <v>44665</v>
      </c>
      <c r="C1727" s="16">
        <v>44986</v>
      </c>
      <c r="D1727" s="14">
        <v>23.995000000000001</v>
      </c>
      <c r="E1727" s="18">
        <v>3684</v>
      </c>
      <c r="F1727" s="10">
        <f t="shared" si="317"/>
        <v>38.866199999999999</v>
      </c>
      <c r="H1727" s="13">
        <v>44664</v>
      </c>
      <c r="I1727" s="29" t="s">
        <v>74</v>
      </c>
      <c r="J1727" s="17">
        <v>0.9047802703239276</v>
      </c>
      <c r="L1727" s="40" t="str">
        <f t="shared" si="318"/>
        <v>4466544986</v>
      </c>
      <c r="M1727" s="53">
        <f t="shared" si="319"/>
        <v>44986</v>
      </c>
      <c r="N1727" s="8">
        <f>VLOOKUP(B1727,Assumptions!$B$6:$D$2000,3,FALSE)</f>
        <v>0.74546000000000001</v>
      </c>
      <c r="O1727" s="54">
        <f t="shared" si="320"/>
        <v>29.359676171417771</v>
      </c>
      <c r="P1727" s="31">
        <f>Assumptions!$I$15</f>
        <v>0.941864596537063</v>
      </c>
      <c r="Q1727" s="39">
        <f t="shared" si="321"/>
        <v>27.614725430978023</v>
      </c>
    </row>
    <row r="1728" spans="2:17" x14ac:dyDescent="0.25">
      <c r="B1728" s="13">
        <v>44665</v>
      </c>
      <c r="C1728" s="16">
        <v>45017</v>
      </c>
      <c r="D1728" s="14">
        <v>25.07</v>
      </c>
      <c r="E1728" s="18">
        <v>2384</v>
      </c>
      <c r="F1728" s="10">
        <f t="shared" si="317"/>
        <v>25.151199999999999</v>
      </c>
      <c r="H1728" s="13">
        <v>44664</v>
      </c>
      <c r="I1728" s="29" t="s">
        <v>75</v>
      </c>
      <c r="J1728" s="17">
        <v>0.82308228224044799</v>
      </c>
      <c r="L1728" s="40" t="str">
        <f t="shared" si="318"/>
        <v>4466545017</v>
      </c>
      <c r="M1728" s="53">
        <f t="shared" si="319"/>
        <v>45017</v>
      </c>
      <c r="N1728" s="8">
        <f>VLOOKUP(B1728,Assumptions!$B$6:$D$2000,3,FALSE)</f>
        <v>0.74546000000000001</v>
      </c>
      <c r="O1728" s="54">
        <f t="shared" si="320"/>
        <v>30.830440796260856</v>
      </c>
      <c r="P1728" s="31">
        <f>Assumptions!$I$15</f>
        <v>0.941864596537063</v>
      </c>
      <c r="Q1728" s="39">
        <f t="shared" si="321"/>
        <v>28.999986560956838</v>
      </c>
    </row>
    <row r="1729" spans="2:17" x14ac:dyDescent="0.25">
      <c r="B1729" s="13">
        <v>44665</v>
      </c>
      <c r="C1729" s="16">
        <v>45047</v>
      </c>
      <c r="D1729" s="14">
        <v>23.398</v>
      </c>
      <c r="E1729" s="18">
        <v>2702</v>
      </c>
      <c r="F1729" s="10">
        <f t="shared" si="317"/>
        <v>28.5061</v>
      </c>
      <c r="H1729" s="13">
        <v>44664</v>
      </c>
      <c r="I1729" s="29" t="s">
        <v>76</v>
      </c>
      <c r="J1729" s="17">
        <v>0.73187934604399374</v>
      </c>
      <c r="L1729" s="40" t="str">
        <f t="shared" si="318"/>
        <v>4466545047</v>
      </c>
      <c r="M1729" s="53">
        <f t="shared" si="319"/>
        <v>45047</v>
      </c>
      <c r="N1729" s="8">
        <f>VLOOKUP(B1729,Assumptions!$B$6:$D$2000,3,FALSE)</f>
        <v>0.74546000000000001</v>
      </c>
      <c r="O1729" s="54">
        <f t="shared" si="320"/>
        <v>28.820425715011947</v>
      </c>
      <c r="P1729" s="31">
        <f>Assumptions!$I$15</f>
        <v>0.941864596537063</v>
      </c>
      <c r="Q1729" s="39">
        <f t="shared" si="321"/>
        <v>27.106824517422922</v>
      </c>
    </row>
    <row r="1730" spans="2:17" x14ac:dyDescent="0.25">
      <c r="B1730" s="13">
        <v>44665</v>
      </c>
      <c r="C1730" s="16">
        <v>45078</v>
      </c>
      <c r="D1730" s="14">
        <v>23.337</v>
      </c>
      <c r="E1730" s="18">
        <v>2731</v>
      </c>
      <c r="F1730" s="10">
        <f t="shared" si="317"/>
        <v>28.812049999999999</v>
      </c>
      <c r="H1730" s="13">
        <v>44664</v>
      </c>
      <c r="I1730" s="29" t="s">
        <v>77</v>
      </c>
      <c r="J1730" s="17">
        <v>0.77527454246014116</v>
      </c>
      <c r="L1730" s="40" t="str">
        <f t="shared" si="318"/>
        <v>4466545078</v>
      </c>
      <c r="M1730" s="53">
        <f t="shared" si="319"/>
        <v>45078</v>
      </c>
      <c r="N1730" s="8">
        <f>VLOOKUP(B1730,Assumptions!$B$6:$D$2000,3,FALSE)</f>
        <v>0.74546000000000001</v>
      </c>
      <c r="O1730" s="54">
        <f t="shared" si="320"/>
        <v>28.687685134951963</v>
      </c>
      <c r="P1730" s="31">
        <f>Assumptions!$I$15</f>
        <v>0.941864596537063</v>
      </c>
      <c r="Q1730" s="39">
        <f t="shared" si="321"/>
        <v>26.981800864540631</v>
      </c>
    </row>
    <row r="1731" spans="2:17" x14ac:dyDescent="0.25">
      <c r="B1731" s="13">
        <v>44665</v>
      </c>
      <c r="C1731" s="16">
        <v>45108</v>
      </c>
      <c r="D1731" s="14">
        <v>23.024000000000001</v>
      </c>
      <c r="E1731" s="18">
        <v>2616</v>
      </c>
      <c r="F1731" s="10">
        <f t="shared" si="317"/>
        <v>27.598800000000001</v>
      </c>
      <c r="H1731" s="13">
        <v>44664</v>
      </c>
      <c r="I1731" s="29" t="s">
        <v>78</v>
      </c>
      <c r="J1731" s="17">
        <v>0.74295778392471667</v>
      </c>
      <c r="L1731" s="40" t="str">
        <f t="shared" si="318"/>
        <v>4466545108</v>
      </c>
      <c r="M1731" s="53">
        <f t="shared" si="319"/>
        <v>45108</v>
      </c>
      <c r="N1731" s="8">
        <f>VLOOKUP(B1731,Assumptions!$B$6:$D$2000,3,FALSE)</f>
        <v>0.74546000000000001</v>
      </c>
      <c r="O1731" s="54">
        <f t="shared" si="320"/>
        <v>28.330790779999049</v>
      </c>
      <c r="P1731" s="31">
        <f>Assumptions!$I$15</f>
        <v>0.941864596537063</v>
      </c>
      <c r="Q1731" s="39">
        <f t="shared" si="321"/>
        <v>26.645654706906548</v>
      </c>
    </row>
    <row r="1732" spans="2:17" x14ac:dyDescent="0.25">
      <c r="B1732" s="13">
        <v>44665</v>
      </c>
      <c r="C1732" s="16">
        <v>45139</v>
      </c>
      <c r="D1732" s="14">
        <v>23.091999999999999</v>
      </c>
      <c r="E1732" s="18">
        <v>2544</v>
      </c>
      <c r="F1732" s="10">
        <f t="shared" si="317"/>
        <v>26.839200000000002</v>
      </c>
      <c r="H1732" s="13">
        <v>44664</v>
      </c>
      <c r="I1732" s="29" t="s">
        <v>79</v>
      </c>
      <c r="J1732" s="17">
        <v>0.77218679036600624</v>
      </c>
      <c r="L1732" s="40" t="str">
        <f t="shared" si="318"/>
        <v>4466545139</v>
      </c>
      <c r="M1732" s="53">
        <f t="shared" si="319"/>
        <v>45139</v>
      </c>
      <c r="N1732" s="8">
        <f>VLOOKUP(B1732,Assumptions!$B$6:$D$2000,3,FALSE)</f>
        <v>0.74546000000000001</v>
      </c>
      <c r="O1732" s="54">
        <f t="shared" si="320"/>
        <v>28.380088873696476</v>
      </c>
      <c r="P1732" s="31">
        <f>Assumptions!$I$15</f>
        <v>0.941864596537063</v>
      </c>
      <c r="Q1732" s="39">
        <f t="shared" si="321"/>
        <v>26.692086836036921</v>
      </c>
    </row>
    <row r="1733" spans="2:17" x14ac:dyDescent="0.25">
      <c r="B1733" s="13">
        <v>44665</v>
      </c>
      <c r="C1733" s="16">
        <v>45170</v>
      </c>
      <c r="D1733" s="14">
        <v>23.193000000000001</v>
      </c>
      <c r="E1733" s="18">
        <v>2544</v>
      </c>
      <c r="F1733" s="10">
        <f t="shared" si="317"/>
        <v>26.839200000000002</v>
      </c>
      <c r="H1733" s="13">
        <v>44664</v>
      </c>
      <c r="I1733" s="29" t="s">
        <v>80</v>
      </c>
      <c r="J1733" s="17">
        <v>0.85063009150177316</v>
      </c>
      <c r="L1733" s="40" t="str">
        <f t="shared" si="318"/>
        <v>4466545170</v>
      </c>
      <c r="M1733" s="53">
        <f t="shared" si="319"/>
        <v>45170</v>
      </c>
      <c r="N1733" s="8">
        <f>VLOOKUP(B1733,Assumptions!$B$6:$D$2000,3,FALSE)</f>
        <v>0.74546000000000001</v>
      </c>
      <c r="O1733" s="54">
        <f t="shared" si="320"/>
        <v>28.408770167417515</v>
      </c>
      <c r="P1733" s="31">
        <f>Assumptions!$I$15</f>
        <v>0.941864596537063</v>
      </c>
      <c r="Q1733" s="39">
        <f t="shared" si="321"/>
        <v>26.719100731175651</v>
      </c>
    </row>
    <row r="1734" spans="2:17" x14ac:dyDescent="0.25">
      <c r="B1734" s="13">
        <v>44665</v>
      </c>
      <c r="C1734" s="16">
        <v>45200</v>
      </c>
      <c r="D1734" s="14">
        <v>23.626000000000001</v>
      </c>
      <c r="E1734" s="18">
        <v>1908</v>
      </c>
      <c r="F1734" s="10">
        <f t="shared" si="317"/>
        <v>20.1294</v>
      </c>
      <c r="H1734" s="13">
        <v>44664</v>
      </c>
      <c r="I1734" s="29" t="s">
        <v>81</v>
      </c>
      <c r="J1734" s="17">
        <v>0.94995917886454417</v>
      </c>
      <c r="L1734" s="40" t="str">
        <f t="shared" si="318"/>
        <v>4466545200</v>
      </c>
      <c r="M1734" s="53">
        <f t="shared" si="319"/>
        <v>45200</v>
      </c>
      <c r="N1734" s="8">
        <f>VLOOKUP(B1734,Assumptions!$B$6:$D$2000,3,FALSE)</f>
        <v>0.74546000000000001</v>
      </c>
      <c r="O1734" s="54">
        <f t="shared" si="320"/>
        <v>28.833039405975686</v>
      </c>
      <c r="P1734" s="31">
        <f>Assumptions!$I$15</f>
        <v>0.941864596537063</v>
      </c>
      <c r="Q1734" s="39">
        <f t="shared" si="321"/>
        <v>27.118704906373328</v>
      </c>
    </row>
    <row r="1735" spans="2:17" x14ac:dyDescent="0.25">
      <c r="B1735" s="13">
        <v>44665</v>
      </c>
      <c r="C1735" s="16">
        <v>45231</v>
      </c>
      <c r="D1735" s="14">
        <v>23.885999999999999</v>
      </c>
      <c r="E1735" s="18">
        <v>1908</v>
      </c>
      <c r="F1735" s="10">
        <f t="shared" si="317"/>
        <v>20.1294</v>
      </c>
      <c r="H1735" s="13">
        <v>44664</v>
      </c>
      <c r="I1735" s="29" t="s">
        <v>82</v>
      </c>
      <c r="J1735" s="17">
        <v>1.0459834397643462</v>
      </c>
      <c r="L1735" s="40" t="str">
        <f t="shared" si="318"/>
        <v>4466545231</v>
      </c>
      <c r="M1735" s="53">
        <f t="shared" si="319"/>
        <v>45231</v>
      </c>
      <c r="N1735" s="8">
        <f>VLOOKUP(B1735,Assumptions!$B$6:$D$2000,3,FALSE)</f>
        <v>0.74546000000000001</v>
      </c>
      <c r="O1735" s="54">
        <f t="shared" si="320"/>
        <v>29.04153783761959</v>
      </c>
      <c r="P1735" s="31">
        <f>Assumptions!$I$15</f>
        <v>0.941864596537063</v>
      </c>
      <c r="Q1735" s="39">
        <f t="shared" si="321"/>
        <v>27.315082197572224</v>
      </c>
    </row>
    <row r="1736" spans="2:17" x14ac:dyDescent="0.25">
      <c r="B1736" s="13">
        <v>44665</v>
      </c>
      <c r="C1736" s="16">
        <v>45261</v>
      </c>
      <c r="D1736" s="14">
        <v>24.120999999999999</v>
      </c>
      <c r="E1736" s="18">
        <v>1908</v>
      </c>
      <c r="F1736" s="10">
        <f t="shared" si="317"/>
        <v>20.1294</v>
      </c>
      <c r="H1736" s="13">
        <v>44664</v>
      </c>
      <c r="I1736" s="29" t="s">
        <v>83</v>
      </c>
      <c r="J1736" s="17">
        <v>1.0801338756750831</v>
      </c>
      <c r="L1736" s="40" t="str">
        <f t="shared" si="318"/>
        <v>4466545261</v>
      </c>
      <c r="M1736" s="53">
        <f t="shared" si="319"/>
        <v>45261</v>
      </c>
      <c r="N1736" s="8">
        <f>VLOOKUP(B1736,Assumptions!$B$6:$D$2000,3,FALSE)</f>
        <v>0.74546000000000001</v>
      </c>
      <c r="O1736" s="54">
        <f t="shared" si="320"/>
        <v>29.296922075182835</v>
      </c>
      <c r="P1736" s="31">
        <f>Assumptions!$I$15</f>
        <v>0.941864596537063</v>
      </c>
      <c r="Q1736" s="39">
        <f t="shared" si="321"/>
        <v>27.555619569446655</v>
      </c>
    </row>
    <row r="1737" spans="2:17" x14ac:dyDescent="0.25">
      <c r="B1737" s="13">
        <v>44665</v>
      </c>
      <c r="C1737" s="16">
        <v>45292</v>
      </c>
      <c r="D1737" s="14">
        <v>23.324000000000002</v>
      </c>
      <c r="E1737" s="18">
        <v>1428</v>
      </c>
      <c r="F1737" s="10">
        <f t="shared" si="317"/>
        <v>15.0654</v>
      </c>
      <c r="H1737" s="13">
        <v>44664</v>
      </c>
      <c r="I1737" s="29" t="s">
        <v>85</v>
      </c>
      <c r="J1737" s="17">
        <v>1.0269048753615153</v>
      </c>
      <c r="L1737" s="40" t="str">
        <f t="shared" si="318"/>
        <v>4466545292</v>
      </c>
      <c r="M1737" s="53">
        <f t="shared" si="319"/>
        <v>45292</v>
      </c>
      <c r="N1737" s="8">
        <f>VLOOKUP(B1737,Assumptions!$B$6:$D$2000,3,FALSE)</f>
        <v>0.74546000000000001</v>
      </c>
      <c r="O1737" s="54">
        <f t="shared" si="320"/>
        <v>28.351202374281939</v>
      </c>
      <c r="P1737" s="31">
        <f>Assumptions!$I$15</f>
        <v>0.941864596537063</v>
      </c>
      <c r="Q1737" s="39">
        <f t="shared" si="321"/>
        <v>26.66487966492048</v>
      </c>
    </row>
    <row r="1738" spans="2:17" x14ac:dyDescent="0.25">
      <c r="B1738" s="13">
        <v>44665</v>
      </c>
      <c r="C1738" s="16">
        <v>45323</v>
      </c>
      <c r="D1738" s="14">
        <v>23.074000000000002</v>
      </c>
      <c r="E1738" s="18">
        <v>1428</v>
      </c>
      <c r="F1738" s="10">
        <f t="shared" si="317"/>
        <v>15.0654</v>
      </c>
      <c r="H1738" s="13">
        <v>44664</v>
      </c>
      <c r="I1738" s="29" t="s">
        <v>86</v>
      </c>
      <c r="J1738" s="17">
        <v>0.91427723855672827</v>
      </c>
      <c r="L1738" s="40" t="str">
        <f t="shared" si="318"/>
        <v>4466545323</v>
      </c>
      <c r="M1738" s="53">
        <f t="shared" si="319"/>
        <v>45323</v>
      </c>
      <c r="N1738" s="8">
        <f>VLOOKUP(B1738,Assumptions!$B$6:$D$2000,3,FALSE)</f>
        <v>0.74546000000000001</v>
      </c>
      <c r="O1738" s="54">
        <f t="shared" si="320"/>
        <v>28.176530667146547</v>
      </c>
      <c r="P1738" s="31">
        <f>Assumptions!$I$15</f>
        <v>0.941864596537063</v>
      </c>
      <c r="Q1738" s="39">
        <f t="shared" si="321"/>
        <v>26.500362567952966</v>
      </c>
    </row>
    <row r="1739" spans="2:17" x14ac:dyDescent="0.25">
      <c r="B1739" s="13">
        <v>44665</v>
      </c>
      <c r="C1739" s="16">
        <v>45352</v>
      </c>
      <c r="D1739" s="14">
        <v>22.475000000000001</v>
      </c>
      <c r="E1739" s="18">
        <v>1428</v>
      </c>
      <c r="F1739" s="10">
        <f t="shared" si="317"/>
        <v>15.0654</v>
      </c>
      <c r="H1739" s="13">
        <v>44664</v>
      </c>
      <c r="I1739" s="29" t="s">
        <v>87</v>
      </c>
      <c r="J1739" s="17">
        <v>0.78602329650284597</v>
      </c>
      <c r="L1739" s="40" t="str">
        <f t="shared" si="318"/>
        <v>4466545352</v>
      </c>
      <c r="M1739" s="53">
        <f t="shared" si="319"/>
        <v>45352</v>
      </c>
      <c r="N1739" s="8">
        <f>VLOOKUP(B1739,Assumptions!$B$6:$D$2000,3,FALSE)</f>
        <v>0.74546000000000001</v>
      </c>
      <c r="O1739" s="54">
        <f t="shared" si="320"/>
        <v>27.577967639939555</v>
      </c>
      <c r="P1739" s="31">
        <f>Assumptions!$I$15</f>
        <v>0.941864596537063</v>
      </c>
      <c r="Q1739" s="39">
        <f t="shared" si="321"/>
        <v>25.936597243830647</v>
      </c>
    </row>
    <row r="1740" spans="2:17" x14ac:dyDescent="0.25">
      <c r="B1740" s="13">
        <v>44665</v>
      </c>
      <c r="C1740" s="16">
        <v>45383</v>
      </c>
      <c r="D1740" s="14">
        <v>20.577999999999999</v>
      </c>
      <c r="E1740" s="18">
        <v>1053</v>
      </c>
      <c r="F1740" s="10">
        <f t="shared" si="317"/>
        <v>11.10915</v>
      </c>
      <c r="H1740" s="13">
        <v>44664</v>
      </c>
      <c r="I1740" s="29" t="s">
        <v>89</v>
      </c>
      <c r="J1740" s="17">
        <v>0.70522723658629816</v>
      </c>
      <c r="L1740" s="20" t="str">
        <f t="shared" si="318"/>
        <v>4466545383</v>
      </c>
      <c r="M1740" s="53">
        <f t="shared" si="319"/>
        <v>45383</v>
      </c>
      <c r="N1740" s="8">
        <f>VLOOKUP(B1740,Assumptions!$B$6:$D$2000,3,FALSE)</f>
        <v>0.74546000000000001</v>
      </c>
      <c r="O1740" s="54">
        <f t="shared" si="320"/>
        <v>25.268628007559567</v>
      </c>
      <c r="P1740" s="31">
        <f>Assumptions!$I$15</f>
        <v>0.941864596537063</v>
      </c>
      <c r="Q1740" s="39">
        <f t="shared" si="321"/>
        <v>23.761512002712021</v>
      </c>
    </row>
    <row r="1741" spans="2:17" x14ac:dyDescent="0.25">
      <c r="B1741" s="13">
        <v>44680</v>
      </c>
      <c r="C1741" s="16">
        <v>44713</v>
      </c>
      <c r="D1741" s="14">
        <v>22.664000000000001</v>
      </c>
      <c r="E1741" s="18">
        <v>6724</v>
      </c>
      <c r="F1741" s="10">
        <f t="shared" ref="F1741:F1804" si="322">E1741*10000*mmbtu_gj/1000000</f>
        <v>70.938199999999995</v>
      </c>
      <c r="H1741" s="13">
        <v>44681</v>
      </c>
      <c r="I1741" s="29" t="s">
        <v>65</v>
      </c>
      <c r="J1741" s="17">
        <v>0.83847664123873111</v>
      </c>
      <c r="L1741" s="20" t="str">
        <f t="shared" ref="L1741:L1764" si="323">B1741&amp;M1741</f>
        <v>4468044713</v>
      </c>
      <c r="M1741" s="53">
        <f t="shared" ref="M1741:M1764" si="324">IF(C1741="",NA(),C1741)</f>
        <v>44713</v>
      </c>
      <c r="N1741" s="8">
        <f>VLOOKUP(B1741,Assumptions!$B$6:$D$2000,3,FALSE)</f>
        <v>0.71955999999999998</v>
      </c>
      <c r="O1741" s="54">
        <f t="shared" ref="O1741:O1764" si="325">(D1741-J1741)/N1741/mmbtu_gj</f>
        <v>28.750486222308673</v>
      </c>
      <c r="P1741" s="31">
        <f>Assumptions!$I$15</f>
        <v>0.941864596537063</v>
      </c>
      <c r="Q1741" s="10">
        <f t="shared" ref="Q1741:Q1764" si="326">(O1741-opex_2020)*P1741-transport_2020</f>
        <v>27.040950985345948</v>
      </c>
    </row>
    <row r="1742" spans="2:17" x14ac:dyDescent="0.25">
      <c r="B1742" s="13">
        <v>44680</v>
      </c>
      <c r="C1742" s="16">
        <v>44743</v>
      </c>
      <c r="D1742" s="14">
        <v>22.216999999999999</v>
      </c>
      <c r="E1742" s="18">
        <v>8040</v>
      </c>
      <c r="F1742" s="10">
        <f t="shared" si="322"/>
        <v>84.822000000000003</v>
      </c>
      <c r="H1742" s="13">
        <v>44681</v>
      </c>
      <c r="I1742" s="29" t="s">
        <v>66</v>
      </c>
      <c r="J1742" s="17">
        <v>0.84957509785097385</v>
      </c>
      <c r="L1742" s="20" t="str">
        <f t="shared" si="323"/>
        <v>4468044743</v>
      </c>
      <c r="M1742" s="53">
        <f t="shared" si="324"/>
        <v>44743</v>
      </c>
      <c r="N1742" s="8">
        <f>VLOOKUP(B1742,Assumptions!$B$6:$D$2000,3,FALSE)</f>
        <v>0.71955999999999998</v>
      </c>
      <c r="O1742" s="54">
        <f t="shared" si="325"/>
        <v>28.147038912074795</v>
      </c>
      <c r="P1742" s="31">
        <f>Assumptions!$I$15</f>
        <v>0.941864596537063</v>
      </c>
      <c r="Q1742" s="10">
        <f t="shared" si="326"/>
        <v>26.472585327961138</v>
      </c>
    </row>
    <row r="1743" spans="2:17" x14ac:dyDescent="0.25">
      <c r="B1743" s="13">
        <v>44680</v>
      </c>
      <c r="C1743" s="16">
        <v>44774</v>
      </c>
      <c r="D1743" s="14">
        <v>22.728999999999999</v>
      </c>
      <c r="E1743" s="18">
        <v>5628</v>
      </c>
      <c r="F1743" s="10">
        <f t="shared" si="322"/>
        <v>59.375399999999999</v>
      </c>
      <c r="H1743" s="13">
        <v>44681</v>
      </c>
      <c r="I1743" s="29" t="s">
        <v>67</v>
      </c>
      <c r="J1743" s="17">
        <v>0.88960247732595521</v>
      </c>
      <c r="L1743" s="20" t="str">
        <f t="shared" si="323"/>
        <v>4468044774</v>
      </c>
      <c r="M1743" s="53">
        <f t="shared" si="324"/>
        <v>44774</v>
      </c>
      <c r="N1743" s="8">
        <f>VLOOKUP(B1743,Assumptions!$B$6:$D$2000,3,FALSE)</f>
        <v>0.71955999999999998</v>
      </c>
      <c r="O1743" s="54">
        <f t="shared" si="325"/>
        <v>28.768762483173692</v>
      </c>
      <c r="P1743" s="31">
        <f>Assumptions!$I$15</f>
        <v>0.941864596537063</v>
      </c>
      <c r="Q1743" s="10">
        <f t="shared" si="326"/>
        <v>27.058164748411784</v>
      </c>
    </row>
    <row r="1744" spans="2:17" x14ac:dyDescent="0.25">
      <c r="B1744" s="13">
        <v>44680</v>
      </c>
      <c r="C1744" s="16">
        <v>44805</v>
      </c>
      <c r="D1744" s="14">
        <v>25.077999999999999</v>
      </c>
      <c r="E1744" s="18">
        <v>5734</v>
      </c>
      <c r="F1744" s="10">
        <f t="shared" si="322"/>
        <v>60.493699999999997</v>
      </c>
      <c r="H1744" s="13">
        <v>44681</v>
      </c>
      <c r="I1744" s="29" t="s">
        <v>68</v>
      </c>
      <c r="J1744" s="17">
        <v>0.93921248341895536</v>
      </c>
      <c r="L1744" s="20" t="str">
        <f t="shared" si="323"/>
        <v>4468044805</v>
      </c>
      <c r="M1744" s="53">
        <f t="shared" si="324"/>
        <v>44805</v>
      </c>
      <c r="N1744" s="8">
        <f>VLOOKUP(B1744,Assumptions!$B$6:$D$2000,3,FALSE)</f>
        <v>0.71955999999999998</v>
      </c>
      <c r="O1744" s="54">
        <f t="shared" si="325"/>
        <v>31.797719876445093</v>
      </c>
      <c r="P1744" s="31">
        <f>Assumptions!$I$15</f>
        <v>0.941864596537063</v>
      </c>
      <c r="Q1744" s="10">
        <f t="shared" si="326"/>
        <v>29.911032481553306</v>
      </c>
    </row>
    <row r="1745" spans="2:17" x14ac:dyDescent="0.25">
      <c r="B1745" s="13">
        <v>44680</v>
      </c>
      <c r="C1745" s="16">
        <v>44835</v>
      </c>
      <c r="D1745" s="14">
        <v>27.227</v>
      </c>
      <c r="E1745" s="18">
        <v>4704</v>
      </c>
      <c r="F1745" s="10">
        <f t="shared" si="322"/>
        <v>49.627200000000002</v>
      </c>
      <c r="H1745" s="13">
        <v>44681</v>
      </c>
      <c r="I1745" s="29" t="s">
        <v>69</v>
      </c>
      <c r="J1745" s="17">
        <v>1.0364415176618444</v>
      </c>
      <c r="L1745" s="20" t="str">
        <f t="shared" si="323"/>
        <v>4468044835</v>
      </c>
      <c r="M1745" s="53">
        <f t="shared" si="324"/>
        <v>44835</v>
      </c>
      <c r="N1745" s="8">
        <f>VLOOKUP(B1745,Assumptions!$B$6:$D$2000,3,FALSE)</f>
        <v>0.71955999999999998</v>
      </c>
      <c r="O1745" s="54">
        <f t="shared" si="325"/>
        <v>34.500491851837516</v>
      </c>
      <c r="P1745" s="31">
        <f>Assumptions!$I$15</f>
        <v>0.941864596537063</v>
      </c>
      <c r="Q1745" s="10">
        <f t="shared" si="326"/>
        <v>32.456677717687974</v>
      </c>
    </row>
    <row r="1746" spans="2:17" x14ac:dyDescent="0.25">
      <c r="B1746" s="13">
        <v>44680</v>
      </c>
      <c r="C1746" s="16">
        <v>44866</v>
      </c>
      <c r="D1746" s="14">
        <v>28.227</v>
      </c>
      <c r="E1746" s="18">
        <v>4921</v>
      </c>
      <c r="F1746" s="10">
        <f t="shared" si="322"/>
        <v>51.916550000000001</v>
      </c>
      <c r="H1746" s="13">
        <v>44681</v>
      </c>
      <c r="I1746" s="29" t="s">
        <v>70</v>
      </c>
      <c r="J1746" s="17">
        <v>1.1639482494519364</v>
      </c>
      <c r="L1746" s="20" t="str">
        <f t="shared" si="323"/>
        <v>4468044866</v>
      </c>
      <c r="M1746" s="53">
        <f t="shared" si="324"/>
        <v>44866</v>
      </c>
      <c r="N1746" s="8">
        <f>VLOOKUP(B1746,Assumptions!$B$6:$D$2000,3,FALSE)</f>
        <v>0.71955999999999998</v>
      </c>
      <c r="O1746" s="54">
        <f t="shared" si="325"/>
        <v>35.649816212788366</v>
      </c>
      <c r="P1746" s="31">
        <f>Assumptions!$I$15</f>
        <v>0.941864596537063</v>
      </c>
      <c r="Q1746" s="10">
        <f t="shared" si="326"/>
        <v>33.539185643205158</v>
      </c>
    </row>
    <row r="1747" spans="2:17" x14ac:dyDescent="0.25">
      <c r="B1747" s="13">
        <v>44680</v>
      </c>
      <c r="C1747" s="16">
        <v>44896</v>
      </c>
      <c r="D1747" s="14">
        <v>28.26</v>
      </c>
      <c r="E1747" s="18">
        <v>4433</v>
      </c>
      <c r="F1747" s="10">
        <f t="shared" si="322"/>
        <v>46.768149999999999</v>
      </c>
      <c r="H1747" s="13">
        <v>44681</v>
      </c>
      <c r="I1747" s="29" t="s">
        <v>71</v>
      </c>
      <c r="J1747" s="17">
        <v>1.2164459105284116</v>
      </c>
      <c r="L1747" s="20" t="str">
        <f t="shared" si="323"/>
        <v>4468044896</v>
      </c>
      <c r="M1747" s="53">
        <f t="shared" si="324"/>
        <v>44896</v>
      </c>
      <c r="N1747" s="8">
        <f>VLOOKUP(B1747,Assumptions!$B$6:$D$2000,3,FALSE)</f>
        <v>0.71955999999999998</v>
      </c>
      <c r="O1747" s="54">
        <f t="shared" si="325"/>
        <v>35.624132190145154</v>
      </c>
      <c r="P1747" s="31">
        <f>Assumptions!$I$15</f>
        <v>0.941864596537063</v>
      </c>
      <c r="Q1747" s="10">
        <f t="shared" si="326"/>
        <v>33.514994771580866</v>
      </c>
    </row>
    <row r="1748" spans="2:17" x14ac:dyDescent="0.25">
      <c r="B1748" s="13">
        <v>44680</v>
      </c>
      <c r="C1748" s="16">
        <v>44927</v>
      </c>
      <c r="D1748" s="14">
        <v>27.757000000000001</v>
      </c>
      <c r="E1748" s="18">
        <v>3497</v>
      </c>
      <c r="F1748" s="10">
        <f t="shared" si="322"/>
        <v>36.893349999999998</v>
      </c>
      <c r="H1748" s="13">
        <v>44681</v>
      </c>
      <c r="I1748" s="29" t="s">
        <v>72</v>
      </c>
      <c r="J1748" s="17">
        <v>1.1697459426082095</v>
      </c>
      <c r="L1748" s="20" t="str">
        <f t="shared" si="323"/>
        <v>4468044927</v>
      </c>
      <c r="M1748" s="53">
        <f t="shared" si="324"/>
        <v>44927</v>
      </c>
      <c r="N1748" s="8">
        <f>VLOOKUP(B1748,Assumptions!$B$6:$D$2000,3,FALSE)</f>
        <v>0.71955999999999998</v>
      </c>
      <c r="O1748" s="54">
        <f t="shared" si="325"/>
        <v>35.023053921830318</v>
      </c>
      <c r="P1748" s="31">
        <f>Assumptions!$I$15</f>
        <v>0.941864596537063</v>
      </c>
      <c r="Q1748" s="10">
        <f t="shared" si="326"/>
        <v>32.948860430907317</v>
      </c>
    </row>
    <row r="1749" spans="2:17" x14ac:dyDescent="0.25">
      <c r="B1749" s="13">
        <v>44680</v>
      </c>
      <c r="C1749" s="16">
        <v>44958</v>
      </c>
      <c r="D1749" s="14">
        <v>26.608000000000001</v>
      </c>
      <c r="E1749" s="18">
        <v>3470</v>
      </c>
      <c r="F1749" s="10">
        <f t="shared" si="322"/>
        <v>36.608499999999999</v>
      </c>
      <c r="H1749" s="13">
        <v>44681</v>
      </c>
      <c r="I1749" s="29" t="s">
        <v>73</v>
      </c>
      <c r="J1749" s="17">
        <v>0.96525463041697779</v>
      </c>
      <c r="L1749" s="20" t="str">
        <f t="shared" si="323"/>
        <v>4468044958</v>
      </c>
      <c r="M1749" s="53">
        <f t="shared" si="324"/>
        <v>44958</v>
      </c>
      <c r="N1749" s="8">
        <f>VLOOKUP(B1749,Assumptions!$B$6:$D$2000,3,FALSE)</f>
        <v>0.71955999999999998</v>
      </c>
      <c r="O1749" s="54">
        <f t="shared" si="325"/>
        <v>33.778864558334654</v>
      </c>
      <c r="P1749" s="31">
        <f>Assumptions!$I$15</f>
        <v>0.941864596537063</v>
      </c>
      <c r="Q1749" s="10">
        <f t="shared" si="326"/>
        <v>31.777002518042764</v>
      </c>
    </row>
    <row r="1750" spans="2:17" x14ac:dyDescent="0.25">
      <c r="B1750" s="13">
        <v>44680</v>
      </c>
      <c r="C1750" s="16">
        <v>44986</v>
      </c>
      <c r="D1750" s="14">
        <v>22.161000000000001</v>
      </c>
      <c r="E1750" s="18">
        <v>3460</v>
      </c>
      <c r="F1750" s="10">
        <f t="shared" si="322"/>
        <v>36.503</v>
      </c>
      <c r="H1750" s="13">
        <v>44681</v>
      </c>
      <c r="I1750" s="29" t="s">
        <v>74</v>
      </c>
      <c r="J1750" s="17">
        <v>0.82973733438002184</v>
      </c>
      <c r="L1750" s="20" t="str">
        <f t="shared" si="323"/>
        <v>4468044986</v>
      </c>
      <c r="M1750" s="53">
        <f t="shared" si="324"/>
        <v>44986</v>
      </c>
      <c r="N1750" s="8">
        <f>VLOOKUP(B1750,Assumptions!$B$6:$D$2000,3,FALSE)</f>
        <v>0.71955999999999998</v>
      </c>
      <c r="O1750" s="54">
        <f t="shared" si="325"/>
        <v>28.099402854693434</v>
      </c>
      <c r="P1750" s="31">
        <f>Assumptions!$I$15</f>
        <v>0.941864596537063</v>
      </c>
      <c r="Q1750" s="10">
        <f t="shared" si="326"/>
        <v>26.427718611995026</v>
      </c>
    </row>
    <row r="1751" spans="2:17" x14ac:dyDescent="0.25">
      <c r="B1751" s="13">
        <v>44680</v>
      </c>
      <c r="C1751" s="16">
        <v>45017</v>
      </c>
      <c r="D1751" s="14">
        <v>23.222000000000001</v>
      </c>
      <c r="E1751" s="18">
        <v>2223</v>
      </c>
      <c r="F1751" s="10">
        <f t="shared" si="322"/>
        <v>23.452649999999998</v>
      </c>
      <c r="H1751" s="13">
        <v>44681</v>
      </c>
      <c r="I1751" s="29" t="s">
        <v>75</v>
      </c>
      <c r="J1751" s="17">
        <v>0.75650650380871831</v>
      </c>
      <c r="L1751" s="20" t="str">
        <f t="shared" si="323"/>
        <v>4468045017</v>
      </c>
      <c r="M1751" s="53">
        <f t="shared" si="324"/>
        <v>45017</v>
      </c>
      <c r="N1751" s="8">
        <f>VLOOKUP(B1751,Assumptions!$B$6:$D$2000,3,FALSE)</f>
        <v>0.71955999999999998</v>
      </c>
      <c r="O1751" s="54">
        <f t="shared" si="325"/>
        <v>29.59351080029592</v>
      </c>
      <c r="P1751" s="31">
        <f>Assumptions!$I$15</f>
        <v>0.941864596537063</v>
      </c>
      <c r="Q1751" s="10">
        <f t="shared" si="326"/>
        <v>27.834965989362733</v>
      </c>
    </row>
    <row r="1752" spans="2:17" x14ac:dyDescent="0.25">
      <c r="B1752" s="13">
        <v>44680</v>
      </c>
      <c r="C1752" s="16">
        <v>45047</v>
      </c>
      <c r="D1752" s="14">
        <v>22.257999999999999</v>
      </c>
      <c r="E1752" s="18">
        <v>2426</v>
      </c>
      <c r="F1752" s="10">
        <f t="shared" si="322"/>
        <v>25.5943</v>
      </c>
      <c r="H1752" s="13">
        <v>44681</v>
      </c>
      <c r="I1752" s="29" t="s">
        <v>76</v>
      </c>
      <c r="J1752" s="17">
        <v>0.6793558141661028</v>
      </c>
      <c r="L1752" s="20" t="str">
        <f t="shared" si="323"/>
        <v>4468045047</v>
      </c>
      <c r="M1752" s="53">
        <f t="shared" si="324"/>
        <v>45047</v>
      </c>
      <c r="N1752" s="8">
        <f>VLOOKUP(B1752,Assumptions!$B$6:$D$2000,3,FALSE)</f>
        <v>0.71955999999999998</v>
      </c>
      <c r="O1752" s="54">
        <f t="shared" si="325"/>
        <v>28.425275406368527</v>
      </c>
      <c r="P1752" s="31">
        <f>Assumptions!$I$15</f>
        <v>0.941864596537063</v>
      </c>
      <c r="Q1752" s="10">
        <f t="shared" si="326"/>
        <v>26.734646431400993</v>
      </c>
    </row>
    <row r="1753" spans="2:17" x14ac:dyDescent="0.25">
      <c r="B1753" s="13">
        <v>44680</v>
      </c>
      <c r="C1753" s="16">
        <v>45078</v>
      </c>
      <c r="D1753" s="14">
        <v>22.414999999999999</v>
      </c>
      <c r="E1753" s="18">
        <v>2570</v>
      </c>
      <c r="F1753" s="10">
        <f t="shared" si="322"/>
        <v>27.113499999999998</v>
      </c>
      <c r="H1753" s="13">
        <v>44681</v>
      </c>
      <c r="I1753" s="29" t="s">
        <v>77</v>
      </c>
      <c r="J1753" s="17">
        <v>0.71412535385051323</v>
      </c>
      <c r="L1753" s="20" t="str">
        <f t="shared" si="323"/>
        <v>4468045078</v>
      </c>
      <c r="M1753" s="53">
        <f t="shared" si="324"/>
        <v>45078</v>
      </c>
      <c r="N1753" s="8">
        <f>VLOOKUP(B1753,Assumptions!$B$6:$D$2000,3,FALSE)</f>
        <v>0.71955999999999998</v>
      </c>
      <c r="O1753" s="54">
        <f t="shared" si="325"/>
        <v>28.586288047737295</v>
      </c>
      <c r="P1753" s="31">
        <f>Assumptions!$I$15</f>
        <v>0.941864596537063</v>
      </c>
      <c r="Q1753" s="10">
        <f t="shared" si="326"/>
        <v>26.886298537901155</v>
      </c>
    </row>
    <row r="1754" spans="2:17" x14ac:dyDescent="0.25">
      <c r="B1754" s="13">
        <v>44680</v>
      </c>
      <c r="C1754" s="16">
        <v>45108</v>
      </c>
      <c r="D1754" s="14">
        <v>22.670999999999999</v>
      </c>
      <c r="E1754" s="18">
        <v>2445</v>
      </c>
      <c r="F1754" s="10">
        <f t="shared" si="322"/>
        <v>25.794750000000001</v>
      </c>
      <c r="H1754" s="13">
        <v>44681</v>
      </c>
      <c r="I1754" s="29" t="s">
        <v>78</v>
      </c>
      <c r="J1754" s="17">
        <v>0.7007140818117672</v>
      </c>
      <c r="L1754" s="20" t="str">
        <f t="shared" si="323"/>
        <v>4468045108</v>
      </c>
      <c r="M1754" s="53">
        <f t="shared" si="324"/>
        <v>45108</v>
      </c>
      <c r="N1754" s="8">
        <f>VLOOKUP(B1754,Assumptions!$B$6:$D$2000,3,FALSE)</f>
        <v>0.71955999999999998</v>
      </c>
      <c r="O1754" s="54">
        <f t="shared" si="325"/>
        <v>28.941180113213253</v>
      </c>
      <c r="P1754" s="31">
        <f>Assumptions!$I$15</f>
        <v>0.941864596537063</v>
      </c>
      <c r="Q1754" s="10">
        <f t="shared" si="326"/>
        <v>27.220558809964871</v>
      </c>
    </row>
    <row r="1755" spans="2:17" x14ac:dyDescent="0.25">
      <c r="B1755" s="13">
        <v>44680</v>
      </c>
      <c r="C1755" s="16">
        <v>45139</v>
      </c>
      <c r="D1755" s="14">
        <v>22.568999999999999</v>
      </c>
      <c r="E1755" s="18">
        <v>2373</v>
      </c>
      <c r="F1755" s="10">
        <f t="shared" si="322"/>
        <v>25.035150000000002</v>
      </c>
      <c r="H1755" s="13">
        <v>44681</v>
      </c>
      <c r="I1755" s="29" t="s">
        <v>79</v>
      </c>
      <c r="J1755" s="17">
        <v>0.72964288105542052</v>
      </c>
      <c r="L1755" s="20" t="str">
        <f t="shared" si="323"/>
        <v>4468045139</v>
      </c>
      <c r="M1755" s="53">
        <f t="shared" si="324"/>
        <v>45139</v>
      </c>
      <c r="N1755" s="8">
        <f>VLOOKUP(B1755,Assumptions!$B$6:$D$2000,3,FALSE)</f>
        <v>0.71955999999999998</v>
      </c>
      <c r="O1755" s="54">
        <f t="shared" si="325"/>
        <v>28.768709259851242</v>
      </c>
      <c r="P1755" s="31">
        <f>Assumptions!$I$15</f>
        <v>0.941864596537063</v>
      </c>
      <c r="Q1755" s="10">
        <f t="shared" si="326"/>
        <v>27.058114619248659</v>
      </c>
    </row>
    <row r="1756" spans="2:17" x14ac:dyDescent="0.25">
      <c r="B1756" s="13">
        <v>44680</v>
      </c>
      <c r="C1756" s="16">
        <v>45170</v>
      </c>
      <c r="D1756" s="14">
        <v>22.622</v>
      </c>
      <c r="E1756" s="18">
        <v>2373</v>
      </c>
      <c r="F1756" s="10">
        <f t="shared" si="322"/>
        <v>25.035150000000002</v>
      </c>
      <c r="H1756" s="13">
        <v>44681</v>
      </c>
      <c r="I1756" s="29" t="s">
        <v>80</v>
      </c>
      <c r="J1756" s="17">
        <v>0.80819907830142179</v>
      </c>
      <c r="L1756" s="20" t="str">
        <f t="shared" si="323"/>
        <v>4468045170</v>
      </c>
      <c r="M1756" s="53">
        <f t="shared" si="324"/>
        <v>45170</v>
      </c>
      <c r="N1756" s="8">
        <f>VLOOKUP(B1756,Assumptions!$B$6:$D$2000,3,FALSE)</f>
        <v>0.71955999999999998</v>
      </c>
      <c r="O1756" s="54">
        <f t="shared" si="325"/>
        <v>28.735044404042835</v>
      </c>
      <c r="P1756" s="31">
        <f>Assumptions!$I$15</f>
        <v>0.941864596537063</v>
      </c>
      <c r="Q1756" s="10">
        <f t="shared" si="326"/>
        <v>27.026406883415195</v>
      </c>
    </row>
    <row r="1757" spans="2:17" x14ac:dyDescent="0.25">
      <c r="B1757" s="13">
        <v>44680</v>
      </c>
      <c r="C1757" s="16">
        <v>45200</v>
      </c>
      <c r="D1757" s="14">
        <v>23.18</v>
      </c>
      <c r="E1757" s="18">
        <v>1737</v>
      </c>
      <c r="F1757" s="10">
        <f t="shared" si="322"/>
        <v>18.32535</v>
      </c>
      <c r="H1757" s="13">
        <v>44681</v>
      </c>
      <c r="I1757" s="29" t="s">
        <v>81</v>
      </c>
      <c r="J1757" s="17">
        <v>0.90929347500591717</v>
      </c>
      <c r="L1757" s="20" t="str">
        <f t="shared" si="323"/>
        <v>4468045200</v>
      </c>
      <c r="M1757" s="53">
        <f t="shared" si="324"/>
        <v>45200</v>
      </c>
      <c r="N1757" s="8">
        <f>VLOOKUP(B1757,Assumptions!$B$6:$D$2000,3,FALSE)</f>
        <v>0.71955999999999998</v>
      </c>
      <c r="O1757" s="54">
        <f t="shared" si="325"/>
        <v>29.336920383670595</v>
      </c>
      <c r="P1757" s="31">
        <f>Assumptions!$I$15</f>
        <v>0.941864596537063</v>
      </c>
      <c r="Q1757" s="10">
        <f t="shared" si="326"/>
        <v>27.593292560132646</v>
      </c>
    </row>
    <row r="1758" spans="2:17" x14ac:dyDescent="0.25">
      <c r="B1758" s="13">
        <v>44680</v>
      </c>
      <c r="C1758" s="16">
        <v>45231</v>
      </c>
      <c r="D1758" s="14">
        <v>23.483000000000001</v>
      </c>
      <c r="E1758" s="18">
        <v>1737</v>
      </c>
      <c r="F1758" s="10">
        <f t="shared" si="322"/>
        <v>18.32535</v>
      </c>
      <c r="H1758" s="13">
        <v>44681</v>
      </c>
      <c r="I1758" s="29" t="s">
        <v>82</v>
      </c>
      <c r="J1758" s="17">
        <v>1.0059187871232331</v>
      </c>
      <c r="L1758" s="20" t="str">
        <f t="shared" si="323"/>
        <v>4468045231</v>
      </c>
      <c r="M1758" s="53">
        <f t="shared" si="324"/>
        <v>45231</v>
      </c>
      <c r="N1758" s="8">
        <f>VLOOKUP(B1758,Assumptions!$B$6:$D$2000,3,FALSE)</f>
        <v>0.71955999999999998</v>
      </c>
      <c r="O1758" s="54">
        <f t="shared" si="325"/>
        <v>29.608775153110646</v>
      </c>
      <c r="P1758" s="31">
        <f>Assumptions!$I$15</f>
        <v>0.941864596537063</v>
      </c>
      <c r="Q1758" s="10">
        <f t="shared" si="326"/>
        <v>27.849342942867974</v>
      </c>
    </row>
    <row r="1759" spans="2:17" x14ac:dyDescent="0.25">
      <c r="B1759" s="13">
        <v>44680</v>
      </c>
      <c r="C1759" s="16">
        <v>45261</v>
      </c>
      <c r="D1759" s="14">
        <v>23.600999999999999</v>
      </c>
      <c r="E1759" s="18">
        <v>1737</v>
      </c>
      <c r="F1759" s="10">
        <f t="shared" si="322"/>
        <v>18.32535</v>
      </c>
      <c r="H1759" s="13">
        <v>44681</v>
      </c>
      <c r="I1759" s="29" t="s">
        <v>83</v>
      </c>
      <c r="J1759" s="17">
        <v>1.0406702742514882</v>
      </c>
      <c r="L1759" s="20" t="str">
        <f t="shared" si="323"/>
        <v>4468045261</v>
      </c>
      <c r="M1759" s="53">
        <f t="shared" si="324"/>
        <v>45261</v>
      </c>
      <c r="N1759" s="8">
        <f>VLOOKUP(B1759,Assumptions!$B$6:$D$2000,3,FALSE)</f>
        <v>0.71955999999999998</v>
      </c>
      <c r="O1759" s="54">
        <f t="shared" si="325"/>
        <v>29.718437367528331</v>
      </c>
      <c r="P1759" s="31">
        <f>Assumptions!$I$15</f>
        <v>0.941864596537063</v>
      </c>
      <c r="Q1759" s="10">
        <f t="shared" si="326"/>
        <v>27.952629900205849</v>
      </c>
    </row>
    <row r="1760" spans="2:17" x14ac:dyDescent="0.25">
      <c r="B1760" s="13">
        <v>44680</v>
      </c>
      <c r="C1760" s="16">
        <v>45292</v>
      </c>
      <c r="D1760" s="14">
        <v>23.292000000000002</v>
      </c>
      <c r="E1760" s="18">
        <v>1398</v>
      </c>
      <c r="F1760" s="10">
        <f t="shared" si="322"/>
        <v>14.748900000000001</v>
      </c>
      <c r="H1760" s="13">
        <v>44681</v>
      </c>
      <c r="I1760" s="29" t="s">
        <v>85</v>
      </c>
      <c r="J1760" s="17">
        <v>0.99577902871700263</v>
      </c>
      <c r="L1760" s="20" t="str">
        <f t="shared" si="323"/>
        <v>4468045292</v>
      </c>
      <c r="M1760" s="53">
        <f t="shared" si="324"/>
        <v>45292</v>
      </c>
      <c r="N1760" s="8">
        <f>VLOOKUP(B1760,Assumptions!$B$6:$D$2000,3,FALSE)</f>
        <v>0.71955999999999998</v>
      </c>
      <c r="O1760" s="54">
        <f t="shared" si="325"/>
        <v>29.370530241470632</v>
      </c>
      <c r="P1760" s="31">
        <f>Assumptions!$I$15</f>
        <v>0.941864596537063</v>
      </c>
      <c r="Q1760" s="10">
        <f t="shared" si="326"/>
        <v>27.624948495289143</v>
      </c>
    </row>
    <row r="1761" spans="2:17" x14ac:dyDescent="0.25">
      <c r="B1761" s="13">
        <v>44680</v>
      </c>
      <c r="C1761" s="16">
        <v>45323</v>
      </c>
      <c r="D1761" s="14">
        <v>22.510999999999999</v>
      </c>
      <c r="E1761" s="18">
        <v>1398</v>
      </c>
      <c r="F1761" s="10">
        <f t="shared" si="322"/>
        <v>14.748900000000001</v>
      </c>
      <c r="H1761" s="13">
        <v>44681</v>
      </c>
      <c r="I1761" s="29" t="s">
        <v>86</v>
      </c>
      <c r="J1761" s="17">
        <v>0.87447622244691303</v>
      </c>
      <c r="L1761" s="20" t="str">
        <f t="shared" si="323"/>
        <v>4468045323</v>
      </c>
      <c r="M1761" s="53">
        <f t="shared" si="324"/>
        <v>45323</v>
      </c>
      <c r="N1761" s="8">
        <f>VLOOKUP(B1761,Assumptions!$B$6:$D$2000,3,FALSE)</f>
        <v>0.71955999999999998</v>
      </c>
      <c r="O1761" s="54">
        <f t="shared" si="325"/>
        <v>28.501519461410052</v>
      </c>
      <c r="P1761" s="31">
        <f>Assumptions!$I$15</f>
        <v>0.941864596537063</v>
      </c>
      <c r="Q1761" s="10">
        <f t="shared" si="326"/>
        <v>26.806458007541028</v>
      </c>
    </row>
    <row r="1762" spans="2:17" x14ac:dyDescent="0.25">
      <c r="B1762" s="13">
        <v>44680</v>
      </c>
      <c r="C1762" s="16">
        <v>45352</v>
      </c>
      <c r="D1762" s="14">
        <v>21.294</v>
      </c>
      <c r="E1762" s="18">
        <v>1398</v>
      </c>
      <c r="F1762" s="10">
        <f t="shared" si="322"/>
        <v>14.748900000000001</v>
      </c>
      <c r="H1762" s="13">
        <v>44681</v>
      </c>
      <c r="I1762" s="29" t="s">
        <v>87</v>
      </c>
      <c r="J1762" s="17">
        <v>0.73630780100410909</v>
      </c>
      <c r="L1762" s="20" t="str">
        <f t="shared" si="323"/>
        <v>4468045352</v>
      </c>
      <c r="M1762" s="53">
        <f t="shared" si="324"/>
        <v>45352</v>
      </c>
      <c r="N1762" s="8">
        <f>VLOOKUP(B1762,Assumptions!$B$6:$D$2000,3,FALSE)</f>
        <v>0.71955999999999998</v>
      </c>
      <c r="O1762" s="54">
        <f t="shared" si="325"/>
        <v>27.080388250687022</v>
      </c>
      <c r="P1762" s="31">
        <f>Assumptions!$I$15</f>
        <v>0.941864596537063</v>
      </c>
      <c r="Q1762" s="10">
        <f t="shared" si="326"/>
        <v>25.467944833127152</v>
      </c>
    </row>
    <row r="1763" spans="2:17" x14ac:dyDescent="0.25">
      <c r="B1763" s="13">
        <v>44680</v>
      </c>
      <c r="C1763" s="16">
        <v>45383</v>
      </c>
      <c r="D1763" s="14">
        <v>19.827999999999999</v>
      </c>
      <c r="E1763" s="18">
        <v>1028</v>
      </c>
      <c r="F1763" s="10">
        <f t="shared" si="322"/>
        <v>10.8454</v>
      </c>
      <c r="H1763" s="13">
        <v>44681</v>
      </c>
      <c r="I1763" s="29" t="s">
        <v>89</v>
      </c>
      <c r="J1763" s="17">
        <v>0.66997035686306772</v>
      </c>
      <c r="L1763" s="20" t="str">
        <f t="shared" si="323"/>
        <v>4468045383</v>
      </c>
      <c r="M1763" s="53">
        <f t="shared" si="324"/>
        <v>45383</v>
      </c>
      <c r="N1763" s="8">
        <f>VLOOKUP(B1763,Assumptions!$B$6:$D$2000,3,FALSE)</f>
        <v>0.71955999999999998</v>
      </c>
      <c r="O1763" s="54">
        <f t="shared" si="325"/>
        <v>25.236630446274479</v>
      </c>
      <c r="P1763" s="31">
        <f>Assumptions!$I$15</f>
        <v>0.941864596537063</v>
      </c>
      <c r="Q1763" s="10">
        <f t="shared" si="326"/>
        <v>23.731374632562073</v>
      </c>
    </row>
    <row r="1764" spans="2:17" x14ac:dyDescent="0.25">
      <c r="B1764" s="13">
        <v>44680</v>
      </c>
      <c r="C1764" s="16">
        <v>45413</v>
      </c>
      <c r="D1764" s="14">
        <v>19.510000000000002</v>
      </c>
      <c r="E1764" s="18">
        <v>1028</v>
      </c>
      <c r="F1764" s="10">
        <f t="shared" si="322"/>
        <v>10.8454</v>
      </c>
      <c r="H1764" s="13">
        <v>44681</v>
      </c>
      <c r="I1764" s="29" t="s">
        <v>90</v>
      </c>
      <c r="J1764" s="17">
        <v>0.62586887089707055</v>
      </c>
      <c r="L1764" s="20" t="str">
        <f t="shared" si="323"/>
        <v>4468045413</v>
      </c>
      <c r="M1764" s="53">
        <f t="shared" si="324"/>
        <v>45413</v>
      </c>
      <c r="N1764" s="8">
        <f>VLOOKUP(B1764,Assumptions!$B$6:$D$2000,3,FALSE)</f>
        <v>0.71955999999999998</v>
      </c>
      <c r="O1764" s="54">
        <f t="shared" si="325"/>
        <v>24.875827393600638</v>
      </c>
      <c r="P1764" s="31">
        <f>Assumptions!$I$15</f>
        <v>0.941864596537063</v>
      </c>
      <c r="Q1764" s="10">
        <f t="shared" si="326"/>
        <v>23.391547010926082</v>
      </c>
    </row>
    <row r="1765" spans="2:17" x14ac:dyDescent="0.25">
      <c r="B1765" s="13">
        <v>44694</v>
      </c>
      <c r="C1765" s="16">
        <v>44713</v>
      </c>
      <c r="D1765" s="14">
        <v>23.433</v>
      </c>
      <c r="E1765" s="18">
        <v>6664</v>
      </c>
      <c r="F1765" s="10">
        <f>E1765*10000*mmbtu_gj/1000000</f>
        <v>70.305199999999999</v>
      </c>
      <c r="H1765" s="13">
        <v>44693</v>
      </c>
      <c r="I1765" s="29" t="s">
        <v>65</v>
      </c>
      <c r="J1765" s="17">
        <v>0.77741518809439958</v>
      </c>
      <c r="L1765" s="20" t="str">
        <f t="shared" ref="L1765:L1828" si="327">B1765&amp;M1765</f>
        <v>4469444713</v>
      </c>
      <c r="M1765" s="53">
        <f t="shared" ref="M1765:M1788" si="328">IF(C1765="",NA(),C1765)</f>
        <v>44713</v>
      </c>
      <c r="N1765" s="8">
        <f>VLOOKUP(B1765,Assumptions!$B$6:$D$2000,3,FALSE)</f>
        <v>0.69418000000000002</v>
      </c>
      <c r="O1765" s="54">
        <f t="shared" ref="O1765:O1788" si="329">(D1765-J1765)/N1765/mmbtu_gj</f>
        <v>30.935042745930794</v>
      </c>
      <c r="P1765" s="31">
        <f>Assumptions!$I$15</f>
        <v>0.941864596537063</v>
      </c>
      <c r="Q1765" s="10">
        <f t="shared" ref="Q1765:Q1788" si="330">(O1765-opex_2020)*P1765-transport_2020</f>
        <v>29.098507434079703</v>
      </c>
    </row>
    <row r="1766" spans="2:17" x14ac:dyDescent="0.25">
      <c r="B1766" s="13">
        <v>44694</v>
      </c>
      <c r="C1766" s="16">
        <v>44743</v>
      </c>
      <c r="D1766" s="14">
        <v>21.75</v>
      </c>
      <c r="E1766" s="18">
        <v>7924</v>
      </c>
      <c r="F1766" s="10">
        <f t="shared" si="322"/>
        <v>83.598200000000006</v>
      </c>
      <c r="H1766" s="13">
        <v>44693</v>
      </c>
      <c r="I1766" s="29" t="s">
        <v>66</v>
      </c>
      <c r="J1766" s="17">
        <v>0.7911060311550383</v>
      </c>
      <c r="L1766" s="20" t="str">
        <f t="shared" si="327"/>
        <v>4469444743</v>
      </c>
      <c r="M1766" s="53">
        <f t="shared" si="328"/>
        <v>44743</v>
      </c>
      <c r="N1766" s="8">
        <f>VLOOKUP(B1766,Assumptions!$B$6:$D$2000,3,FALSE)</f>
        <v>0.69418000000000002</v>
      </c>
      <c r="O1766" s="54">
        <f t="shared" si="329"/>
        <v>28.618298146642058</v>
      </c>
      <c r="P1766" s="31">
        <f>Assumptions!$I$15</f>
        <v>0.941864596537063</v>
      </c>
      <c r="Q1766" s="10">
        <f t="shared" si="330"/>
        <v>26.9164477167912</v>
      </c>
    </row>
    <row r="1767" spans="2:17" x14ac:dyDescent="0.25">
      <c r="B1767" s="13">
        <v>44694</v>
      </c>
      <c r="C1767" s="16">
        <v>44774</v>
      </c>
      <c r="D1767" s="14">
        <v>21.324999999999999</v>
      </c>
      <c r="E1767" s="18">
        <v>6560</v>
      </c>
      <c r="F1767" s="10">
        <f t="shared" si="322"/>
        <v>69.207999999999998</v>
      </c>
      <c r="H1767" s="13">
        <v>44693</v>
      </c>
      <c r="I1767" s="29" t="s">
        <v>67</v>
      </c>
      <c r="J1767" s="17">
        <v>0.83430411457046794</v>
      </c>
      <c r="L1767" s="20" t="str">
        <f t="shared" si="327"/>
        <v>4469444774</v>
      </c>
      <c r="M1767" s="53">
        <f t="shared" si="328"/>
        <v>44774</v>
      </c>
      <c r="N1767" s="8">
        <f>VLOOKUP(B1767,Assumptions!$B$6:$D$2000,3,FALSE)</f>
        <v>0.69418000000000002</v>
      </c>
      <c r="O1767" s="54">
        <f t="shared" si="329"/>
        <v>27.978997601356287</v>
      </c>
      <c r="P1767" s="31">
        <f>Assumptions!$I$15</f>
        <v>0.941864596537063</v>
      </c>
      <c r="Q1767" s="10">
        <f t="shared" si="330"/>
        <v>26.314313166639693</v>
      </c>
    </row>
    <row r="1768" spans="2:17" x14ac:dyDescent="0.25">
      <c r="B1768" s="13">
        <v>44694</v>
      </c>
      <c r="C1768" s="16">
        <v>44805</v>
      </c>
      <c r="D1768" s="14">
        <v>21.099</v>
      </c>
      <c r="E1768" s="18">
        <v>5622</v>
      </c>
      <c r="F1768" s="10">
        <f t="shared" si="322"/>
        <v>59.312100000000001</v>
      </c>
      <c r="H1768" s="13">
        <v>44693</v>
      </c>
      <c r="I1768" s="29" t="s">
        <v>68</v>
      </c>
      <c r="J1768" s="17">
        <v>0.87983756336359675</v>
      </c>
      <c r="L1768" s="20" t="str">
        <f t="shared" si="327"/>
        <v>4469444805</v>
      </c>
      <c r="M1768" s="53">
        <f t="shared" si="328"/>
        <v>44805</v>
      </c>
      <c r="N1768" s="8">
        <f>VLOOKUP(B1768,Assumptions!$B$6:$D$2000,3,FALSE)</f>
        <v>0.69418000000000002</v>
      </c>
      <c r="O1768" s="54">
        <f t="shared" si="329"/>
        <v>27.608232559751571</v>
      </c>
      <c r="P1768" s="31">
        <f>Assumptions!$I$15</f>
        <v>0.941864596537063</v>
      </c>
      <c r="Q1768" s="10">
        <f t="shared" si="330"/>
        <v>25.965102700318617</v>
      </c>
    </row>
    <row r="1769" spans="2:17" x14ac:dyDescent="0.25">
      <c r="B1769" s="13">
        <v>44694</v>
      </c>
      <c r="C1769" s="16">
        <v>44835</v>
      </c>
      <c r="D1769" s="14">
        <v>24.794</v>
      </c>
      <c r="E1769" s="18">
        <v>5075</v>
      </c>
      <c r="F1769" s="10">
        <f t="shared" si="322"/>
        <v>53.541249999999998</v>
      </c>
      <c r="H1769" s="13">
        <v>44693</v>
      </c>
      <c r="I1769" s="29" t="s">
        <v>69</v>
      </c>
      <c r="J1769" s="17">
        <v>0.97280069513339884</v>
      </c>
      <c r="L1769" s="20" t="str">
        <f t="shared" si="327"/>
        <v>4469444835</v>
      </c>
      <c r="M1769" s="53">
        <f t="shared" si="328"/>
        <v>44835</v>
      </c>
      <c r="N1769" s="8">
        <f>VLOOKUP(B1769,Assumptions!$B$6:$D$2000,3,FALSE)</f>
        <v>0.69418000000000002</v>
      </c>
      <c r="O1769" s="54">
        <f t="shared" si="329"/>
        <v>32.526629741560946</v>
      </c>
      <c r="P1769" s="31">
        <f>Assumptions!$I$15</f>
        <v>0.941864596537063</v>
      </c>
      <c r="Q1769" s="10">
        <f t="shared" si="330"/>
        <v>30.597566877572532</v>
      </c>
    </row>
    <row r="1770" spans="2:17" x14ac:dyDescent="0.25">
      <c r="B1770" s="13">
        <v>44694</v>
      </c>
      <c r="C1770" s="16">
        <v>44866</v>
      </c>
      <c r="D1770" s="14">
        <v>28.039000000000001</v>
      </c>
      <c r="E1770" s="18">
        <v>5014</v>
      </c>
      <c r="F1770" s="10">
        <f t="shared" si="322"/>
        <v>52.8977</v>
      </c>
      <c r="H1770" s="13">
        <v>44693</v>
      </c>
      <c r="I1770" s="29" t="s">
        <v>70</v>
      </c>
      <c r="J1770" s="17">
        <v>1.1108595281962654</v>
      </c>
      <c r="L1770" s="20" t="str">
        <f t="shared" si="327"/>
        <v>4469444866</v>
      </c>
      <c r="M1770" s="53">
        <f t="shared" si="328"/>
        <v>44866</v>
      </c>
      <c r="N1770" s="8">
        <f>VLOOKUP(B1770,Assumptions!$B$6:$D$2000,3,FALSE)</f>
        <v>0.69418000000000002</v>
      </c>
      <c r="O1770" s="54">
        <f t="shared" si="329"/>
        <v>36.7689990560703</v>
      </c>
      <c r="P1770" s="31">
        <f>Assumptions!$I$15</f>
        <v>0.941864596537063</v>
      </c>
      <c r="Q1770" s="10">
        <f t="shared" si="330"/>
        <v>34.593304340344105</v>
      </c>
    </row>
    <row r="1771" spans="2:17" x14ac:dyDescent="0.25">
      <c r="B1771" s="13">
        <v>44694</v>
      </c>
      <c r="C1771" s="16">
        <v>44896</v>
      </c>
      <c r="D1771" s="14">
        <v>26.956</v>
      </c>
      <c r="E1771" s="18">
        <v>4603</v>
      </c>
      <c r="F1771" s="10">
        <f t="shared" si="322"/>
        <v>48.56165</v>
      </c>
      <c r="H1771" s="13">
        <v>44693</v>
      </c>
      <c r="I1771" s="29" t="s">
        <v>71</v>
      </c>
      <c r="J1771" s="17">
        <v>1.1537801245700385</v>
      </c>
      <c r="L1771" s="20" t="str">
        <f t="shared" si="327"/>
        <v>4469444896</v>
      </c>
      <c r="M1771" s="53">
        <f t="shared" si="328"/>
        <v>44896</v>
      </c>
      <c r="N1771" s="8">
        <f>VLOOKUP(B1771,Assumptions!$B$6:$D$2000,3,FALSE)</f>
        <v>0.69418000000000002</v>
      </c>
      <c r="O1771" s="54">
        <f t="shared" si="329"/>
        <v>35.231612046795526</v>
      </c>
      <c r="P1771" s="31">
        <f>Assumptions!$I$15</f>
        <v>0.941864596537063</v>
      </c>
      <c r="Q1771" s="10">
        <f t="shared" si="330"/>
        <v>33.145293945132195</v>
      </c>
    </row>
    <row r="1772" spans="2:17" x14ac:dyDescent="0.25">
      <c r="B1772" s="13">
        <v>44694</v>
      </c>
      <c r="C1772" s="16">
        <v>44927</v>
      </c>
      <c r="D1772" s="14">
        <v>26.960999999999999</v>
      </c>
      <c r="E1772" s="18">
        <v>3748</v>
      </c>
      <c r="F1772" s="10">
        <f t="shared" si="322"/>
        <v>39.541400000000003</v>
      </c>
      <c r="H1772" s="13">
        <v>44693</v>
      </c>
      <c r="I1772" s="29" t="s">
        <v>72</v>
      </c>
      <c r="J1772" s="17">
        <v>1.1183125466391228</v>
      </c>
      <c r="L1772" s="20" t="str">
        <f t="shared" si="327"/>
        <v>4469444927</v>
      </c>
      <c r="M1772" s="53">
        <f t="shared" si="328"/>
        <v>44927</v>
      </c>
      <c r="N1772" s="8">
        <f>VLOOKUP(B1772,Assumptions!$B$6:$D$2000,3,FALSE)</f>
        <v>0.69418000000000002</v>
      </c>
      <c r="O1772" s="54">
        <f t="shared" si="329"/>
        <v>35.286868455469609</v>
      </c>
      <c r="P1772" s="31">
        <f>Assumptions!$I$15</f>
        <v>0.941864596537063</v>
      </c>
      <c r="Q1772" s="10">
        <f t="shared" si="330"/>
        <v>33.197338000194101</v>
      </c>
    </row>
    <row r="1773" spans="2:17" x14ac:dyDescent="0.25">
      <c r="B1773" s="13">
        <v>44694</v>
      </c>
      <c r="C1773" s="16">
        <v>44958</v>
      </c>
      <c r="D1773" s="14">
        <v>27.273</v>
      </c>
      <c r="E1773" s="18">
        <v>3485</v>
      </c>
      <c r="F1773" s="10">
        <f t="shared" si="322"/>
        <v>36.766750000000002</v>
      </c>
      <c r="H1773" s="13">
        <v>44693</v>
      </c>
      <c r="I1773" s="29" t="s">
        <v>73</v>
      </c>
      <c r="J1773" s="17">
        <v>0.90974024738553649</v>
      </c>
      <c r="L1773" s="20" t="str">
        <f t="shared" si="327"/>
        <v>4469444958</v>
      </c>
      <c r="M1773" s="53">
        <f t="shared" si="328"/>
        <v>44958</v>
      </c>
      <c r="N1773" s="8">
        <f>VLOOKUP(B1773,Assumptions!$B$6:$D$2000,3,FALSE)</f>
        <v>0.69418000000000002</v>
      </c>
      <c r="O1773" s="54">
        <f t="shared" si="329"/>
        <v>35.997683314739739</v>
      </c>
      <c r="P1773" s="31">
        <f>Assumptions!$I$15</f>
        <v>0.941864596537063</v>
      </c>
      <c r="Q1773" s="10">
        <f t="shared" si="330"/>
        <v>33.866829350833108</v>
      </c>
    </row>
    <row r="1774" spans="2:17" x14ac:dyDescent="0.25">
      <c r="B1774" s="13">
        <v>44694</v>
      </c>
      <c r="C1774" s="16">
        <v>44986</v>
      </c>
      <c r="D1774" s="14">
        <v>23.023</v>
      </c>
      <c r="E1774" s="18">
        <v>3460</v>
      </c>
      <c r="F1774" s="10">
        <f t="shared" si="322"/>
        <v>36.503</v>
      </c>
      <c r="H1774" s="13">
        <v>44693</v>
      </c>
      <c r="I1774" s="29" t="s">
        <v>74</v>
      </c>
      <c r="J1774" s="17">
        <v>0.79217522529770557</v>
      </c>
      <c r="L1774" s="20" t="str">
        <f t="shared" si="327"/>
        <v>4469444986</v>
      </c>
      <c r="M1774" s="53">
        <f t="shared" si="328"/>
        <v>44986</v>
      </c>
      <c r="N1774" s="8">
        <f>VLOOKUP(B1774,Assumptions!$B$6:$D$2000,3,FALSE)</f>
        <v>0.69418000000000002</v>
      </c>
      <c r="O1774" s="54">
        <f t="shared" si="329"/>
        <v>30.355054631885629</v>
      </c>
      <c r="P1774" s="31">
        <f>Assumptions!$I$15</f>
        <v>0.941864596537063</v>
      </c>
      <c r="Q1774" s="10">
        <f t="shared" si="330"/>
        <v>28.552237163048265</v>
      </c>
    </row>
    <row r="1775" spans="2:17" x14ac:dyDescent="0.25">
      <c r="B1775" s="13">
        <v>44694</v>
      </c>
      <c r="C1775" s="16">
        <v>45017</v>
      </c>
      <c r="D1775" s="14">
        <v>23.122</v>
      </c>
      <c r="E1775" s="18">
        <v>2109</v>
      </c>
      <c r="F1775" s="10">
        <f t="shared" si="322"/>
        <v>22.249949999999998</v>
      </c>
      <c r="H1775" s="13">
        <v>44693</v>
      </c>
      <c r="I1775" s="29" t="s">
        <v>75</v>
      </c>
      <c r="J1775" s="17">
        <v>0.70789200425505683</v>
      </c>
      <c r="L1775" s="20" t="str">
        <f t="shared" si="327"/>
        <v>4469445017</v>
      </c>
      <c r="M1775" s="53">
        <f t="shared" si="328"/>
        <v>45017</v>
      </c>
      <c r="N1775" s="8">
        <f>VLOOKUP(B1775,Assumptions!$B$6:$D$2000,3,FALSE)</f>
        <v>0.69418000000000002</v>
      </c>
      <c r="O1775" s="54">
        <f t="shared" si="329"/>
        <v>30.605318499476748</v>
      </c>
      <c r="P1775" s="31">
        <f>Assumptions!$I$15</f>
        <v>0.941864596537063</v>
      </c>
      <c r="Q1775" s="10">
        <f t="shared" si="330"/>
        <v>28.787951839724776</v>
      </c>
    </row>
    <row r="1776" spans="2:17" x14ac:dyDescent="0.25">
      <c r="B1776" s="13">
        <v>44694</v>
      </c>
      <c r="C1776" s="16">
        <v>45047</v>
      </c>
      <c r="D1776" s="14">
        <v>21.577999999999999</v>
      </c>
      <c r="E1776" s="18">
        <v>2426</v>
      </c>
      <c r="F1776" s="10">
        <f t="shared" si="322"/>
        <v>25.5943</v>
      </c>
      <c r="H1776" s="13">
        <v>44693</v>
      </c>
      <c r="I1776" s="29" t="s">
        <v>76</v>
      </c>
      <c r="J1776" s="17">
        <v>0.63102644609502978</v>
      </c>
      <c r="L1776" s="20" t="str">
        <f t="shared" si="327"/>
        <v>4469445047</v>
      </c>
      <c r="M1776" s="53">
        <f t="shared" si="328"/>
        <v>45047</v>
      </c>
      <c r="N1776" s="8">
        <f>VLOOKUP(B1776,Assumptions!$B$6:$D$2000,3,FALSE)</f>
        <v>0.69418000000000002</v>
      </c>
      <c r="O1776" s="54">
        <f t="shared" si="329"/>
        <v>28.602021429497942</v>
      </c>
      <c r="P1776" s="31">
        <f>Assumptions!$I$15</f>
        <v>0.941864596537063</v>
      </c>
      <c r="Q1776" s="10">
        <f t="shared" si="330"/>
        <v>26.90111725316531</v>
      </c>
    </row>
    <row r="1777" spans="2:17" x14ac:dyDescent="0.25">
      <c r="B1777" s="13">
        <v>44694</v>
      </c>
      <c r="C1777" s="16">
        <v>45078</v>
      </c>
      <c r="D1777" s="14">
        <v>21.31</v>
      </c>
      <c r="E1777" s="18">
        <v>2456</v>
      </c>
      <c r="F1777" s="10">
        <f t="shared" si="322"/>
        <v>25.910799999999998</v>
      </c>
      <c r="H1777" s="13">
        <v>44693</v>
      </c>
      <c r="I1777" s="29" t="s">
        <v>77</v>
      </c>
      <c r="J1777" s="17">
        <v>0.66407880307844358</v>
      </c>
      <c r="L1777" s="20" t="str">
        <f t="shared" si="327"/>
        <v>4469445078</v>
      </c>
      <c r="M1777" s="53">
        <f t="shared" si="328"/>
        <v>45078</v>
      </c>
      <c r="N1777" s="8">
        <f>VLOOKUP(B1777,Assumptions!$B$6:$D$2000,3,FALSE)</f>
        <v>0.69418000000000002</v>
      </c>
      <c r="O1777" s="54">
        <f t="shared" si="329"/>
        <v>28.190949827976048</v>
      </c>
      <c r="P1777" s="31">
        <f>Assumptions!$I$15</f>
        <v>0.941864596537063</v>
      </c>
      <c r="Q1777" s="10">
        <f t="shared" si="330"/>
        <v>26.513943465050048</v>
      </c>
    </row>
    <row r="1778" spans="2:17" x14ac:dyDescent="0.25">
      <c r="B1778" s="13">
        <v>44694</v>
      </c>
      <c r="C1778" s="16">
        <v>45108</v>
      </c>
      <c r="D1778" s="14">
        <v>21.802</v>
      </c>
      <c r="E1778" s="18">
        <v>2331</v>
      </c>
      <c r="F1778" s="10">
        <f t="shared" si="322"/>
        <v>24.59205</v>
      </c>
      <c r="H1778" s="13">
        <v>44693</v>
      </c>
      <c r="I1778" s="29" t="s">
        <v>78</v>
      </c>
      <c r="J1778" s="17">
        <v>0.70868768785495706</v>
      </c>
      <c r="L1778" s="20" t="str">
        <f t="shared" si="327"/>
        <v>4469445108</v>
      </c>
      <c r="M1778" s="53">
        <f t="shared" si="328"/>
        <v>45108</v>
      </c>
      <c r="N1778" s="8">
        <f>VLOOKUP(B1778,Assumptions!$B$6:$D$2000,3,FALSE)</f>
        <v>0.69418000000000002</v>
      </c>
      <c r="O1778" s="54">
        <f t="shared" si="329"/>
        <v>28.801839521996005</v>
      </c>
      <c r="P1778" s="31">
        <f>Assumptions!$I$15</f>
        <v>0.941864596537063</v>
      </c>
      <c r="Q1778" s="10">
        <f t="shared" si="330"/>
        <v>27.089318840236803</v>
      </c>
    </row>
    <row r="1779" spans="2:17" x14ac:dyDescent="0.25">
      <c r="B1779" s="13">
        <v>44694</v>
      </c>
      <c r="C1779" s="16">
        <v>45139</v>
      </c>
      <c r="D1779" s="14">
        <v>21.864999999999998</v>
      </c>
      <c r="E1779" s="18">
        <v>2361</v>
      </c>
      <c r="F1779" s="10">
        <f t="shared" si="322"/>
        <v>24.908550000000002</v>
      </c>
      <c r="H1779" s="13">
        <v>44693</v>
      </c>
      <c r="I1779" s="29" t="s">
        <v>79</v>
      </c>
      <c r="J1779" s="17">
        <v>0.73795453860707549</v>
      </c>
      <c r="L1779" s="20" t="str">
        <f t="shared" si="327"/>
        <v>4469445139</v>
      </c>
      <c r="M1779" s="53">
        <f t="shared" si="328"/>
        <v>45139</v>
      </c>
      <c r="N1779" s="8">
        <f>VLOOKUP(B1779,Assumptions!$B$6:$D$2000,3,FALSE)</f>
        <v>0.69418000000000002</v>
      </c>
      <c r="O1779" s="54">
        <f t="shared" si="329"/>
        <v>28.847900412615335</v>
      </c>
      <c r="P1779" s="31">
        <f>Assumptions!$I$15</f>
        <v>0.941864596537063</v>
      </c>
      <c r="Q1779" s="10">
        <f t="shared" si="330"/>
        <v>27.132701962396116</v>
      </c>
    </row>
    <row r="1780" spans="2:17" x14ac:dyDescent="0.25">
      <c r="B1780" s="13">
        <v>44694</v>
      </c>
      <c r="C1780" s="16">
        <v>45170</v>
      </c>
      <c r="D1780" s="14">
        <v>21.981000000000002</v>
      </c>
      <c r="E1780" s="18">
        <v>2361</v>
      </c>
      <c r="F1780" s="10">
        <f t="shared" si="322"/>
        <v>24.908550000000002</v>
      </c>
      <c r="H1780" s="13">
        <v>44693</v>
      </c>
      <c r="I1780" s="29" t="s">
        <v>80</v>
      </c>
      <c r="J1780" s="17">
        <v>0.8167737355621294</v>
      </c>
      <c r="L1780" s="20" t="str">
        <f t="shared" si="327"/>
        <v>4469445170</v>
      </c>
      <c r="M1780" s="53">
        <f t="shared" si="328"/>
        <v>45170</v>
      </c>
      <c r="N1780" s="8">
        <f>VLOOKUP(B1780,Assumptions!$B$6:$D$2000,3,FALSE)</f>
        <v>0.69418000000000002</v>
      </c>
      <c r="O1780" s="54">
        <f t="shared" si="329"/>
        <v>28.898668898225957</v>
      </c>
      <c r="P1780" s="31">
        <f>Assumptions!$I$15</f>
        <v>0.941864596537063</v>
      </c>
      <c r="Q1780" s="10">
        <f t="shared" si="330"/>
        <v>27.180519001612563</v>
      </c>
    </row>
    <row r="1781" spans="2:17" x14ac:dyDescent="0.25">
      <c r="B1781" s="13">
        <v>44694</v>
      </c>
      <c r="C1781" s="16">
        <v>45200</v>
      </c>
      <c r="D1781" s="14">
        <v>22.530999999999999</v>
      </c>
      <c r="E1781" s="18">
        <v>1737</v>
      </c>
      <c r="F1781" s="10">
        <f t="shared" si="322"/>
        <v>18.32535</v>
      </c>
      <c r="H1781" s="13">
        <v>44693</v>
      </c>
      <c r="I1781" s="29" t="s">
        <v>81</v>
      </c>
      <c r="J1781" s="17">
        <v>0.91261068537452583</v>
      </c>
      <c r="L1781" s="20" t="str">
        <f t="shared" si="327"/>
        <v>4469445200</v>
      </c>
      <c r="M1781" s="53">
        <f t="shared" si="328"/>
        <v>45200</v>
      </c>
      <c r="N1781" s="8">
        <f>VLOOKUP(B1781,Assumptions!$B$6:$D$2000,3,FALSE)</f>
        <v>0.69418000000000002</v>
      </c>
      <c r="O1781" s="54">
        <f t="shared" si="329"/>
        <v>29.518805323209907</v>
      </c>
      <c r="P1781" s="31">
        <f>Assumptions!$I$15</f>
        <v>0.941864596537063</v>
      </c>
      <c r="Q1781" s="10">
        <f t="shared" si="330"/>
        <v>27.764603545328008</v>
      </c>
    </row>
    <row r="1782" spans="2:17" x14ac:dyDescent="0.25">
      <c r="B1782" s="13">
        <v>44694</v>
      </c>
      <c r="C1782" s="16">
        <v>45231</v>
      </c>
      <c r="D1782" s="14">
        <v>22.806000000000001</v>
      </c>
      <c r="E1782" s="18">
        <v>1737</v>
      </c>
      <c r="F1782" s="10">
        <f t="shared" si="322"/>
        <v>18.32535</v>
      </c>
      <c r="H1782" s="13">
        <v>44693</v>
      </c>
      <c r="I1782" s="29" t="s">
        <v>82</v>
      </c>
      <c r="J1782" s="17">
        <v>1.0085977387857441</v>
      </c>
      <c r="L1782" s="20" t="str">
        <f t="shared" si="327"/>
        <v>4469445231</v>
      </c>
      <c r="M1782" s="53">
        <f t="shared" si="328"/>
        <v>45231</v>
      </c>
      <c r="N1782" s="8">
        <f>VLOOKUP(B1782,Assumptions!$B$6:$D$2000,3,FALSE)</f>
        <v>0.69418000000000002</v>
      </c>
      <c r="O1782" s="54">
        <f t="shared" si="329"/>
        <v>29.763238349361096</v>
      </c>
      <c r="P1782" s="31">
        <f>Assumptions!$I$15</f>
        <v>0.941864596537063</v>
      </c>
      <c r="Q1782" s="10">
        <f t="shared" si="330"/>
        <v>27.994826358884229</v>
      </c>
    </row>
    <row r="1783" spans="2:17" x14ac:dyDescent="0.25">
      <c r="B1783" s="13">
        <v>44694</v>
      </c>
      <c r="C1783" s="16">
        <v>45261</v>
      </c>
      <c r="D1783" s="14">
        <v>22.885999999999999</v>
      </c>
      <c r="E1783" s="18">
        <v>1737</v>
      </c>
      <c r="F1783" s="10">
        <f t="shared" si="322"/>
        <v>18.32535</v>
      </c>
      <c r="H1783" s="13">
        <v>44693</v>
      </c>
      <c r="I1783" s="29" t="s">
        <v>83</v>
      </c>
      <c r="J1783" s="17">
        <v>1.0427109672079009</v>
      </c>
      <c r="L1783" s="20" t="str">
        <f t="shared" si="327"/>
        <v>4469445261</v>
      </c>
      <c r="M1783" s="53">
        <f t="shared" si="328"/>
        <v>45261</v>
      </c>
      <c r="N1783" s="8">
        <f>VLOOKUP(B1783,Assumptions!$B$6:$D$2000,3,FALSE)</f>
        <v>0.69418000000000002</v>
      </c>
      <c r="O1783" s="54">
        <f t="shared" si="329"/>
        <v>29.825894389892319</v>
      </c>
      <c r="P1783" s="31">
        <f>Assumptions!$I$15</f>
        <v>0.941864596537063</v>
      </c>
      <c r="Q1783" s="10">
        <f t="shared" si="330"/>
        <v>28.053839865219778</v>
      </c>
    </row>
    <row r="1784" spans="2:17" x14ac:dyDescent="0.25">
      <c r="B1784" s="13">
        <v>44694</v>
      </c>
      <c r="C1784" s="16">
        <v>45292</v>
      </c>
      <c r="D1784" s="14">
        <v>22.259</v>
      </c>
      <c r="E1784" s="18">
        <v>1398</v>
      </c>
      <c r="F1784" s="10">
        <f t="shared" si="322"/>
        <v>14.748900000000001</v>
      </c>
      <c r="H1784" s="13">
        <v>44693</v>
      </c>
      <c r="I1784" s="29" t="s">
        <v>85</v>
      </c>
      <c r="J1784" s="17">
        <v>1.0060445803422635</v>
      </c>
      <c r="L1784" s="20" t="str">
        <f t="shared" si="327"/>
        <v>4469445292</v>
      </c>
      <c r="M1784" s="53">
        <f t="shared" si="328"/>
        <v>45292</v>
      </c>
      <c r="N1784" s="8">
        <f>VLOOKUP(B1784,Assumptions!$B$6:$D$2000,3,FALSE)</f>
        <v>0.69418000000000002</v>
      </c>
      <c r="O1784" s="54">
        <f t="shared" si="329"/>
        <v>29.01982402321282</v>
      </c>
      <c r="P1784" s="31">
        <f>Assumptions!$I$15</f>
        <v>0.941864596537063</v>
      </c>
      <c r="Q1784" s="10">
        <f t="shared" si="330"/>
        <v>27.294630724526712</v>
      </c>
    </row>
    <row r="1785" spans="2:17" x14ac:dyDescent="0.25">
      <c r="B1785" s="13">
        <v>44694</v>
      </c>
      <c r="C1785" s="16">
        <v>45323</v>
      </c>
      <c r="D1785" s="14">
        <v>21.568999999999999</v>
      </c>
      <c r="E1785" s="18">
        <v>1398</v>
      </c>
      <c r="F1785" s="10">
        <f t="shared" si="322"/>
        <v>14.748900000000001</v>
      </c>
      <c r="H1785" s="13">
        <v>44693</v>
      </c>
      <c r="I1785" s="29" t="s">
        <v>86</v>
      </c>
      <c r="J1785" s="17">
        <v>0.88605677261744376</v>
      </c>
      <c r="L1785" s="20" t="str">
        <f t="shared" si="327"/>
        <v>4469445323</v>
      </c>
      <c r="M1785" s="53">
        <f t="shared" si="328"/>
        <v>45323</v>
      </c>
      <c r="N1785" s="8">
        <f>VLOOKUP(B1785,Assumptions!$B$6:$D$2000,3,FALSE)</f>
        <v>0.69418000000000002</v>
      </c>
      <c r="O1785" s="54">
        <f t="shared" si="329"/>
        <v>28.241501517740875</v>
      </c>
      <c r="P1785" s="31">
        <f>Assumptions!$I$15</f>
        <v>0.941864596537063</v>
      </c>
      <c r="Q1785" s="10">
        <f t="shared" si="330"/>
        <v>26.561556311934662</v>
      </c>
    </row>
    <row r="1786" spans="2:17" x14ac:dyDescent="0.25">
      <c r="B1786" s="13">
        <v>44694</v>
      </c>
      <c r="C1786" s="16">
        <v>45352</v>
      </c>
      <c r="D1786" s="14">
        <v>20.12</v>
      </c>
      <c r="E1786" s="18">
        <v>1398</v>
      </c>
      <c r="F1786" s="10">
        <f t="shared" si="322"/>
        <v>14.748900000000001</v>
      </c>
      <c r="H1786" s="13">
        <v>44693</v>
      </c>
      <c r="I1786" s="29" t="s">
        <v>87</v>
      </c>
      <c r="J1786" s="17">
        <v>0.74341990340970565</v>
      </c>
      <c r="L1786" s="20" t="str">
        <f t="shared" si="327"/>
        <v>4469445352</v>
      </c>
      <c r="M1786" s="53">
        <f t="shared" si="328"/>
        <v>45352</v>
      </c>
      <c r="N1786" s="8">
        <f>VLOOKUP(B1786,Assumptions!$B$6:$D$2000,3,FALSE)</f>
        <v>0.69418000000000002</v>
      </c>
      <c r="O1786" s="54">
        <f t="shared" si="329"/>
        <v>26.457729453224154</v>
      </c>
      <c r="P1786" s="31">
        <f>Assumptions!$I$15</f>
        <v>0.941864596537063</v>
      </c>
      <c r="Q1786" s="10">
        <f t="shared" si="330"/>
        <v>24.881484556074536</v>
      </c>
    </row>
    <row r="1787" spans="2:17" x14ac:dyDescent="0.25">
      <c r="B1787" s="13">
        <v>44694</v>
      </c>
      <c r="C1787" s="16">
        <v>45383</v>
      </c>
      <c r="D1787" s="14">
        <v>18.989000000000001</v>
      </c>
      <c r="E1787" s="18">
        <v>1028</v>
      </c>
      <c r="F1787" s="10">
        <f t="shared" si="322"/>
        <v>10.8454</v>
      </c>
      <c r="H1787" s="13">
        <v>44693</v>
      </c>
      <c r="I1787" s="29" t="s">
        <v>89</v>
      </c>
      <c r="J1787" s="17">
        <v>0.67302711481160093</v>
      </c>
      <c r="L1787" s="20" t="str">
        <f t="shared" si="327"/>
        <v>4469445383</v>
      </c>
      <c r="M1787" s="53">
        <f t="shared" si="328"/>
        <v>45383</v>
      </c>
      <c r="N1787" s="8">
        <f>VLOOKUP(B1787,Assumptions!$B$6:$D$2000,3,FALSE)</f>
        <v>0.69418000000000002</v>
      </c>
      <c r="O1787" s="54">
        <f t="shared" si="329"/>
        <v>25.009524531843432</v>
      </c>
      <c r="P1787" s="31">
        <f>Assumptions!$I$15</f>
        <v>0.941864596537063</v>
      </c>
      <c r="Q1787" s="10">
        <f t="shared" si="330"/>
        <v>23.517471612095292</v>
      </c>
    </row>
    <row r="1788" spans="2:17" x14ac:dyDescent="0.25">
      <c r="B1788" s="13">
        <v>44694</v>
      </c>
      <c r="C1788" s="16">
        <v>45413</v>
      </c>
      <c r="D1788" s="14">
        <v>18.792000000000002</v>
      </c>
      <c r="E1788" s="18">
        <v>1028</v>
      </c>
      <c r="F1788" s="10">
        <f t="shared" si="322"/>
        <v>10.8454</v>
      </c>
      <c r="H1788" s="13">
        <v>44693</v>
      </c>
      <c r="I1788" s="29" t="s">
        <v>90</v>
      </c>
      <c r="J1788" s="17">
        <v>0.6353851781727311</v>
      </c>
      <c r="L1788" s="20" t="str">
        <f t="shared" si="327"/>
        <v>4469445413</v>
      </c>
      <c r="M1788" s="53">
        <f t="shared" si="328"/>
        <v>45413</v>
      </c>
      <c r="N1788" s="8">
        <f>VLOOKUP(B1788,Assumptions!$B$6:$D$2000,3,FALSE)</f>
        <v>0.69418000000000002</v>
      </c>
      <c r="O1788" s="54">
        <f t="shared" si="329"/>
        <v>24.791929243842091</v>
      </c>
      <c r="P1788" s="31">
        <f>Assumptions!$I$15</f>
        <v>0.941864596537063</v>
      </c>
      <c r="Q1788" s="10">
        <f t="shared" si="330"/>
        <v>23.312526313953544</v>
      </c>
    </row>
    <row r="1789" spans="2:17" x14ac:dyDescent="0.25">
      <c r="B1789" s="13">
        <v>44711</v>
      </c>
      <c r="C1789" s="16">
        <v>44743</v>
      </c>
      <c r="D1789" s="14">
        <v>24.620999999999999</v>
      </c>
      <c r="E1789" s="18">
        <v>7964</v>
      </c>
      <c r="F1789" s="10">
        <f t="shared" si="322"/>
        <v>84.020200000000003</v>
      </c>
      <c r="H1789" s="13">
        <v>44707</v>
      </c>
      <c r="I1789" s="29" t="s">
        <v>66</v>
      </c>
      <c r="J1789" s="17">
        <v>0.95370538188573828</v>
      </c>
      <c r="L1789" s="20" t="str">
        <f t="shared" si="327"/>
        <v>4471144743</v>
      </c>
      <c r="M1789" s="53">
        <f t="shared" ref="M1789:M1812" si="331">IF(C1789="",NA(),C1789)</f>
        <v>44743</v>
      </c>
      <c r="N1789" s="8">
        <f>VLOOKUP(B1789,Assumptions!$B$6:$D$2000,3,FALSE)</f>
        <v>0.71148</v>
      </c>
      <c r="O1789" s="54">
        <f t="shared" ref="O1789:O1812" si="332">(D1789-J1789)/N1789/mmbtu_gj</f>
        <v>31.530689006474272</v>
      </c>
      <c r="P1789" s="31">
        <f>Assumptions!$I$15</f>
        <v>0.941864596537063</v>
      </c>
      <c r="Q1789" s="10">
        <f t="shared" ref="Q1789:Q1812" si="333">(O1789-opex_2020)*P1789-transport_2020</f>
        <v>29.659525558945298</v>
      </c>
    </row>
    <row r="1790" spans="2:17" x14ac:dyDescent="0.25">
      <c r="B1790" s="13">
        <v>44711</v>
      </c>
      <c r="C1790" s="16">
        <v>44774</v>
      </c>
      <c r="D1790" s="14">
        <v>25.120999999999999</v>
      </c>
      <c r="E1790" s="18">
        <v>6877</v>
      </c>
      <c r="F1790" s="10">
        <f t="shared" si="322"/>
        <v>72.552350000000004</v>
      </c>
      <c r="H1790" s="13">
        <v>44707</v>
      </c>
      <c r="I1790" s="29" t="s">
        <v>67</v>
      </c>
      <c r="J1790" s="17">
        <v>0.97033134075813632</v>
      </c>
      <c r="L1790" s="20" t="str">
        <f t="shared" si="327"/>
        <v>4471144774</v>
      </c>
      <c r="M1790" s="53">
        <f t="shared" si="331"/>
        <v>44774</v>
      </c>
      <c r="N1790" s="8">
        <f>VLOOKUP(B1790,Assumptions!$B$6:$D$2000,3,FALSE)</f>
        <v>0.71148</v>
      </c>
      <c r="O1790" s="54">
        <f t="shared" si="332"/>
        <v>32.174662760573398</v>
      </c>
      <c r="P1790" s="31">
        <f>Assumptions!$I$15</f>
        <v>0.941864596537063</v>
      </c>
      <c r="Q1790" s="10">
        <f t="shared" si="333"/>
        <v>30.26606163903033</v>
      </c>
    </row>
    <row r="1791" spans="2:17" x14ac:dyDescent="0.25">
      <c r="B1791" s="13">
        <v>44711</v>
      </c>
      <c r="C1791" s="16">
        <v>44805</v>
      </c>
      <c r="D1791" s="14">
        <v>26.794</v>
      </c>
      <c r="E1791" s="18">
        <v>5906</v>
      </c>
      <c r="F1791" s="10">
        <f t="shared" si="322"/>
        <v>62.308300000000003</v>
      </c>
      <c r="H1791" s="13">
        <v>44707</v>
      </c>
      <c r="I1791" s="29" t="s">
        <v>68</v>
      </c>
      <c r="J1791" s="17">
        <v>0.99269800367580452</v>
      </c>
      <c r="L1791" s="20" t="str">
        <f t="shared" si="327"/>
        <v>4471144805</v>
      </c>
      <c r="M1791" s="53">
        <f t="shared" si="331"/>
        <v>44805</v>
      </c>
      <c r="N1791" s="8">
        <f>VLOOKUP(B1791,Assumptions!$B$6:$D$2000,3,FALSE)</f>
        <v>0.71148</v>
      </c>
      <c r="O1791" s="54">
        <f t="shared" si="332"/>
        <v>34.373714543003473</v>
      </c>
      <c r="P1791" s="31">
        <f>Assumptions!$I$15</f>
        <v>0.941864596537063</v>
      </c>
      <c r="Q1791" s="10">
        <f t="shared" si="333"/>
        <v>32.337270658852944</v>
      </c>
    </row>
    <row r="1792" spans="2:17" x14ac:dyDescent="0.25">
      <c r="B1792" s="13">
        <v>44711</v>
      </c>
      <c r="C1792" s="16">
        <v>44835</v>
      </c>
      <c r="D1792" s="14">
        <v>26.872</v>
      </c>
      <c r="E1792" s="18">
        <v>5031</v>
      </c>
      <c r="F1792" s="10">
        <f t="shared" si="322"/>
        <v>53.07705</v>
      </c>
      <c r="H1792" s="13">
        <v>44707</v>
      </c>
      <c r="I1792" s="29" t="s">
        <v>69</v>
      </c>
      <c r="J1792" s="17">
        <v>1.0318441604140745</v>
      </c>
      <c r="L1792" s="20" t="str">
        <f t="shared" si="327"/>
        <v>4471144835</v>
      </c>
      <c r="M1792" s="53">
        <f t="shared" si="331"/>
        <v>44835</v>
      </c>
      <c r="N1792" s="8">
        <f>VLOOKUP(B1792,Assumptions!$B$6:$D$2000,3,FALSE)</f>
        <v>0.71148</v>
      </c>
      <c r="O1792" s="54">
        <f t="shared" si="332"/>
        <v>34.425477470214183</v>
      </c>
      <c r="P1792" s="31">
        <f>Assumptions!$I$15</f>
        <v>0.941864596537063</v>
      </c>
      <c r="Q1792" s="10">
        <f t="shared" si="333"/>
        <v>32.386024327405835</v>
      </c>
    </row>
    <row r="1793" spans="2:17" x14ac:dyDescent="0.25">
      <c r="B1793" s="13">
        <v>44711</v>
      </c>
      <c r="C1793" s="16">
        <v>44866</v>
      </c>
      <c r="D1793" s="14">
        <v>29.759</v>
      </c>
      <c r="E1793" s="18">
        <v>5182</v>
      </c>
      <c r="F1793" s="10">
        <f t="shared" si="322"/>
        <v>54.670099999999998</v>
      </c>
      <c r="H1793" s="13">
        <v>44707</v>
      </c>
      <c r="I1793" s="29" t="s">
        <v>70</v>
      </c>
      <c r="J1793" s="17">
        <v>1.1658456149340637</v>
      </c>
      <c r="L1793" s="20" t="str">
        <f t="shared" si="327"/>
        <v>4471144866</v>
      </c>
      <c r="M1793" s="53">
        <f t="shared" si="331"/>
        <v>44866</v>
      </c>
      <c r="N1793" s="8">
        <f>VLOOKUP(B1793,Assumptions!$B$6:$D$2000,3,FALSE)</f>
        <v>0.71148</v>
      </c>
      <c r="O1793" s="54">
        <f t="shared" si="332"/>
        <v>38.093152308992295</v>
      </c>
      <c r="P1793" s="31">
        <f>Assumptions!$I$15</f>
        <v>0.941864596537063</v>
      </c>
      <c r="Q1793" s="10">
        <f t="shared" si="333"/>
        <v>35.840477409660714</v>
      </c>
    </row>
    <row r="1794" spans="2:17" x14ac:dyDescent="0.25">
      <c r="B1794" s="13">
        <v>44711</v>
      </c>
      <c r="C1794" s="16">
        <v>44896</v>
      </c>
      <c r="D1794" s="14">
        <v>30.280999999999999</v>
      </c>
      <c r="E1794" s="18">
        <v>5052</v>
      </c>
      <c r="F1794" s="10">
        <f t="shared" si="322"/>
        <v>53.2986</v>
      </c>
      <c r="H1794" s="13">
        <v>44707</v>
      </c>
      <c r="I1794" s="29" t="s">
        <v>71</v>
      </c>
      <c r="J1794" s="17">
        <v>1.2102864260530093</v>
      </c>
      <c r="L1794" s="20" t="str">
        <f t="shared" si="327"/>
        <v>4471144896</v>
      </c>
      <c r="M1794" s="53">
        <f t="shared" si="331"/>
        <v>44896</v>
      </c>
      <c r="N1794" s="8">
        <f>VLOOKUP(B1794,Assumptions!$B$6:$D$2000,3,FALSE)</f>
        <v>0.71148</v>
      </c>
      <c r="O1794" s="54">
        <f t="shared" si="332"/>
        <v>38.729379241971266</v>
      </c>
      <c r="P1794" s="31">
        <f>Assumptions!$I$15</f>
        <v>0.941864596537063</v>
      </c>
      <c r="Q1794" s="10">
        <f t="shared" si="333"/>
        <v>36.43971703319697</v>
      </c>
    </row>
    <row r="1795" spans="2:17" x14ac:dyDescent="0.25">
      <c r="B1795" s="13">
        <v>44711</v>
      </c>
      <c r="C1795" s="16">
        <v>44927</v>
      </c>
      <c r="D1795" s="14">
        <v>31.471</v>
      </c>
      <c r="E1795" s="18">
        <v>3989</v>
      </c>
      <c r="F1795" s="10">
        <f t="shared" si="322"/>
        <v>42.083950000000002</v>
      </c>
      <c r="H1795" s="13">
        <v>44707</v>
      </c>
      <c r="I1795" s="29" t="s">
        <v>72</v>
      </c>
      <c r="J1795" s="17">
        <v>1.1449995834846134</v>
      </c>
      <c r="L1795" s="20" t="str">
        <f t="shared" si="327"/>
        <v>4471144927</v>
      </c>
      <c r="M1795" s="53">
        <f t="shared" si="331"/>
        <v>44927</v>
      </c>
      <c r="N1795" s="8">
        <f>VLOOKUP(B1795,Assumptions!$B$6:$D$2000,3,FALSE)</f>
        <v>0.71148</v>
      </c>
      <c r="O1795" s="54">
        <f t="shared" si="332"/>
        <v>40.401731730313969</v>
      </c>
      <c r="P1795" s="31">
        <f>Assumptions!$I$15</f>
        <v>0.941864596537063</v>
      </c>
      <c r="Q1795" s="10">
        <f t="shared" si="333"/>
        <v>38.014846634897623</v>
      </c>
    </row>
    <row r="1796" spans="2:17" x14ac:dyDescent="0.25">
      <c r="B1796" s="13">
        <v>44711</v>
      </c>
      <c r="C1796" s="16">
        <v>44958</v>
      </c>
      <c r="D1796" s="14">
        <v>30.132999999999999</v>
      </c>
      <c r="E1796" s="18">
        <v>3367</v>
      </c>
      <c r="F1796" s="10">
        <f t="shared" si="322"/>
        <v>35.521850000000001</v>
      </c>
      <c r="H1796" s="13">
        <v>44707</v>
      </c>
      <c r="I1796" s="29" t="s">
        <v>73</v>
      </c>
      <c r="J1796" s="17">
        <v>0.99418611467926998</v>
      </c>
      <c r="L1796" s="20" t="str">
        <f t="shared" si="327"/>
        <v>4471144958</v>
      </c>
      <c r="M1796" s="53">
        <f t="shared" si="331"/>
        <v>44958</v>
      </c>
      <c r="N1796" s="8">
        <f>VLOOKUP(B1796,Assumptions!$B$6:$D$2000,3,FALSE)</f>
        <v>0.71148</v>
      </c>
      <c r="O1796" s="54">
        <f t="shared" si="332"/>
        <v>38.82010569693017</v>
      </c>
      <c r="P1796" s="31">
        <f>Assumptions!$I$15</f>
        <v>0.941864596537063</v>
      </c>
      <c r="Q1796" s="10">
        <f t="shared" si="333"/>
        <v>36.525169069092073</v>
      </c>
    </row>
    <row r="1797" spans="2:17" x14ac:dyDescent="0.25">
      <c r="B1797" s="13">
        <v>44711</v>
      </c>
      <c r="C1797" s="16">
        <v>44986</v>
      </c>
      <c r="D1797" s="14">
        <v>24.757000000000001</v>
      </c>
      <c r="E1797" s="18">
        <v>3230</v>
      </c>
      <c r="F1797" s="10">
        <f t="shared" si="322"/>
        <v>34.076500000000003</v>
      </c>
      <c r="H1797" s="13">
        <v>44707</v>
      </c>
      <c r="I1797" s="29" t="s">
        <v>74</v>
      </c>
      <c r="J1797" s="17">
        <v>0.82927390376515575</v>
      </c>
      <c r="L1797" s="20" t="str">
        <f t="shared" si="327"/>
        <v>4471144986</v>
      </c>
      <c r="M1797" s="53">
        <f t="shared" si="331"/>
        <v>44986</v>
      </c>
      <c r="N1797" s="8">
        <f>VLOOKUP(B1797,Assumptions!$B$6:$D$2000,3,FALSE)</f>
        <v>0.71148</v>
      </c>
      <c r="O1797" s="54">
        <f t="shared" si="332"/>
        <v>31.87764813621915</v>
      </c>
      <c r="P1797" s="31">
        <f>Assumptions!$I$15</f>
        <v>0.941864596537063</v>
      </c>
      <c r="Q1797" s="10">
        <f t="shared" si="333"/>
        <v>29.986314079697308</v>
      </c>
    </row>
    <row r="1798" spans="2:17" x14ac:dyDescent="0.25">
      <c r="B1798" s="13">
        <v>44711</v>
      </c>
      <c r="C1798" s="16">
        <v>45017</v>
      </c>
      <c r="D1798" s="14">
        <v>22.456</v>
      </c>
      <c r="E1798" s="18">
        <v>2042</v>
      </c>
      <c r="F1798" s="10">
        <f t="shared" si="322"/>
        <v>21.543099999999999</v>
      </c>
      <c r="H1798" s="13">
        <v>44707</v>
      </c>
      <c r="I1798" s="29" t="s">
        <v>75</v>
      </c>
      <c r="J1798" s="17">
        <v>0.74835698422030994</v>
      </c>
      <c r="L1798" s="20" t="str">
        <f t="shared" si="327"/>
        <v>4471145017</v>
      </c>
      <c r="M1798" s="53">
        <f t="shared" si="331"/>
        <v>45017</v>
      </c>
      <c r="N1798" s="8">
        <f>VLOOKUP(B1798,Assumptions!$B$6:$D$2000,3,FALSE)</f>
        <v>0.71148</v>
      </c>
      <c r="O1798" s="54">
        <f t="shared" si="332"/>
        <v>28.919948479039473</v>
      </c>
      <c r="P1798" s="31">
        <f>Assumptions!$I$15</f>
        <v>0.941864596537063</v>
      </c>
      <c r="Q1798" s="10">
        <f t="shared" si="333"/>
        <v>27.200561485409963</v>
      </c>
    </row>
    <row r="1799" spans="2:17" x14ac:dyDescent="0.25">
      <c r="B1799" s="13">
        <v>44711</v>
      </c>
      <c r="C1799" s="16">
        <v>45047</v>
      </c>
      <c r="D1799" s="14">
        <v>22.550999999999998</v>
      </c>
      <c r="E1799" s="18">
        <v>2351</v>
      </c>
      <c r="F1799" s="10">
        <f t="shared" si="322"/>
        <v>24.803049999999999</v>
      </c>
      <c r="H1799" s="13">
        <v>44707</v>
      </c>
      <c r="I1799" s="29" t="s">
        <v>76</v>
      </c>
      <c r="J1799" s="17">
        <v>0.69933753289014589</v>
      </c>
      <c r="L1799" s="20" t="str">
        <f t="shared" si="327"/>
        <v>4471145047</v>
      </c>
      <c r="M1799" s="53">
        <f t="shared" si="331"/>
        <v>45047</v>
      </c>
      <c r="N1799" s="8">
        <f>VLOOKUP(B1799,Assumptions!$B$6:$D$2000,3,FALSE)</f>
        <v>0.71148</v>
      </c>
      <c r="O1799" s="54">
        <f t="shared" si="332"/>
        <v>29.11181800211115</v>
      </c>
      <c r="P1799" s="31">
        <f>Assumptions!$I$15</f>
        <v>0.941864596537063</v>
      </c>
      <c r="Q1799" s="10">
        <f t="shared" si="333"/>
        <v>27.381276596345625</v>
      </c>
    </row>
    <row r="1800" spans="2:17" x14ac:dyDescent="0.25">
      <c r="B1800" s="13">
        <v>44711</v>
      </c>
      <c r="C1800" s="16">
        <v>45078</v>
      </c>
      <c r="D1800" s="14">
        <v>22.260999999999999</v>
      </c>
      <c r="E1800" s="18">
        <v>2381</v>
      </c>
      <c r="F1800" s="10">
        <f t="shared" si="322"/>
        <v>25.11955</v>
      </c>
      <c r="H1800" s="13">
        <v>44707</v>
      </c>
      <c r="I1800" s="29" t="s">
        <v>77</v>
      </c>
      <c r="J1800" s="17">
        <v>0.71373719058049567</v>
      </c>
      <c r="L1800" s="20" t="str">
        <f t="shared" si="327"/>
        <v>4471145078</v>
      </c>
      <c r="M1800" s="53">
        <f t="shared" si="331"/>
        <v>45078</v>
      </c>
      <c r="N1800" s="8">
        <f>VLOOKUP(B1800,Assumptions!$B$6:$D$2000,3,FALSE)</f>
        <v>0.71148</v>
      </c>
      <c r="O1800" s="54">
        <f t="shared" si="332"/>
        <v>28.706282384492837</v>
      </c>
      <c r="P1800" s="31">
        <f>Assumptions!$I$15</f>
        <v>0.941864596537063</v>
      </c>
      <c r="Q1800" s="10">
        <f t="shared" si="333"/>
        <v>26.999316955476147</v>
      </c>
    </row>
    <row r="1801" spans="2:17" x14ac:dyDescent="0.25">
      <c r="B1801" s="13">
        <v>44711</v>
      </c>
      <c r="C1801" s="16">
        <v>45108</v>
      </c>
      <c r="D1801" s="14">
        <v>22.573</v>
      </c>
      <c r="E1801" s="18">
        <v>2336</v>
      </c>
      <c r="F1801" s="10">
        <f t="shared" si="322"/>
        <v>24.6448</v>
      </c>
      <c r="H1801" s="13">
        <v>44707</v>
      </c>
      <c r="I1801" s="29" t="s">
        <v>78</v>
      </c>
      <c r="J1801" s="17">
        <v>0.70612701116364129</v>
      </c>
      <c r="L1801" s="20" t="str">
        <f t="shared" si="327"/>
        <v>4471145108</v>
      </c>
      <c r="M1801" s="53">
        <f t="shared" si="331"/>
        <v>45108</v>
      </c>
      <c r="N1801" s="8">
        <f>VLOOKUP(B1801,Assumptions!$B$6:$D$2000,3,FALSE)</f>
        <v>0.71148</v>
      </c>
      <c r="O1801" s="54">
        <f t="shared" si="332"/>
        <v>29.132082178389989</v>
      </c>
      <c r="P1801" s="31">
        <f>Assumptions!$I$15</f>
        <v>0.941864596537063</v>
      </c>
      <c r="Q1801" s="10">
        <f t="shared" si="333"/>
        <v>27.400362706560649</v>
      </c>
    </row>
    <row r="1802" spans="2:17" x14ac:dyDescent="0.25">
      <c r="B1802" s="13">
        <v>44711</v>
      </c>
      <c r="C1802" s="16">
        <v>45139</v>
      </c>
      <c r="D1802" s="14">
        <v>22.628</v>
      </c>
      <c r="E1802" s="18">
        <v>2366</v>
      </c>
      <c r="F1802" s="10">
        <f t="shared" si="322"/>
        <v>24.961300000000001</v>
      </c>
      <c r="H1802" s="13">
        <v>44707</v>
      </c>
      <c r="I1802" s="29" t="s">
        <v>79</v>
      </c>
      <c r="J1802" s="17">
        <v>0.73434249990178757</v>
      </c>
      <c r="L1802" s="20" t="str">
        <f t="shared" si="327"/>
        <v>4471145139</v>
      </c>
      <c r="M1802" s="53">
        <f t="shared" si="331"/>
        <v>45139</v>
      </c>
      <c r="N1802" s="8">
        <f>VLOOKUP(B1802,Assumptions!$B$6:$D$2000,3,FALSE)</f>
        <v>0.71148</v>
      </c>
      <c r="O1802" s="54">
        <f t="shared" si="332"/>
        <v>29.167765770807922</v>
      </c>
      <c r="P1802" s="31">
        <f>Assumptions!$I$15</f>
        <v>0.941864596537063</v>
      </c>
      <c r="Q1802" s="10">
        <f t="shared" si="333"/>
        <v>27.43397181893636</v>
      </c>
    </row>
    <row r="1803" spans="2:17" x14ac:dyDescent="0.25">
      <c r="B1803" s="13">
        <v>44711</v>
      </c>
      <c r="C1803" s="16">
        <v>45170</v>
      </c>
      <c r="D1803" s="14">
        <v>22.718</v>
      </c>
      <c r="E1803" s="18">
        <v>2366</v>
      </c>
      <c r="F1803" s="10">
        <f t="shared" si="322"/>
        <v>24.961300000000001</v>
      </c>
      <c r="H1803" s="13">
        <v>44707</v>
      </c>
      <c r="I1803" s="29" t="s">
        <v>80</v>
      </c>
      <c r="J1803" s="17">
        <v>0.81286148965920513</v>
      </c>
      <c r="L1803" s="20" t="str">
        <f t="shared" si="327"/>
        <v>4471145170</v>
      </c>
      <c r="M1803" s="53">
        <f t="shared" si="331"/>
        <v>45170</v>
      </c>
      <c r="N1803" s="8">
        <f>VLOOKUP(B1803,Assumptions!$B$6:$D$2000,3,FALSE)</f>
        <v>0.71148</v>
      </c>
      <c r="O1803" s="54">
        <f t="shared" si="332"/>
        <v>29.183061315536637</v>
      </c>
      <c r="P1803" s="31">
        <f>Assumptions!$I$15</f>
        <v>0.941864596537063</v>
      </c>
      <c r="Q1803" s="10">
        <f t="shared" si="333"/>
        <v>27.448378151001087</v>
      </c>
    </row>
    <row r="1804" spans="2:17" x14ac:dyDescent="0.25">
      <c r="B1804" s="13">
        <v>44711</v>
      </c>
      <c r="C1804" s="16">
        <v>45200</v>
      </c>
      <c r="D1804" s="14">
        <v>22.562999999999999</v>
      </c>
      <c r="E1804" s="18">
        <v>2300</v>
      </c>
      <c r="F1804" s="10">
        <f t="shared" si="322"/>
        <v>24.265000000000001</v>
      </c>
      <c r="H1804" s="13">
        <v>44707</v>
      </c>
      <c r="I1804" s="29" t="s">
        <v>81</v>
      </c>
      <c r="J1804" s="17">
        <v>0.91136500722847635</v>
      </c>
      <c r="L1804" s="20" t="str">
        <f t="shared" si="327"/>
        <v>4471145200</v>
      </c>
      <c r="M1804" s="53">
        <f t="shared" si="331"/>
        <v>45200</v>
      </c>
      <c r="N1804" s="8">
        <f>VLOOKUP(B1804,Assumptions!$B$6:$D$2000,3,FALSE)</f>
        <v>0.71148</v>
      </c>
      <c r="O1804" s="54">
        <f t="shared" si="332"/>
        <v>28.84533194242923</v>
      </c>
      <c r="P1804" s="31">
        <f>Assumptions!$I$15</f>
        <v>0.941864596537063</v>
      </c>
      <c r="Q1804" s="10">
        <f t="shared" si="333"/>
        <v>27.13028281126056</v>
      </c>
    </row>
    <row r="1805" spans="2:17" x14ac:dyDescent="0.25">
      <c r="B1805" s="13">
        <v>44711</v>
      </c>
      <c r="C1805" s="16">
        <v>45231</v>
      </c>
      <c r="D1805" s="14">
        <v>23.029</v>
      </c>
      <c r="E1805" s="18">
        <v>2191</v>
      </c>
      <c r="F1805" s="10">
        <f t="shared" ref="F1805:F1860" si="334">E1805*10000*mmbtu_gj/1000000</f>
        <v>23.11505</v>
      </c>
      <c r="H1805" s="13">
        <v>44707</v>
      </c>
      <c r="I1805" s="29" t="s">
        <v>82</v>
      </c>
      <c r="J1805" s="17">
        <v>1.0107697832129017</v>
      </c>
      <c r="L1805" s="20" t="str">
        <f t="shared" si="327"/>
        <v>4471145231</v>
      </c>
      <c r="M1805" s="53">
        <f t="shared" si="331"/>
        <v>45231</v>
      </c>
      <c r="N1805" s="8">
        <f>VLOOKUP(B1805,Assumptions!$B$6:$D$2000,3,FALSE)</f>
        <v>0.71148</v>
      </c>
      <c r="O1805" s="54">
        <f t="shared" si="332"/>
        <v>29.333727434444906</v>
      </c>
      <c r="P1805" s="31">
        <f>Assumptions!$I$15</f>
        <v>0.941864596537063</v>
      </c>
      <c r="Q1805" s="10">
        <f t="shared" si="333"/>
        <v>27.590285234298427</v>
      </c>
    </row>
    <row r="1806" spans="2:17" x14ac:dyDescent="0.25">
      <c r="B1806" s="13">
        <v>44711</v>
      </c>
      <c r="C1806" s="16">
        <v>45261</v>
      </c>
      <c r="D1806" s="14">
        <v>22.991</v>
      </c>
      <c r="E1806" s="18">
        <v>2191</v>
      </c>
      <c r="F1806" s="10">
        <f t="shared" si="334"/>
        <v>23.11505</v>
      </c>
      <c r="H1806" s="13">
        <v>44707</v>
      </c>
      <c r="I1806" s="29" t="s">
        <v>83</v>
      </c>
      <c r="J1806" s="17">
        <v>1.0447329080362404</v>
      </c>
      <c r="L1806" s="20" t="str">
        <f t="shared" si="327"/>
        <v>4471145261</v>
      </c>
      <c r="M1806" s="53">
        <f t="shared" si="331"/>
        <v>45261</v>
      </c>
      <c r="N1806" s="8">
        <f>VLOOKUP(B1806,Assumptions!$B$6:$D$2000,3,FALSE)</f>
        <v>0.71148</v>
      </c>
      <c r="O1806" s="54">
        <f t="shared" si="332"/>
        <v>29.237854756753975</v>
      </c>
      <c r="P1806" s="31">
        <f>Assumptions!$I$15</f>
        <v>0.941864596537063</v>
      </c>
      <c r="Q1806" s="10">
        <f t="shared" si="333"/>
        <v>27.49998615340613</v>
      </c>
    </row>
    <row r="1807" spans="2:17" x14ac:dyDescent="0.25">
      <c r="B1807" s="13">
        <v>44711</v>
      </c>
      <c r="C1807" s="16">
        <v>45292</v>
      </c>
      <c r="D1807" s="14">
        <v>22.558</v>
      </c>
      <c r="E1807" s="18">
        <v>1315</v>
      </c>
      <c r="F1807" s="10">
        <f t="shared" si="334"/>
        <v>13.873250000000001</v>
      </c>
      <c r="H1807" s="13">
        <v>44707</v>
      </c>
      <c r="I1807" s="29" t="s">
        <v>85</v>
      </c>
      <c r="J1807" s="17">
        <v>0.99601147344291885</v>
      </c>
      <c r="L1807" s="20" t="str">
        <f t="shared" si="327"/>
        <v>4471145292</v>
      </c>
      <c r="M1807" s="53">
        <f t="shared" si="331"/>
        <v>45292</v>
      </c>
      <c r="N1807" s="8">
        <f>VLOOKUP(B1807,Assumptions!$B$6:$D$2000,3,FALSE)</f>
        <v>0.71148</v>
      </c>
      <c r="O1807" s="54">
        <f t="shared" si="332"/>
        <v>28.725900681174146</v>
      </c>
      <c r="P1807" s="31">
        <f>Assumptions!$I$15</f>
        <v>0.941864596537063</v>
      </c>
      <c r="Q1807" s="10">
        <f t="shared" si="333"/>
        <v>27.017794734564628</v>
      </c>
    </row>
    <row r="1808" spans="2:17" x14ac:dyDescent="0.25">
      <c r="B1808" s="13">
        <v>44711</v>
      </c>
      <c r="C1808" s="16">
        <v>45323</v>
      </c>
      <c r="D1808" s="14">
        <v>22.081</v>
      </c>
      <c r="E1808" s="18">
        <v>1315</v>
      </c>
      <c r="F1808" s="10">
        <f t="shared" si="334"/>
        <v>13.873250000000001</v>
      </c>
      <c r="H1808" s="13">
        <v>44707</v>
      </c>
      <c r="I1808" s="29" t="s">
        <v>86</v>
      </c>
      <c r="J1808" s="17">
        <v>0.88015469879681318</v>
      </c>
      <c r="L1808" s="20" t="str">
        <f t="shared" si="327"/>
        <v>4471145323</v>
      </c>
      <c r="M1808" s="53">
        <f t="shared" si="331"/>
        <v>45323</v>
      </c>
      <c r="N1808" s="8">
        <f>VLOOKUP(B1808,Assumptions!$B$6:$D$2000,3,FALSE)</f>
        <v>0.71148</v>
      </c>
      <c r="O1808" s="54">
        <f t="shared" si="332"/>
        <v>28.244768599575213</v>
      </c>
      <c r="P1808" s="31">
        <f>Assumptions!$I$15</f>
        <v>0.941864596537063</v>
      </c>
      <c r="Q1808" s="10">
        <f t="shared" si="333"/>
        <v>26.564633460648412</v>
      </c>
    </row>
    <row r="1809" spans="2:17" x14ac:dyDescent="0.25">
      <c r="B1809" s="13">
        <v>44711</v>
      </c>
      <c r="C1809" s="16">
        <v>45352</v>
      </c>
      <c r="D1809" s="14">
        <v>20.509</v>
      </c>
      <c r="E1809" s="18">
        <v>1315</v>
      </c>
      <c r="F1809" s="10">
        <f t="shared" si="334"/>
        <v>13.873250000000001</v>
      </c>
      <c r="H1809" s="13">
        <v>44707</v>
      </c>
      <c r="I1809" s="29" t="s">
        <v>87</v>
      </c>
      <c r="J1809" s="17">
        <v>0.73710472628120449</v>
      </c>
      <c r="L1809" s="20" t="str">
        <f t="shared" si="327"/>
        <v>4471145352</v>
      </c>
      <c r="M1809" s="53">
        <f t="shared" si="331"/>
        <v>45352</v>
      </c>
      <c r="N1809" s="8">
        <f>VLOOKUP(B1809,Assumptions!$B$6:$D$2000,3,FALSE)</f>
        <v>0.71148</v>
      </c>
      <c r="O1809" s="54">
        <f t="shared" si="332"/>
        <v>26.341053804563586</v>
      </c>
      <c r="P1809" s="31">
        <f>Assumptions!$I$15</f>
        <v>0.941864596537063</v>
      </c>
      <c r="Q1809" s="10">
        <f t="shared" si="333"/>
        <v>24.771591893323151</v>
      </c>
    </row>
    <row r="1810" spans="2:17" x14ac:dyDescent="0.25">
      <c r="B1810" s="13">
        <v>44711</v>
      </c>
      <c r="C1810" s="16">
        <v>45383</v>
      </c>
      <c r="D1810" s="14">
        <v>19.594000000000001</v>
      </c>
      <c r="E1810" s="18">
        <v>1035</v>
      </c>
      <c r="F1810" s="10">
        <f t="shared" si="334"/>
        <v>10.91925</v>
      </c>
      <c r="H1810" s="13">
        <v>44707</v>
      </c>
      <c r="I1810" s="29" t="s">
        <v>89</v>
      </c>
      <c r="J1810" s="17">
        <v>0.67399769362597195</v>
      </c>
      <c r="L1810" s="20" t="str">
        <f t="shared" si="327"/>
        <v>4471145383</v>
      </c>
      <c r="M1810" s="53">
        <f t="shared" si="331"/>
        <v>45383</v>
      </c>
      <c r="N1810" s="8">
        <f>VLOOKUP(B1810,Assumptions!$B$6:$D$2000,3,FALSE)</f>
        <v>0.71148</v>
      </c>
      <c r="O1810" s="54">
        <f t="shared" si="332"/>
        <v>25.206121711412898</v>
      </c>
      <c r="P1810" s="31">
        <f>Assumptions!$I$15</f>
        <v>0.941864596537063</v>
      </c>
      <c r="Q1810" s="10">
        <f t="shared" si="333"/>
        <v>23.702639535310812</v>
      </c>
    </row>
    <row r="1811" spans="2:17" x14ac:dyDescent="0.25">
      <c r="B1811" s="13">
        <v>44711</v>
      </c>
      <c r="C1811" s="16">
        <v>45413</v>
      </c>
      <c r="D1811" s="14">
        <v>19.015999999999998</v>
      </c>
      <c r="E1811" s="18">
        <v>1035</v>
      </c>
      <c r="F1811" s="10">
        <f t="shared" si="334"/>
        <v>10.91925</v>
      </c>
      <c r="H1811" s="13">
        <v>44707</v>
      </c>
      <c r="I1811" s="29" t="s">
        <v>90</v>
      </c>
      <c r="J1811" s="17">
        <v>0.63000910377020913</v>
      </c>
      <c r="L1811" s="20" t="str">
        <f t="shared" si="327"/>
        <v>4471145413</v>
      </c>
      <c r="M1811" s="53">
        <f t="shared" si="331"/>
        <v>45413</v>
      </c>
      <c r="N1811" s="8">
        <f>VLOOKUP(B1811,Assumptions!$B$6:$D$2000,3,FALSE)</f>
        <v>0.71148</v>
      </c>
      <c r="O1811" s="54">
        <f t="shared" si="332"/>
        <v>24.494686459904273</v>
      </c>
      <c r="P1811" s="31">
        <f>Assumptions!$I$15</f>
        <v>0.941864596537063</v>
      </c>
      <c r="Q1811" s="10">
        <f t="shared" si="333"/>
        <v>23.032563859186396</v>
      </c>
    </row>
    <row r="1812" spans="2:17" x14ac:dyDescent="0.25">
      <c r="B1812" s="13">
        <v>44711</v>
      </c>
      <c r="C1812" s="16">
        <v>45444</v>
      </c>
      <c r="D1812" s="14">
        <v>18.826000000000001</v>
      </c>
      <c r="E1812" s="18">
        <v>1035</v>
      </c>
      <c r="F1812" s="10">
        <f t="shared" si="334"/>
        <v>10.91925</v>
      </c>
      <c r="H1812" s="13">
        <v>44707</v>
      </c>
      <c r="I1812" s="29" t="s">
        <v>91</v>
      </c>
      <c r="J1812" s="17">
        <v>0.64593968438857141</v>
      </c>
      <c r="L1812" s="20" t="str">
        <f t="shared" si="327"/>
        <v>4471145444</v>
      </c>
      <c r="M1812" s="53">
        <f t="shared" si="331"/>
        <v>45444</v>
      </c>
      <c r="N1812" s="8">
        <f>VLOOKUP(B1812,Assumptions!$B$6:$D$2000,3,FALSE)</f>
        <v>0.71148</v>
      </c>
      <c r="O1812" s="54">
        <f t="shared" si="332"/>
        <v>24.220336002905668</v>
      </c>
      <c r="P1812" s="31">
        <f>Assumptions!$I$15</f>
        <v>0.941864596537063</v>
      </c>
      <c r="Q1812" s="10">
        <f t="shared" si="333"/>
        <v>22.774162876695648</v>
      </c>
    </row>
    <row r="1813" spans="2:17" x14ac:dyDescent="0.25">
      <c r="B1813" s="13">
        <v>44726</v>
      </c>
      <c r="C1813" s="16">
        <v>44743</v>
      </c>
      <c r="D1813" s="14">
        <v>23.344000000000001</v>
      </c>
      <c r="E1813" s="18">
        <v>7949</v>
      </c>
      <c r="F1813" s="10">
        <f t="shared" si="334"/>
        <v>83.861949999999993</v>
      </c>
      <c r="H1813" s="13">
        <v>44721</v>
      </c>
      <c r="I1813" s="29" t="s">
        <v>66</v>
      </c>
      <c r="J1813" s="17">
        <v>1.0375108662052193</v>
      </c>
      <c r="L1813" s="20" t="str">
        <f t="shared" si="327"/>
        <v>4472644743</v>
      </c>
      <c r="M1813" s="53">
        <f t="shared" ref="M1813:M1836" si="335">IF(C1813="",NA(),C1813)</f>
        <v>44743</v>
      </c>
      <c r="N1813" s="8">
        <f>VLOOKUP(B1813,Assumptions!$B$6:$D$2000,3,FALSE)</f>
        <v>0.71284000000000003</v>
      </c>
      <c r="O1813" s="54">
        <f t="shared" ref="O1813:O1836" si="336">(D1813-J1813)/N1813/mmbtu_gj</f>
        <v>29.661062224361721</v>
      </c>
      <c r="P1813" s="31">
        <f>Assumptions!$I$15</f>
        <v>0.941864596537063</v>
      </c>
      <c r="Q1813" s="10">
        <f t="shared" ref="Q1813:Q1836" si="337">(O1813-opex_2020)*P1813-transport_2020</f>
        <v>27.898590284135974</v>
      </c>
    </row>
    <row r="1814" spans="2:17" x14ac:dyDescent="0.25">
      <c r="B1814" s="13">
        <v>44726</v>
      </c>
      <c r="C1814" s="16">
        <v>44774</v>
      </c>
      <c r="D1814" s="14">
        <v>27.8</v>
      </c>
      <c r="E1814" s="18">
        <v>8423</v>
      </c>
      <c r="F1814" s="10">
        <f t="shared" si="334"/>
        <v>88.862650000000002</v>
      </c>
      <c r="H1814" s="13">
        <v>44721</v>
      </c>
      <c r="I1814" s="29" t="s">
        <v>67</v>
      </c>
      <c r="J1814" s="17">
        <v>1.0481056132628095</v>
      </c>
      <c r="L1814" s="20" t="str">
        <f t="shared" si="327"/>
        <v>4472644774</v>
      </c>
      <c r="M1814" s="53">
        <f t="shared" si="335"/>
        <v>44774</v>
      </c>
      <c r="N1814" s="8">
        <f>VLOOKUP(B1814,Assumptions!$B$6:$D$2000,3,FALSE)</f>
        <v>0.71284000000000003</v>
      </c>
      <c r="O1814" s="54">
        <f t="shared" si="336"/>
        <v>35.57214222575314</v>
      </c>
      <c r="P1814" s="31">
        <f>Assumptions!$I$15</f>
        <v>0.941864596537063</v>
      </c>
      <c r="Q1814" s="10">
        <f t="shared" si="337"/>
        <v>33.466027264744802</v>
      </c>
    </row>
    <row r="1815" spans="2:17" x14ac:dyDescent="0.25">
      <c r="B1815" s="13">
        <v>44726</v>
      </c>
      <c r="C1815" s="16">
        <v>44805</v>
      </c>
      <c r="D1815" s="14">
        <v>28.8</v>
      </c>
      <c r="E1815" s="18">
        <v>5175</v>
      </c>
      <c r="F1815" s="10">
        <f t="shared" si="334"/>
        <v>54.596249999999998</v>
      </c>
      <c r="H1815" s="13">
        <v>44721</v>
      </c>
      <c r="I1815" s="29" t="s">
        <v>68</v>
      </c>
      <c r="J1815" s="17">
        <v>1.0792315600510429</v>
      </c>
      <c r="L1815" s="20" t="str">
        <f t="shared" si="327"/>
        <v>4472644805</v>
      </c>
      <c r="M1815" s="53">
        <f t="shared" si="335"/>
        <v>44805</v>
      </c>
      <c r="N1815" s="8">
        <f>VLOOKUP(B1815,Assumptions!$B$6:$D$2000,3,FALSE)</f>
        <v>0.71284000000000003</v>
      </c>
      <c r="O1815" s="54">
        <f t="shared" si="336"/>
        <v>36.860459423834548</v>
      </c>
      <c r="P1815" s="31">
        <f>Assumptions!$I$15</f>
        <v>0.941864596537063</v>
      </c>
      <c r="Q1815" s="10">
        <f t="shared" si="337"/>
        <v>34.679447622727508</v>
      </c>
    </row>
    <row r="1816" spans="2:17" x14ac:dyDescent="0.25">
      <c r="B1816" s="13">
        <v>44726</v>
      </c>
      <c r="C1816" s="16">
        <v>44835</v>
      </c>
      <c r="D1816" s="14">
        <v>29.571999999999999</v>
      </c>
      <c r="E1816" s="18">
        <v>5420</v>
      </c>
      <c r="F1816" s="10">
        <f t="shared" si="334"/>
        <v>57.180999999999997</v>
      </c>
      <c r="H1816" s="13">
        <v>44721</v>
      </c>
      <c r="I1816" s="29" t="s">
        <v>69</v>
      </c>
      <c r="J1816" s="17">
        <v>1.1142984885813827</v>
      </c>
      <c r="L1816" s="20" t="str">
        <f t="shared" si="327"/>
        <v>4472644835</v>
      </c>
      <c r="M1816" s="53">
        <f t="shared" si="335"/>
        <v>44835</v>
      </c>
      <c r="N1816" s="8">
        <f>VLOOKUP(B1816,Assumptions!$B$6:$D$2000,3,FALSE)</f>
        <v>0.71284000000000003</v>
      </c>
      <c r="O1816" s="54">
        <f t="shared" si="336"/>
        <v>37.840363413070392</v>
      </c>
      <c r="P1816" s="31">
        <f>Assumptions!$I$15</f>
        <v>0.941864596537063</v>
      </c>
      <c r="Q1816" s="10">
        <f t="shared" si="337"/>
        <v>35.602384498194183</v>
      </c>
    </row>
    <row r="1817" spans="2:17" x14ac:dyDescent="0.25">
      <c r="B1817" s="13">
        <v>44726</v>
      </c>
      <c r="C1817" s="16">
        <v>44866</v>
      </c>
      <c r="D1817" s="14">
        <v>31.262</v>
      </c>
      <c r="E1817" s="18">
        <v>5586</v>
      </c>
      <c r="F1817" s="10">
        <f t="shared" si="334"/>
        <v>58.932299999999998</v>
      </c>
      <c r="H1817" s="13">
        <v>44721</v>
      </c>
      <c r="I1817" s="29" t="s">
        <v>70</v>
      </c>
      <c r="J1817" s="17">
        <v>1.2202737995364412</v>
      </c>
      <c r="L1817" s="20" t="str">
        <f t="shared" si="327"/>
        <v>4472644866</v>
      </c>
      <c r="M1817" s="53">
        <f t="shared" si="335"/>
        <v>44866</v>
      </c>
      <c r="N1817" s="8">
        <f>VLOOKUP(B1817,Assumptions!$B$6:$D$2000,3,FALSE)</f>
        <v>0.71284000000000003</v>
      </c>
      <c r="O1817" s="54">
        <f t="shared" si="336"/>
        <v>39.946649820800317</v>
      </c>
      <c r="P1817" s="31">
        <f>Assumptions!$I$15</f>
        <v>0.941864596537063</v>
      </c>
      <c r="Q1817" s="10">
        <f t="shared" si="337"/>
        <v>37.58622109580223</v>
      </c>
    </row>
    <row r="1818" spans="2:17" x14ac:dyDescent="0.25">
      <c r="B1818" s="13">
        <v>44726</v>
      </c>
      <c r="C1818" s="16">
        <v>44896</v>
      </c>
      <c r="D1818" s="14">
        <v>31.416</v>
      </c>
      <c r="E1818" s="18">
        <v>5244</v>
      </c>
      <c r="F1818" s="10">
        <f t="shared" si="334"/>
        <v>55.324199999999998</v>
      </c>
      <c r="H1818" s="13">
        <v>44721</v>
      </c>
      <c r="I1818" s="29" t="s">
        <v>71</v>
      </c>
      <c r="J1818" s="17">
        <v>1.2718111450441252</v>
      </c>
      <c r="L1818" s="20" t="str">
        <f t="shared" si="327"/>
        <v>4472644896</v>
      </c>
      <c r="M1818" s="53">
        <f t="shared" si="335"/>
        <v>44896</v>
      </c>
      <c r="N1818" s="8">
        <f>VLOOKUP(B1818,Assumptions!$B$6:$D$2000,3,FALSE)</f>
        <v>0.71284000000000003</v>
      </c>
      <c r="O1818" s="54">
        <f t="shared" si="336"/>
        <v>40.082894980329506</v>
      </c>
      <c r="P1818" s="31">
        <f>Assumptions!$I$15</f>
        <v>0.941864596537063</v>
      </c>
      <c r="Q1818" s="10">
        <f t="shared" si="337"/>
        <v>37.714545588012321</v>
      </c>
    </row>
    <row r="1819" spans="2:17" x14ac:dyDescent="0.25">
      <c r="B1819" s="13">
        <v>44726</v>
      </c>
      <c r="C1819" s="16">
        <v>44927</v>
      </c>
      <c r="D1819" s="14">
        <v>32.189</v>
      </c>
      <c r="E1819" s="18">
        <v>4150</v>
      </c>
      <c r="F1819" s="10">
        <f t="shared" si="334"/>
        <v>43.782499999999999</v>
      </c>
      <c r="H1819" s="13">
        <v>44721</v>
      </c>
      <c r="I1819" s="29" t="s">
        <v>72</v>
      </c>
      <c r="J1819" s="17">
        <v>1.2240991599823197</v>
      </c>
      <c r="L1819" s="20" t="str">
        <f t="shared" si="327"/>
        <v>4472644927</v>
      </c>
      <c r="M1819" s="53">
        <f t="shared" si="335"/>
        <v>44927</v>
      </c>
      <c r="N1819" s="8">
        <f>VLOOKUP(B1819,Assumptions!$B$6:$D$2000,3,FALSE)</f>
        <v>0.71284000000000003</v>
      </c>
      <c r="O1819" s="54">
        <f t="shared" si="336"/>
        <v>41.174200255273789</v>
      </c>
      <c r="P1819" s="31">
        <f>Assumptions!$I$15</f>
        <v>0.941864596537063</v>
      </c>
      <c r="Q1819" s="10">
        <f t="shared" si="337"/>
        <v>38.742407390496481</v>
      </c>
    </row>
    <row r="1820" spans="2:17" x14ac:dyDescent="0.25">
      <c r="B1820" s="13">
        <v>44726</v>
      </c>
      <c r="C1820" s="16">
        <v>44958</v>
      </c>
      <c r="D1820" s="14">
        <v>30.367000000000001</v>
      </c>
      <c r="E1820" s="18">
        <v>3557</v>
      </c>
      <c r="F1820" s="10">
        <f t="shared" si="334"/>
        <v>37.526350000000001</v>
      </c>
      <c r="H1820" s="13">
        <v>44721</v>
      </c>
      <c r="I1820" s="29" t="s">
        <v>73</v>
      </c>
      <c r="J1820" s="17">
        <v>1.0562402785650469</v>
      </c>
      <c r="L1820" s="20" t="str">
        <f t="shared" si="327"/>
        <v>4472644958</v>
      </c>
      <c r="M1820" s="53">
        <f t="shared" si="335"/>
        <v>44958</v>
      </c>
      <c r="N1820" s="8">
        <f>VLOOKUP(B1820,Assumptions!$B$6:$D$2000,3,FALSE)</f>
        <v>0.71284000000000003</v>
      </c>
      <c r="O1820" s="54">
        <f t="shared" si="336"/>
        <v>38.97467964260035</v>
      </c>
      <c r="P1820" s="31">
        <f>Assumptions!$I$15</f>
        <v>0.941864596537063</v>
      </c>
      <c r="Q1820" s="10">
        <f t="shared" si="337"/>
        <v>36.670756796065859</v>
      </c>
    </row>
    <row r="1821" spans="2:17" x14ac:dyDescent="0.25">
      <c r="B1821" s="13">
        <v>44726</v>
      </c>
      <c r="C1821" s="16">
        <v>44986</v>
      </c>
      <c r="D1821" s="14">
        <v>27.341999999999999</v>
      </c>
      <c r="E1821" s="18">
        <v>3282</v>
      </c>
      <c r="F1821" s="10">
        <f t="shared" si="334"/>
        <v>34.625100000000003</v>
      </c>
      <c r="H1821" s="13">
        <v>44721</v>
      </c>
      <c r="I1821" s="29" t="s">
        <v>74</v>
      </c>
      <c r="J1821" s="17">
        <v>0.9236523098885876</v>
      </c>
      <c r="L1821" s="20" t="str">
        <f t="shared" si="327"/>
        <v>4472644986</v>
      </c>
      <c r="M1821" s="53">
        <f t="shared" si="335"/>
        <v>44986</v>
      </c>
      <c r="N1821" s="8">
        <f>VLOOKUP(B1821,Assumptions!$B$6:$D$2000,3,FALSE)</f>
        <v>0.71284000000000003</v>
      </c>
      <c r="O1821" s="54">
        <f t="shared" si="336"/>
        <v>35.128623334725198</v>
      </c>
      <c r="P1821" s="31">
        <f>Assumptions!$I$15</f>
        <v>0.941864596537063</v>
      </c>
      <c r="Q1821" s="10">
        <f t="shared" si="337"/>
        <v>33.048292523390202</v>
      </c>
    </row>
    <row r="1822" spans="2:17" x14ac:dyDescent="0.25">
      <c r="B1822" s="13">
        <v>44726</v>
      </c>
      <c r="C1822" s="16">
        <v>45017</v>
      </c>
      <c r="D1822" s="14">
        <v>22.878</v>
      </c>
      <c r="E1822" s="18">
        <v>2040</v>
      </c>
      <c r="F1822" s="10">
        <f t="shared" si="334"/>
        <v>21.521999999999998</v>
      </c>
      <c r="H1822" s="13">
        <v>44721</v>
      </c>
      <c r="I1822" s="29" t="s">
        <v>75</v>
      </c>
      <c r="J1822" s="17">
        <v>0.80653568616370275</v>
      </c>
      <c r="L1822" s="20" t="str">
        <f t="shared" si="327"/>
        <v>4472645017</v>
      </c>
      <c r="M1822" s="53">
        <f t="shared" si="335"/>
        <v>45017</v>
      </c>
      <c r="N1822" s="8">
        <f>VLOOKUP(B1822,Assumptions!$B$6:$D$2000,3,FALSE)</f>
        <v>0.71284000000000003</v>
      </c>
      <c r="O1822" s="54">
        <f t="shared" si="336"/>
        <v>29.348548418749139</v>
      </c>
      <c r="P1822" s="31">
        <f>Assumptions!$I$15</f>
        <v>0.941864596537063</v>
      </c>
      <c r="Q1822" s="10">
        <f t="shared" si="337"/>
        <v>27.604244594700415</v>
      </c>
    </row>
    <row r="1823" spans="2:17" x14ac:dyDescent="0.25">
      <c r="B1823" s="13">
        <v>44726</v>
      </c>
      <c r="C1823" s="16">
        <v>45047</v>
      </c>
      <c r="D1823" s="14">
        <v>22.821000000000002</v>
      </c>
      <c r="E1823" s="18">
        <v>2339</v>
      </c>
      <c r="F1823" s="10">
        <f t="shared" si="334"/>
        <v>24.676449999999999</v>
      </c>
      <c r="H1823" s="13">
        <v>44721</v>
      </c>
      <c r="I1823" s="29" t="s">
        <v>76</v>
      </c>
      <c r="J1823" s="17">
        <v>0.75565527321511239</v>
      </c>
      <c r="L1823" s="20" t="str">
        <f t="shared" si="327"/>
        <v>4472645047</v>
      </c>
      <c r="M1823" s="53">
        <f t="shared" si="335"/>
        <v>45047</v>
      </c>
      <c r="N1823" s="8">
        <f>VLOOKUP(B1823,Assumptions!$B$6:$D$2000,3,FALSE)</f>
        <v>0.71284000000000003</v>
      </c>
      <c r="O1823" s="54">
        <f t="shared" si="336"/>
        <v>29.340411169931969</v>
      </c>
      <c r="P1823" s="31">
        <f>Assumptions!$I$15</f>
        <v>0.941864596537063</v>
      </c>
      <c r="Q1823" s="10">
        <f t="shared" si="337"/>
        <v>27.596580408126311</v>
      </c>
    </row>
    <row r="1824" spans="2:17" x14ac:dyDescent="0.25">
      <c r="B1824" s="13">
        <v>44726</v>
      </c>
      <c r="C1824" s="16">
        <v>45078</v>
      </c>
      <c r="D1824" s="14">
        <v>22.768000000000001</v>
      </c>
      <c r="E1824" s="18">
        <v>2374</v>
      </c>
      <c r="F1824" s="10">
        <f t="shared" si="334"/>
        <v>25.0457</v>
      </c>
      <c r="H1824" s="13">
        <v>44721</v>
      </c>
      <c r="I1824" s="29" t="s">
        <v>77</v>
      </c>
      <c r="J1824" s="17">
        <v>0.77176464329243921</v>
      </c>
      <c r="L1824" s="20" t="str">
        <f t="shared" si="327"/>
        <v>4472645078</v>
      </c>
      <c r="M1824" s="53">
        <f t="shared" si="335"/>
        <v>45078</v>
      </c>
      <c r="N1824" s="8">
        <f>VLOOKUP(B1824,Assumptions!$B$6:$D$2000,3,FALSE)</f>
        <v>0.71284000000000003</v>
      </c>
      <c r="O1824" s="54">
        <f t="shared" si="336"/>
        <v>29.248516057534182</v>
      </c>
      <c r="P1824" s="31">
        <f>Assumptions!$I$15</f>
        <v>0.941864596537063</v>
      </c>
      <c r="Q1824" s="10">
        <f t="shared" si="337"/>
        <v>27.510027655164041</v>
      </c>
    </row>
    <row r="1825" spans="2:17" x14ac:dyDescent="0.25">
      <c r="B1825" s="13">
        <v>44726</v>
      </c>
      <c r="C1825" s="16">
        <v>45108</v>
      </c>
      <c r="D1825" s="14">
        <v>22.710999999999999</v>
      </c>
      <c r="E1825" s="18">
        <v>2329</v>
      </c>
      <c r="F1825" s="10">
        <f t="shared" si="334"/>
        <v>24.57095</v>
      </c>
      <c r="H1825" s="13">
        <v>44721</v>
      </c>
      <c r="I1825" s="29" t="s">
        <v>78</v>
      </c>
      <c r="J1825" s="17">
        <v>0.72858341974304019</v>
      </c>
      <c r="L1825" s="20" t="str">
        <f t="shared" si="327"/>
        <v>4472645108</v>
      </c>
      <c r="M1825" s="53">
        <f t="shared" si="335"/>
        <v>45108</v>
      </c>
      <c r="N1825" s="8">
        <f>VLOOKUP(B1825,Assumptions!$B$6:$D$2000,3,FALSE)</f>
        <v>0.71284000000000003</v>
      </c>
      <c r="O1825" s="54">
        <f t="shared" si="336"/>
        <v>29.230141153903787</v>
      </c>
      <c r="P1825" s="31">
        <f>Assumptions!$I$15</f>
        <v>0.941864596537063</v>
      </c>
      <c r="Q1825" s="10">
        <f t="shared" si="337"/>
        <v>27.492720983969793</v>
      </c>
    </row>
    <row r="1826" spans="2:17" x14ac:dyDescent="0.25">
      <c r="B1826" s="13">
        <v>44726</v>
      </c>
      <c r="C1826" s="16">
        <v>45139</v>
      </c>
      <c r="D1826" s="14">
        <v>22.779</v>
      </c>
      <c r="E1826" s="18">
        <v>2354</v>
      </c>
      <c r="F1826" s="10">
        <f t="shared" si="334"/>
        <v>24.834700000000002</v>
      </c>
      <c r="H1826" s="13">
        <v>44721</v>
      </c>
      <c r="I1826" s="29" t="s">
        <v>79</v>
      </c>
      <c r="J1826" s="17">
        <v>0.75833842560243836</v>
      </c>
      <c r="L1826" s="20" t="str">
        <f t="shared" si="327"/>
        <v>4472645139</v>
      </c>
      <c r="M1826" s="53">
        <f t="shared" si="335"/>
        <v>45139</v>
      </c>
      <c r="N1826" s="8">
        <f>VLOOKUP(B1826,Assumptions!$B$6:$D$2000,3,FALSE)</f>
        <v>0.71284000000000003</v>
      </c>
      <c r="O1826" s="54">
        <f t="shared" si="336"/>
        <v>29.28099573456732</v>
      </c>
      <c r="P1826" s="31">
        <f>Assumptions!$I$15</f>
        <v>0.941864596537063</v>
      </c>
      <c r="Q1826" s="10">
        <f t="shared" si="337"/>
        <v>27.540619113068512</v>
      </c>
    </row>
    <row r="1827" spans="2:17" x14ac:dyDescent="0.25">
      <c r="B1827" s="13">
        <v>44726</v>
      </c>
      <c r="C1827" s="16">
        <v>45170</v>
      </c>
      <c r="D1827" s="14">
        <v>22.937999999999999</v>
      </c>
      <c r="E1827" s="18">
        <v>2354</v>
      </c>
      <c r="F1827" s="10">
        <f t="shared" si="334"/>
        <v>24.834700000000002</v>
      </c>
      <c r="H1827" s="13">
        <v>44721</v>
      </c>
      <c r="I1827" s="29" t="s">
        <v>80</v>
      </c>
      <c r="J1827" s="17">
        <v>0.83832188068169877</v>
      </c>
      <c r="L1827" s="20" t="str">
        <f t="shared" si="327"/>
        <v>4472645170</v>
      </c>
      <c r="M1827" s="53">
        <f t="shared" si="335"/>
        <v>45170</v>
      </c>
      <c r="N1827" s="8">
        <f>VLOOKUP(B1827,Assumptions!$B$6:$D$2000,3,FALSE)</f>
        <v>0.71284000000000003</v>
      </c>
      <c r="O1827" s="54">
        <f t="shared" si="336"/>
        <v>29.386064472260212</v>
      </c>
      <c r="P1827" s="31">
        <f>Assumptions!$I$15</f>
        <v>0.941864596537063</v>
      </c>
      <c r="Q1827" s="10">
        <f t="shared" si="337"/>
        <v>27.639579637304287</v>
      </c>
    </row>
    <row r="1828" spans="2:17" x14ac:dyDescent="0.25">
      <c r="B1828" s="13">
        <v>44726</v>
      </c>
      <c r="C1828" s="16">
        <v>45200</v>
      </c>
      <c r="D1828" s="14">
        <v>23.306000000000001</v>
      </c>
      <c r="E1828" s="18">
        <v>2266</v>
      </c>
      <c r="F1828" s="10">
        <f t="shared" si="334"/>
        <v>23.906300000000002</v>
      </c>
      <c r="H1828" s="13">
        <v>44721</v>
      </c>
      <c r="I1828" s="29" t="s">
        <v>81</v>
      </c>
      <c r="J1828" s="17">
        <v>0.93870296688068366</v>
      </c>
      <c r="L1828" s="20" t="str">
        <f t="shared" si="327"/>
        <v>4472645200</v>
      </c>
      <c r="M1828" s="53">
        <f t="shared" si="335"/>
        <v>45200</v>
      </c>
      <c r="N1828" s="8">
        <f>VLOOKUP(B1828,Assumptions!$B$6:$D$2000,3,FALSE)</f>
        <v>0.71284000000000003</v>
      </c>
      <c r="O1828" s="54">
        <f t="shared" si="336"/>
        <v>29.741918825092551</v>
      </c>
      <c r="P1828" s="31">
        <f>Assumptions!$I$15</f>
        <v>0.941864596537063</v>
      </c>
      <c r="Q1828" s="10">
        <f t="shared" si="337"/>
        <v>27.974746253760674</v>
      </c>
    </row>
    <row r="1829" spans="2:17" x14ac:dyDescent="0.25">
      <c r="B1829" s="13">
        <v>44726</v>
      </c>
      <c r="C1829" s="16">
        <v>45231</v>
      </c>
      <c r="D1829" s="14">
        <v>23.651</v>
      </c>
      <c r="E1829" s="18">
        <v>2176</v>
      </c>
      <c r="F1829" s="10">
        <f t="shared" si="334"/>
        <v>22.956800000000001</v>
      </c>
      <c r="H1829" s="13">
        <v>44721</v>
      </c>
      <c r="I1829" s="29" t="s">
        <v>82</v>
      </c>
      <c r="J1829" s="17">
        <v>1.0374316398481822</v>
      </c>
      <c r="L1829" s="20" t="str">
        <f t="shared" ref="L1829:L1884" si="338">B1829&amp;M1829</f>
        <v>4472645231</v>
      </c>
      <c r="M1829" s="53">
        <f t="shared" si="335"/>
        <v>45231</v>
      </c>
      <c r="N1829" s="8">
        <f>VLOOKUP(B1829,Assumptions!$B$6:$D$2000,3,FALSE)</f>
        <v>0.71284000000000003</v>
      </c>
      <c r="O1829" s="54">
        <f t="shared" si="336"/>
        <v>30.069387173489893</v>
      </c>
      <c r="P1829" s="31">
        <f>Assumptions!$I$15</f>
        <v>0.941864596537063</v>
      </c>
      <c r="Q1829" s="10">
        <f t="shared" si="337"/>
        <v>28.283177097602596</v>
      </c>
    </row>
    <row r="1830" spans="2:17" x14ac:dyDescent="0.25">
      <c r="B1830" s="13">
        <v>44726</v>
      </c>
      <c r="C1830" s="16">
        <v>45261</v>
      </c>
      <c r="D1830" s="14">
        <v>23.75</v>
      </c>
      <c r="E1830" s="18">
        <v>2176</v>
      </c>
      <c r="F1830" s="10">
        <f t="shared" si="334"/>
        <v>22.956800000000001</v>
      </c>
      <c r="H1830" s="13">
        <v>44721</v>
      </c>
      <c r="I1830" s="29" t="s">
        <v>83</v>
      </c>
      <c r="J1830" s="17">
        <v>1.0718829197788007</v>
      </c>
      <c r="L1830" s="20" t="str">
        <f t="shared" si="338"/>
        <v>4472645261</v>
      </c>
      <c r="M1830" s="53">
        <f t="shared" si="335"/>
        <v>45261</v>
      </c>
      <c r="N1830" s="8">
        <f>VLOOKUP(B1830,Assumptions!$B$6:$D$2000,3,FALSE)</f>
        <v>0.71284000000000003</v>
      </c>
      <c r="O1830" s="54">
        <f t="shared" si="336"/>
        <v>30.155217964296874</v>
      </c>
      <c r="P1830" s="31">
        <f>Assumptions!$I$15</f>
        <v>0.941864596537063</v>
      </c>
      <c r="Q1830" s="10">
        <f t="shared" si="337"/>
        <v>28.36401808075647</v>
      </c>
    </row>
    <row r="1831" spans="2:17" x14ac:dyDescent="0.25">
      <c r="B1831" s="13">
        <v>44726</v>
      </c>
      <c r="C1831" s="16">
        <v>45292</v>
      </c>
      <c r="D1831" s="14">
        <v>23.571000000000002</v>
      </c>
      <c r="E1831" s="18">
        <v>1285</v>
      </c>
      <c r="F1831" s="10">
        <f t="shared" si="334"/>
        <v>13.556749999999999</v>
      </c>
      <c r="H1831" s="13">
        <v>44721</v>
      </c>
      <c r="I1831" s="29" t="s">
        <v>85</v>
      </c>
      <c r="J1831" s="17">
        <v>1.0309726037242148</v>
      </c>
      <c r="L1831" s="20" t="str">
        <f t="shared" si="338"/>
        <v>4472645292</v>
      </c>
      <c r="M1831" s="53">
        <f t="shared" si="335"/>
        <v>45292</v>
      </c>
      <c r="N1831" s="8">
        <f>VLOOKUP(B1831,Assumptions!$B$6:$D$2000,3,FALSE)</f>
        <v>0.71284000000000003</v>
      </c>
      <c r="O1831" s="54">
        <f t="shared" si="336"/>
        <v>29.971599346257964</v>
      </c>
      <c r="P1831" s="31">
        <f>Assumptions!$I$15</f>
        <v>0.941864596537063</v>
      </c>
      <c r="Q1831" s="10">
        <f t="shared" si="337"/>
        <v>28.191074205160557</v>
      </c>
    </row>
    <row r="1832" spans="2:17" x14ac:dyDescent="0.25">
      <c r="B1832" s="13">
        <v>44726</v>
      </c>
      <c r="C1832" s="16">
        <v>45323</v>
      </c>
      <c r="D1832" s="14">
        <v>22.959</v>
      </c>
      <c r="E1832" s="18">
        <v>1285</v>
      </c>
      <c r="F1832" s="10">
        <f t="shared" si="334"/>
        <v>13.556749999999999</v>
      </c>
      <c r="H1832" s="13">
        <v>44721</v>
      </c>
      <c r="I1832" s="29" t="s">
        <v>86</v>
      </c>
      <c r="J1832" s="17">
        <v>0.91154800290608384</v>
      </c>
      <c r="L1832" s="20" t="str">
        <f t="shared" si="338"/>
        <v>4472645323</v>
      </c>
      <c r="M1832" s="53">
        <f t="shared" si="335"/>
        <v>45323</v>
      </c>
      <c r="N1832" s="8">
        <f>VLOOKUP(B1832,Assumptions!$B$6:$D$2000,3,FALSE)</f>
        <v>0.71284000000000003</v>
      </c>
      <c r="O1832" s="54">
        <f t="shared" si="336"/>
        <v>29.316619108099896</v>
      </c>
      <c r="P1832" s="31">
        <f>Assumptions!$I$15</f>
        <v>0.941864596537063</v>
      </c>
      <c r="Q1832" s="10">
        <f t="shared" si="337"/>
        <v>27.57417150740806</v>
      </c>
    </row>
    <row r="1833" spans="2:17" x14ac:dyDescent="0.25">
      <c r="B1833" s="13">
        <v>44726</v>
      </c>
      <c r="C1833" s="16">
        <v>45352</v>
      </c>
      <c r="D1833" s="14">
        <v>20.837</v>
      </c>
      <c r="E1833" s="18">
        <v>1285</v>
      </c>
      <c r="F1833" s="10">
        <f t="shared" si="334"/>
        <v>13.556749999999999</v>
      </c>
      <c r="H1833" s="13">
        <v>44721</v>
      </c>
      <c r="I1833" s="29" t="s">
        <v>87</v>
      </c>
      <c r="J1833" s="17">
        <v>0.75670598237183984</v>
      </c>
      <c r="L1833" s="20" t="str">
        <f t="shared" si="338"/>
        <v>4472645352</v>
      </c>
      <c r="M1833" s="53">
        <f t="shared" si="335"/>
        <v>45352</v>
      </c>
      <c r="N1833" s="8">
        <f>VLOOKUP(B1833,Assumptions!$B$6:$D$2000,3,FALSE)</f>
        <v>0.71284000000000003</v>
      </c>
      <c r="O1833" s="54">
        <f t="shared" si="336"/>
        <v>26.700878240762549</v>
      </c>
      <c r="P1833" s="31">
        <f>Assumptions!$I$15</f>
        <v>0.941864596537063</v>
      </c>
      <c r="Q1833" s="10">
        <f t="shared" si="337"/>
        <v>25.110497790747864</v>
      </c>
    </row>
    <row r="1834" spans="2:17" x14ac:dyDescent="0.25">
      <c r="B1834" s="13">
        <v>44726</v>
      </c>
      <c r="C1834" s="16">
        <v>45383</v>
      </c>
      <c r="D1834" s="14">
        <v>20.221</v>
      </c>
      <c r="E1834" s="18">
        <v>1035</v>
      </c>
      <c r="F1834" s="10">
        <f t="shared" si="334"/>
        <v>10.91925</v>
      </c>
      <c r="H1834" s="13">
        <v>44721</v>
      </c>
      <c r="I1834" s="29" t="s">
        <v>89</v>
      </c>
      <c r="J1834" s="17">
        <v>0.69878070798705205</v>
      </c>
      <c r="L1834" s="20" t="str">
        <f t="shared" si="338"/>
        <v>4472645383</v>
      </c>
      <c r="M1834" s="53">
        <f t="shared" si="335"/>
        <v>45383</v>
      </c>
      <c r="N1834" s="8">
        <f>VLOOKUP(B1834,Assumptions!$B$6:$D$2000,3,FALSE)</f>
        <v>0.71284000000000003</v>
      </c>
      <c r="O1834" s="54">
        <f t="shared" si="336"/>
        <v>25.958803185247064</v>
      </c>
      <c r="P1834" s="31">
        <f>Assumptions!$I$15</f>
        <v>0.941864596537063</v>
      </c>
      <c r="Q1834" s="10">
        <f t="shared" si="337"/>
        <v>24.411563567984551</v>
      </c>
    </row>
    <row r="1835" spans="2:17" x14ac:dyDescent="0.25">
      <c r="B1835" s="13">
        <v>44726</v>
      </c>
      <c r="C1835" s="16">
        <v>45413</v>
      </c>
      <c r="D1835" s="14">
        <v>19.66</v>
      </c>
      <c r="E1835" s="18">
        <v>1035</v>
      </c>
      <c r="F1835" s="10">
        <f t="shared" si="334"/>
        <v>10.91925</v>
      </c>
      <c r="H1835" s="13">
        <v>44721</v>
      </c>
      <c r="I1835" s="29" t="s">
        <v>90</v>
      </c>
      <c r="J1835" s="17">
        <v>0.65321539352145352</v>
      </c>
      <c r="L1835" s="20" t="str">
        <f t="shared" si="338"/>
        <v>4472645413</v>
      </c>
      <c r="M1835" s="53">
        <f t="shared" si="335"/>
        <v>45413</v>
      </c>
      <c r="N1835" s="8">
        <f>VLOOKUP(B1835,Assumptions!$B$6:$D$2000,3,FALSE)</f>
        <v>0.71284000000000003</v>
      </c>
      <c r="O1835" s="54">
        <f t="shared" si="336"/>
        <v>25.273426827339261</v>
      </c>
      <c r="P1835" s="31">
        <f>Assumptions!$I$15</f>
        <v>0.941864596537063</v>
      </c>
      <c r="Q1835" s="10">
        <f t="shared" si="337"/>
        <v>23.766031841167678</v>
      </c>
    </row>
    <row r="1836" spans="2:17" x14ac:dyDescent="0.25">
      <c r="B1836" s="13">
        <v>44726</v>
      </c>
      <c r="C1836" s="16">
        <v>45444</v>
      </c>
      <c r="D1836" s="14">
        <v>19.405999999999999</v>
      </c>
      <c r="E1836" s="18">
        <v>1035</v>
      </c>
      <c r="F1836" s="10">
        <f t="shared" si="334"/>
        <v>10.91925</v>
      </c>
      <c r="H1836" s="13">
        <v>44721</v>
      </c>
      <c r="I1836" s="29" t="s">
        <v>91</v>
      </c>
      <c r="J1836" s="17">
        <v>0.66794450852702925</v>
      </c>
      <c r="L1836" s="20" t="str">
        <f t="shared" si="338"/>
        <v>4472645444</v>
      </c>
      <c r="M1836" s="53">
        <f t="shared" si="335"/>
        <v>45444</v>
      </c>
      <c r="N1836" s="8">
        <f>VLOOKUP(B1836,Assumptions!$B$6:$D$2000,3,FALSE)</f>
        <v>0.71284000000000003</v>
      </c>
      <c r="O1836" s="54">
        <f t="shared" si="336"/>
        <v>24.916096233812457</v>
      </c>
      <c r="P1836" s="31">
        <f>Assumptions!$I$15</f>
        <v>0.941864596537063</v>
      </c>
      <c r="Q1836" s="10">
        <f t="shared" si="337"/>
        <v>23.429474805865205</v>
      </c>
    </row>
    <row r="1837" spans="2:17" x14ac:dyDescent="0.25">
      <c r="B1837" s="13">
        <v>44741</v>
      </c>
      <c r="C1837" s="16">
        <v>44774</v>
      </c>
      <c r="D1837" s="14">
        <v>39.249000000000002</v>
      </c>
      <c r="E1837" s="18">
        <v>9380</v>
      </c>
      <c r="F1837" s="10">
        <f t="shared" si="334"/>
        <v>98.959000000000003</v>
      </c>
      <c r="H1837" s="13">
        <v>44735</v>
      </c>
      <c r="I1837" s="29">
        <v>44774</v>
      </c>
      <c r="J1837" s="17">
        <v>1.1552153780000001</v>
      </c>
      <c r="L1837" s="40" t="str">
        <f t="shared" si="338"/>
        <v>4474144774</v>
      </c>
      <c r="M1837" s="53">
        <f t="shared" ref="M1837:M1860" si="339">IF(C1837="",NA(),C1837)</f>
        <v>44774</v>
      </c>
      <c r="N1837" s="8">
        <f>VLOOKUP(B1837,Assumptions!$B$6:$D$2000,3,FALSE)</f>
        <v>0.69123999999999997</v>
      </c>
      <c r="O1837" s="54">
        <f t="shared" ref="O1837:O1860" si="340">(D1837-J1837)/N1837/mmbtu_gj</f>
        <v>52.236347321154568</v>
      </c>
      <c r="P1837" s="31">
        <f>Assumptions!$I$15</f>
        <v>0.941864596537063</v>
      </c>
      <c r="Q1837" s="39">
        <f t="shared" ref="Q1837:Q1860" si="341">(O1837-opex_2020)*P1837-transport_2020</f>
        <v>49.161452073535941</v>
      </c>
    </row>
    <row r="1838" spans="2:17" x14ac:dyDescent="0.25">
      <c r="B1838" s="13">
        <v>44741</v>
      </c>
      <c r="C1838" s="16">
        <v>44805</v>
      </c>
      <c r="D1838" s="14">
        <v>38.084000000000003</v>
      </c>
      <c r="E1838" s="18">
        <v>5750</v>
      </c>
      <c r="F1838" s="10">
        <f t="shared" si="334"/>
        <v>60.662500000000001</v>
      </c>
      <c r="H1838" s="13">
        <v>44735</v>
      </c>
      <c r="I1838" s="29">
        <v>44805</v>
      </c>
      <c r="J1838" s="17">
        <v>1.2608449779999999</v>
      </c>
      <c r="L1838" s="40" t="str">
        <f t="shared" si="338"/>
        <v>4474144805</v>
      </c>
      <c r="M1838" s="53">
        <f t="shared" si="339"/>
        <v>44805</v>
      </c>
      <c r="N1838" s="8">
        <f>VLOOKUP(B1838,Assumptions!$B$6:$D$2000,3,FALSE)</f>
        <v>0.69123999999999997</v>
      </c>
      <c r="O1838" s="54">
        <f t="shared" si="340"/>
        <v>50.493988304828122</v>
      </c>
      <c r="P1838" s="31">
        <f>Assumptions!$I$15</f>
        <v>0.941864596537063</v>
      </c>
      <c r="Q1838" s="39">
        <f t="shared" si="341"/>
        <v>47.520385801600916</v>
      </c>
    </row>
    <row r="1839" spans="2:17" x14ac:dyDescent="0.25">
      <c r="B1839" s="13">
        <v>44741</v>
      </c>
      <c r="C1839" s="16">
        <v>44835</v>
      </c>
      <c r="D1839" s="14">
        <v>37.674999999999997</v>
      </c>
      <c r="E1839" s="18">
        <v>5391</v>
      </c>
      <c r="F1839" s="10">
        <f t="shared" si="334"/>
        <v>56.875050000000002</v>
      </c>
      <c r="H1839" s="13">
        <v>44735</v>
      </c>
      <c r="I1839" s="29">
        <v>44835</v>
      </c>
      <c r="J1839" s="17">
        <v>1.317749166</v>
      </c>
      <c r="L1839" s="40" t="str">
        <f t="shared" si="338"/>
        <v>4474144835</v>
      </c>
      <c r="M1839" s="53">
        <f t="shared" si="339"/>
        <v>44835</v>
      </c>
      <c r="N1839" s="8">
        <f>VLOOKUP(B1839,Assumptions!$B$6:$D$2000,3,FALSE)</f>
        <v>0.69123999999999997</v>
      </c>
      <c r="O1839" s="54">
        <f t="shared" si="340"/>
        <v>49.855114188637174</v>
      </c>
      <c r="P1839" s="31">
        <f>Assumptions!$I$15</f>
        <v>0.941864596537063</v>
      </c>
      <c r="Q1839" s="39">
        <f t="shared" si="341"/>
        <v>46.918652889916757</v>
      </c>
    </row>
    <row r="1840" spans="2:17" x14ac:dyDescent="0.25">
      <c r="B1840" s="13">
        <v>44741</v>
      </c>
      <c r="C1840" s="16">
        <v>44866</v>
      </c>
      <c r="D1840" s="14">
        <v>39.886000000000003</v>
      </c>
      <c r="E1840" s="18">
        <v>6425</v>
      </c>
      <c r="F1840" s="10">
        <f t="shared" si="334"/>
        <v>67.783749999999998</v>
      </c>
      <c r="H1840" s="13">
        <v>44735</v>
      </c>
      <c r="I1840" s="29">
        <v>44866</v>
      </c>
      <c r="J1840" s="17">
        <v>1.4133562550000001</v>
      </c>
      <c r="L1840" s="40" t="str">
        <f t="shared" si="338"/>
        <v>4474144866</v>
      </c>
      <c r="M1840" s="53">
        <f t="shared" si="339"/>
        <v>44866</v>
      </c>
      <c r="N1840" s="8">
        <f>VLOOKUP(B1840,Assumptions!$B$6:$D$2000,3,FALSE)</f>
        <v>0.69123999999999997</v>
      </c>
      <c r="O1840" s="54">
        <f t="shared" si="340"/>
        <v>52.755860331772759</v>
      </c>
      <c r="P1840" s="31">
        <f>Assumptions!$I$15</f>
        <v>0.941864596537063</v>
      </c>
      <c r="Q1840" s="39">
        <f t="shared" si="341"/>
        <v>49.650762985677595</v>
      </c>
    </row>
    <row r="1841" spans="2:17" x14ac:dyDescent="0.25">
      <c r="B1841" s="13">
        <v>44741</v>
      </c>
      <c r="C1841" s="16">
        <v>44896</v>
      </c>
      <c r="D1841" s="14">
        <v>39.125</v>
      </c>
      <c r="E1841" s="18">
        <v>5890</v>
      </c>
      <c r="F1841" s="10">
        <f t="shared" si="334"/>
        <v>62.139499999999998</v>
      </c>
      <c r="H1841" s="13">
        <v>44735</v>
      </c>
      <c r="I1841" s="29">
        <v>44896</v>
      </c>
      <c r="J1841" s="17">
        <v>1.457381292</v>
      </c>
      <c r="L1841" s="40" t="str">
        <f t="shared" si="338"/>
        <v>4474144896</v>
      </c>
      <c r="M1841" s="53">
        <f t="shared" si="339"/>
        <v>44896</v>
      </c>
      <c r="N1841" s="8">
        <f>VLOOKUP(B1841,Assumptions!$B$6:$D$2000,3,FALSE)</f>
        <v>0.69123999999999997</v>
      </c>
      <c r="O1841" s="54">
        <f t="shared" si="340"/>
        <v>51.651964568927717</v>
      </c>
      <c r="P1841" s="31">
        <f>Assumptions!$I$15</f>
        <v>0.941864596537063</v>
      </c>
      <c r="Q1841" s="39">
        <f t="shared" si="341"/>
        <v>48.611042648386579</v>
      </c>
    </row>
    <row r="1842" spans="2:17" x14ac:dyDescent="0.25">
      <c r="B1842" s="13">
        <v>44741</v>
      </c>
      <c r="C1842" s="16">
        <v>44927</v>
      </c>
      <c r="D1842" s="14">
        <v>39.161999999999999</v>
      </c>
      <c r="E1842" s="18">
        <v>4303</v>
      </c>
      <c r="F1842" s="10">
        <f t="shared" si="334"/>
        <v>45.396650000000001</v>
      </c>
      <c r="H1842" s="13">
        <v>44735</v>
      </c>
      <c r="I1842" s="29">
        <v>44927</v>
      </c>
      <c r="J1842" s="17">
        <v>1.398850138</v>
      </c>
      <c r="L1842" s="40" t="str">
        <f t="shared" si="338"/>
        <v>4474144927</v>
      </c>
      <c r="M1842" s="53">
        <f t="shared" si="339"/>
        <v>44927</v>
      </c>
      <c r="N1842" s="8">
        <f>VLOOKUP(B1842,Assumptions!$B$6:$D$2000,3,FALSE)</f>
        <v>0.69123999999999997</v>
      </c>
      <c r="O1842" s="54">
        <f t="shared" si="340"/>
        <v>51.782962278655219</v>
      </c>
      <c r="P1842" s="31">
        <f>Assumptions!$I$15</f>
        <v>0.941864596537063</v>
      </c>
      <c r="Q1842" s="39">
        <f t="shared" si="341"/>
        <v>48.734424753406351</v>
      </c>
    </row>
    <row r="1843" spans="2:17" x14ac:dyDescent="0.25">
      <c r="B1843" s="13">
        <v>44741</v>
      </c>
      <c r="C1843" s="16">
        <v>44958</v>
      </c>
      <c r="D1843" s="14">
        <v>38.658999999999999</v>
      </c>
      <c r="E1843" s="18">
        <v>3641</v>
      </c>
      <c r="F1843" s="10">
        <f t="shared" si="334"/>
        <v>38.412550000000003</v>
      </c>
      <c r="H1843" s="13">
        <v>44735</v>
      </c>
      <c r="I1843" s="29">
        <v>44958</v>
      </c>
      <c r="J1843" s="17">
        <v>1.2216896079999999</v>
      </c>
      <c r="L1843" s="40" t="str">
        <f t="shared" si="338"/>
        <v>4474144958</v>
      </c>
      <c r="M1843" s="53">
        <f t="shared" si="339"/>
        <v>44958</v>
      </c>
      <c r="N1843" s="8">
        <f>VLOOKUP(B1843,Assumptions!$B$6:$D$2000,3,FALSE)</f>
        <v>0.69123999999999997</v>
      </c>
      <c r="O1843" s="54">
        <f t="shared" si="340"/>
        <v>51.336152808429169</v>
      </c>
      <c r="P1843" s="31">
        <f>Assumptions!$I$15</f>
        <v>0.941864596537063</v>
      </c>
      <c r="Q1843" s="39">
        <f t="shared" si="341"/>
        <v>48.31359073200295</v>
      </c>
    </row>
    <row r="1844" spans="2:17" x14ac:dyDescent="0.25">
      <c r="B1844" s="13">
        <v>44741</v>
      </c>
      <c r="C1844" s="16">
        <v>44986</v>
      </c>
      <c r="D1844" s="14">
        <v>32.981000000000002</v>
      </c>
      <c r="E1844" s="18">
        <v>3247</v>
      </c>
      <c r="F1844" s="10">
        <f t="shared" si="334"/>
        <v>34.255850000000002</v>
      </c>
      <c r="H1844" s="13">
        <v>44735</v>
      </c>
      <c r="I1844" s="29">
        <v>44986</v>
      </c>
      <c r="J1844" s="17">
        <v>1.0324994510000001</v>
      </c>
      <c r="L1844" s="40" t="str">
        <f t="shared" si="338"/>
        <v>4474144986</v>
      </c>
      <c r="M1844" s="53">
        <f t="shared" si="339"/>
        <v>44986</v>
      </c>
      <c r="N1844" s="8">
        <f>VLOOKUP(B1844,Assumptions!$B$6:$D$2000,3,FALSE)</f>
        <v>0.69123999999999997</v>
      </c>
      <c r="O1844" s="54">
        <f t="shared" si="340"/>
        <v>43.809586987160387</v>
      </c>
      <c r="P1844" s="31">
        <f>Assumptions!$I$15</f>
        <v>0.941864596537063</v>
      </c>
      <c r="Q1844" s="39">
        <f t="shared" si="341"/>
        <v>41.224584851443986</v>
      </c>
    </row>
    <row r="1845" spans="2:17" x14ac:dyDescent="0.25">
      <c r="B1845" s="13">
        <v>44741</v>
      </c>
      <c r="C1845" s="16">
        <v>45017</v>
      </c>
      <c r="D1845" s="14">
        <v>30.68</v>
      </c>
      <c r="E1845" s="18">
        <v>2148</v>
      </c>
      <c r="F1845" s="10">
        <f t="shared" si="334"/>
        <v>22.6614</v>
      </c>
      <c r="H1845" s="13">
        <v>44735</v>
      </c>
      <c r="I1845" s="29">
        <v>45017</v>
      </c>
      <c r="J1845" s="17">
        <v>0.92030817300000001</v>
      </c>
      <c r="L1845" s="40" t="str">
        <f t="shared" si="338"/>
        <v>4474145017</v>
      </c>
      <c r="M1845" s="53">
        <f t="shared" si="339"/>
        <v>45017</v>
      </c>
      <c r="N1845" s="8">
        <f>VLOOKUP(B1845,Assumptions!$B$6:$D$2000,3,FALSE)</f>
        <v>0.69123999999999997</v>
      </c>
      <c r="O1845" s="54">
        <f t="shared" si="340"/>
        <v>40.808168940712633</v>
      </c>
      <c r="P1845" s="31">
        <f>Assumptions!$I$15</f>
        <v>0.941864596537063</v>
      </c>
      <c r="Q1845" s="39">
        <f t="shared" si="341"/>
        <v>38.397655454087413</v>
      </c>
    </row>
    <row r="1846" spans="2:17" x14ac:dyDescent="0.25">
      <c r="B1846" s="13">
        <v>44741</v>
      </c>
      <c r="C1846" s="16">
        <v>45047</v>
      </c>
      <c r="D1846" s="14">
        <v>27.077000000000002</v>
      </c>
      <c r="E1846" s="18">
        <v>2351</v>
      </c>
      <c r="F1846" s="10">
        <f t="shared" si="334"/>
        <v>24.803049999999999</v>
      </c>
      <c r="H1846" s="13">
        <v>44735</v>
      </c>
      <c r="I1846" s="29">
        <v>45047</v>
      </c>
      <c r="J1846" s="17">
        <v>0.78521841800000003</v>
      </c>
      <c r="L1846" s="40" t="str">
        <f t="shared" si="338"/>
        <v>4474145047</v>
      </c>
      <c r="M1846" s="53">
        <f t="shared" si="339"/>
        <v>45047</v>
      </c>
      <c r="N1846" s="8">
        <f>VLOOKUP(B1846,Assumptions!$B$6:$D$2000,3,FALSE)</f>
        <v>0.69123999999999997</v>
      </c>
      <c r="O1846" s="54">
        <f t="shared" si="340"/>
        <v>36.052774699002363</v>
      </c>
      <c r="P1846" s="31">
        <f>Assumptions!$I$15</f>
        <v>0.941864596537063</v>
      </c>
      <c r="Q1846" s="39">
        <f t="shared" si="341"/>
        <v>33.918717975244292</v>
      </c>
    </row>
    <row r="1847" spans="2:17" x14ac:dyDescent="0.25">
      <c r="B1847" s="13">
        <v>44741</v>
      </c>
      <c r="C1847" s="16">
        <v>45078</v>
      </c>
      <c r="D1847" s="14">
        <v>26.507000000000001</v>
      </c>
      <c r="E1847" s="18">
        <v>2361</v>
      </c>
      <c r="F1847" s="10">
        <f t="shared" si="334"/>
        <v>24.908550000000002</v>
      </c>
      <c r="H1847" s="13">
        <v>44735</v>
      </c>
      <c r="I1847" s="29">
        <v>45078</v>
      </c>
      <c r="J1847" s="17">
        <v>0.855811408</v>
      </c>
      <c r="L1847" s="40" t="str">
        <f t="shared" si="338"/>
        <v>4474145078</v>
      </c>
      <c r="M1847" s="53">
        <f t="shared" si="339"/>
        <v>45078</v>
      </c>
      <c r="N1847" s="8">
        <f>VLOOKUP(B1847,Assumptions!$B$6:$D$2000,3,FALSE)</f>
        <v>0.69123999999999997</v>
      </c>
      <c r="O1847" s="54">
        <f t="shared" si="340"/>
        <v>35.174357438833056</v>
      </c>
      <c r="P1847" s="31">
        <f>Assumptions!$I$15</f>
        <v>0.941864596537063</v>
      </c>
      <c r="Q1847" s="39">
        <f t="shared" si="341"/>
        <v>33.091367856903737</v>
      </c>
    </row>
    <row r="1848" spans="2:17" x14ac:dyDescent="0.25">
      <c r="B1848" s="13">
        <v>44741</v>
      </c>
      <c r="C1848" s="16">
        <v>45108</v>
      </c>
      <c r="D1848" s="14">
        <v>26.367000000000001</v>
      </c>
      <c r="E1848" s="18">
        <v>2511</v>
      </c>
      <c r="F1848" s="10">
        <f t="shared" si="334"/>
        <v>26.491050000000001</v>
      </c>
      <c r="H1848" s="13">
        <v>44735</v>
      </c>
      <c r="I1848" s="29">
        <v>45108</v>
      </c>
      <c r="J1848" s="17">
        <v>0.79168566900000004</v>
      </c>
      <c r="L1848" s="40" t="str">
        <f t="shared" si="338"/>
        <v>4474145108</v>
      </c>
      <c r="M1848" s="53">
        <f t="shared" si="339"/>
        <v>45108</v>
      </c>
      <c r="N1848" s="8">
        <f>VLOOKUP(B1848,Assumptions!$B$6:$D$2000,3,FALSE)</f>
        <v>0.69123999999999997</v>
      </c>
      <c r="O1848" s="54">
        <f t="shared" si="340"/>
        <v>35.070314370136671</v>
      </c>
      <c r="P1848" s="31">
        <f>Assumptions!$I$15</f>
        <v>0.941864596537063</v>
      </c>
      <c r="Q1848" s="39">
        <f t="shared" si="341"/>
        <v>32.993373373983538</v>
      </c>
    </row>
    <row r="1849" spans="2:17" x14ac:dyDescent="0.25">
      <c r="B1849" s="13">
        <v>44741</v>
      </c>
      <c r="C1849" s="16">
        <v>45139</v>
      </c>
      <c r="D1849" s="14">
        <v>26.355</v>
      </c>
      <c r="E1849" s="18">
        <v>2431</v>
      </c>
      <c r="F1849" s="10">
        <f t="shared" si="334"/>
        <v>25.64705</v>
      </c>
      <c r="H1849" s="13">
        <v>44735</v>
      </c>
      <c r="I1849" s="29">
        <v>45139</v>
      </c>
      <c r="J1849" s="17">
        <v>0.82115629899999998</v>
      </c>
      <c r="L1849" s="40" t="str">
        <f t="shared" si="338"/>
        <v>4474145139</v>
      </c>
      <c r="M1849" s="53">
        <f t="shared" si="339"/>
        <v>45139</v>
      </c>
      <c r="N1849" s="8">
        <f>VLOOKUP(B1849,Assumptions!$B$6:$D$2000,3,FALSE)</f>
        <v>0.69123999999999997</v>
      </c>
      <c r="O1849" s="54">
        <f t="shared" si="340"/>
        <v>35.013447501858742</v>
      </c>
      <c r="P1849" s="31">
        <f>Assumptions!$I$15</f>
        <v>0.941864596537063</v>
      </c>
      <c r="Q1849" s="39">
        <f t="shared" si="341"/>
        <v>32.939812484036622</v>
      </c>
    </row>
    <row r="1850" spans="2:17" x14ac:dyDescent="0.25">
      <c r="B1850" s="13">
        <v>44741</v>
      </c>
      <c r="C1850" s="16">
        <v>45170</v>
      </c>
      <c r="D1850" s="14">
        <v>26.370999999999999</v>
      </c>
      <c r="E1850" s="18">
        <v>2431</v>
      </c>
      <c r="F1850" s="10">
        <f t="shared" si="334"/>
        <v>25.64705</v>
      </c>
      <c r="H1850" s="13">
        <v>44735</v>
      </c>
      <c r="I1850" s="29">
        <v>45170</v>
      </c>
      <c r="J1850" s="17">
        <v>0.89847318600000003</v>
      </c>
      <c r="L1850" s="40" t="str">
        <f t="shared" si="338"/>
        <v>4474145170</v>
      </c>
      <c r="M1850" s="53">
        <f t="shared" si="339"/>
        <v>45170</v>
      </c>
      <c r="N1850" s="8">
        <f>VLOOKUP(B1850,Assumptions!$B$6:$D$2000,3,FALSE)</f>
        <v>0.69123999999999997</v>
      </c>
      <c r="O1850" s="54">
        <f t="shared" si="340"/>
        <v>34.929366325946013</v>
      </c>
      <c r="P1850" s="31">
        <f>Assumptions!$I$15</f>
        <v>0.941864596537063</v>
      </c>
      <c r="Q1850" s="10">
        <f t="shared" si="341"/>
        <v>32.860619401209213</v>
      </c>
    </row>
    <row r="1851" spans="2:17" x14ac:dyDescent="0.25">
      <c r="B1851" s="13">
        <v>44741</v>
      </c>
      <c r="C1851" s="16">
        <v>45200</v>
      </c>
      <c r="D1851" s="14">
        <v>26.370999999999999</v>
      </c>
      <c r="E1851" s="18">
        <v>2601</v>
      </c>
      <c r="F1851" s="10">
        <f t="shared" si="334"/>
        <v>27.440550000000002</v>
      </c>
      <c r="H1851" s="13">
        <v>44735</v>
      </c>
      <c r="I1851" s="29">
        <v>45200</v>
      </c>
      <c r="J1851" s="17">
        <v>0.97476349299999998</v>
      </c>
      <c r="L1851" s="40" t="str">
        <f t="shared" si="338"/>
        <v>4474145200</v>
      </c>
      <c r="M1851" s="53">
        <f t="shared" si="339"/>
        <v>45200</v>
      </c>
      <c r="N1851" s="8">
        <f>VLOOKUP(B1851,Assumptions!$B$6:$D$2000,3,FALSE)</f>
        <v>0.69123999999999997</v>
      </c>
      <c r="O1851" s="54">
        <f t="shared" si="340"/>
        <v>34.824752751494607</v>
      </c>
      <c r="P1851" s="31">
        <f>Assumptions!$I$15</f>
        <v>0.941864596537063</v>
      </c>
      <c r="Q1851" s="10">
        <f t="shared" si="341"/>
        <v>32.76208757911624</v>
      </c>
    </row>
    <row r="1852" spans="2:17" x14ac:dyDescent="0.25">
      <c r="B1852" s="13">
        <v>44741</v>
      </c>
      <c r="C1852" s="16">
        <v>45231</v>
      </c>
      <c r="D1852" s="14">
        <v>26.754000000000001</v>
      </c>
      <c r="E1852" s="18">
        <v>2511</v>
      </c>
      <c r="F1852" s="10">
        <f t="shared" si="334"/>
        <v>26.491050000000001</v>
      </c>
      <c r="H1852" s="13">
        <v>44735</v>
      </c>
      <c r="I1852" s="29">
        <v>45231</v>
      </c>
      <c r="J1852" s="17">
        <v>1.073529373</v>
      </c>
      <c r="L1852" s="40" t="str">
        <f t="shared" si="338"/>
        <v>4474145231</v>
      </c>
      <c r="M1852" s="53">
        <f t="shared" si="339"/>
        <v>45231</v>
      </c>
      <c r="N1852" s="8">
        <f>VLOOKUP(B1852,Assumptions!$B$6:$D$2000,3,FALSE)</f>
        <v>0.69123999999999997</v>
      </c>
      <c r="O1852" s="54">
        <f t="shared" si="340"/>
        <v>35.214510617775709</v>
      </c>
      <c r="P1852" s="31">
        <f>Assumptions!$I$15</f>
        <v>0.941864596537063</v>
      </c>
      <c r="Q1852" s="10">
        <f t="shared" si="341"/>
        <v>33.129186714588236</v>
      </c>
    </row>
    <row r="1853" spans="2:17" x14ac:dyDescent="0.25">
      <c r="B1853" s="13">
        <v>44741</v>
      </c>
      <c r="C1853" s="16">
        <v>45261</v>
      </c>
      <c r="D1853" s="14">
        <v>26.821999999999999</v>
      </c>
      <c r="E1853" s="18">
        <v>2511</v>
      </c>
      <c r="F1853" s="10">
        <f t="shared" si="334"/>
        <v>26.491050000000001</v>
      </c>
      <c r="H1853" s="13">
        <v>44735</v>
      </c>
      <c r="I1853" s="29">
        <v>45261</v>
      </c>
      <c r="J1853" s="17">
        <v>1.104713034</v>
      </c>
      <c r="L1853" s="40" t="str">
        <f t="shared" si="338"/>
        <v>4474145261</v>
      </c>
      <c r="M1853" s="53">
        <f t="shared" si="339"/>
        <v>45261</v>
      </c>
      <c r="N1853" s="8">
        <f>VLOOKUP(B1853,Assumptions!$B$6:$D$2000,3,FALSE)</f>
        <v>0.69123999999999997</v>
      </c>
      <c r="O1853" s="54">
        <f t="shared" si="340"/>
        <v>35.264995259566504</v>
      </c>
      <c r="P1853" s="31">
        <f>Assumptions!$I$15</f>
        <v>0.941864596537063</v>
      </c>
      <c r="Q1853" s="10">
        <f t="shared" si="341"/>
        <v>33.176736411359848</v>
      </c>
    </row>
    <row r="1854" spans="2:17" x14ac:dyDescent="0.25">
      <c r="B1854" s="13">
        <v>44741</v>
      </c>
      <c r="C1854" s="16">
        <v>45292</v>
      </c>
      <c r="D1854" s="14">
        <v>26.109000000000002</v>
      </c>
      <c r="E1854" s="18">
        <v>1280</v>
      </c>
      <c r="F1854" s="10">
        <f t="shared" si="334"/>
        <v>13.504</v>
      </c>
      <c r="H1854" s="13">
        <v>44735</v>
      </c>
      <c r="I1854" s="29">
        <v>45292</v>
      </c>
      <c r="J1854" s="17">
        <v>1.057305961</v>
      </c>
      <c r="L1854" s="40" t="str">
        <f t="shared" si="338"/>
        <v>4474145292</v>
      </c>
      <c r="M1854" s="53">
        <f t="shared" si="339"/>
        <v>45292</v>
      </c>
      <c r="N1854" s="8">
        <f>VLOOKUP(B1854,Assumptions!$B$6:$D$2000,3,FALSE)</f>
        <v>0.69123999999999997</v>
      </c>
      <c r="O1854" s="54">
        <f t="shared" si="340"/>
        <v>34.352296674895122</v>
      </c>
      <c r="P1854" s="31">
        <f>Assumptions!$I$15</f>
        <v>0.941864596537063</v>
      </c>
      <c r="Q1854" s="10">
        <f t="shared" si="341"/>
        <v>32.317097927148382</v>
      </c>
    </row>
    <row r="1855" spans="2:17" x14ac:dyDescent="0.25">
      <c r="B1855" s="13">
        <v>44741</v>
      </c>
      <c r="C1855" s="16">
        <v>45323</v>
      </c>
      <c r="D1855" s="14">
        <v>25.527000000000001</v>
      </c>
      <c r="E1855" s="18">
        <v>1280</v>
      </c>
      <c r="F1855" s="10">
        <f t="shared" si="334"/>
        <v>13.504</v>
      </c>
      <c r="H1855" s="13">
        <v>44735</v>
      </c>
      <c r="I1855" s="29">
        <v>45323</v>
      </c>
      <c r="J1855" s="17">
        <v>0.93660484300000002</v>
      </c>
      <c r="L1855" s="40" t="str">
        <f t="shared" si="338"/>
        <v>4474145323</v>
      </c>
      <c r="M1855" s="53">
        <f t="shared" si="339"/>
        <v>45323</v>
      </c>
      <c r="N1855" s="8">
        <f>VLOOKUP(B1855,Assumptions!$B$6:$D$2000,3,FALSE)</f>
        <v>0.69123999999999997</v>
      </c>
      <c r="O1855" s="54">
        <f t="shared" si="340"/>
        <v>33.719737614194813</v>
      </c>
      <c r="P1855" s="31">
        <f>Assumptions!$I$15</f>
        <v>0.941864596537063</v>
      </c>
      <c r="Q1855" s="10">
        <f t="shared" si="341"/>
        <v>31.721312942656024</v>
      </c>
    </row>
    <row r="1856" spans="2:17" x14ac:dyDescent="0.25">
      <c r="B1856" s="13">
        <v>44741</v>
      </c>
      <c r="C1856" s="16">
        <v>45352</v>
      </c>
      <c r="D1856" s="14">
        <v>23.263000000000002</v>
      </c>
      <c r="E1856" s="18">
        <v>1280</v>
      </c>
      <c r="F1856" s="10">
        <f t="shared" si="334"/>
        <v>13.504</v>
      </c>
      <c r="H1856" s="13">
        <v>44735</v>
      </c>
      <c r="I1856" s="29">
        <v>45352</v>
      </c>
      <c r="J1856" s="17">
        <v>0.77432696300000003</v>
      </c>
      <c r="L1856" s="40" t="str">
        <f t="shared" si="338"/>
        <v>4474145352</v>
      </c>
      <c r="M1856" s="53">
        <f t="shared" si="339"/>
        <v>45352</v>
      </c>
      <c r="N1856" s="8">
        <f>VLOOKUP(B1856,Assumptions!$B$6:$D$2000,3,FALSE)</f>
        <v>0.69123999999999997</v>
      </c>
      <c r="O1856" s="54">
        <f t="shared" si="340"/>
        <v>30.837737631198394</v>
      </c>
      <c r="P1856" s="31">
        <f>Assumptions!$I$15</f>
        <v>0.941864596537063</v>
      </c>
      <c r="Q1856" s="10">
        <f t="shared" si="341"/>
        <v>29.00685919145128</v>
      </c>
    </row>
    <row r="1857" spans="2:17" x14ac:dyDescent="0.25">
      <c r="B1857" s="13">
        <v>44741</v>
      </c>
      <c r="C1857" s="16">
        <v>45383</v>
      </c>
      <c r="D1857" s="14">
        <v>21.457999999999998</v>
      </c>
      <c r="E1857" s="18">
        <v>1030</v>
      </c>
      <c r="F1857" s="10">
        <f t="shared" si="334"/>
        <v>10.8665</v>
      </c>
      <c r="H1857" s="13">
        <v>44735</v>
      </c>
      <c r="I1857" s="29">
        <v>45383</v>
      </c>
      <c r="J1857" s="17">
        <v>0.69022671300000005</v>
      </c>
      <c r="L1857" s="40" t="str">
        <f t="shared" si="338"/>
        <v>4474145383</v>
      </c>
      <c r="M1857" s="53">
        <f t="shared" si="339"/>
        <v>45383</v>
      </c>
      <c r="N1857" s="8">
        <f>VLOOKUP(B1857,Assumptions!$B$6:$D$2000,3,FALSE)</f>
        <v>0.69123999999999997</v>
      </c>
      <c r="O1857" s="54">
        <f t="shared" si="340"/>
        <v>28.477942773903671</v>
      </c>
      <c r="P1857" s="31">
        <f>Assumptions!$I$15</f>
        <v>0.941864596537063</v>
      </c>
      <c r="Q1857" s="10">
        <f t="shared" si="341"/>
        <v>26.784251960275149</v>
      </c>
    </row>
    <row r="1858" spans="2:17" x14ac:dyDescent="0.25">
      <c r="B1858" s="13">
        <v>44741</v>
      </c>
      <c r="C1858" s="16">
        <v>45413</v>
      </c>
      <c r="D1858" s="14">
        <v>19.89</v>
      </c>
      <c r="E1858" s="18">
        <v>1030</v>
      </c>
      <c r="F1858" s="10">
        <f t="shared" si="334"/>
        <v>10.8665</v>
      </c>
      <c r="H1858" s="13">
        <v>44735</v>
      </c>
      <c r="I1858" s="29">
        <v>45413</v>
      </c>
      <c r="J1858" s="17">
        <v>0.64590070899999996</v>
      </c>
      <c r="L1858" s="40" t="str">
        <f t="shared" si="338"/>
        <v>4474145413</v>
      </c>
      <c r="M1858" s="53">
        <f t="shared" si="339"/>
        <v>45413</v>
      </c>
      <c r="N1858" s="8">
        <f>VLOOKUP(B1858,Assumptions!$B$6:$D$2000,3,FALSE)</f>
        <v>0.69123999999999997</v>
      </c>
      <c r="O1858" s="54">
        <f t="shared" si="340"/>
        <v>26.388595001057244</v>
      </c>
      <c r="P1858" s="31">
        <f>Assumptions!$I$15</f>
        <v>0.941864596537063</v>
      </c>
      <c r="Q1858" s="10">
        <f t="shared" si="341"/>
        <v>24.816369263177538</v>
      </c>
    </row>
    <row r="1859" spans="2:17" x14ac:dyDescent="0.25">
      <c r="B1859" s="13">
        <v>44741</v>
      </c>
      <c r="C1859" s="16">
        <v>45444</v>
      </c>
      <c r="D1859" s="14">
        <v>19.725999999999999</v>
      </c>
      <c r="E1859" s="18">
        <v>1030</v>
      </c>
      <c r="F1859" s="10">
        <f t="shared" si="334"/>
        <v>10.8665</v>
      </c>
      <c r="H1859" s="13">
        <v>44735</v>
      </c>
      <c r="I1859" s="29">
        <v>45444</v>
      </c>
      <c r="J1859" s="17">
        <v>0.66149323800000004</v>
      </c>
      <c r="L1859" s="40" t="str">
        <f t="shared" si="338"/>
        <v>4474145444</v>
      </c>
      <c r="M1859" s="53">
        <f t="shared" si="339"/>
        <v>45444</v>
      </c>
      <c r="N1859" s="8">
        <f>VLOOKUP(B1859,Assumptions!$B$6:$D$2000,3,FALSE)</f>
        <v>0.69123999999999997</v>
      </c>
      <c r="O1859" s="54">
        <f t="shared" si="340"/>
        <v>26.142327589871464</v>
      </c>
      <c r="P1859" s="31">
        <f>Assumptions!$I$15</f>
        <v>0.941864596537063</v>
      </c>
      <c r="Q1859" s="10">
        <f t="shared" si="341"/>
        <v>24.584418707300816</v>
      </c>
    </row>
    <row r="1860" spans="2:17" x14ac:dyDescent="0.25">
      <c r="B1860" s="13">
        <v>44741</v>
      </c>
      <c r="C1860" s="16">
        <v>45474</v>
      </c>
      <c r="D1860" s="14">
        <v>19.606999999999999</v>
      </c>
      <c r="E1860" s="18">
        <v>1030</v>
      </c>
      <c r="F1860" s="10">
        <f t="shared" si="334"/>
        <v>10.8665</v>
      </c>
      <c r="H1860" s="13">
        <v>44735</v>
      </c>
      <c r="I1860" s="29">
        <v>45474</v>
      </c>
      <c r="J1860" s="17">
        <v>0.65412208000000005</v>
      </c>
      <c r="L1860" s="40" t="str">
        <f t="shared" si="338"/>
        <v>4474145474</v>
      </c>
      <c r="M1860" s="53">
        <f t="shared" si="339"/>
        <v>45474</v>
      </c>
      <c r="N1860" s="8">
        <f>VLOOKUP(B1860,Assumptions!$B$6:$D$2000,3,FALSE)</f>
        <v>0.69123999999999997</v>
      </c>
      <c r="O1860" s="54">
        <f t="shared" si="340"/>
        <v>25.989255821874888</v>
      </c>
      <c r="P1860" s="31">
        <f>Assumptions!$I$15</f>
        <v>0.941864596537063</v>
      </c>
      <c r="Q1860" s="10">
        <f t="shared" si="341"/>
        <v>24.440245828295506</v>
      </c>
    </row>
    <row r="1861" spans="2:17" ht="14.4" x14ac:dyDescent="0.3">
      <c r="B1861" s="13">
        <v>44757</v>
      </c>
      <c r="C1861" s="16">
        <v>44774</v>
      </c>
      <c r="D1861" s="14">
        <v>39.081000000000003</v>
      </c>
      <c r="E1861" s="18">
        <v>9500</v>
      </c>
      <c r="F1861" s="10">
        <f t="shared" ref="F1861:F1924" si="342">E1861*10000*mmbtu_gj/1000000</f>
        <v>100.22499999999999</v>
      </c>
      <c r="G1861"/>
      <c r="H1861" s="13">
        <v>44756</v>
      </c>
      <c r="I1861" s="29">
        <v>44774</v>
      </c>
      <c r="J1861" s="17">
        <v>1.128855728</v>
      </c>
      <c r="L1861" s="40" t="str">
        <f t="shared" si="338"/>
        <v>4475744774</v>
      </c>
      <c r="M1861" s="53">
        <f t="shared" ref="M1861:M1884" si="343">IF(C1861="",NA(),C1861)</f>
        <v>44774</v>
      </c>
      <c r="N1861" s="8">
        <f>VLOOKUP(B1861,Assumptions!$B$6:$D$2000,3,FALSE)</f>
        <v>0.67582000000000009</v>
      </c>
      <c r="O1861" s="54">
        <f t="shared" ref="O1861:O1884" si="344">(D1861-J1861)/N1861/mmbtu_gj</f>
        <v>53.229552937691565</v>
      </c>
      <c r="P1861" s="31">
        <f>Assumptions!$I$15</f>
        <v>0.941864596537063</v>
      </c>
      <c r="Q1861" s="10">
        <f t="shared" ref="Q1861:Q1884" si="345">(O1861-opex_2020)*P1861-transport_2020</f>
        <v>50.0969172808339</v>
      </c>
    </row>
    <row r="1862" spans="2:17" ht="14.4" x14ac:dyDescent="0.3">
      <c r="B1862" s="13">
        <v>44757</v>
      </c>
      <c r="C1862" s="16">
        <v>44805</v>
      </c>
      <c r="D1862" s="14">
        <v>35.960999999999999</v>
      </c>
      <c r="E1862" s="18">
        <v>6371</v>
      </c>
      <c r="F1862" s="10">
        <f t="shared" si="342"/>
        <v>67.21405</v>
      </c>
      <c r="G1862"/>
      <c r="H1862" s="13">
        <v>44756</v>
      </c>
      <c r="I1862" s="29">
        <v>44805</v>
      </c>
      <c r="J1862" s="17">
        <v>1.255447585</v>
      </c>
      <c r="L1862" s="40" t="str">
        <f t="shared" si="338"/>
        <v>4475744805</v>
      </c>
      <c r="M1862" s="53">
        <f t="shared" si="343"/>
        <v>44805</v>
      </c>
      <c r="N1862" s="8">
        <f>VLOOKUP(B1862,Assumptions!$B$6:$D$2000,3,FALSE)</f>
        <v>0.67582000000000009</v>
      </c>
      <c r="O1862" s="54">
        <f t="shared" si="344"/>
        <v>48.676064948166875</v>
      </c>
      <c r="P1862" s="31">
        <f>Assumptions!$I$15</f>
        <v>0.941864596537063</v>
      </c>
      <c r="Q1862" s="10">
        <f t="shared" si="345"/>
        <v>45.808148152743868</v>
      </c>
    </row>
    <row r="1863" spans="2:17" ht="14.4" x14ac:dyDescent="0.3">
      <c r="B1863" s="13">
        <v>44757</v>
      </c>
      <c r="C1863" s="16">
        <v>44835</v>
      </c>
      <c r="D1863" s="14">
        <v>37.460999999999999</v>
      </c>
      <c r="E1863" s="18">
        <v>5647</v>
      </c>
      <c r="F1863" s="10">
        <f t="shared" si="342"/>
        <v>59.575850000000003</v>
      </c>
      <c r="G1863"/>
      <c r="H1863" s="13">
        <v>44756</v>
      </c>
      <c r="I1863" s="29">
        <v>44835</v>
      </c>
      <c r="J1863" s="17">
        <v>1.354917242</v>
      </c>
      <c r="L1863" s="40" t="str">
        <f t="shared" si="338"/>
        <v>4475744835</v>
      </c>
      <c r="M1863" s="53">
        <f t="shared" si="343"/>
        <v>44835</v>
      </c>
      <c r="N1863" s="8">
        <f>VLOOKUP(B1863,Assumptions!$B$6:$D$2000,3,FALSE)</f>
        <v>0.67582000000000009</v>
      </c>
      <c r="O1863" s="54">
        <f t="shared" si="344"/>
        <v>50.640370403460018</v>
      </c>
      <c r="P1863" s="31">
        <f>Assumptions!$I$15</f>
        <v>0.941864596537063</v>
      </c>
      <c r="Q1863" s="10">
        <f t="shared" si="345"/>
        <v>47.658257917869093</v>
      </c>
    </row>
    <row r="1864" spans="2:17" ht="14.4" x14ac:dyDescent="0.3">
      <c r="B1864" s="13">
        <v>44757</v>
      </c>
      <c r="C1864" s="16">
        <v>44866</v>
      </c>
      <c r="D1864" s="14">
        <v>38.000999999999998</v>
      </c>
      <c r="E1864" s="18">
        <v>6075</v>
      </c>
      <c r="F1864" s="10">
        <f t="shared" si="342"/>
        <v>64.091249999999988</v>
      </c>
      <c r="G1864"/>
      <c r="H1864" s="13">
        <v>44756</v>
      </c>
      <c r="I1864" s="29">
        <v>44866</v>
      </c>
      <c r="J1864" s="17">
        <v>1.5223133959999999</v>
      </c>
      <c r="L1864" s="40" t="str">
        <f t="shared" si="338"/>
        <v>4475744866</v>
      </c>
      <c r="M1864" s="53">
        <f t="shared" si="343"/>
        <v>44866</v>
      </c>
      <c r="N1864" s="8">
        <f>VLOOKUP(B1864,Assumptions!$B$6:$D$2000,3,FALSE)</f>
        <v>0.67582000000000009</v>
      </c>
      <c r="O1864" s="54">
        <f t="shared" si="344"/>
        <v>51.162963698934945</v>
      </c>
      <c r="P1864" s="31">
        <f>Assumptions!$I$15</f>
        <v>0.941864596537063</v>
      </c>
      <c r="Q1864" s="10">
        <f t="shared" si="345"/>
        <v>48.150470041264562</v>
      </c>
    </row>
    <row r="1865" spans="2:17" x14ac:dyDescent="0.25">
      <c r="B1865" s="13">
        <v>44757</v>
      </c>
      <c r="C1865" s="16">
        <v>44896</v>
      </c>
      <c r="D1865" s="14">
        <v>39.040999999999997</v>
      </c>
      <c r="E1865" s="18">
        <v>5766</v>
      </c>
      <c r="F1865" s="10">
        <f t="shared" si="342"/>
        <v>60.831299999999999</v>
      </c>
      <c r="H1865" s="13">
        <v>44756</v>
      </c>
      <c r="I1865" s="29">
        <v>44896</v>
      </c>
      <c r="J1865" s="17">
        <v>1.564234436</v>
      </c>
      <c r="L1865" s="40" t="str">
        <f t="shared" si="338"/>
        <v>4475744896</v>
      </c>
      <c r="M1865" s="53">
        <f t="shared" si="343"/>
        <v>44896</v>
      </c>
      <c r="N1865" s="8">
        <f>VLOOKUP(B1865,Assumptions!$B$6:$D$2000,3,FALSE)</f>
        <v>0.67582000000000009</v>
      </c>
      <c r="O1865" s="54">
        <f t="shared" si="344"/>
        <v>52.562813374267037</v>
      </c>
      <c r="P1865" s="31">
        <f>Assumptions!$I$15</f>
        <v>0.941864596537063</v>
      </c>
      <c r="Q1865" s="10">
        <f t="shared" si="345"/>
        <v>49.468938890933764</v>
      </c>
    </row>
    <row r="1866" spans="2:17" x14ac:dyDescent="0.25">
      <c r="B1866" s="13">
        <v>44757</v>
      </c>
      <c r="C1866" s="16">
        <v>44927</v>
      </c>
      <c r="D1866" s="14">
        <v>39.718000000000004</v>
      </c>
      <c r="E1866" s="18">
        <v>4175</v>
      </c>
      <c r="F1866" s="10">
        <f t="shared" si="342"/>
        <v>44.046250000000001</v>
      </c>
      <c r="H1866" s="13">
        <v>44756</v>
      </c>
      <c r="I1866" s="29">
        <v>44927</v>
      </c>
      <c r="J1866" s="17">
        <v>1.478051636</v>
      </c>
      <c r="L1866" s="40" t="str">
        <f t="shared" si="338"/>
        <v>4475744927</v>
      </c>
      <c r="M1866" s="53">
        <f t="shared" si="343"/>
        <v>44927</v>
      </c>
      <c r="N1866" s="8">
        <f>VLOOKUP(B1866,Assumptions!$B$6:$D$2000,3,FALSE)</f>
        <v>0.67582000000000009</v>
      </c>
      <c r="O1866" s="54">
        <f t="shared" si="344"/>
        <v>53.633210845424081</v>
      </c>
      <c r="P1866" s="31">
        <f>Assumptions!$I$15</f>
        <v>0.941864596537063</v>
      </c>
      <c r="Q1866" s="10">
        <f t="shared" si="345"/>
        <v>50.477108373239382</v>
      </c>
    </row>
    <row r="1867" spans="2:17" x14ac:dyDescent="0.25">
      <c r="B1867" s="13">
        <v>44757</v>
      </c>
      <c r="C1867" s="16">
        <v>44958</v>
      </c>
      <c r="D1867" s="14">
        <v>37.866</v>
      </c>
      <c r="E1867" s="18">
        <v>3346</v>
      </c>
      <c r="F1867" s="10">
        <f t="shared" si="342"/>
        <v>35.3003</v>
      </c>
      <c r="H1867" s="13">
        <v>44756</v>
      </c>
      <c r="I1867" s="29">
        <v>44958</v>
      </c>
      <c r="J1867" s="17">
        <v>1.2982150050000001</v>
      </c>
      <c r="L1867" s="40" t="str">
        <f t="shared" si="338"/>
        <v>4475744958</v>
      </c>
      <c r="M1867" s="53">
        <f t="shared" si="343"/>
        <v>44958</v>
      </c>
      <c r="N1867" s="8">
        <f>VLOOKUP(B1867,Assumptions!$B$6:$D$2000,3,FALSE)</f>
        <v>0.67582000000000009</v>
      </c>
      <c r="O1867" s="54">
        <f t="shared" si="344"/>
        <v>51.287928114289379</v>
      </c>
      <c r="P1867" s="31">
        <f>Assumptions!$I$15</f>
        <v>0.941864596537063</v>
      </c>
      <c r="Q1867" s="10">
        <f t="shared" si="345"/>
        <v>48.268169599913854</v>
      </c>
    </row>
    <row r="1868" spans="2:17" x14ac:dyDescent="0.25">
      <c r="B1868" s="13">
        <v>44757</v>
      </c>
      <c r="C1868" s="16">
        <v>44986</v>
      </c>
      <c r="D1868" s="14">
        <v>35.18</v>
      </c>
      <c r="E1868" s="18">
        <v>3266</v>
      </c>
      <c r="F1868" s="10">
        <f t="shared" si="342"/>
        <v>34.456299999999999</v>
      </c>
      <c r="H1868" s="13">
        <v>44756</v>
      </c>
      <c r="I1868" s="29">
        <v>44986</v>
      </c>
      <c r="J1868" s="17">
        <v>1.1055844990000001</v>
      </c>
      <c r="L1868" s="40" t="str">
        <f t="shared" si="338"/>
        <v>4475744986</v>
      </c>
      <c r="M1868" s="53">
        <f t="shared" si="343"/>
        <v>44986</v>
      </c>
      <c r="N1868" s="8">
        <f>VLOOKUP(B1868,Assumptions!$B$6:$D$2000,3,FALSE)</f>
        <v>0.67582000000000009</v>
      </c>
      <c r="O1868" s="54">
        <f t="shared" si="344"/>
        <v>47.790867644585802</v>
      </c>
      <c r="P1868" s="31">
        <f>Assumptions!$I$15</f>
        <v>0.941864596537063</v>
      </c>
      <c r="Q1868" s="10">
        <f t="shared" si="345"/>
        <v>44.974412151550787</v>
      </c>
    </row>
    <row r="1869" spans="2:17" x14ac:dyDescent="0.25">
      <c r="B1869" s="13">
        <v>44757</v>
      </c>
      <c r="C1869" s="16">
        <v>45017</v>
      </c>
      <c r="D1869" s="14">
        <v>30.975999999999999</v>
      </c>
      <c r="E1869" s="18">
        <v>2279</v>
      </c>
      <c r="F1869" s="10">
        <f t="shared" si="342"/>
        <v>24.04345</v>
      </c>
      <c r="H1869" s="13">
        <v>44756</v>
      </c>
      <c r="I1869" s="29">
        <v>45017</v>
      </c>
      <c r="J1869" s="17">
        <v>1.0252934490000001</v>
      </c>
      <c r="L1869" s="40" t="str">
        <f t="shared" si="338"/>
        <v>4475745017</v>
      </c>
      <c r="M1869" s="53">
        <f t="shared" si="343"/>
        <v>45017</v>
      </c>
      <c r="N1869" s="8">
        <f>VLOOKUP(B1869,Assumptions!$B$6:$D$2000,3,FALSE)</f>
        <v>0.67582000000000009</v>
      </c>
      <c r="O1869" s="54">
        <f t="shared" si="344"/>
        <v>42.00718432275567</v>
      </c>
      <c r="P1869" s="31">
        <f>Assumptions!$I$15</f>
        <v>0.941864596537063</v>
      </c>
      <c r="Q1869" s="10">
        <f t="shared" si="345"/>
        <v>39.526965593137106</v>
      </c>
    </row>
    <row r="1870" spans="2:17" x14ac:dyDescent="0.25">
      <c r="B1870" s="13">
        <v>44757</v>
      </c>
      <c r="C1870" s="16">
        <v>45047</v>
      </c>
      <c r="D1870" s="14">
        <v>30.3</v>
      </c>
      <c r="E1870" s="18">
        <v>2347</v>
      </c>
      <c r="F1870" s="10">
        <f t="shared" si="342"/>
        <v>24.760850000000001</v>
      </c>
      <c r="H1870" s="13">
        <v>44756</v>
      </c>
      <c r="I1870" s="29">
        <v>45047</v>
      </c>
      <c r="J1870" s="17">
        <v>0.94212112400000003</v>
      </c>
      <c r="L1870" s="40" t="str">
        <f t="shared" si="338"/>
        <v>4475745047</v>
      </c>
      <c r="M1870" s="53">
        <f t="shared" si="343"/>
        <v>45047</v>
      </c>
      <c r="N1870" s="8">
        <f>VLOOKUP(B1870,Assumptions!$B$6:$D$2000,3,FALSE)</f>
        <v>0.67582000000000009</v>
      </c>
      <c r="O1870" s="54">
        <f t="shared" si="344"/>
        <v>41.17571741318708</v>
      </c>
      <c r="P1870" s="31">
        <f>Assumptions!$I$15</f>
        <v>0.941864596537063</v>
      </c>
      <c r="Q1870" s="10">
        <f t="shared" si="345"/>
        <v>38.743836347822366</v>
      </c>
    </row>
    <row r="1871" spans="2:17" x14ac:dyDescent="0.25">
      <c r="B1871" s="13">
        <v>44757</v>
      </c>
      <c r="C1871" s="16">
        <v>45078</v>
      </c>
      <c r="D1871" s="14">
        <v>29.754999999999999</v>
      </c>
      <c r="E1871" s="18">
        <v>2549</v>
      </c>
      <c r="F1871" s="10">
        <f t="shared" si="342"/>
        <v>26.891950000000001</v>
      </c>
      <c r="H1871" s="13">
        <v>44756</v>
      </c>
      <c r="I1871" s="29">
        <v>45078</v>
      </c>
      <c r="J1871" s="17">
        <v>0.96555429199999998</v>
      </c>
      <c r="L1871" s="40" t="str">
        <f t="shared" si="338"/>
        <v>4475745078</v>
      </c>
      <c r="M1871" s="53">
        <f t="shared" si="343"/>
        <v>45078</v>
      </c>
      <c r="N1871" s="8">
        <f>VLOOKUP(B1871,Assumptions!$B$6:$D$2000,3,FALSE)</f>
        <v>0.67582000000000009</v>
      </c>
      <c r="O1871" s="54">
        <f t="shared" si="344"/>
        <v>40.378464873495432</v>
      </c>
      <c r="P1871" s="31">
        <f>Assumptions!$I$15</f>
        <v>0.941864596537063</v>
      </c>
      <c r="Q1871" s="10">
        <f t="shared" si="345"/>
        <v>37.992932406187542</v>
      </c>
    </row>
    <row r="1872" spans="2:17" x14ac:dyDescent="0.25">
      <c r="B1872" s="13">
        <v>44757</v>
      </c>
      <c r="C1872" s="16">
        <v>45108</v>
      </c>
      <c r="D1872" s="14">
        <v>28.901</v>
      </c>
      <c r="E1872" s="18">
        <v>2820</v>
      </c>
      <c r="F1872" s="10">
        <f t="shared" si="342"/>
        <v>29.751000000000001</v>
      </c>
      <c r="H1872" s="13">
        <v>44756</v>
      </c>
      <c r="I1872" s="29">
        <v>45108</v>
      </c>
      <c r="J1872" s="17">
        <v>0.94066566299999999</v>
      </c>
      <c r="L1872" s="40" t="str">
        <f t="shared" si="338"/>
        <v>4475745108</v>
      </c>
      <c r="M1872" s="53">
        <f t="shared" si="343"/>
        <v>45108</v>
      </c>
      <c r="N1872" s="8">
        <f>VLOOKUP(B1872,Assumptions!$B$6:$D$2000,3,FALSE)</f>
        <v>0.67582000000000009</v>
      </c>
      <c r="O1872" s="54">
        <f t="shared" si="344"/>
        <v>39.215599679434533</v>
      </c>
      <c r="P1872" s="31">
        <f>Assumptions!$I$15</f>
        <v>0.941864596537063</v>
      </c>
      <c r="Q1872" s="10">
        <f t="shared" si="345"/>
        <v>36.897670849356381</v>
      </c>
    </row>
    <row r="1873" spans="2:17" x14ac:dyDescent="0.25">
      <c r="B1873" s="13">
        <v>44757</v>
      </c>
      <c r="C1873" s="16">
        <v>45139</v>
      </c>
      <c r="D1873" s="14">
        <v>28.481000000000002</v>
      </c>
      <c r="E1873" s="18">
        <v>2635</v>
      </c>
      <c r="F1873" s="10">
        <f t="shared" si="342"/>
        <v>27.799250000000001</v>
      </c>
      <c r="H1873" s="13">
        <v>44756</v>
      </c>
      <c r="I1873" s="29">
        <v>45139</v>
      </c>
      <c r="J1873" s="17">
        <v>0.95869799700000002</v>
      </c>
      <c r="L1873" s="40" t="str">
        <f t="shared" si="338"/>
        <v>4475745139</v>
      </c>
      <c r="M1873" s="53">
        <f t="shared" si="343"/>
        <v>45139</v>
      </c>
      <c r="N1873" s="8">
        <f>VLOOKUP(B1873,Assumptions!$B$6:$D$2000,3,FALSE)</f>
        <v>0.67582000000000009</v>
      </c>
      <c r="O1873" s="54">
        <f t="shared" si="344"/>
        <v>38.601240049476139</v>
      </c>
      <c r="P1873" s="31">
        <f>Assumptions!$I$15</f>
        <v>0.941864596537063</v>
      </c>
      <c r="Q1873" s="10">
        <f t="shared" si="345"/>
        <v>36.319027264356961</v>
      </c>
    </row>
    <row r="1874" spans="2:17" x14ac:dyDescent="0.25">
      <c r="B1874" s="13">
        <v>44757</v>
      </c>
      <c r="C1874" s="16">
        <v>45170</v>
      </c>
      <c r="D1874" s="14">
        <v>28.611999999999998</v>
      </c>
      <c r="E1874" s="18">
        <v>2635</v>
      </c>
      <c r="F1874" s="10">
        <f t="shared" si="342"/>
        <v>27.799250000000001</v>
      </c>
      <c r="H1874" s="13">
        <v>44756</v>
      </c>
      <c r="I1874" s="29">
        <v>45170</v>
      </c>
      <c r="J1874" s="17">
        <v>1.045087994</v>
      </c>
      <c r="L1874" s="40" t="str">
        <f t="shared" si="338"/>
        <v>4475745170</v>
      </c>
      <c r="M1874" s="53">
        <f t="shared" si="343"/>
        <v>45170</v>
      </c>
      <c r="N1874" s="8">
        <f>VLOOKUP(B1874,Assumptions!$B$6:$D$2000,3,FALSE)</f>
        <v>0.67582000000000009</v>
      </c>
      <c r="O1874" s="54">
        <f t="shared" si="344"/>
        <v>38.663807542348763</v>
      </c>
      <c r="P1874" s="31">
        <f>Assumptions!$I$15</f>
        <v>0.941864596537063</v>
      </c>
      <c r="Q1874" s="10">
        <f t="shared" si="345"/>
        <v>36.377957370787769</v>
      </c>
    </row>
    <row r="1875" spans="2:17" x14ac:dyDescent="0.25">
      <c r="B1875" s="13">
        <v>44757</v>
      </c>
      <c r="C1875" s="16">
        <v>45200</v>
      </c>
      <c r="D1875" s="14">
        <v>29.821000000000002</v>
      </c>
      <c r="E1875" s="18">
        <v>2606</v>
      </c>
      <c r="F1875" s="10">
        <f t="shared" si="342"/>
        <v>27.493300000000001</v>
      </c>
      <c r="H1875" s="13">
        <v>44756</v>
      </c>
      <c r="I1875" s="29">
        <v>45200</v>
      </c>
      <c r="J1875" s="17">
        <v>1.0349802370000001</v>
      </c>
      <c r="L1875" s="40" t="str">
        <f t="shared" si="338"/>
        <v>4475745200</v>
      </c>
      <c r="M1875" s="53">
        <f t="shared" si="343"/>
        <v>45200</v>
      </c>
      <c r="N1875" s="8">
        <f>VLOOKUP(B1875,Assumptions!$B$6:$D$2000,3,FALSE)</f>
        <v>0.67582000000000009</v>
      </c>
      <c r="O1875" s="54">
        <f t="shared" si="344"/>
        <v>40.373659834828004</v>
      </c>
      <c r="P1875" s="31">
        <f>Assumptions!$I$15</f>
        <v>0.941864596537063</v>
      </c>
      <c r="Q1875" s="10">
        <f t="shared" si="345"/>
        <v>37.988406710381703</v>
      </c>
    </row>
    <row r="1876" spans="2:17" x14ac:dyDescent="0.25">
      <c r="B1876" s="13">
        <v>44757</v>
      </c>
      <c r="C1876" s="16">
        <v>45231</v>
      </c>
      <c r="D1876" s="14">
        <v>30.367999999999999</v>
      </c>
      <c r="E1876" s="18">
        <v>2471</v>
      </c>
      <c r="F1876" s="10">
        <f t="shared" si="342"/>
        <v>26.069050000000001</v>
      </c>
      <c r="H1876" s="13">
        <v>44756</v>
      </c>
      <c r="I1876" s="29">
        <v>45231</v>
      </c>
      <c r="J1876" s="17">
        <v>1.1389278759999999</v>
      </c>
      <c r="L1876" s="40" t="str">
        <f t="shared" si="338"/>
        <v>4475745231</v>
      </c>
      <c r="M1876" s="53">
        <f t="shared" si="343"/>
        <v>45231</v>
      </c>
      <c r="N1876" s="8">
        <f>VLOOKUP(B1876,Assumptions!$B$6:$D$2000,3,FALSE)</f>
        <v>0.67582000000000009</v>
      </c>
      <c r="O1876" s="54">
        <f t="shared" si="344"/>
        <v>40.995060273627914</v>
      </c>
      <c r="P1876" s="31">
        <f>Assumptions!$I$15</f>
        <v>0.941864596537063</v>
      </c>
      <c r="Q1876" s="10">
        <f t="shared" si="345"/>
        <v>38.573681783959934</v>
      </c>
    </row>
    <row r="1877" spans="2:17" x14ac:dyDescent="0.25">
      <c r="B1877" s="13">
        <v>44757</v>
      </c>
      <c r="C1877" s="16">
        <v>45261</v>
      </c>
      <c r="D1877" s="14">
        <v>30.684999999999999</v>
      </c>
      <c r="E1877" s="18">
        <v>2471</v>
      </c>
      <c r="F1877" s="10">
        <f t="shared" si="342"/>
        <v>26.069050000000001</v>
      </c>
      <c r="H1877" s="13">
        <v>44756</v>
      </c>
      <c r="I1877" s="29">
        <v>45261</v>
      </c>
      <c r="J1877" s="17">
        <v>1.1754812429999999</v>
      </c>
      <c r="L1877" s="40" t="str">
        <f t="shared" si="338"/>
        <v>4475745261</v>
      </c>
      <c r="M1877" s="53">
        <f t="shared" si="343"/>
        <v>45261</v>
      </c>
      <c r="N1877" s="8">
        <f>VLOOKUP(B1877,Assumptions!$B$6:$D$2000,3,FALSE)</f>
        <v>0.67582000000000009</v>
      </c>
      <c r="O1877" s="54">
        <f t="shared" si="344"/>
        <v>41.388399021248674</v>
      </c>
      <c r="P1877" s="31">
        <f>Assumptions!$I$15</f>
        <v>0.941864596537063</v>
      </c>
      <c r="Q1877" s="10">
        <f t="shared" si="345"/>
        <v>38.944153624790154</v>
      </c>
    </row>
    <row r="1878" spans="2:17" x14ac:dyDescent="0.25">
      <c r="B1878" s="13">
        <v>44757</v>
      </c>
      <c r="C1878" s="16">
        <v>45292</v>
      </c>
      <c r="D1878" s="14">
        <v>28.289000000000001</v>
      </c>
      <c r="E1878" s="18">
        <v>1331</v>
      </c>
      <c r="F1878" s="10">
        <f t="shared" si="342"/>
        <v>14.04205</v>
      </c>
      <c r="H1878" s="13">
        <v>44756</v>
      </c>
      <c r="I1878" s="29">
        <v>45292</v>
      </c>
      <c r="J1878" s="17">
        <v>1.0911572350000001</v>
      </c>
      <c r="L1878" s="40" t="str">
        <f t="shared" si="338"/>
        <v>4475745292</v>
      </c>
      <c r="M1878" s="53">
        <f t="shared" si="343"/>
        <v>45292</v>
      </c>
      <c r="N1878" s="8">
        <f>VLOOKUP(B1878,Assumptions!$B$6:$D$2000,3,FALSE)</f>
        <v>0.67582000000000009</v>
      </c>
      <c r="O1878" s="54">
        <f t="shared" si="344"/>
        <v>38.146171685974323</v>
      </c>
      <c r="P1878" s="31">
        <f>Assumptions!$I$15</f>
        <v>0.941864596537063</v>
      </c>
      <c r="Q1878" s="10">
        <f t="shared" si="345"/>
        <v>35.890414483770542</v>
      </c>
    </row>
    <row r="1879" spans="2:17" x14ac:dyDescent="0.25">
      <c r="B1879" s="13">
        <v>44757</v>
      </c>
      <c r="C1879" s="16">
        <v>45323</v>
      </c>
      <c r="D1879" s="14">
        <v>25.649000000000001</v>
      </c>
      <c r="E1879" s="18">
        <v>1281</v>
      </c>
      <c r="F1879" s="10">
        <f t="shared" si="342"/>
        <v>13.51455</v>
      </c>
      <c r="H1879" s="13">
        <v>44756</v>
      </c>
      <c r="I1879" s="29">
        <v>45323</v>
      </c>
      <c r="J1879" s="17">
        <v>0.93939768000000001</v>
      </c>
      <c r="L1879" s="40" t="str">
        <f t="shared" si="338"/>
        <v>4475745323</v>
      </c>
      <c r="M1879" s="53">
        <f t="shared" si="343"/>
        <v>45323</v>
      </c>
      <c r="N1879" s="8">
        <f>VLOOKUP(B1879,Assumptions!$B$6:$D$2000,3,FALSE)</f>
        <v>0.67582000000000009</v>
      </c>
      <c r="O1879" s="54">
        <f t="shared" si="344"/>
        <v>34.656304933266256</v>
      </c>
      <c r="P1879" s="31">
        <f>Assumptions!$I$15</f>
        <v>0.941864596537063</v>
      </c>
      <c r="Q1879" s="10">
        <f t="shared" si="345"/>
        <v>32.603432542763045</v>
      </c>
    </row>
    <row r="1880" spans="2:17" x14ac:dyDescent="0.25">
      <c r="B1880" s="13">
        <v>44757</v>
      </c>
      <c r="C1880" s="16">
        <v>45352</v>
      </c>
      <c r="D1880" s="14">
        <v>22.994</v>
      </c>
      <c r="E1880" s="18">
        <v>1231</v>
      </c>
      <c r="F1880" s="10">
        <f t="shared" si="342"/>
        <v>12.98705</v>
      </c>
      <c r="H1880" s="13">
        <v>44756</v>
      </c>
      <c r="I1880" s="29">
        <v>45352</v>
      </c>
      <c r="J1880" s="17">
        <v>0.77779526600000004</v>
      </c>
      <c r="L1880" s="40" t="str">
        <f t="shared" si="338"/>
        <v>4475745352</v>
      </c>
      <c r="M1880" s="53">
        <f t="shared" si="343"/>
        <v>45352</v>
      </c>
      <c r="N1880" s="8">
        <f>VLOOKUP(B1880,Assumptions!$B$6:$D$2000,3,FALSE)</f>
        <v>0.67582000000000009</v>
      </c>
      <c r="O1880" s="54">
        <f t="shared" si="344"/>
        <v>31.159205063296113</v>
      </c>
      <c r="P1880" s="31">
        <f>Assumptions!$I$15</f>
        <v>0.941864596537063</v>
      </c>
      <c r="Q1880" s="10">
        <f t="shared" si="345"/>
        <v>29.309637984683803</v>
      </c>
    </row>
    <row r="1881" spans="2:17" x14ac:dyDescent="0.25">
      <c r="B1881" s="13">
        <v>44757</v>
      </c>
      <c r="C1881" s="16">
        <v>45383</v>
      </c>
      <c r="D1881" s="14">
        <v>20.416</v>
      </c>
      <c r="E1881" s="18">
        <v>1106</v>
      </c>
      <c r="F1881" s="10">
        <f t="shared" si="342"/>
        <v>11.6683</v>
      </c>
      <c r="H1881" s="13">
        <v>44756</v>
      </c>
      <c r="I1881" s="29">
        <v>45383</v>
      </c>
      <c r="J1881" s="17">
        <v>0.67555567900000002</v>
      </c>
      <c r="L1881" s="40" t="str">
        <f t="shared" si="338"/>
        <v>4475745383</v>
      </c>
      <c r="M1881" s="53">
        <f t="shared" si="343"/>
        <v>45383</v>
      </c>
      <c r="N1881" s="8">
        <f>VLOOKUP(B1881,Assumptions!$B$6:$D$2000,3,FALSE)</f>
        <v>0.67582000000000009</v>
      </c>
      <c r="O1881" s="54">
        <f t="shared" si="344"/>
        <v>27.686842104820251</v>
      </c>
      <c r="P1881" s="31">
        <f>Assumptions!$I$15</f>
        <v>0.941864596537063</v>
      </c>
      <c r="Q1881" s="10">
        <f t="shared" si="345"/>
        <v>26.039142247768694</v>
      </c>
    </row>
    <row r="1882" spans="2:17" x14ac:dyDescent="0.25">
      <c r="B1882" s="13">
        <v>44757</v>
      </c>
      <c r="C1882" s="16">
        <v>45413</v>
      </c>
      <c r="D1882" s="14">
        <v>19.145</v>
      </c>
      <c r="E1882" s="18">
        <v>1106</v>
      </c>
      <c r="F1882" s="10">
        <f t="shared" si="342"/>
        <v>11.6683</v>
      </c>
      <c r="H1882" s="13">
        <v>44756</v>
      </c>
      <c r="I1882" s="29">
        <v>45413</v>
      </c>
      <c r="J1882" s="17">
        <v>0.61962493699999999</v>
      </c>
      <c r="L1882" s="40" t="str">
        <f t="shared" si="338"/>
        <v>4475745413</v>
      </c>
      <c r="M1882" s="53">
        <f t="shared" si="343"/>
        <v>45413</v>
      </c>
      <c r="N1882" s="8">
        <f>VLOOKUP(B1882,Assumptions!$B$6:$D$2000,3,FALSE)</f>
        <v>0.67582000000000009</v>
      </c>
      <c r="O1882" s="54">
        <f t="shared" si="344"/>
        <v>25.98265398495715</v>
      </c>
      <c r="P1882" s="31">
        <f>Assumptions!$I$15</f>
        <v>0.941864596537063</v>
      </c>
      <c r="Q1882" s="10">
        <f t="shared" si="345"/>
        <v>24.434027791830577</v>
      </c>
    </row>
    <row r="1883" spans="2:17" x14ac:dyDescent="0.25">
      <c r="B1883" s="13">
        <v>44757</v>
      </c>
      <c r="C1883" s="16">
        <v>45444</v>
      </c>
      <c r="D1883" s="14">
        <v>19.268999999999998</v>
      </c>
      <c r="E1883" s="18">
        <v>1106</v>
      </c>
      <c r="F1883" s="10">
        <f t="shared" si="342"/>
        <v>11.6683</v>
      </c>
      <c r="H1883" s="13">
        <v>44756</v>
      </c>
      <c r="I1883" s="29">
        <v>45444</v>
      </c>
      <c r="J1883" s="17">
        <v>0.64209011900000001</v>
      </c>
      <c r="L1883" s="40" t="str">
        <f t="shared" si="338"/>
        <v>4475745444</v>
      </c>
      <c r="M1883" s="53">
        <f t="shared" si="343"/>
        <v>45444</v>
      </c>
      <c r="N1883" s="8">
        <f>VLOOKUP(B1883,Assumptions!$B$6:$D$2000,3,FALSE)</f>
        <v>0.67582000000000009</v>
      </c>
      <c r="O1883" s="54">
        <f t="shared" si="344"/>
        <v>26.125061036611868</v>
      </c>
      <c r="P1883" s="31">
        <f>Assumptions!$I$15</f>
        <v>0.941864596537063</v>
      </c>
      <c r="Q1883" s="10">
        <f t="shared" si="345"/>
        <v>24.56815595208138</v>
      </c>
    </row>
    <row r="1884" spans="2:17" x14ac:dyDescent="0.25">
      <c r="B1884" s="13">
        <v>44757</v>
      </c>
      <c r="C1884" s="16">
        <v>45474</v>
      </c>
      <c r="D1884" s="14">
        <v>19.111000000000001</v>
      </c>
      <c r="E1884" s="18">
        <v>1106</v>
      </c>
      <c r="F1884" s="10">
        <f t="shared" si="342"/>
        <v>11.6683</v>
      </c>
      <c r="H1884" s="13">
        <v>44756</v>
      </c>
      <c r="I1884" s="29">
        <v>45474</v>
      </c>
      <c r="J1884" s="17">
        <v>0.63828615099999997</v>
      </c>
      <c r="L1884" s="40" t="str">
        <f t="shared" si="338"/>
        <v>4475745474</v>
      </c>
      <c r="M1884" s="53">
        <f t="shared" si="343"/>
        <v>45474</v>
      </c>
      <c r="N1884" s="8">
        <f>VLOOKUP(B1884,Assumptions!$B$6:$D$2000,3,FALSE)</f>
        <v>0.67582000000000009</v>
      </c>
      <c r="O1884" s="54">
        <f t="shared" si="344"/>
        <v>25.908794314254855</v>
      </c>
      <c r="P1884" s="31">
        <f>Assumptions!$I$15</f>
        <v>0.941864596537063</v>
      </c>
      <c r="Q1884" s="10">
        <f t="shared" si="345"/>
        <v>24.364461982884201</v>
      </c>
    </row>
    <row r="1885" spans="2:17" x14ac:dyDescent="0.25">
      <c r="B1885" s="13">
        <v>44771</v>
      </c>
      <c r="C1885" s="16">
        <v>44805</v>
      </c>
      <c r="D1885" s="14">
        <v>42.503</v>
      </c>
      <c r="E1885" s="18">
        <v>6877</v>
      </c>
      <c r="F1885" s="10">
        <f t="shared" si="342"/>
        <v>72.552350000000004</v>
      </c>
      <c r="H1885" s="13">
        <v>44770</v>
      </c>
      <c r="I1885" s="16">
        <v>44805</v>
      </c>
      <c r="J1885" s="17">
        <v>1.2198955096359274</v>
      </c>
      <c r="L1885" s="40" t="str">
        <f t="shared" ref="L1885:L1948" si="346">B1885&amp;M1885</f>
        <v>4477144805</v>
      </c>
      <c r="M1885" s="53">
        <f t="shared" ref="M1885:M1908" si="347">IF(C1885="",NA(),C1885)</f>
        <v>44805</v>
      </c>
      <c r="N1885" s="8">
        <f>VLOOKUP(B1885,Assumptions!$B$6:$D$2000,3,FALSE)</f>
        <v>0.69625999999999988</v>
      </c>
      <c r="O1885" s="54">
        <f t="shared" ref="O1885:O1908" si="348">(D1885-J1885)/N1885/mmbtu_gj</f>
        <v>56.201569428378662</v>
      </c>
      <c r="P1885" s="31">
        <f>Assumptions!$I$15</f>
        <v>0.941864596537063</v>
      </c>
      <c r="Q1885" s="10">
        <f t="shared" ref="Q1885:Q1908" si="349">(O1885-opex_2020)*P1885-transport_2020</f>
        <v>52.896154393736403</v>
      </c>
    </row>
    <row r="1886" spans="2:17" x14ac:dyDescent="0.25">
      <c r="B1886" s="13">
        <v>44771</v>
      </c>
      <c r="C1886" s="16">
        <v>44835</v>
      </c>
      <c r="D1886" s="14">
        <v>43.326999999999998</v>
      </c>
      <c r="E1886" s="18">
        <v>6196</v>
      </c>
      <c r="F1886" s="10">
        <f t="shared" si="342"/>
        <v>65.367799999999988</v>
      </c>
      <c r="H1886" s="13">
        <v>44770</v>
      </c>
      <c r="I1886" s="16">
        <v>44835</v>
      </c>
      <c r="J1886" s="17">
        <v>1.4188064768670618</v>
      </c>
      <c r="L1886" s="40" t="str">
        <f t="shared" si="346"/>
        <v>4477144835</v>
      </c>
      <c r="M1886" s="53">
        <f t="shared" si="347"/>
        <v>44835</v>
      </c>
      <c r="N1886" s="8">
        <f>VLOOKUP(B1886,Assumptions!$B$6:$D$2000,3,FALSE)</f>
        <v>0.69625999999999988</v>
      </c>
      <c r="O1886" s="54">
        <f t="shared" si="348"/>
        <v>57.052546725453716</v>
      </c>
      <c r="P1886" s="31">
        <f>Assumptions!$I$15</f>
        <v>0.941864596537063</v>
      </c>
      <c r="Q1886" s="10">
        <f t="shared" si="349"/>
        <v>53.6976597823082</v>
      </c>
    </row>
    <row r="1887" spans="2:17" x14ac:dyDescent="0.25">
      <c r="B1887" s="13">
        <v>44771</v>
      </c>
      <c r="C1887" s="16">
        <v>44866</v>
      </c>
      <c r="D1887" s="14">
        <v>43.314</v>
      </c>
      <c r="E1887" s="18">
        <v>5893</v>
      </c>
      <c r="F1887" s="10">
        <f t="shared" si="342"/>
        <v>62.171149999999997</v>
      </c>
      <c r="H1887" s="13">
        <v>44770</v>
      </c>
      <c r="I1887" s="16">
        <v>44866</v>
      </c>
      <c r="J1887" s="17">
        <v>1.6073196967005208</v>
      </c>
      <c r="L1887" s="40" t="str">
        <f t="shared" si="346"/>
        <v>4477144866</v>
      </c>
      <c r="M1887" s="53">
        <f t="shared" si="347"/>
        <v>44866</v>
      </c>
      <c r="N1887" s="8">
        <f>VLOOKUP(B1887,Assumptions!$B$6:$D$2000,3,FALSE)</f>
        <v>0.69625999999999988</v>
      </c>
      <c r="O1887" s="54">
        <f t="shared" si="348"/>
        <v>56.778212724776765</v>
      </c>
      <c r="P1887" s="31">
        <f>Assumptions!$I$15</f>
        <v>0.941864596537063</v>
      </c>
      <c r="Q1887" s="10">
        <f t="shared" si="349"/>
        <v>53.439274299444207</v>
      </c>
    </row>
    <row r="1888" spans="2:17" x14ac:dyDescent="0.25">
      <c r="B1888" s="13">
        <v>44771</v>
      </c>
      <c r="C1888" s="16">
        <v>44896</v>
      </c>
      <c r="D1888" s="14">
        <v>47.125999999999998</v>
      </c>
      <c r="E1888" s="18">
        <v>6772</v>
      </c>
      <c r="F1888" s="10">
        <f t="shared" si="342"/>
        <v>71.444599999999994</v>
      </c>
      <c r="H1888" s="13">
        <v>44770</v>
      </c>
      <c r="I1888" s="16">
        <v>44896</v>
      </c>
      <c r="J1888" s="17">
        <v>1.6528236998274655</v>
      </c>
      <c r="L1888" s="40" t="str">
        <f t="shared" si="346"/>
        <v>4477144896</v>
      </c>
      <c r="M1888" s="53">
        <f t="shared" si="347"/>
        <v>44896</v>
      </c>
      <c r="N1888" s="8">
        <f>VLOOKUP(B1888,Assumptions!$B$6:$D$2000,3,FALSE)</f>
        <v>0.69625999999999988</v>
      </c>
      <c r="O1888" s="54">
        <f t="shared" si="348"/>
        <v>61.905806419174922</v>
      </c>
      <c r="P1888" s="31">
        <f>Assumptions!$I$15</f>
        <v>0.941864596537063</v>
      </c>
      <c r="Q1888" s="10">
        <f t="shared" si="349"/>
        <v>58.26877326562451</v>
      </c>
    </row>
    <row r="1889" spans="2:17" x14ac:dyDescent="0.25">
      <c r="B1889" s="13">
        <v>44771</v>
      </c>
      <c r="C1889" s="16">
        <v>44927</v>
      </c>
      <c r="D1889" s="14">
        <v>48.250999999999998</v>
      </c>
      <c r="E1889" s="18">
        <v>4345</v>
      </c>
      <c r="F1889" s="10">
        <f t="shared" si="342"/>
        <v>45.839750000000002</v>
      </c>
      <c r="H1889" s="13">
        <v>44770</v>
      </c>
      <c r="I1889" s="16">
        <v>44927</v>
      </c>
      <c r="J1889" s="17">
        <v>1.5678299687406549</v>
      </c>
      <c r="L1889" s="40" t="str">
        <f t="shared" si="346"/>
        <v>4477144927</v>
      </c>
      <c r="M1889" s="53">
        <f t="shared" si="347"/>
        <v>44927</v>
      </c>
      <c r="N1889" s="8">
        <f>VLOOKUP(B1889,Assumptions!$B$6:$D$2000,3,FALSE)</f>
        <v>0.69625999999999988</v>
      </c>
      <c r="O1889" s="54">
        <f t="shared" si="348"/>
        <v>63.553055276184971</v>
      </c>
      <c r="P1889" s="31">
        <f>Assumptions!$I$15</f>
        <v>0.941864596537063</v>
      </c>
      <c r="Q1889" s="10">
        <f t="shared" si="349"/>
        <v>59.820258645728423</v>
      </c>
    </row>
    <row r="1890" spans="2:17" x14ac:dyDescent="0.25">
      <c r="B1890" s="13">
        <v>44771</v>
      </c>
      <c r="C1890" s="16">
        <v>44958</v>
      </c>
      <c r="D1890" s="14">
        <v>47.929000000000002</v>
      </c>
      <c r="E1890" s="18">
        <v>3457</v>
      </c>
      <c r="F1890" s="10">
        <f t="shared" si="342"/>
        <v>36.471350000000001</v>
      </c>
      <c r="H1890" s="13">
        <v>44770</v>
      </c>
      <c r="I1890" s="16">
        <v>44958</v>
      </c>
      <c r="J1890" s="17">
        <v>1.3555564656131656</v>
      </c>
      <c r="L1890" s="40" t="str">
        <f t="shared" si="346"/>
        <v>4477144958</v>
      </c>
      <c r="M1890" s="53">
        <f t="shared" si="347"/>
        <v>44958</v>
      </c>
      <c r="N1890" s="8">
        <f>VLOOKUP(B1890,Assumptions!$B$6:$D$2000,3,FALSE)</f>
        <v>0.69625999999999988</v>
      </c>
      <c r="O1890" s="54">
        <f t="shared" si="348"/>
        <v>63.40367694312981</v>
      </c>
      <c r="P1890" s="31">
        <f>Assumptions!$I$15</f>
        <v>0.941864596537063</v>
      </c>
      <c r="Q1890" s="10">
        <f t="shared" si="349"/>
        <v>59.679564482334044</v>
      </c>
    </row>
    <row r="1891" spans="2:17" x14ac:dyDescent="0.25">
      <c r="B1891" s="13">
        <v>44771</v>
      </c>
      <c r="C1891" s="16">
        <v>44986</v>
      </c>
      <c r="D1891" s="14">
        <v>41.186999999999998</v>
      </c>
      <c r="E1891" s="18">
        <v>3885</v>
      </c>
      <c r="F1891" s="10">
        <f t="shared" si="342"/>
        <v>40.986750000000001</v>
      </c>
      <c r="H1891" s="13">
        <v>44770</v>
      </c>
      <c r="I1891" s="16">
        <v>44986</v>
      </c>
      <c r="J1891" s="17">
        <v>1.1536380695263349</v>
      </c>
      <c r="L1891" s="40" t="str">
        <f t="shared" si="346"/>
        <v>4477144986</v>
      </c>
      <c r="M1891" s="53">
        <f t="shared" si="347"/>
        <v>44986</v>
      </c>
      <c r="N1891" s="8">
        <f>VLOOKUP(B1891,Assumptions!$B$6:$D$2000,3,FALSE)</f>
        <v>0.69625999999999988</v>
      </c>
      <c r="O1891" s="54">
        <f t="shared" si="348"/>
        <v>54.500207718440521</v>
      </c>
      <c r="P1891" s="31">
        <f>Assumptions!$I$15</f>
        <v>0.941864596537063</v>
      </c>
      <c r="Q1891" s="10">
        <f t="shared" si="349"/>
        <v>51.293702033241907</v>
      </c>
    </row>
    <row r="1892" spans="2:17" x14ac:dyDescent="0.25">
      <c r="B1892" s="13">
        <v>44771</v>
      </c>
      <c r="C1892" s="16">
        <v>45017</v>
      </c>
      <c r="D1892" s="14">
        <v>40.514000000000003</v>
      </c>
      <c r="E1892" s="18">
        <v>2358</v>
      </c>
      <c r="F1892" s="10">
        <f t="shared" si="342"/>
        <v>24.876899999999999</v>
      </c>
      <c r="H1892" s="13">
        <v>44770</v>
      </c>
      <c r="I1892" s="16">
        <v>45017</v>
      </c>
      <c r="J1892" s="17">
        <v>1.0753674940767568</v>
      </c>
      <c r="L1892" s="40" t="str">
        <f t="shared" si="346"/>
        <v>4477145017</v>
      </c>
      <c r="M1892" s="53">
        <f t="shared" si="347"/>
        <v>45017</v>
      </c>
      <c r="N1892" s="8">
        <f>VLOOKUP(B1892,Assumptions!$B$6:$D$2000,3,FALSE)</f>
        <v>0.69625999999999988</v>
      </c>
      <c r="O1892" s="54">
        <f t="shared" si="348"/>
        <v>53.690561073460813</v>
      </c>
      <c r="P1892" s="31">
        <f>Assumptions!$I$15</f>
        <v>0.941864596537063</v>
      </c>
      <c r="Q1892" s="10">
        <f t="shared" si="349"/>
        <v>50.531124522630506</v>
      </c>
    </row>
    <row r="1893" spans="2:17" x14ac:dyDescent="0.25">
      <c r="B1893" s="13">
        <v>44771</v>
      </c>
      <c r="C1893" s="16">
        <v>45047</v>
      </c>
      <c r="D1893" s="14">
        <v>38.576999999999998</v>
      </c>
      <c r="E1893" s="18">
        <v>2410</v>
      </c>
      <c r="F1893" s="10">
        <f t="shared" si="342"/>
        <v>25.4255</v>
      </c>
      <c r="H1893" s="13">
        <v>44770</v>
      </c>
      <c r="I1893" s="16">
        <v>45047</v>
      </c>
      <c r="J1893" s="17">
        <v>0.92302662791808165</v>
      </c>
      <c r="L1893" s="40" t="str">
        <f t="shared" si="346"/>
        <v>4477145047</v>
      </c>
      <c r="M1893" s="53">
        <f t="shared" si="347"/>
        <v>45047</v>
      </c>
      <c r="N1893" s="8">
        <f>VLOOKUP(B1893,Assumptions!$B$6:$D$2000,3,FALSE)</f>
        <v>0.69625999999999988</v>
      </c>
      <c r="O1893" s="54">
        <f t="shared" si="348"/>
        <v>51.26098012370484</v>
      </c>
      <c r="P1893" s="31">
        <f>Assumptions!$I$15</f>
        <v>0.941864596537063</v>
      </c>
      <c r="Q1893" s="10">
        <f t="shared" si="349"/>
        <v>48.242788241634464</v>
      </c>
    </row>
    <row r="1894" spans="2:17" x14ac:dyDescent="0.25">
      <c r="B1894" s="13">
        <v>44771</v>
      </c>
      <c r="C1894" s="16">
        <v>45078</v>
      </c>
      <c r="D1894" s="14">
        <v>37.837000000000003</v>
      </c>
      <c r="E1894" s="18">
        <v>2537</v>
      </c>
      <c r="F1894" s="10">
        <f t="shared" si="342"/>
        <v>26.765350000000002</v>
      </c>
      <c r="H1894" s="13">
        <v>44770</v>
      </c>
      <c r="I1894" s="16">
        <v>45078</v>
      </c>
      <c r="J1894" s="17">
        <v>1.0046046325291034</v>
      </c>
      <c r="L1894" s="40" t="str">
        <f t="shared" si="346"/>
        <v>4477145078</v>
      </c>
      <c r="M1894" s="53">
        <f t="shared" si="347"/>
        <v>45078</v>
      </c>
      <c r="N1894" s="8">
        <f>VLOOKUP(B1894,Assumptions!$B$6:$D$2000,3,FALSE)</f>
        <v>0.69625999999999988</v>
      </c>
      <c r="O1894" s="54">
        <f t="shared" si="348"/>
        <v>50.142508685159029</v>
      </c>
      <c r="P1894" s="31">
        <f>Assumptions!$I$15</f>
        <v>0.941864596537063</v>
      </c>
      <c r="Q1894" s="10">
        <f t="shared" si="349"/>
        <v>47.18933959143029</v>
      </c>
    </row>
    <row r="1895" spans="2:17" x14ac:dyDescent="0.25">
      <c r="B1895" s="13">
        <v>44771</v>
      </c>
      <c r="C1895" s="16">
        <v>45108</v>
      </c>
      <c r="D1895" s="14">
        <v>37.066000000000003</v>
      </c>
      <c r="E1895" s="18">
        <v>2648</v>
      </c>
      <c r="F1895" s="10">
        <f t="shared" si="342"/>
        <v>27.936399999999999</v>
      </c>
      <c r="H1895" s="13">
        <v>44770</v>
      </c>
      <c r="I1895" s="16">
        <v>45108</v>
      </c>
      <c r="J1895" s="17">
        <v>0.95864051262184891</v>
      </c>
      <c r="L1895" s="40" t="str">
        <f t="shared" si="346"/>
        <v>4477145108</v>
      </c>
      <c r="M1895" s="53">
        <f t="shared" si="347"/>
        <v>45108</v>
      </c>
      <c r="N1895" s="8">
        <f>VLOOKUP(B1895,Assumptions!$B$6:$D$2000,3,FALSE)</f>
        <v>0.69625999999999988</v>
      </c>
      <c r="O1895" s="54">
        <f t="shared" si="348"/>
        <v>49.155466774039937</v>
      </c>
      <c r="P1895" s="31">
        <f>Assumptions!$I$15</f>
        <v>0.941864596537063</v>
      </c>
      <c r="Q1895" s="10">
        <f t="shared" si="349"/>
        <v>46.259679760048932</v>
      </c>
    </row>
    <row r="1896" spans="2:17" x14ac:dyDescent="0.25">
      <c r="B1896" s="13">
        <v>44771</v>
      </c>
      <c r="C1896" s="16">
        <v>45139</v>
      </c>
      <c r="D1896" s="14">
        <v>37.015999999999998</v>
      </c>
      <c r="E1896" s="18">
        <v>2556</v>
      </c>
      <c r="F1896" s="10">
        <f t="shared" si="342"/>
        <v>26.965800000000002</v>
      </c>
      <c r="H1896" s="13">
        <v>44770</v>
      </c>
      <c r="I1896" s="16">
        <v>45139</v>
      </c>
      <c r="J1896" s="17">
        <v>0.98505346307024322</v>
      </c>
      <c r="L1896" s="40" t="str">
        <f t="shared" si="346"/>
        <v>4477145139</v>
      </c>
      <c r="M1896" s="53">
        <f t="shared" si="347"/>
        <v>45139</v>
      </c>
      <c r="N1896" s="8">
        <f>VLOOKUP(B1896,Assumptions!$B$6:$D$2000,3,FALSE)</f>
        <v>0.69625999999999988</v>
      </c>
      <c r="O1896" s="54">
        <f t="shared" si="348"/>
        <v>49.051440495181588</v>
      </c>
      <c r="P1896" s="31">
        <f>Assumptions!$I$15</f>
        <v>0.941864596537063</v>
      </c>
      <c r="Q1896" s="10">
        <f t="shared" si="349"/>
        <v>46.161701090882758</v>
      </c>
    </row>
    <row r="1897" spans="2:17" x14ac:dyDescent="0.25">
      <c r="B1897" s="13">
        <v>44771</v>
      </c>
      <c r="C1897" s="16">
        <v>45170</v>
      </c>
      <c r="D1897" s="14">
        <v>37.186999999999998</v>
      </c>
      <c r="E1897" s="18">
        <v>2556</v>
      </c>
      <c r="F1897" s="10">
        <f t="shared" si="342"/>
        <v>26.965800000000002</v>
      </c>
      <c r="H1897" s="13">
        <v>44770</v>
      </c>
      <c r="I1897" s="16">
        <v>45170</v>
      </c>
      <c r="J1897" s="17">
        <v>1.0606574664486796</v>
      </c>
      <c r="L1897" s="40" t="str">
        <f t="shared" si="346"/>
        <v>4477145170</v>
      </c>
      <c r="M1897" s="53">
        <f t="shared" si="347"/>
        <v>45170</v>
      </c>
      <c r="N1897" s="8">
        <f>VLOOKUP(B1897,Assumptions!$B$6:$D$2000,3,FALSE)</f>
        <v>0.69625999999999988</v>
      </c>
      <c r="O1897" s="54">
        <f t="shared" si="348"/>
        <v>49.181309718765952</v>
      </c>
      <c r="P1897" s="31">
        <f>Assumptions!$I$15</f>
        <v>0.941864596537063</v>
      </c>
      <c r="Q1897" s="10">
        <f t="shared" si="349"/>
        <v>46.284020314756631</v>
      </c>
    </row>
    <row r="1898" spans="2:17" x14ac:dyDescent="0.25">
      <c r="B1898" s="13">
        <v>44771</v>
      </c>
      <c r="C1898" s="16">
        <v>45200</v>
      </c>
      <c r="D1898" s="14">
        <v>36.177999999999997</v>
      </c>
      <c r="E1898" s="18">
        <v>2723</v>
      </c>
      <c r="F1898" s="10">
        <f t="shared" si="342"/>
        <v>28.727650000000001</v>
      </c>
      <c r="H1898" s="13">
        <v>44770</v>
      </c>
      <c r="I1898" s="16">
        <v>45200</v>
      </c>
      <c r="J1898" s="17">
        <v>1.1032096925913319</v>
      </c>
      <c r="L1898" s="40" t="str">
        <f t="shared" si="346"/>
        <v>4477145200</v>
      </c>
      <c r="M1898" s="53">
        <f t="shared" si="347"/>
        <v>45200</v>
      </c>
      <c r="N1898" s="8">
        <f>VLOOKUP(B1898,Assumptions!$B$6:$D$2000,3,FALSE)</f>
        <v>0.69625999999999988</v>
      </c>
      <c r="O1898" s="54">
        <f t="shared" si="348"/>
        <v>47.749758332921978</v>
      </c>
      <c r="P1898" s="31">
        <f>Assumptions!$I$15</f>
        <v>0.941864596537063</v>
      </c>
      <c r="Q1898" s="10">
        <f t="shared" si="349"/>
        <v>44.935692746306621</v>
      </c>
    </row>
    <row r="1899" spans="2:17" x14ac:dyDescent="0.25">
      <c r="B1899" s="13">
        <v>44771</v>
      </c>
      <c r="C1899" s="16">
        <v>45231</v>
      </c>
      <c r="D1899" s="14">
        <v>36.688000000000002</v>
      </c>
      <c r="E1899" s="18">
        <v>2588</v>
      </c>
      <c r="F1899" s="10">
        <f t="shared" si="342"/>
        <v>27.3034</v>
      </c>
      <c r="H1899" s="13">
        <v>44770</v>
      </c>
      <c r="I1899" s="16">
        <v>45231</v>
      </c>
      <c r="J1899" s="17">
        <v>1.2041155045639349</v>
      </c>
      <c r="L1899" s="40" t="str">
        <f t="shared" si="346"/>
        <v>4477145231</v>
      </c>
      <c r="M1899" s="53">
        <f t="shared" si="347"/>
        <v>45231</v>
      </c>
      <c r="N1899" s="8">
        <f>VLOOKUP(B1899,Assumptions!$B$6:$D$2000,3,FALSE)</f>
        <v>0.69625999999999988</v>
      </c>
      <c r="O1899" s="54">
        <f t="shared" si="348"/>
        <v>48.306686783313459</v>
      </c>
      <c r="P1899" s="31">
        <f>Assumptions!$I$15</f>
        <v>0.941864596537063</v>
      </c>
      <c r="Q1899" s="10">
        <f t="shared" si="349"/>
        <v>45.460243936534603</v>
      </c>
    </row>
    <row r="1900" spans="2:17" x14ac:dyDescent="0.25">
      <c r="B1900" s="13">
        <v>44771</v>
      </c>
      <c r="C1900" s="16">
        <v>45261</v>
      </c>
      <c r="D1900" s="14">
        <v>36.993000000000002</v>
      </c>
      <c r="E1900" s="18">
        <v>2588</v>
      </c>
      <c r="F1900" s="10">
        <f t="shared" si="342"/>
        <v>27.3034</v>
      </c>
      <c r="H1900" s="13">
        <v>44770</v>
      </c>
      <c r="I1900" s="16">
        <v>45261</v>
      </c>
      <c r="J1900" s="17">
        <v>1.2428094400390224</v>
      </c>
      <c r="L1900" s="40" t="str">
        <f t="shared" si="346"/>
        <v>4477145261</v>
      </c>
      <c r="M1900" s="53">
        <f t="shared" si="347"/>
        <v>45261</v>
      </c>
      <c r="N1900" s="8">
        <f>VLOOKUP(B1900,Assumptions!$B$6:$D$2000,3,FALSE)</f>
        <v>0.69625999999999988</v>
      </c>
      <c r="O1900" s="54">
        <f t="shared" si="348"/>
        <v>48.669227802438819</v>
      </c>
      <c r="P1900" s="31">
        <f>Assumptions!$I$15</f>
        <v>0.941864596537063</v>
      </c>
      <c r="Q1900" s="10">
        <f t="shared" si="349"/>
        <v>45.80170848724125</v>
      </c>
    </row>
    <row r="1901" spans="2:17" x14ac:dyDescent="0.25">
      <c r="B1901" s="13">
        <v>44771</v>
      </c>
      <c r="C1901" s="16">
        <v>45292</v>
      </c>
      <c r="D1901" s="14">
        <v>36.868000000000002</v>
      </c>
      <c r="E1901" s="18">
        <v>1350</v>
      </c>
      <c r="F1901" s="10">
        <f t="shared" si="342"/>
        <v>14.2425</v>
      </c>
      <c r="H1901" s="13">
        <v>44770</v>
      </c>
      <c r="I1901" s="16">
        <v>45292</v>
      </c>
      <c r="J1901" s="17">
        <v>1.1959270929423402</v>
      </c>
      <c r="L1901" s="40" t="str">
        <f t="shared" si="346"/>
        <v>4477145292</v>
      </c>
      <c r="M1901" s="53">
        <f t="shared" si="347"/>
        <v>45292</v>
      </c>
      <c r="N1901" s="8">
        <f>VLOOKUP(B1901,Assumptions!$B$6:$D$2000,3,FALSE)</f>
        <v>0.69625999999999988</v>
      </c>
      <c r="O1901" s="54">
        <f t="shared" si="348"/>
        <v>48.562880793234307</v>
      </c>
      <c r="P1901" s="31">
        <f>Assumptions!$I$15</f>
        <v>0.941864596537063</v>
      </c>
      <c r="Q1901" s="10">
        <f t="shared" si="349"/>
        <v>45.701544004323914</v>
      </c>
    </row>
    <row r="1902" spans="2:17" x14ac:dyDescent="0.25">
      <c r="B1902" s="13">
        <v>44771</v>
      </c>
      <c r="C1902" s="16">
        <v>45323</v>
      </c>
      <c r="D1902" s="14">
        <v>34.234999999999999</v>
      </c>
      <c r="E1902" s="18">
        <v>1345</v>
      </c>
      <c r="F1902" s="10">
        <f t="shared" si="342"/>
        <v>14.18975</v>
      </c>
      <c r="H1902" s="13">
        <v>44770</v>
      </c>
      <c r="I1902" s="16">
        <v>45323</v>
      </c>
      <c r="J1902" s="17">
        <v>1.0441296936891606</v>
      </c>
      <c r="L1902" s="40" t="str">
        <f t="shared" si="346"/>
        <v>4477145323</v>
      </c>
      <c r="M1902" s="53">
        <f t="shared" si="347"/>
        <v>45323</v>
      </c>
      <c r="N1902" s="8">
        <f>VLOOKUP(B1902,Assumptions!$B$6:$D$2000,3,FALSE)</f>
        <v>0.69625999999999988</v>
      </c>
      <c r="O1902" s="54">
        <f t="shared" si="348"/>
        <v>45.185046641631331</v>
      </c>
      <c r="P1902" s="31">
        <f>Assumptions!$I$15</f>
        <v>0.941864596537063</v>
      </c>
      <c r="Q1902" s="10">
        <f t="shared" si="349"/>
        <v>42.520081603955269</v>
      </c>
    </row>
    <row r="1903" spans="2:17" x14ac:dyDescent="0.25">
      <c r="B1903" s="13">
        <v>44771</v>
      </c>
      <c r="C1903" s="16">
        <v>45352</v>
      </c>
      <c r="D1903" s="14">
        <v>31.481000000000002</v>
      </c>
      <c r="E1903" s="18">
        <v>1345</v>
      </c>
      <c r="F1903" s="10">
        <f t="shared" si="342"/>
        <v>14.18975</v>
      </c>
      <c r="H1903" s="13">
        <v>44770</v>
      </c>
      <c r="I1903" s="16">
        <v>45352</v>
      </c>
      <c r="J1903" s="17">
        <v>0.88125012557347038</v>
      </c>
      <c r="L1903" s="40" t="str">
        <f t="shared" si="346"/>
        <v>4477145352</v>
      </c>
      <c r="M1903" s="53">
        <f t="shared" si="347"/>
        <v>45352</v>
      </c>
      <c r="N1903" s="8">
        <f>VLOOKUP(B1903,Assumptions!$B$6:$D$2000,3,FALSE)</f>
        <v>0.69625999999999988</v>
      </c>
      <c r="O1903" s="54">
        <f t="shared" si="348"/>
        <v>41.657573680293666</v>
      </c>
      <c r="P1903" s="31">
        <f>Assumptions!$I$15</f>
        <v>0.941864596537063</v>
      </c>
      <c r="Q1903" s="10">
        <f t="shared" si="349"/>
        <v>39.197679706429568</v>
      </c>
    </row>
    <row r="1904" spans="2:17" x14ac:dyDescent="0.25">
      <c r="B1904" s="13">
        <v>44771</v>
      </c>
      <c r="C1904" s="16">
        <v>45383</v>
      </c>
      <c r="D1904" s="14">
        <v>23.475000000000001</v>
      </c>
      <c r="E1904" s="18">
        <v>1186</v>
      </c>
      <c r="F1904" s="10">
        <f t="shared" si="342"/>
        <v>12.5123</v>
      </c>
      <c r="H1904" s="13">
        <v>44770</v>
      </c>
      <c r="I1904" s="16">
        <v>45383</v>
      </c>
      <c r="J1904" s="17">
        <v>0.7240299537006728</v>
      </c>
      <c r="L1904" s="40" t="str">
        <f t="shared" si="346"/>
        <v>4477145383</v>
      </c>
      <c r="M1904" s="53">
        <f t="shared" si="347"/>
        <v>45383</v>
      </c>
      <c r="N1904" s="8">
        <f>VLOOKUP(B1904,Assumptions!$B$6:$D$2000,3,FALSE)</f>
        <v>0.69625999999999988</v>
      </c>
      <c r="O1904" s="54">
        <f t="shared" si="348"/>
        <v>30.972482287966098</v>
      </c>
      <c r="P1904" s="31">
        <f>Assumptions!$I$15</f>
        <v>0.941864596537063</v>
      </c>
      <c r="Q1904" s="10">
        <f t="shared" si="349"/>
        <v>29.133770413233318</v>
      </c>
    </row>
    <row r="1905" spans="2:17" x14ac:dyDescent="0.25">
      <c r="B1905" s="13">
        <v>44771</v>
      </c>
      <c r="C1905" s="16">
        <v>45413</v>
      </c>
      <c r="D1905" s="14">
        <v>21.794</v>
      </c>
      <c r="E1905" s="18">
        <v>1186</v>
      </c>
      <c r="F1905" s="10">
        <f t="shared" si="342"/>
        <v>12.5123</v>
      </c>
      <c r="H1905" s="13">
        <v>44770</v>
      </c>
      <c r="I1905" s="16">
        <v>45413</v>
      </c>
      <c r="J1905" s="17">
        <v>0.66257812880406708</v>
      </c>
      <c r="L1905" s="40" t="str">
        <f t="shared" si="346"/>
        <v>4477145413</v>
      </c>
      <c r="M1905" s="53">
        <f t="shared" si="347"/>
        <v>45413</v>
      </c>
      <c r="N1905" s="8">
        <f>VLOOKUP(B1905,Assumptions!$B$6:$D$2000,3,FALSE)</f>
        <v>0.69625999999999988</v>
      </c>
      <c r="O1905" s="54">
        <f t="shared" si="348"/>
        <v>28.767678401985989</v>
      </c>
      <c r="P1905" s="31">
        <f>Assumptions!$I$15</f>
        <v>0.941864596537063</v>
      </c>
      <c r="Q1905" s="10">
        <f t="shared" si="349"/>
        <v>27.057143690721315</v>
      </c>
    </row>
    <row r="1906" spans="2:17" x14ac:dyDescent="0.25">
      <c r="B1906" s="13">
        <v>44771</v>
      </c>
      <c r="C1906" s="16">
        <v>45444</v>
      </c>
      <c r="D1906" s="14">
        <v>21.81</v>
      </c>
      <c r="E1906" s="18">
        <v>1186</v>
      </c>
      <c r="F1906" s="10">
        <f t="shared" si="342"/>
        <v>12.5123</v>
      </c>
      <c r="H1906" s="13">
        <v>44770</v>
      </c>
      <c r="I1906" s="16">
        <v>45444</v>
      </c>
      <c r="J1906" s="17">
        <v>0.68320294940783599</v>
      </c>
      <c r="L1906" s="40" t="str">
        <f t="shared" si="346"/>
        <v>4477145444</v>
      </c>
      <c r="M1906" s="53">
        <f t="shared" si="347"/>
        <v>45444</v>
      </c>
      <c r="N1906" s="8">
        <f>VLOOKUP(B1906,Assumptions!$B$6:$D$2000,3,FALSE)</f>
        <v>0.69625999999999988</v>
      </c>
      <c r="O1906" s="54">
        <f t="shared" si="348"/>
        <v>28.761382311140466</v>
      </c>
      <c r="P1906" s="31">
        <f>Assumptions!$I$15</f>
        <v>0.941864596537063</v>
      </c>
      <c r="Q1906" s="10">
        <f t="shared" si="349"/>
        <v>27.051213625657336</v>
      </c>
    </row>
    <row r="1907" spans="2:17" x14ac:dyDescent="0.25">
      <c r="B1907" s="13">
        <v>44771</v>
      </c>
      <c r="C1907" s="16">
        <v>45474</v>
      </c>
      <c r="D1907" s="14">
        <v>21.683</v>
      </c>
      <c r="E1907" s="18">
        <v>1186</v>
      </c>
      <c r="F1907" s="10">
        <f t="shared" si="342"/>
        <v>12.5123</v>
      </c>
      <c r="H1907" s="13">
        <v>44770</v>
      </c>
      <c r="I1907" s="16">
        <v>45474</v>
      </c>
      <c r="J1907" s="17">
        <v>0.67635715444159239</v>
      </c>
      <c r="L1907" s="40" t="str">
        <f t="shared" si="346"/>
        <v>4477145474</v>
      </c>
      <c r="M1907" s="53">
        <f t="shared" si="347"/>
        <v>45474</v>
      </c>
      <c r="N1907" s="8">
        <f>VLOOKUP(B1907,Assumptions!$B$6:$D$2000,3,FALSE)</f>
        <v>0.69625999999999988</v>
      </c>
      <c r="O1907" s="54">
        <f t="shared" si="348"/>
        <v>28.597808011686013</v>
      </c>
      <c r="P1907" s="31">
        <f>Assumptions!$I$15</f>
        <v>0.941864596537063</v>
      </c>
      <c r="Q1907" s="10">
        <f t="shared" si="349"/>
        <v>26.897148784097833</v>
      </c>
    </row>
    <row r="1908" spans="2:17" x14ac:dyDescent="0.25">
      <c r="B1908" s="13">
        <v>44771</v>
      </c>
      <c r="C1908" s="16">
        <v>45505</v>
      </c>
      <c r="D1908" s="14">
        <v>22</v>
      </c>
      <c r="E1908" s="18">
        <v>1186</v>
      </c>
      <c r="F1908" s="10">
        <f t="shared" si="342"/>
        <v>12.5123</v>
      </c>
      <c r="H1908" s="13">
        <v>44770</v>
      </c>
      <c r="I1908" s="16">
        <v>45505</v>
      </c>
      <c r="J1908" s="17">
        <v>0.71140617785942806</v>
      </c>
      <c r="L1908" s="40" t="str">
        <f t="shared" si="346"/>
        <v>4477145505</v>
      </c>
      <c r="M1908" s="53">
        <f t="shared" si="347"/>
        <v>45505</v>
      </c>
      <c r="N1908" s="8">
        <f>VLOOKUP(B1908,Assumptions!$B$6:$D$2000,3,FALSE)</f>
        <v>0.69625999999999988</v>
      </c>
      <c r="O1908" s="54">
        <f t="shared" si="348"/>
        <v>28.981647540747606</v>
      </c>
      <c r="P1908" s="31">
        <f>Assumptions!$I$15</f>
        <v>0.941864596537063</v>
      </c>
      <c r="Q1908" s="10">
        <f t="shared" si="349"/>
        <v>27.258673647272406</v>
      </c>
    </row>
    <row r="1909" spans="2:17" x14ac:dyDescent="0.25">
      <c r="B1909" s="13">
        <v>44785</v>
      </c>
      <c r="C1909" s="16">
        <v>44805</v>
      </c>
      <c r="D1909" s="14">
        <v>45.38</v>
      </c>
      <c r="E1909" s="18">
        <v>6842</v>
      </c>
      <c r="F1909" s="10">
        <f t="shared" si="342"/>
        <v>72.183099999999996</v>
      </c>
      <c r="H1909" s="13">
        <v>44784</v>
      </c>
      <c r="I1909" s="29" t="s">
        <v>68</v>
      </c>
      <c r="J1909" s="17">
        <v>1.3019820800913953</v>
      </c>
      <c r="L1909" s="40" t="str">
        <f t="shared" si="346"/>
        <v>4478544805</v>
      </c>
      <c r="M1909" s="53">
        <f t="shared" ref="M1909:M1972" si="350">IF(C1909="",NA(),C1909)</f>
        <v>44805</v>
      </c>
      <c r="N1909" s="8">
        <f>VLOOKUP(B1909,Assumptions!$B$6:$D$2000,3,FALSE)</f>
        <v>0.70130000000000003</v>
      </c>
      <c r="O1909" s="54">
        <f t="shared" ref="O1909:O1972" si="351">(D1909-J1909)/N1909/mmbtu_gj</f>
        <v>59.575234239876266</v>
      </c>
      <c r="P1909" s="31">
        <f>Assumptions!$I$15</f>
        <v>0.941864596537063</v>
      </c>
      <c r="Q1909" s="10">
        <f t="shared" ref="Q1909:Q1972" si="352">(O1909-opex_2020)*P1909-transport_2020</f>
        <v>56.073689840268884</v>
      </c>
    </row>
    <row r="1910" spans="2:17" x14ac:dyDescent="0.25">
      <c r="B1910" s="13">
        <v>44785</v>
      </c>
      <c r="C1910" s="16">
        <v>44835</v>
      </c>
      <c r="D1910" s="14">
        <v>52.043999999999997</v>
      </c>
      <c r="E1910" s="18">
        <v>6313</v>
      </c>
      <c r="F1910" s="10">
        <f t="shared" si="342"/>
        <v>66.602149999999995</v>
      </c>
      <c r="H1910" s="13">
        <v>44784</v>
      </c>
      <c r="I1910" s="29" t="s">
        <v>69</v>
      </c>
      <c r="J1910" s="17">
        <v>1.4865693648547484</v>
      </c>
      <c r="L1910" s="40" t="str">
        <f t="shared" si="346"/>
        <v>4478544835</v>
      </c>
      <c r="M1910" s="53">
        <f t="shared" si="350"/>
        <v>44835</v>
      </c>
      <c r="N1910" s="8">
        <f>VLOOKUP(B1910,Assumptions!$B$6:$D$2000,3,FALSE)</f>
        <v>0.70130000000000003</v>
      </c>
      <c r="O1910" s="54">
        <f t="shared" si="351"/>
        <v>68.332718093811224</v>
      </c>
      <c r="P1910" s="31">
        <f>Assumptions!$I$15</f>
        <v>0.941864596537063</v>
      </c>
      <c r="Q1910" s="10">
        <f t="shared" si="352"/>
        <v>64.322053837035185</v>
      </c>
    </row>
    <row r="1911" spans="2:17" x14ac:dyDescent="0.25">
      <c r="B1911" s="13">
        <v>44785</v>
      </c>
      <c r="C1911" s="16">
        <v>44866</v>
      </c>
      <c r="D1911" s="14">
        <v>52.694000000000003</v>
      </c>
      <c r="E1911" s="18">
        <v>6736</v>
      </c>
      <c r="F1911" s="10">
        <f t="shared" si="342"/>
        <v>71.064800000000005</v>
      </c>
      <c r="H1911" s="13">
        <v>44784</v>
      </c>
      <c r="I1911" s="29" t="s">
        <v>70</v>
      </c>
      <c r="J1911" s="17">
        <v>1.6786442175504648</v>
      </c>
      <c r="L1911" s="40" t="str">
        <f t="shared" si="346"/>
        <v>4478544866</v>
      </c>
      <c r="M1911" s="53">
        <f t="shared" si="350"/>
        <v>44866</v>
      </c>
      <c r="N1911" s="8">
        <f>VLOOKUP(B1911,Assumptions!$B$6:$D$2000,3,FALSE)</f>
        <v>0.70130000000000003</v>
      </c>
      <c r="O1911" s="54">
        <f t="shared" si="351"/>
        <v>68.951643335970559</v>
      </c>
      <c r="P1911" s="31">
        <f>Assumptions!$I$15</f>
        <v>0.941864596537063</v>
      </c>
      <c r="Q1911" s="10">
        <f t="shared" si="352"/>
        <v>64.904997610528184</v>
      </c>
    </row>
    <row r="1912" spans="2:17" x14ac:dyDescent="0.25">
      <c r="B1912" s="13">
        <v>44785</v>
      </c>
      <c r="C1912" s="16">
        <v>44896</v>
      </c>
      <c r="D1912" s="14">
        <v>55.344000000000001</v>
      </c>
      <c r="E1912" s="18">
        <v>7124</v>
      </c>
      <c r="F1912" s="10">
        <f t="shared" si="342"/>
        <v>75.158199999999994</v>
      </c>
      <c r="H1912" s="13">
        <v>44784</v>
      </c>
      <c r="I1912" s="29" t="s">
        <v>71</v>
      </c>
      <c r="J1912" s="17">
        <v>1.7547798136208042</v>
      </c>
      <c r="L1912" s="40" t="str">
        <f t="shared" si="346"/>
        <v>4478544896</v>
      </c>
      <c r="M1912" s="53">
        <f t="shared" si="350"/>
        <v>44896</v>
      </c>
      <c r="N1912" s="8">
        <f>VLOOKUP(B1912,Assumptions!$B$6:$D$2000,3,FALSE)</f>
        <v>0.70130000000000003</v>
      </c>
      <c r="O1912" s="54">
        <f t="shared" si="351"/>
        <v>72.430442565201105</v>
      </c>
      <c r="P1912" s="31">
        <f>Assumptions!$I$15</f>
        <v>0.941864596537063</v>
      </c>
      <c r="Q1912" s="10">
        <f t="shared" si="352"/>
        <v>68.18155544300086</v>
      </c>
    </row>
    <row r="1913" spans="2:17" x14ac:dyDescent="0.25">
      <c r="B1913" s="13">
        <v>44785</v>
      </c>
      <c r="C1913" s="16">
        <v>44927</v>
      </c>
      <c r="D1913" s="14">
        <v>56.497999999999998</v>
      </c>
      <c r="E1913" s="18">
        <v>4293</v>
      </c>
      <c r="F1913" s="10">
        <f t="shared" si="342"/>
        <v>45.291150000000002</v>
      </c>
      <c r="H1913" s="13">
        <v>44784</v>
      </c>
      <c r="I1913" s="29" t="s">
        <v>72</v>
      </c>
      <c r="J1913" s="17">
        <v>1.6826928108521013</v>
      </c>
      <c r="L1913" s="40" t="str">
        <f t="shared" si="346"/>
        <v>4478544927</v>
      </c>
      <c r="M1913" s="53">
        <f t="shared" si="350"/>
        <v>44927</v>
      </c>
      <c r="N1913" s="8">
        <f>VLOOKUP(B1913,Assumptions!$B$6:$D$2000,3,FALSE)</f>
        <v>0.70130000000000003</v>
      </c>
      <c r="O1913" s="54">
        <f t="shared" si="351"/>
        <v>74.087604657224801</v>
      </c>
      <c r="P1913" s="31">
        <f>Assumptions!$I$15</f>
        <v>0.941864596537063</v>
      </c>
      <c r="Q1913" s="10">
        <f t="shared" si="352"/>
        <v>69.742377748201278</v>
      </c>
    </row>
    <row r="1914" spans="2:17" x14ac:dyDescent="0.25">
      <c r="B1914" s="13">
        <v>44785</v>
      </c>
      <c r="C1914" s="16">
        <v>44958</v>
      </c>
      <c r="D1914" s="14">
        <v>56.344000000000001</v>
      </c>
      <c r="E1914" s="18">
        <v>3561</v>
      </c>
      <c r="F1914" s="10">
        <f t="shared" si="342"/>
        <v>37.568550000000002</v>
      </c>
      <c r="H1914" s="13">
        <v>44784</v>
      </c>
      <c r="I1914" s="29" t="s">
        <v>73</v>
      </c>
      <c r="J1914" s="17">
        <v>1.5080061956757498</v>
      </c>
      <c r="L1914" s="40" t="str">
        <f t="shared" si="346"/>
        <v>4478544958</v>
      </c>
      <c r="M1914" s="53">
        <f t="shared" si="350"/>
        <v>44958</v>
      </c>
      <c r="N1914" s="8">
        <f>VLOOKUP(B1914,Assumptions!$B$6:$D$2000,3,FALSE)</f>
        <v>0.70130000000000003</v>
      </c>
      <c r="O1914" s="54">
        <f t="shared" si="351"/>
        <v>74.115564397769404</v>
      </c>
      <c r="P1914" s="31">
        <f>Assumptions!$I$15</f>
        <v>0.941864596537063</v>
      </c>
      <c r="Q1914" s="10">
        <f t="shared" si="352"/>
        <v>69.768712037948603</v>
      </c>
    </row>
    <row r="1915" spans="2:17" x14ac:dyDescent="0.25">
      <c r="B1915" s="13">
        <v>44785</v>
      </c>
      <c r="C1915" s="16">
        <v>44986</v>
      </c>
      <c r="D1915" s="14">
        <v>52.335000000000001</v>
      </c>
      <c r="E1915" s="18">
        <v>3712</v>
      </c>
      <c r="F1915" s="10">
        <f t="shared" si="342"/>
        <v>39.1616</v>
      </c>
      <c r="H1915" s="13">
        <v>44784</v>
      </c>
      <c r="I1915" s="29" t="s">
        <v>74</v>
      </c>
      <c r="J1915" s="17">
        <v>1.2571481742040438</v>
      </c>
      <c r="L1915" s="40" t="str">
        <f t="shared" si="346"/>
        <v>4478544986</v>
      </c>
      <c r="M1915" s="53">
        <f t="shared" si="350"/>
        <v>44986</v>
      </c>
      <c r="N1915" s="8">
        <f>VLOOKUP(B1915,Assumptions!$B$6:$D$2000,3,FALSE)</f>
        <v>0.70130000000000003</v>
      </c>
      <c r="O1915" s="54">
        <f t="shared" si="351"/>
        <v>69.036112116490443</v>
      </c>
      <c r="P1915" s="31">
        <f>Assumptions!$I$15</f>
        <v>0.941864596537063</v>
      </c>
      <c r="Q1915" s="10">
        <f t="shared" si="352"/>
        <v>64.984555764412519</v>
      </c>
    </row>
    <row r="1916" spans="2:17" x14ac:dyDescent="0.25">
      <c r="B1916" s="13">
        <v>44785</v>
      </c>
      <c r="C1916" s="16">
        <v>45017</v>
      </c>
      <c r="D1916" s="14">
        <v>50.933</v>
      </c>
      <c r="E1916" s="18">
        <v>2614</v>
      </c>
      <c r="F1916" s="10">
        <f t="shared" si="342"/>
        <v>27.5777</v>
      </c>
      <c r="H1916" s="13">
        <v>44784</v>
      </c>
      <c r="I1916" s="29" t="s">
        <v>75</v>
      </c>
      <c r="J1916" s="17">
        <v>1.1162219165785165</v>
      </c>
      <c r="L1916" s="40" t="str">
        <f t="shared" si="346"/>
        <v>4478545017</v>
      </c>
      <c r="M1916" s="53">
        <f t="shared" si="350"/>
        <v>45017</v>
      </c>
      <c r="N1916" s="8">
        <f>VLOOKUP(B1916,Assumptions!$B$6:$D$2000,3,FALSE)</f>
        <v>0.70130000000000003</v>
      </c>
      <c r="O1916" s="54">
        <f t="shared" si="351"/>
        <v>67.331662435195142</v>
      </c>
      <c r="P1916" s="31">
        <f>Assumptions!$I$15</f>
        <v>0.941864596537063</v>
      </c>
      <c r="Q1916" s="10">
        <f t="shared" si="352"/>
        <v>63.379194953021603</v>
      </c>
    </row>
    <row r="1917" spans="2:17" x14ac:dyDescent="0.25">
      <c r="B1917" s="13">
        <v>44785</v>
      </c>
      <c r="C1917" s="16">
        <v>45047</v>
      </c>
      <c r="D1917" s="14">
        <v>51.548000000000002</v>
      </c>
      <c r="E1917" s="18">
        <v>2611</v>
      </c>
      <c r="F1917" s="10">
        <f t="shared" si="342"/>
        <v>27.546050000000001</v>
      </c>
      <c r="H1917" s="13">
        <v>44784</v>
      </c>
      <c r="I1917" s="29" t="s">
        <v>76</v>
      </c>
      <c r="J1917" s="17">
        <v>1.0717773297723081</v>
      </c>
      <c r="L1917" s="40" t="str">
        <f t="shared" si="346"/>
        <v>4478545047</v>
      </c>
      <c r="M1917" s="53">
        <f t="shared" si="350"/>
        <v>45047</v>
      </c>
      <c r="N1917" s="8">
        <f>VLOOKUP(B1917,Assumptions!$B$6:$D$2000,3,FALSE)</f>
        <v>0.70130000000000003</v>
      </c>
      <c r="O1917" s="54">
        <f t="shared" si="351"/>
        <v>68.222958541081383</v>
      </c>
      <c r="P1917" s="31">
        <f>Assumptions!$I$15</f>
        <v>0.941864596537063</v>
      </c>
      <c r="Q1917" s="10">
        <f t="shared" si="352"/>
        <v>64.218675200187192</v>
      </c>
    </row>
    <row r="1918" spans="2:17" x14ac:dyDescent="0.25">
      <c r="B1918" s="13">
        <v>44785</v>
      </c>
      <c r="C1918" s="16">
        <v>45078</v>
      </c>
      <c r="D1918" s="14">
        <v>53.029000000000003</v>
      </c>
      <c r="E1918" s="18">
        <v>2770</v>
      </c>
      <c r="F1918" s="10">
        <f t="shared" si="342"/>
        <v>29.223500000000001</v>
      </c>
      <c r="H1918" s="13">
        <v>44784</v>
      </c>
      <c r="I1918" s="29" t="s">
        <v>77</v>
      </c>
      <c r="J1918" s="17">
        <v>1.106715071011577</v>
      </c>
      <c r="L1918" s="40" t="str">
        <f t="shared" si="346"/>
        <v>4478545078</v>
      </c>
      <c r="M1918" s="53">
        <f t="shared" si="350"/>
        <v>45078</v>
      </c>
      <c r="N1918" s="8">
        <f>VLOOKUP(B1918,Assumptions!$B$6:$D$2000,3,FALSE)</f>
        <v>0.70130000000000003</v>
      </c>
      <c r="O1918" s="54">
        <f t="shared" si="351"/>
        <v>70.177436120986442</v>
      </c>
      <c r="P1918" s="31">
        <f>Assumptions!$I$15</f>
        <v>0.941864596537063</v>
      </c>
      <c r="Q1918" s="10">
        <f t="shared" si="352"/>
        <v>66.059528437425215</v>
      </c>
    </row>
    <row r="1919" spans="2:17" x14ac:dyDescent="0.25">
      <c r="B1919" s="13">
        <v>44785</v>
      </c>
      <c r="C1919" s="16">
        <v>45108</v>
      </c>
      <c r="D1919" s="14">
        <v>54.284999999999997</v>
      </c>
      <c r="E1919" s="18">
        <v>2856</v>
      </c>
      <c r="F1919" s="10">
        <f t="shared" si="342"/>
        <v>30.130800000000001</v>
      </c>
      <c r="H1919" s="13">
        <v>44784</v>
      </c>
      <c r="I1919" s="29" t="s">
        <v>78</v>
      </c>
      <c r="J1919" s="17">
        <v>1.0771930139501957</v>
      </c>
      <c r="L1919" s="40" t="str">
        <f t="shared" si="346"/>
        <v>4478545108</v>
      </c>
      <c r="M1919" s="53">
        <f t="shared" si="350"/>
        <v>45108</v>
      </c>
      <c r="N1919" s="8">
        <f>VLOOKUP(B1919,Assumptions!$B$6:$D$2000,3,FALSE)</f>
        <v>0.70130000000000003</v>
      </c>
      <c r="O1919" s="54">
        <f t="shared" si="351"/>
        <v>71.914929803418303</v>
      </c>
      <c r="P1919" s="31">
        <f>Assumptions!$I$15</f>
        <v>0.941864596537063</v>
      </c>
      <c r="Q1919" s="10">
        <f t="shared" si="352"/>
        <v>67.696012223614588</v>
      </c>
    </row>
    <row r="1920" spans="2:17" x14ac:dyDescent="0.25">
      <c r="B1920" s="13">
        <v>44785</v>
      </c>
      <c r="C1920" s="16">
        <v>45139</v>
      </c>
      <c r="D1920" s="14">
        <v>53.975999999999999</v>
      </c>
      <c r="E1920" s="18">
        <v>2744</v>
      </c>
      <c r="F1920" s="10">
        <f t="shared" si="342"/>
        <v>28.949200000000001</v>
      </c>
      <c r="H1920" s="13">
        <v>44784</v>
      </c>
      <c r="I1920" s="29" t="s">
        <v>79</v>
      </c>
      <c r="J1920" s="17">
        <v>1.1075509196460847</v>
      </c>
      <c r="L1920" s="40" t="str">
        <f t="shared" si="346"/>
        <v>4478545139</v>
      </c>
      <c r="M1920" s="53">
        <f t="shared" si="350"/>
        <v>45139</v>
      </c>
      <c r="N1920" s="8">
        <f>VLOOKUP(B1920,Assumptions!$B$6:$D$2000,3,FALSE)</f>
        <v>0.70130000000000003</v>
      </c>
      <c r="O1920" s="54">
        <f t="shared" si="351"/>
        <v>71.456258391293503</v>
      </c>
      <c r="P1920" s="31">
        <f>Assumptions!$I$15</f>
        <v>0.941864596537063</v>
      </c>
      <c r="Q1920" s="10">
        <f t="shared" si="352"/>
        <v>67.264005859090588</v>
      </c>
    </row>
    <row r="1921" spans="2:17" x14ac:dyDescent="0.25">
      <c r="B1921" s="13">
        <v>44785</v>
      </c>
      <c r="C1921" s="16">
        <v>45170</v>
      </c>
      <c r="D1921" s="14">
        <v>54.164000000000001</v>
      </c>
      <c r="E1921" s="18">
        <v>2536</v>
      </c>
      <c r="F1921" s="10">
        <f t="shared" si="342"/>
        <v>26.754799999999999</v>
      </c>
      <c r="H1921" s="13">
        <v>44784</v>
      </c>
      <c r="I1921" s="29" t="s">
        <v>80</v>
      </c>
      <c r="J1921" s="17">
        <v>1.1775827249691153</v>
      </c>
      <c r="L1921" s="40" t="str">
        <f t="shared" si="346"/>
        <v>4478545170</v>
      </c>
      <c r="M1921" s="53">
        <f t="shared" si="350"/>
        <v>45170</v>
      </c>
      <c r="N1921" s="8">
        <f>VLOOKUP(B1921,Assumptions!$B$6:$D$2000,3,FALSE)</f>
        <v>0.70130000000000003</v>
      </c>
      <c r="O1921" s="54">
        <f t="shared" si="351"/>
        <v>71.615702557850767</v>
      </c>
      <c r="P1921" s="31">
        <f>Assumptions!$I$15</f>
        <v>0.941864596537063</v>
      </c>
      <c r="Q1921" s="10">
        <f t="shared" si="352"/>
        <v>67.414180674695231</v>
      </c>
    </row>
    <row r="1922" spans="2:17" x14ac:dyDescent="0.25">
      <c r="B1922" s="13">
        <v>44785</v>
      </c>
      <c r="C1922" s="16">
        <v>45200</v>
      </c>
      <c r="D1922" s="14">
        <v>53.463999999999999</v>
      </c>
      <c r="E1922" s="18">
        <v>3253</v>
      </c>
      <c r="F1922" s="10">
        <f t="shared" si="342"/>
        <v>34.31915</v>
      </c>
      <c r="H1922" s="13">
        <v>44784</v>
      </c>
      <c r="I1922" s="29" t="s">
        <v>81</v>
      </c>
      <c r="J1922" s="17">
        <v>1.4541624745187938</v>
      </c>
      <c r="L1922" s="40" t="str">
        <f t="shared" si="346"/>
        <v>4478545200</v>
      </c>
      <c r="M1922" s="53">
        <f t="shared" si="350"/>
        <v>45200</v>
      </c>
      <c r="N1922" s="8">
        <f>VLOOKUP(B1922,Assumptions!$B$6:$D$2000,3,FALSE)</f>
        <v>0.70130000000000003</v>
      </c>
      <c r="O1922" s="54">
        <f t="shared" si="351"/>
        <v>70.295770989261243</v>
      </c>
      <c r="P1922" s="31">
        <f>Assumptions!$I$15</f>
        <v>0.941864596537063</v>
      </c>
      <c r="Q1922" s="10">
        <f t="shared" si="352"/>
        <v>66.170983860389128</v>
      </c>
    </row>
    <row r="1923" spans="2:17" x14ac:dyDescent="0.25">
      <c r="B1923" s="13">
        <v>44785</v>
      </c>
      <c r="C1923" s="16">
        <v>45231</v>
      </c>
      <c r="D1923" s="14">
        <v>54.05</v>
      </c>
      <c r="E1923" s="18">
        <v>3118</v>
      </c>
      <c r="F1923" s="10">
        <f t="shared" si="342"/>
        <v>32.8949</v>
      </c>
      <c r="H1923" s="13">
        <v>44784</v>
      </c>
      <c r="I1923" s="29" t="s">
        <v>82</v>
      </c>
      <c r="J1923" s="17">
        <v>1.5579600096464989</v>
      </c>
      <c r="L1923" s="40" t="str">
        <f t="shared" si="346"/>
        <v>4478545231</v>
      </c>
      <c r="M1923" s="53">
        <f t="shared" si="350"/>
        <v>45231</v>
      </c>
      <c r="N1923" s="8">
        <f>VLOOKUP(B1923,Assumptions!$B$6:$D$2000,3,FALSE)</f>
        <v>0.70130000000000003</v>
      </c>
      <c r="O1923" s="54">
        <f t="shared" si="351"/>
        <v>70.947509115236215</v>
      </c>
      <c r="P1923" s="31">
        <f>Assumptions!$I$15</f>
        <v>0.941864596537063</v>
      </c>
      <c r="Q1923" s="10">
        <f t="shared" si="352"/>
        <v>66.784832927458368</v>
      </c>
    </row>
    <row r="1924" spans="2:17" x14ac:dyDescent="0.25">
      <c r="B1924" s="13">
        <v>44785</v>
      </c>
      <c r="C1924" s="16">
        <v>45261</v>
      </c>
      <c r="D1924" s="14">
        <v>54.363999999999997</v>
      </c>
      <c r="E1924" s="18">
        <v>3118</v>
      </c>
      <c r="F1924" s="10">
        <f t="shared" si="342"/>
        <v>32.8949</v>
      </c>
      <c r="H1924" s="13">
        <v>44784</v>
      </c>
      <c r="I1924" s="29" t="s">
        <v>83</v>
      </c>
      <c r="J1924" s="17">
        <v>1.5962408418137155</v>
      </c>
      <c r="L1924" s="40" t="str">
        <f t="shared" si="346"/>
        <v>4478545261</v>
      </c>
      <c r="M1924" s="53">
        <f t="shared" si="350"/>
        <v>45261</v>
      </c>
      <c r="N1924" s="8">
        <f>VLOOKUP(B1924,Assumptions!$B$6:$D$2000,3,FALSE)</f>
        <v>0.70130000000000003</v>
      </c>
      <c r="O1924" s="54">
        <f t="shared" si="351"/>
        <v>71.320167296870167</v>
      </c>
      <c r="P1924" s="31">
        <f>Assumptions!$I$15</f>
        <v>0.941864596537063</v>
      </c>
      <c r="Q1924" s="10">
        <f t="shared" si="352"/>
        <v>67.135826475349262</v>
      </c>
    </row>
    <row r="1925" spans="2:17" x14ac:dyDescent="0.25">
      <c r="B1925" s="13">
        <v>44785</v>
      </c>
      <c r="C1925" s="16">
        <v>45292</v>
      </c>
      <c r="D1925" s="14">
        <v>53.040999999999997</v>
      </c>
      <c r="E1925" s="18">
        <v>1305</v>
      </c>
      <c r="F1925" s="10">
        <f t="shared" ref="F1925:F1932" si="353">E1925*10000*mmbtu_gj/1000000</f>
        <v>13.767749999999999</v>
      </c>
      <c r="H1925" s="13">
        <v>44784</v>
      </c>
      <c r="I1925" s="29" t="s">
        <v>85</v>
      </c>
      <c r="J1925" s="17">
        <v>1.5703517116190797</v>
      </c>
      <c r="L1925" s="40" t="str">
        <f t="shared" si="346"/>
        <v>4478545292</v>
      </c>
      <c r="M1925" s="53">
        <f t="shared" si="350"/>
        <v>45292</v>
      </c>
      <c r="N1925" s="8">
        <f>VLOOKUP(B1925,Assumptions!$B$6:$D$2000,3,FALSE)</f>
        <v>0.70130000000000003</v>
      </c>
      <c r="O1925" s="54">
        <f t="shared" si="351"/>
        <v>69.567010336769172</v>
      </c>
      <c r="P1925" s="31">
        <f>Assumptions!$I$15</f>
        <v>0.941864596537063</v>
      </c>
      <c r="Q1925" s="10">
        <f t="shared" si="352"/>
        <v>65.484590002457594</v>
      </c>
    </row>
    <row r="1926" spans="2:17" x14ac:dyDescent="0.25">
      <c r="B1926" s="13">
        <v>44785</v>
      </c>
      <c r="C1926" s="16">
        <v>45323</v>
      </c>
      <c r="D1926" s="14">
        <v>51.226999999999997</v>
      </c>
      <c r="E1926" s="18">
        <v>1290</v>
      </c>
      <c r="F1926" s="10">
        <f t="shared" si="353"/>
        <v>13.609500000000001</v>
      </c>
      <c r="H1926" s="13">
        <v>44784</v>
      </c>
      <c r="I1926" s="29" t="s">
        <v>86</v>
      </c>
      <c r="J1926" s="17">
        <v>1.428055688446944</v>
      </c>
      <c r="L1926" s="40" t="str">
        <f t="shared" si="346"/>
        <v>4478545323</v>
      </c>
      <c r="M1926" s="53">
        <f t="shared" si="350"/>
        <v>45323</v>
      </c>
      <c r="N1926" s="8">
        <f>VLOOKUP(B1926,Assumptions!$B$6:$D$2000,3,FALSE)</f>
        <v>0.70130000000000003</v>
      </c>
      <c r="O1926" s="54">
        <f t="shared" si="351"/>
        <v>67.307558557875325</v>
      </c>
      <c r="P1926" s="31">
        <f>Assumptions!$I$15</f>
        <v>0.941864596537063</v>
      </c>
      <c r="Q1926" s="10">
        <f t="shared" si="352"/>
        <v>63.356492364334791</v>
      </c>
    </row>
    <row r="1927" spans="2:17" x14ac:dyDescent="0.25">
      <c r="B1927" s="13">
        <v>44785</v>
      </c>
      <c r="C1927" s="16">
        <v>45352</v>
      </c>
      <c r="D1927" s="14">
        <v>46.545000000000002</v>
      </c>
      <c r="E1927" s="18">
        <v>1290</v>
      </c>
      <c r="F1927" s="10">
        <f t="shared" si="353"/>
        <v>13.609500000000001</v>
      </c>
      <c r="H1927" s="13">
        <v>44784</v>
      </c>
      <c r="I1927" s="29" t="s">
        <v>87</v>
      </c>
      <c r="J1927" s="17">
        <v>1.2275837193149348</v>
      </c>
      <c r="L1927" s="40" t="str">
        <f t="shared" si="346"/>
        <v>4478545352</v>
      </c>
      <c r="M1927" s="53">
        <f t="shared" si="350"/>
        <v>45352</v>
      </c>
      <c r="N1927" s="8">
        <f>VLOOKUP(B1927,Assumptions!$B$6:$D$2000,3,FALSE)</f>
        <v>0.70130000000000003</v>
      </c>
      <c r="O1927" s="54">
        <f t="shared" si="351"/>
        <v>61.250387777722295</v>
      </c>
      <c r="P1927" s="31">
        <f>Assumptions!$I$15</f>
        <v>0.941864596537063</v>
      </c>
      <c r="Q1927" s="10">
        <f t="shared" si="352"/>
        <v>57.651457651329864</v>
      </c>
    </row>
    <row r="1928" spans="2:17" x14ac:dyDescent="0.25">
      <c r="B1928" s="13">
        <v>44785</v>
      </c>
      <c r="C1928" s="16">
        <v>45383</v>
      </c>
      <c r="D1928" s="14">
        <v>36.395000000000003</v>
      </c>
      <c r="E1928" s="18">
        <v>1303</v>
      </c>
      <c r="F1928" s="10">
        <f t="shared" si="353"/>
        <v>13.746650000000001</v>
      </c>
      <c r="H1928" s="13">
        <v>44784</v>
      </c>
      <c r="I1928" s="29" t="s">
        <v>89</v>
      </c>
      <c r="J1928" s="17">
        <v>0.99352633217801301</v>
      </c>
      <c r="L1928" s="40" t="str">
        <f t="shared" si="346"/>
        <v>4478545383</v>
      </c>
      <c r="M1928" s="53">
        <f t="shared" si="350"/>
        <v>45383</v>
      </c>
      <c r="N1928" s="8">
        <f>VLOOKUP(B1928,Assumptions!$B$6:$D$2000,3,FALSE)</f>
        <v>0.70130000000000003</v>
      </c>
      <c r="O1928" s="54">
        <f t="shared" si="351"/>
        <v>47.848138045352457</v>
      </c>
      <c r="P1928" s="31">
        <f>Assumptions!$I$15</f>
        <v>0.941864596537063</v>
      </c>
      <c r="Q1928" s="10">
        <f t="shared" si="352"/>
        <v>45.028353114462384</v>
      </c>
    </row>
    <row r="1929" spans="2:17" x14ac:dyDescent="0.25">
      <c r="B1929" s="13">
        <v>44785</v>
      </c>
      <c r="C1929" s="16">
        <v>45413</v>
      </c>
      <c r="D1929" s="14">
        <v>32.857999999999997</v>
      </c>
      <c r="E1929" s="18">
        <v>1303</v>
      </c>
      <c r="F1929" s="10">
        <f t="shared" si="353"/>
        <v>13.746650000000001</v>
      </c>
      <c r="H1929" s="13">
        <v>44784</v>
      </c>
      <c r="I1929" s="29" t="s">
        <v>90</v>
      </c>
      <c r="J1929" s="17">
        <v>0.89778693272806476</v>
      </c>
      <c r="L1929" s="40" t="str">
        <f t="shared" si="346"/>
        <v>4478545413</v>
      </c>
      <c r="M1929" s="53">
        <f t="shared" si="350"/>
        <v>45413</v>
      </c>
      <c r="N1929" s="8">
        <f>VLOOKUP(B1929,Assumptions!$B$6:$D$2000,3,FALSE)</f>
        <v>0.70130000000000003</v>
      </c>
      <c r="O1929" s="54">
        <f t="shared" si="351"/>
        <v>43.196978214827752</v>
      </c>
      <c r="P1929" s="31">
        <f>Assumptions!$I$15</f>
        <v>0.941864596537063</v>
      </c>
      <c r="Q1929" s="10">
        <f t="shared" si="352"/>
        <v>40.647590337255842</v>
      </c>
    </row>
    <row r="1930" spans="2:17" x14ac:dyDescent="0.25">
      <c r="B1930" s="13">
        <v>44785</v>
      </c>
      <c r="C1930" s="16">
        <v>45444</v>
      </c>
      <c r="D1930" s="14">
        <v>31.707999999999998</v>
      </c>
      <c r="E1930" s="18">
        <v>1303</v>
      </c>
      <c r="F1930" s="10">
        <f t="shared" si="353"/>
        <v>13.746650000000001</v>
      </c>
      <c r="H1930" s="13">
        <v>44784</v>
      </c>
      <c r="I1930" s="29" t="s">
        <v>91</v>
      </c>
      <c r="J1930" s="17">
        <v>0.89734348463038183</v>
      </c>
      <c r="L1930" s="40" t="str">
        <f t="shared" si="346"/>
        <v>4478545444</v>
      </c>
      <c r="M1930" s="53">
        <f t="shared" si="350"/>
        <v>45444</v>
      </c>
      <c r="N1930" s="8">
        <f>VLOOKUP(B1930,Assumptions!$B$6:$D$2000,3,FALSE)</f>
        <v>0.70130000000000003</v>
      </c>
      <c r="O1930" s="54">
        <f t="shared" si="351"/>
        <v>41.643253612782239</v>
      </c>
      <c r="P1930" s="31">
        <f>Assumptions!$I$15</f>
        <v>0.941864596537063</v>
      </c>
      <c r="Q1930" s="10">
        <f t="shared" si="352"/>
        <v>39.184192141820532</v>
      </c>
    </row>
    <row r="1931" spans="2:17" x14ac:dyDescent="0.25">
      <c r="B1931" s="13">
        <v>44785</v>
      </c>
      <c r="C1931" s="16">
        <v>45474</v>
      </c>
      <c r="D1931" s="14">
        <v>31.536000000000001</v>
      </c>
      <c r="E1931" s="18">
        <v>1303</v>
      </c>
      <c r="F1931" s="10">
        <f t="shared" si="353"/>
        <v>13.746650000000001</v>
      </c>
      <c r="H1931" s="13">
        <v>44784</v>
      </c>
      <c r="I1931" s="29" t="s">
        <v>113</v>
      </c>
      <c r="J1931" s="17">
        <v>0.88963427555981656</v>
      </c>
      <c r="L1931" s="40" t="str">
        <f t="shared" si="346"/>
        <v>4478545474</v>
      </c>
      <c r="M1931" s="53">
        <f t="shared" si="350"/>
        <v>45474</v>
      </c>
      <c r="N1931" s="8">
        <f>VLOOKUP(B1931,Assumptions!$B$6:$D$2000,3,FALSE)</f>
        <v>0.70130000000000003</v>
      </c>
      <c r="O1931" s="54">
        <f t="shared" si="351"/>
        <v>41.421200471217212</v>
      </c>
      <c r="P1931" s="31">
        <f>Assumptions!$I$15</f>
        <v>0.941864596537063</v>
      </c>
      <c r="Q1931" s="10">
        <f t="shared" si="352"/>
        <v>38.975048149230602</v>
      </c>
    </row>
    <row r="1932" spans="2:17" x14ac:dyDescent="0.25">
      <c r="B1932" s="13">
        <v>44785</v>
      </c>
      <c r="C1932" s="16">
        <v>45505</v>
      </c>
      <c r="D1932" s="14">
        <v>31.74</v>
      </c>
      <c r="E1932" s="18">
        <v>1303</v>
      </c>
      <c r="F1932" s="10">
        <f t="shared" si="353"/>
        <v>13.746650000000001</v>
      </c>
      <c r="H1932" s="13">
        <v>44784</v>
      </c>
      <c r="I1932" s="29" t="s">
        <v>114</v>
      </c>
      <c r="J1932" s="17">
        <v>0.9223554195514807</v>
      </c>
      <c r="L1932" s="40" t="str">
        <f t="shared" si="346"/>
        <v>4478545505</v>
      </c>
      <c r="M1932" s="53">
        <f t="shared" si="350"/>
        <v>45505</v>
      </c>
      <c r="N1932" s="8">
        <f>VLOOKUP(B1932,Assumptions!$B$6:$D$2000,3,FALSE)</f>
        <v>0.70130000000000003</v>
      </c>
      <c r="O1932" s="54">
        <f t="shared" si="351"/>
        <v>41.652698584076454</v>
      </c>
      <c r="P1932" s="31">
        <f>Assumptions!$I$15</f>
        <v>0.941864596537063</v>
      </c>
      <c r="Q1932" s="10">
        <f t="shared" si="352"/>
        <v>39.193088025897865</v>
      </c>
    </row>
    <row r="1933" spans="2:17" x14ac:dyDescent="0.25">
      <c r="B1933" s="13">
        <v>44804</v>
      </c>
      <c r="C1933" s="16">
        <v>44835</v>
      </c>
      <c r="D1933" s="14">
        <v>54.26</v>
      </c>
      <c r="E1933" s="18">
        <v>6628</v>
      </c>
      <c r="F1933" s="10">
        <v>69.925399999999996</v>
      </c>
      <c r="H1933" s="13">
        <v>44798</v>
      </c>
      <c r="I1933" s="29" t="s">
        <v>69</v>
      </c>
      <c r="J1933" s="17">
        <v>1.7022966051434374</v>
      </c>
      <c r="L1933" s="40" t="str">
        <f t="shared" si="346"/>
        <v>4480444835</v>
      </c>
      <c r="M1933" s="53">
        <f t="shared" si="350"/>
        <v>44835</v>
      </c>
      <c r="N1933" s="8">
        <f>VLOOKUP(B1933,Assumptions!$B$6:$D$2000,3,FALSE)</f>
        <v>0.69154000000000004</v>
      </c>
      <c r="O1933" s="54">
        <f t="shared" si="351"/>
        <v>72.038823981775352</v>
      </c>
      <c r="P1933" s="31">
        <f>Assumptions!$I$15</f>
        <v>0.941864596537063</v>
      </c>
      <c r="Q1933" s="10">
        <f t="shared" si="352"/>
        <v>67.812703763926152</v>
      </c>
    </row>
    <row r="1934" spans="2:17" x14ac:dyDescent="0.25">
      <c r="B1934" s="13">
        <v>44804</v>
      </c>
      <c r="C1934" s="16">
        <v>44866</v>
      </c>
      <c r="D1934" s="14">
        <v>54.225999999999999</v>
      </c>
      <c r="E1934" s="18">
        <v>7905</v>
      </c>
      <c r="F1934" s="10">
        <v>83.397750000000002</v>
      </c>
      <c r="H1934" s="13">
        <v>44798</v>
      </c>
      <c r="I1934" s="29" t="s">
        <v>70</v>
      </c>
      <c r="J1934" s="17">
        <v>1.9054480919253143</v>
      </c>
      <c r="L1934" s="40" t="str">
        <f t="shared" si="346"/>
        <v>4480444866</v>
      </c>
      <c r="M1934" s="53">
        <f t="shared" si="350"/>
        <v>44866</v>
      </c>
      <c r="N1934" s="8">
        <f>VLOOKUP(B1934,Assumptions!$B$6:$D$2000,3,FALSE)</f>
        <v>0.69154000000000004</v>
      </c>
      <c r="O1934" s="54">
        <f t="shared" si="351"/>
        <v>71.713769553788921</v>
      </c>
      <c r="P1934" s="31">
        <f>Assumptions!$I$15</f>
        <v>0.941864596537063</v>
      </c>
      <c r="Q1934" s="10">
        <f t="shared" si="352"/>
        <v>67.506546506258118</v>
      </c>
    </row>
    <row r="1935" spans="2:17" x14ac:dyDescent="0.25">
      <c r="B1935" s="13">
        <v>44804</v>
      </c>
      <c r="C1935" s="16">
        <v>44896</v>
      </c>
      <c r="D1935" s="14">
        <v>57.39</v>
      </c>
      <c r="E1935" s="18">
        <v>7651</v>
      </c>
      <c r="F1935" s="10">
        <v>80.718050000000005</v>
      </c>
      <c r="H1935" s="13">
        <v>44798</v>
      </c>
      <c r="I1935" s="29" t="s">
        <v>71</v>
      </c>
      <c r="J1935" s="17">
        <v>1.9869608936967582</v>
      </c>
      <c r="L1935" s="40" t="str">
        <f t="shared" si="346"/>
        <v>4480444896</v>
      </c>
      <c r="M1935" s="53">
        <f t="shared" si="350"/>
        <v>44896</v>
      </c>
      <c r="N1935" s="8">
        <f>VLOOKUP(B1935,Assumptions!$B$6:$D$2000,3,FALSE)</f>
        <v>0.69154000000000004</v>
      </c>
      <c r="O1935" s="54">
        <f t="shared" si="351"/>
        <v>75.938816280640268</v>
      </c>
      <c r="P1935" s="31">
        <f>Assumptions!$I$15</f>
        <v>0.941864596537063</v>
      </c>
      <c r="Q1935" s="10">
        <f t="shared" si="352"/>
        <v>71.485968436994199</v>
      </c>
    </row>
    <row r="1936" spans="2:17" x14ac:dyDescent="0.25">
      <c r="B1936" s="13">
        <v>44804</v>
      </c>
      <c r="C1936" s="16">
        <v>44927</v>
      </c>
      <c r="D1936" s="14">
        <v>57.566000000000003</v>
      </c>
      <c r="E1936" s="18">
        <v>4590</v>
      </c>
      <c r="F1936" s="10">
        <v>48.424500000000002</v>
      </c>
      <c r="H1936" s="13">
        <v>44798</v>
      </c>
      <c r="I1936" s="29" t="s">
        <v>72</v>
      </c>
      <c r="J1936" s="17">
        <v>1.9032925245445185</v>
      </c>
      <c r="L1936" s="40" t="str">
        <f t="shared" si="346"/>
        <v>4480444927</v>
      </c>
      <c r="M1936" s="53">
        <f t="shared" si="350"/>
        <v>44927</v>
      </c>
      <c r="N1936" s="8">
        <f>VLOOKUP(B1936,Assumptions!$B$6:$D$2000,3,FALSE)</f>
        <v>0.69154000000000004</v>
      </c>
      <c r="O1936" s="54">
        <f t="shared" si="351"/>
        <v>76.294733733852723</v>
      </c>
      <c r="P1936" s="31">
        <f>Assumptions!$I$15</f>
        <v>0.941864596537063</v>
      </c>
      <c r="Q1936" s="10">
        <f t="shared" si="352"/>
        <v>71.821194485464659</v>
      </c>
    </row>
    <row r="1937" spans="2:17" x14ac:dyDescent="0.25">
      <c r="B1937" s="13">
        <v>44804</v>
      </c>
      <c r="C1937" s="16">
        <v>44958</v>
      </c>
      <c r="D1937" s="14">
        <v>54.262999999999998</v>
      </c>
      <c r="E1937" s="18">
        <v>3713</v>
      </c>
      <c r="F1937" s="10">
        <v>39.172150000000002</v>
      </c>
      <c r="H1937" s="13">
        <v>44798</v>
      </c>
      <c r="I1937" s="29" t="s">
        <v>73</v>
      </c>
      <c r="J1937" s="17">
        <v>1.7516467376970735</v>
      </c>
      <c r="L1937" s="40" t="str">
        <f t="shared" si="346"/>
        <v>4480444958</v>
      </c>
      <c r="M1937" s="53">
        <f t="shared" si="350"/>
        <v>44958</v>
      </c>
      <c r="N1937" s="8">
        <f>VLOOKUP(B1937,Assumptions!$B$6:$D$2000,3,FALSE)</f>
        <v>0.69154000000000004</v>
      </c>
      <c r="O1937" s="54">
        <f t="shared" si="351"/>
        <v>71.975293636556927</v>
      </c>
      <c r="P1937" s="31">
        <f>Assumptions!$I$15</f>
        <v>0.941864596537063</v>
      </c>
      <c r="Q1937" s="10">
        <f t="shared" si="352"/>
        <v>67.752866780959138</v>
      </c>
    </row>
    <row r="1938" spans="2:17" x14ac:dyDescent="0.25">
      <c r="B1938" s="13">
        <v>44804</v>
      </c>
      <c r="C1938" s="16">
        <v>44986</v>
      </c>
      <c r="D1938" s="14">
        <v>49.898000000000003</v>
      </c>
      <c r="E1938" s="18">
        <v>4001</v>
      </c>
      <c r="F1938" s="10">
        <v>42.210549999999998</v>
      </c>
      <c r="H1938" s="13">
        <v>44798</v>
      </c>
      <c r="I1938" s="29" t="s">
        <v>74</v>
      </c>
      <c r="J1938" s="17">
        <v>1.5479038297846199</v>
      </c>
      <c r="L1938" s="40" t="str">
        <f t="shared" si="346"/>
        <v>4480444986</v>
      </c>
      <c r="M1938" s="53">
        <f t="shared" si="350"/>
        <v>44986</v>
      </c>
      <c r="N1938" s="8">
        <f>VLOOKUP(B1938,Assumptions!$B$6:$D$2000,3,FALSE)</f>
        <v>0.69154000000000004</v>
      </c>
      <c r="O1938" s="54">
        <f t="shared" si="351"/>
        <v>66.271618478841674</v>
      </c>
      <c r="P1938" s="31">
        <f>Assumptions!$I$15</f>
        <v>0.941864596537063</v>
      </c>
      <c r="Q1938" s="10">
        <f t="shared" si="352"/>
        <v>62.380777079759191</v>
      </c>
    </row>
    <row r="1939" spans="2:17" x14ac:dyDescent="0.25">
      <c r="B1939" s="13">
        <v>44804</v>
      </c>
      <c r="C1939" s="16">
        <v>45017</v>
      </c>
      <c r="D1939" s="14">
        <v>47.061999999999998</v>
      </c>
      <c r="E1939" s="18">
        <v>2647</v>
      </c>
      <c r="F1939" s="10">
        <v>27.925850000000001</v>
      </c>
      <c r="H1939" s="13">
        <v>44798</v>
      </c>
      <c r="I1939" s="29" t="s">
        <v>75</v>
      </c>
      <c r="J1939" s="17">
        <v>1.4392241067618612</v>
      </c>
      <c r="L1939" s="40" t="str">
        <f t="shared" si="346"/>
        <v>4480445017</v>
      </c>
      <c r="M1939" s="53">
        <f t="shared" si="350"/>
        <v>45017</v>
      </c>
      <c r="N1939" s="8">
        <f>VLOOKUP(B1939,Assumptions!$B$6:$D$2000,3,FALSE)</f>
        <v>0.69154000000000004</v>
      </c>
      <c r="O1939" s="54">
        <f t="shared" si="351"/>
        <v>62.533385400066834</v>
      </c>
      <c r="P1939" s="31">
        <f>Assumptions!$I$15</f>
        <v>0.941864596537063</v>
      </c>
      <c r="Q1939" s="10">
        <f t="shared" si="352"/>
        <v>58.859867689257413</v>
      </c>
    </row>
    <row r="1940" spans="2:17" x14ac:dyDescent="0.25">
      <c r="B1940" s="13">
        <v>44804</v>
      </c>
      <c r="C1940" s="16">
        <v>45047</v>
      </c>
      <c r="D1940" s="14">
        <v>42.530999999999999</v>
      </c>
      <c r="E1940" s="18">
        <v>2603</v>
      </c>
      <c r="F1940" s="10">
        <v>27.461649999999999</v>
      </c>
      <c r="H1940" s="13">
        <v>44798</v>
      </c>
      <c r="I1940" s="29" t="s">
        <v>76</v>
      </c>
      <c r="J1940" s="17">
        <v>1.3907897397300562</v>
      </c>
      <c r="L1940" s="40" t="str">
        <f t="shared" si="346"/>
        <v>4480445047</v>
      </c>
      <c r="M1940" s="53">
        <f t="shared" si="350"/>
        <v>45047</v>
      </c>
      <c r="N1940" s="8">
        <f>VLOOKUP(B1940,Assumptions!$B$6:$D$2000,3,FALSE)</f>
        <v>0.69154000000000004</v>
      </c>
      <c r="O1940" s="54">
        <f t="shared" si="351"/>
        <v>56.389304974898316</v>
      </c>
      <c r="P1940" s="31">
        <f>Assumptions!$I$15</f>
        <v>0.941864596537063</v>
      </c>
      <c r="Q1940" s="10">
        <f t="shared" si="352"/>
        <v>53.072975858514802</v>
      </c>
    </row>
    <row r="1941" spans="2:17" x14ac:dyDescent="0.25">
      <c r="B1941" s="13">
        <v>44804</v>
      </c>
      <c r="C1941" s="16">
        <v>45078</v>
      </c>
      <c r="D1941" s="14">
        <v>42.231999999999999</v>
      </c>
      <c r="E1941" s="18">
        <v>2899</v>
      </c>
      <c r="F1941" s="10">
        <v>30.58445</v>
      </c>
      <c r="H1941" s="13">
        <v>44798</v>
      </c>
      <c r="I1941" s="29" t="s">
        <v>77</v>
      </c>
      <c r="J1941" s="17">
        <v>1.3477756758952679</v>
      </c>
      <c r="L1941" s="40" t="str">
        <f t="shared" si="346"/>
        <v>4480445078</v>
      </c>
      <c r="M1941" s="53">
        <f t="shared" si="350"/>
        <v>45078</v>
      </c>
      <c r="N1941" s="8">
        <f>VLOOKUP(B1941,Assumptions!$B$6:$D$2000,3,FALSE)</f>
        <v>0.69154000000000004</v>
      </c>
      <c r="O1941" s="54">
        <f t="shared" si="351"/>
        <v>56.038434891046428</v>
      </c>
      <c r="P1941" s="31">
        <f>Assumptions!$I$15</f>
        <v>0.941864596537063</v>
      </c>
      <c r="Q1941" s="10">
        <f t="shared" si="352"/>
        <v>52.742503748550718</v>
      </c>
    </row>
    <row r="1942" spans="2:17" x14ac:dyDescent="0.25">
      <c r="B1942" s="13">
        <v>44804</v>
      </c>
      <c r="C1942" s="16">
        <v>45108</v>
      </c>
      <c r="D1942" s="14">
        <v>44.405000000000001</v>
      </c>
      <c r="E1942" s="18">
        <v>3000</v>
      </c>
      <c r="F1942" s="10">
        <v>31.649999999999995</v>
      </c>
      <c r="H1942" s="13">
        <v>44798</v>
      </c>
      <c r="I1942" s="29" t="s">
        <v>78</v>
      </c>
      <c r="J1942" s="17">
        <v>1.3474781631130577</v>
      </c>
      <c r="L1942" s="40" t="str">
        <f t="shared" si="346"/>
        <v>4480445108</v>
      </c>
      <c r="M1942" s="53">
        <f t="shared" si="350"/>
        <v>45108</v>
      </c>
      <c r="N1942" s="8">
        <f>VLOOKUP(B1942,Assumptions!$B$6:$D$2000,3,FALSE)</f>
        <v>0.69154000000000004</v>
      </c>
      <c r="O1942" s="54">
        <f t="shared" si="351"/>
        <v>59.017290260869714</v>
      </c>
      <c r="P1942" s="31">
        <f>Assumptions!$I$15</f>
        <v>0.941864596537063</v>
      </c>
      <c r="Q1942" s="10">
        <f t="shared" si="352"/>
        <v>55.54818215959159</v>
      </c>
    </row>
    <row r="1943" spans="2:17" x14ac:dyDescent="0.25">
      <c r="B1943" s="13">
        <v>44804</v>
      </c>
      <c r="C1943" s="16">
        <v>45139</v>
      </c>
      <c r="D1943" s="14">
        <v>44.316000000000003</v>
      </c>
      <c r="E1943" s="18">
        <v>2768</v>
      </c>
      <c r="F1943" s="10">
        <v>29.202400000000001</v>
      </c>
      <c r="H1943" s="13">
        <v>44798</v>
      </c>
      <c r="I1943" s="29" t="s">
        <v>79</v>
      </c>
      <c r="J1943" s="17">
        <v>1.3748391303681846</v>
      </c>
      <c r="L1943" s="40" t="str">
        <f t="shared" si="346"/>
        <v>4480445139</v>
      </c>
      <c r="M1943" s="53">
        <f t="shared" si="350"/>
        <v>45139</v>
      </c>
      <c r="N1943" s="8">
        <f>VLOOKUP(B1943,Assumptions!$B$6:$D$2000,3,FALSE)</f>
        <v>0.69154000000000004</v>
      </c>
      <c r="O1943" s="54">
        <f t="shared" si="351"/>
        <v>58.857798755400665</v>
      </c>
      <c r="P1943" s="31">
        <f>Assumptions!$I$15</f>
        <v>0.941864596537063</v>
      </c>
      <c r="Q1943" s="10">
        <f t="shared" si="352"/>
        <v>55.397962757141897</v>
      </c>
    </row>
    <row r="1944" spans="2:17" x14ac:dyDescent="0.25">
      <c r="B1944" s="13">
        <v>44804</v>
      </c>
      <c r="C1944" s="16">
        <v>45170</v>
      </c>
      <c r="D1944" s="14">
        <v>44.695</v>
      </c>
      <c r="E1944" s="18">
        <v>2639</v>
      </c>
      <c r="F1944" s="10">
        <v>27.841449999999998</v>
      </c>
      <c r="H1944" s="13">
        <v>44798</v>
      </c>
      <c r="I1944" s="29" t="s">
        <v>80</v>
      </c>
      <c r="J1944" s="17">
        <v>1.4412116320015589</v>
      </c>
      <c r="L1944" s="40" t="str">
        <f t="shared" si="346"/>
        <v>4480445170</v>
      </c>
      <c r="M1944" s="53">
        <f t="shared" si="350"/>
        <v>45170</v>
      </c>
      <c r="N1944" s="8">
        <f>VLOOKUP(B1944,Assumptions!$B$6:$D$2000,3,FALSE)</f>
        <v>0.69154000000000004</v>
      </c>
      <c r="O1944" s="54">
        <f t="shared" si="351"/>
        <v>59.286305251536874</v>
      </c>
      <c r="P1944" s="31">
        <f>Assumptions!$I$15</f>
        <v>0.941864596537063</v>
      </c>
      <c r="Q1944" s="10">
        <f t="shared" si="352"/>
        <v>55.801557855238734</v>
      </c>
    </row>
    <row r="1945" spans="2:17" x14ac:dyDescent="0.25">
      <c r="B1945" s="13">
        <v>44804</v>
      </c>
      <c r="C1945" s="16">
        <v>45200</v>
      </c>
      <c r="D1945" s="14">
        <v>45.502000000000002</v>
      </c>
      <c r="E1945" s="18">
        <v>3064</v>
      </c>
      <c r="F1945" s="10">
        <v>32.325199999999995</v>
      </c>
      <c r="H1945" s="13">
        <v>44798</v>
      </c>
      <c r="I1945" s="29" t="s">
        <v>81</v>
      </c>
      <c r="J1945" s="17">
        <v>1.7650438647254565</v>
      </c>
      <c r="L1945" s="40" t="str">
        <f t="shared" si="346"/>
        <v>4480445200</v>
      </c>
      <c r="M1945" s="53">
        <f t="shared" si="350"/>
        <v>45200</v>
      </c>
      <c r="N1945" s="8">
        <f>VLOOKUP(B1945,Assumptions!$B$6:$D$2000,3,FALSE)</f>
        <v>0.69154000000000004</v>
      </c>
      <c r="O1945" s="54">
        <f t="shared" si="351"/>
        <v>59.948564739531875</v>
      </c>
      <c r="P1945" s="31">
        <f>Assumptions!$I$15</f>
        <v>0.941864596537063</v>
      </c>
      <c r="Q1945" s="10">
        <f t="shared" si="352"/>
        <v>56.425316620701992</v>
      </c>
    </row>
    <row r="1946" spans="2:17" x14ac:dyDescent="0.25">
      <c r="B1946" s="13">
        <v>44804</v>
      </c>
      <c r="C1946" s="16">
        <v>45231</v>
      </c>
      <c r="D1946" s="14">
        <v>46.701000000000001</v>
      </c>
      <c r="E1946" s="18">
        <v>2928</v>
      </c>
      <c r="F1946" s="10">
        <v>30.8904</v>
      </c>
      <c r="H1946" s="13">
        <v>44798</v>
      </c>
      <c r="I1946" s="29" t="s">
        <v>82</v>
      </c>
      <c r="J1946" s="17">
        <v>1.8597531270799852</v>
      </c>
      <c r="L1946" s="40" t="str">
        <f t="shared" si="346"/>
        <v>4480445231</v>
      </c>
      <c r="M1946" s="53">
        <f t="shared" si="350"/>
        <v>45231</v>
      </c>
      <c r="N1946" s="8">
        <f>VLOOKUP(B1946,Assumptions!$B$6:$D$2000,3,FALSE)</f>
        <v>0.69154000000000004</v>
      </c>
      <c r="O1946" s="54">
        <f t="shared" si="351"/>
        <v>61.462173610077244</v>
      </c>
      <c r="P1946" s="31">
        <f>Assumptions!$I$15</f>
        <v>0.941864596537063</v>
      </c>
      <c r="Q1946" s="10">
        <f t="shared" si="352"/>
        <v>57.850931228873122</v>
      </c>
    </row>
    <row r="1947" spans="2:17" x14ac:dyDescent="0.25">
      <c r="B1947" s="13">
        <v>44804</v>
      </c>
      <c r="C1947" s="16">
        <v>45261</v>
      </c>
      <c r="D1947" s="14">
        <v>47.646999999999998</v>
      </c>
      <c r="E1947" s="18">
        <v>2948</v>
      </c>
      <c r="F1947" s="10">
        <v>31.101400000000002</v>
      </c>
      <c r="H1947" s="13">
        <v>44798</v>
      </c>
      <c r="I1947" s="29" t="s">
        <v>83</v>
      </c>
      <c r="J1947" s="17">
        <v>1.8963064942163097</v>
      </c>
      <c r="L1947" s="40" t="str">
        <f t="shared" si="346"/>
        <v>4480445261</v>
      </c>
      <c r="M1947" s="53">
        <f t="shared" si="350"/>
        <v>45261</v>
      </c>
      <c r="N1947" s="8">
        <f>VLOOKUP(B1947,Assumptions!$B$6:$D$2000,3,FALSE)</f>
        <v>0.69154000000000004</v>
      </c>
      <c r="O1947" s="54">
        <f t="shared" si="351"/>
        <v>62.70871715505443</v>
      </c>
      <c r="P1947" s="31">
        <f>Assumptions!$I$15</f>
        <v>0.941864596537063</v>
      </c>
      <c r="Q1947" s="10">
        <f t="shared" si="352"/>
        <v>59.025006461928939</v>
      </c>
    </row>
    <row r="1948" spans="2:17" x14ac:dyDescent="0.25">
      <c r="B1948" s="13">
        <v>44804</v>
      </c>
      <c r="C1948" s="16">
        <v>45292</v>
      </c>
      <c r="D1948" s="14">
        <v>45.466000000000001</v>
      </c>
      <c r="E1948" s="18">
        <v>1348</v>
      </c>
      <c r="F1948" s="10">
        <v>14.221399999999999</v>
      </c>
      <c r="H1948" s="13">
        <v>44798</v>
      </c>
      <c r="I1948" s="29" t="s">
        <v>85</v>
      </c>
      <c r="J1948" s="17">
        <v>1.8677886405756245</v>
      </c>
      <c r="L1948" s="40" t="str">
        <f t="shared" si="346"/>
        <v>4480445292</v>
      </c>
      <c r="M1948" s="53">
        <f t="shared" si="350"/>
        <v>45292</v>
      </c>
      <c r="N1948" s="8">
        <f>VLOOKUP(B1948,Assumptions!$B$6:$D$2000,3,FALSE)</f>
        <v>0.69154000000000004</v>
      </c>
      <c r="O1948" s="54">
        <f t="shared" si="351"/>
        <v>59.758392607945936</v>
      </c>
      <c r="P1948" s="31">
        <f>Assumptions!$I$15</f>
        <v>0.941864596537063</v>
      </c>
      <c r="Q1948" s="10">
        <f t="shared" si="352"/>
        <v>56.246200222713206</v>
      </c>
    </row>
    <row r="1949" spans="2:17" x14ac:dyDescent="0.25">
      <c r="B1949" s="13">
        <v>44804</v>
      </c>
      <c r="C1949" s="16">
        <v>45323</v>
      </c>
      <c r="D1949" s="14">
        <v>43.680999999999997</v>
      </c>
      <c r="E1949" s="18">
        <v>1348</v>
      </c>
      <c r="F1949" s="10">
        <v>14.221399999999999</v>
      </c>
      <c r="H1949" s="13">
        <v>44798</v>
      </c>
      <c r="I1949" s="29" t="s">
        <v>86</v>
      </c>
      <c r="J1949" s="17">
        <v>1.7212865325253655</v>
      </c>
      <c r="L1949" s="40" t="str">
        <f t="shared" ref="L1949:L1980" si="354">B1949&amp;M1949</f>
        <v>4480445323</v>
      </c>
      <c r="M1949" s="53">
        <f t="shared" si="350"/>
        <v>45323</v>
      </c>
      <c r="N1949" s="8">
        <f>VLOOKUP(B1949,Assumptions!$B$6:$D$2000,3,FALSE)</f>
        <v>0.69154000000000004</v>
      </c>
      <c r="O1949" s="54">
        <f t="shared" si="351"/>
        <v>57.512566523310952</v>
      </c>
      <c r="P1949" s="31">
        <f>Assumptions!$I$15</f>
        <v>0.941864596537063</v>
      </c>
      <c r="Q1949" s="10">
        <f t="shared" si="352"/>
        <v>54.130936143616069</v>
      </c>
    </row>
    <row r="1950" spans="2:17" x14ac:dyDescent="0.25">
      <c r="B1950" s="13">
        <v>44804</v>
      </c>
      <c r="C1950" s="16">
        <v>45352</v>
      </c>
      <c r="D1950" s="14">
        <v>38.567999999999998</v>
      </c>
      <c r="E1950" s="18">
        <v>1348</v>
      </c>
      <c r="F1950" s="10">
        <v>14.221399999999999</v>
      </c>
      <c r="H1950" s="13">
        <v>44798</v>
      </c>
      <c r="I1950" s="29" t="s">
        <v>87</v>
      </c>
      <c r="J1950" s="17">
        <v>1.4801803356231173</v>
      </c>
      <c r="L1950" s="40" t="str">
        <f t="shared" si="354"/>
        <v>4480445352</v>
      </c>
      <c r="M1950" s="53">
        <f t="shared" si="350"/>
        <v>45352</v>
      </c>
      <c r="N1950" s="8">
        <f>VLOOKUP(B1950,Assumptions!$B$6:$D$2000,3,FALSE)</f>
        <v>0.69154000000000004</v>
      </c>
      <c r="O1950" s="54">
        <f t="shared" si="351"/>
        <v>50.83484893922018</v>
      </c>
      <c r="P1950" s="31">
        <f>Assumptions!$I$15</f>
        <v>0.941864596537063</v>
      </c>
      <c r="Q1950" s="10">
        <f t="shared" si="352"/>
        <v>47.841430365487959</v>
      </c>
    </row>
    <row r="1951" spans="2:17" x14ac:dyDescent="0.25">
      <c r="B1951" s="13">
        <v>44804</v>
      </c>
      <c r="C1951" s="16">
        <v>45383</v>
      </c>
      <c r="D1951" s="14">
        <v>32.002000000000002</v>
      </c>
      <c r="E1951" s="18">
        <v>1346</v>
      </c>
      <c r="F1951" s="10">
        <v>14.2003</v>
      </c>
      <c r="H1951" s="13">
        <v>44798</v>
      </c>
      <c r="I1951" s="29" t="s">
        <v>89</v>
      </c>
      <c r="J1951" s="17">
        <v>1.271172146667547</v>
      </c>
      <c r="L1951" s="40" t="str">
        <f t="shared" si="354"/>
        <v>4480445383</v>
      </c>
      <c r="M1951" s="53">
        <f t="shared" si="350"/>
        <v>45383</v>
      </c>
      <c r="N1951" s="8">
        <f>VLOOKUP(B1951,Assumptions!$B$6:$D$2000,3,FALSE)</f>
        <v>0.69154000000000004</v>
      </c>
      <c r="O1951" s="54">
        <f t="shared" si="351"/>
        <v>42.121564595554723</v>
      </c>
      <c r="P1951" s="31">
        <f>Assumptions!$I$15</f>
        <v>0.941864596537063</v>
      </c>
      <c r="Q1951" s="10">
        <f t="shared" si="352"/>
        <v>39.634696322628784</v>
      </c>
    </row>
    <row r="1952" spans="2:17" x14ac:dyDescent="0.25">
      <c r="B1952" s="13">
        <v>44804</v>
      </c>
      <c r="C1952" s="16">
        <v>45413</v>
      </c>
      <c r="D1952" s="14">
        <v>27.425999999999998</v>
      </c>
      <c r="E1952" s="18">
        <v>1346</v>
      </c>
      <c r="F1952" s="10">
        <v>14.2003</v>
      </c>
      <c r="H1952" s="13">
        <v>44798</v>
      </c>
      <c r="I1952" s="29" t="s">
        <v>90</v>
      </c>
      <c r="J1952" s="17">
        <v>1.0579613041832392</v>
      </c>
      <c r="L1952" s="40" t="str">
        <f t="shared" si="354"/>
        <v>4480445413</v>
      </c>
      <c r="M1952" s="53">
        <f t="shared" si="350"/>
        <v>45413</v>
      </c>
      <c r="N1952" s="8">
        <f>VLOOKUP(B1952,Assumptions!$B$6:$D$2000,3,FALSE)</f>
        <v>0.69154000000000004</v>
      </c>
      <c r="O1952" s="54">
        <f t="shared" si="351"/>
        <v>36.141657181665913</v>
      </c>
      <c r="P1952" s="31">
        <f>Assumptions!$I$15</f>
        <v>0.941864596537063</v>
      </c>
      <c r="Q1952" s="10">
        <f t="shared" si="352"/>
        <v>34.002433238917412</v>
      </c>
    </row>
    <row r="1953" spans="2:18" x14ac:dyDescent="0.25">
      <c r="B1953" s="13">
        <v>44804</v>
      </c>
      <c r="C1953" s="16">
        <v>45444</v>
      </c>
      <c r="D1953" s="14">
        <v>24.463000000000001</v>
      </c>
      <c r="E1953" s="18">
        <v>1346</v>
      </c>
      <c r="F1953" s="10">
        <v>14.2003</v>
      </c>
      <c r="H1953" s="13">
        <v>44798</v>
      </c>
      <c r="I1953" s="29" t="s">
        <v>91</v>
      </c>
      <c r="J1953" s="17">
        <v>1.0200005068686464</v>
      </c>
      <c r="L1953" s="40" t="str">
        <f t="shared" si="354"/>
        <v>4480445444</v>
      </c>
      <c r="M1953" s="53">
        <f t="shared" si="350"/>
        <v>45444</v>
      </c>
      <c r="N1953" s="8">
        <f>VLOOKUP(B1953,Assumptions!$B$6:$D$2000,3,FALSE)</f>
        <v>0.69154000000000004</v>
      </c>
      <c r="O1953" s="54">
        <f t="shared" si="351"/>
        <v>32.132418370773209</v>
      </c>
      <c r="P1953" s="31">
        <f>Assumptions!$I$15</f>
        <v>0.941864596537063</v>
      </c>
      <c r="Q1953" s="10">
        <f t="shared" si="352"/>
        <v>30.226273143875218</v>
      </c>
    </row>
    <row r="1954" spans="2:18" x14ac:dyDescent="0.25">
      <c r="B1954" s="13">
        <v>44804</v>
      </c>
      <c r="C1954" s="16">
        <v>45474</v>
      </c>
      <c r="D1954" s="14">
        <v>24.408000000000001</v>
      </c>
      <c r="E1954" s="18">
        <v>1346</v>
      </c>
      <c r="F1954" s="10">
        <v>14.2003</v>
      </c>
      <c r="H1954" s="13">
        <v>44798</v>
      </c>
      <c r="I1954" s="29" t="s">
        <v>113</v>
      </c>
      <c r="J1954" s="17">
        <v>1.0217176220797124</v>
      </c>
      <c r="L1954" s="40" t="str">
        <f t="shared" si="354"/>
        <v>4480445474</v>
      </c>
      <c r="M1954" s="53">
        <f t="shared" si="350"/>
        <v>45474</v>
      </c>
      <c r="N1954" s="8">
        <f>VLOOKUP(B1954,Assumptions!$B$6:$D$2000,3,FALSE)</f>
        <v>0.69154000000000004</v>
      </c>
      <c r="O1954" s="54">
        <f t="shared" si="351"/>
        <v>32.054678400882445</v>
      </c>
      <c r="P1954" s="31">
        <f>Assumptions!$I$15</f>
        <v>0.941864596537063</v>
      </c>
      <c r="Q1954" s="10">
        <f t="shared" si="352"/>
        <v>30.153052618499252</v>
      </c>
    </row>
    <row r="1955" spans="2:18" x14ac:dyDescent="0.25">
      <c r="B1955" s="13">
        <v>44804</v>
      </c>
      <c r="C1955" s="16">
        <v>45505</v>
      </c>
      <c r="D1955" s="14">
        <v>26.062000000000001</v>
      </c>
      <c r="E1955" s="18">
        <v>1346</v>
      </c>
      <c r="F1955" s="10">
        <v>14.2003</v>
      </c>
      <c r="H1955" s="13">
        <v>44798</v>
      </c>
      <c r="I1955" s="29" t="s">
        <v>114</v>
      </c>
      <c r="J1955" s="17">
        <v>1.0882760298282754</v>
      </c>
      <c r="L1955" s="40" t="str">
        <f t="shared" si="354"/>
        <v>4480445505</v>
      </c>
      <c r="M1955" s="53">
        <f t="shared" si="350"/>
        <v>45505</v>
      </c>
      <c r="N1955" s="8">
        <f>VLOOKUP(B1955,Assumptions!$B$6:$D$2000,3,FALSE)</f>
        <v>0.69154000000000004</v>
      </c>
      <c r="O1955" s="54">
        <f t="shared" si="351"/>
        <v>34.230523577875879</v>
      </c>
      <c r="P1955" s="31">
        <f>Assumptions!$I$15</f>
        <v>0.941864596537063</v>
      </c>
      <c r="Q1955" s="10">
        <f t="shared" si="352"/>
        <v>32.202404158255284</v>
      </c>
    </row>
    <row r="1956" spans="2:18" x14ac:dyDescent="0.25">
      <c r="B1956" s="13">
        <v>44804</v>
      </c>
      <c r="C1956" s="16">
        <v>45536</v>
      </c>
      <c r="D1956" s="14">
        <v>27.353999999999999</v>
      </c>
      <c r="E1956" s="18">
        <v>1346</v>
      </c>
      <c r="F1956" s="10">
        <v>14.2003</v>
      </c>
      <c r="H1956" s="13">
        <v>44798</v>
      </c>
      <c r="I1956" s="29" t="s">
        <v>115</v>
      </c>
      <c r="J1956" s="17">
        <v>1.1785169001895386</v>
      </c>
      <c r="L1956" s="40" t="str">
        <f t="shared" si="354"/>
        <v>4480445536</v>
      </c>
      <c r="M1956" s="53">
        <f t="shared" si="350"/>
        <v>45536</v>
      </c>
      <c r="N1956" s="8">
        <f>VLOOKUP(B1956,Assumptions!$B$6:$D$2000,3,FALSE)</f>
        <v>0.69154000000000004</v>
      </c>
      <c r="O1956" s="54">
        <f t="shared" si="351"/>
        <v>35.877728627117222</v>
      </c>
      <c r="P1956" s="31">
        <f>Assumptions!$I$15</f>
        <v>0.941864596537063</v>
      </c>
      <c r="Q1956" s="10">
        <f t="shared" si="352"/>
        <v>33.753848277372796</v>
      </c>
    </row>
    <row r="1957" spans="2:18" ht="14.4" x14ac:dyDescent="0.3">
      <c r="B1957" s="13">
        <v>44819</v>
      </c>
      <c r="C1957" s="16">
        <v>44835</v>
      </c>
      <c r="D1957" s="37">
        <v>53.508000000000003</v>
      </c>
      <c r="E1957" s="48">
        <v>6735</v>
      </c>
      <c r="F1957" s="10">
        <f t="shared" ref="F1957:F1964" si="355">E1957*10000*mmbtu_gj/1000000</f>
        <v>71.054249999999996</v>
      </c>
      <c r="H1957" s="13">
        <v>44812</v>
      </c>
      <c r="I1957" s="29" t="s">
        <v>69</v>
      </c>
      <c r="J1957" s="17">
        <v>1.4343859651668684</v>
      </c>
      <c r="L1957" s="40" t="str">
        <f t="shared" si="354"/>
        <v>4481944835</v>
      </c>
      <c r="M1957" s="53">
        <f t="shared" si="350"/>
        <v>44835</v>
      </c>
      <c r="N1957" s="8">
        <f>VLOOKUP(B1957,Assumptions!$B$6:$D$2000,3,FALSE)</f>
        <v>0.68033999999999994</v>
      </c>
      <c r="O1957" s="54">
        <f t="shared" si="351"/>
        <v>72.550306997091283</v>
      </c>
      <c r="P1957" s="31">
        <f>Assumptions!$I$15</f>
        <v>0.941864596537063</v>
      </c>
      <c r="Q1957" s="10">
        <f t="shared" si="352"/>
        <v>68.294451507782242</v>
      </c>
      <c r="R1957"/>
    </row>
    <row r="1958" spans="2:18" ht="14.4" x14ac:dyDescent="0.3">
      <c r="B1958" s="13">
        <v>44819</v>
      </c>
      <c r="C1958" s="16">
        <v>44866</v>
      </c>
      <c r="D1958" s="37">
        <v>44.783999999999999</v>
      </c>
      <c r="E1958" s="49">
        <v>7231</v>
      </c>
      <c r="F1958" s="10">
        <f t="shared" si="355"/>
        <v>76.287049999999994</v>
      </c>
      <c r="H1958" s="13">
        <v>44812</v>
      </c>
      <c r="I1958" s="29" t="s">
        <v>70</v>
      </c>
      <c r="J1958" s="17">
        <v>1.6523018422650004</v>
      </c>
      <c r="L1958" s="40" t="str">
        <f t="shared" si="354"/>
        <v>4481944866</v>
      </c>
      <c r="M1958" s="53">
        <f t="shared" si="350"/>
        <v>44866</v>
      </c>
      <c r="N1958" s="8">
        <f>VLOOKUP(B1958,Assumptions!$B$6:$D$2000,3,FALSE)</f>
        <v>0.68033999999999994</v>
      </c>
      <c r="O1958" s="54">
        <f t="shared" si="351"/>
        <v>60.092198335924046</v>
      </c>
      <c r="P1958" s="31">
        <f>Assumptions!$I$15</f>
        <v>0.941864596537063</v>
      </c>
      <c r="Q1958" s="10">
        <f t="shared" si="352"/>
        <v>56.56060002001707</v>
      </c>
      <c r="R1958"/>
    </row>
    <row r="1959" spans="2:18" x14ac:dyDescent="0.25">
      <c r="B1959" s="13">
        <v>44819</v>
      </c>
      <c r="C1959" s="16">
        <v>44896</v>
      </c>
      <c r="D1959" s="37">
        <v>47.856999999999999</v>
      </c>
      <c r="E1959" s="49">
        <v>7759</v>
      </c>
      <c r="F1959" s="10">
        <f t="shared" si="355"/>
        <v>81.85745</v>
      </c>
      <c r="H1959" s="13">
        <v>44812</v>
      </c>
      <c r="I1959" s="29" t="s">
        <v>71</v>
      </c>
      <c r="J1959" s="17">
        <v>1.7246802519268725</v>
      </c>
      <c r="L1959" s="40" t="str">
        <f t="shared" si="354"/>
        <v>4481944896</v>
      </c>
      <c r="M1959" s="53">
        <f t="shared" si="350"/>
        <v>44896</v>
      </c>
      <c r="N1959" s="8">
        <f>VLOOKUP(B1959,Assumptions!$B$6:$D$2000,3,FALSE)</f>
        <v>0.68033999999999994</v>
      </c>
      <c r="O1959" s="54">
        <f t="shared" si="351"/>
        <v>64.272742006572869</v>
      </c>
      <c r="P1959" s="31">
        <f>Assumptions!$I$15</f>
        <v>0.941864596537063</v>
      </c>
      <c r="Q1959" s="10">
        <f t="shared" si="352"/>
        <v>60.498106097678303</v>
      </c>
    </row>
    <row r="1960" spans="2:18" x14ac:dyDescent="0.25">
      <c r="B1960" s="13">
        <v>44819</v>
      </c>
      <c r="C1960" s="16">
        <v>44927</v>
      </c>
      <c r="D1960" s="37">
        <v>51.508000000000003</v>
      </c>
      <c r="E1960" s="49">
        <v>5266</v>
      </c>
      <c r="F1960" s="10">
        <f t="shared" si="355"/>
        <v>55.5563</v>
      </c>
      <c r="H1960" s="13">
        <v>44812</v>
      </c>
      <c r="I1960" s="29" t="s">
        <v>72</v>
      </c>
      <c r="J1960" s="17">
        <v>1.6417624007687306</v>
      </c>
      <c r="L1960" s="40" t="str">
        <f t="shared" si="354"/>
        <v>4481944927</v>
      </c>
      <c r="M1960" s="53">
        <f t="shared" si="350"/>
        <v>44927</v>
      </c>
      <c r="N1960" s="8">
        <f>VLOOKUP(B1960,Assumptions!$B$6:$D$2000,3,FALSE)</f>
        <v>0.68033999999999994</v>
      </c>
      <c r="O1960" s="54">
        <f t="shared" si="351"/>
        <v>69.474933009145374</v>
      </c>
      <c r="P1960" s="31">
        <f>Assumptions!$I$15</f>
        <v>0.941864596537063</v>
      </c>
      <c r="Q1960" s="10">
        <f t="shared" si="352"/>
        <v>65.397865627424991</v>
      </c>
    </row>
    <row r="1961" spans="2:18" x14ac:dyDescent="0.25">
      <c r="B1961" s="13">
        <v>44819</v>
      </c>
      <c r="C1961" s="16">
        <v>44958</v>
      </c>
      <c r="D1961" s="37">
        <v>50.893000000000001</v>
      </c>
      <c r="E1961" s="49">
        <v>4235</v>
      </c>
      <c r="F1961" s="10">
        <f t="shared" si="355"/>
        <v>44.679250000000003</v>
      </c>
      <c r="H1961" s="13">
        <v>44812</v>
      </c>
      <c r="I1961" s="29" t="s">
        <v>73</v>
      </c>
      <c r="J1961" s="17">
        <v>1.4686635526159542</v>
      </c>
      <c r="L1961" s="40" t="str">
        <f t="shared" si="354"/>
        <v>4481944958</v>
      </c>
      <c r="M1961" s="53">
        <f t="shared" si="350"/>
        <v>44958</v>
      </c>
      <c r="N1961" s="8">
        <f>VLOOKUP(B1961,Assumptions!$B$6:$D$2000,3,FALSE)</f>
        <v>0.68033999999999994</v>
      </c>
      <c r="O1961" s="54">
        <f t="shared" si="351"/>
        <v>68.859264885795255</v>
      </c>
      <c r="P1961" s="31">
        <f>Assumptions!$I$15</f>
        <v>0.941864596537063</v>
      </c>
      <c r="Q1961" s="10">
        <f t="shared" si="352"/>
        <v>64.817989618825109</v>
      </c>
    </row>
    <row r="1962" spans="2:18" x14ac:dyDescent="0.25">
      <c r="B1962" s="13">
        <v>44819</v>
      </c>
      <c r="C1962" s="16">
        <v>44986</v>
      </c>
      <c r="D1962" s="37">
        <v>44.91</v>
      </c>
      <c r="E1962" s="49">
        <v>3377</v>
      </c>
      <c r="F1962" s="10">
        <f t="shared" si="355"/>
        <v>35.62735</v>
      </c>
      <c r="H1962" s="13">
        <v>44812</v>
      </c>
      <c r="I1962" s="29" t="s">
        <v>74</v>
      </c>
      <c r="J1962" s="17">
        <v>1.258231871806526</v>
      </c>
      <c r="L1962" s="40" t="str">
        <f t="shared" si="354"/>
        <v>4481944986</v>
      </c>
      <c r="M1962" s="53">
        <f t="shared" si="350"/>
        <v>44986</v>
      </c>
      <c r="N1962" s="8">
        <f>VLOOKUP(B1962,Assumptions!$B$6:$D$2000,3,FALSE)</f>
        <v>0.68033999999999994</v>
      </c>
      <c r="O1962" s="54">
        <f t="shared" si="351"/>
        <v>60.816773280760621</v>
      </c>
      <c r="P1962" s="31">
        <f>Assumptions!$I$15</f>
        <v>0.941864596537063</v>
      </c>
      <c r="Q1962" s="10">
        <f t="shared" si="352"/>
        <v>57.243051508096435</v>
      </c>
    </row>
    <row r="1963" spans="2:18" x14ac:dyDescent="0.25">
      <c r="B1963" s="13">
        <v>44819</v>
      </c>
      <c r="C1963" s="16">
        <v>45017</v>
      </c>
      <c r="D1963" s="37">
        <v>50.198999999999998</v>
      </c>
      <c r="E1963" s="49">
        <v>2382</v>
      </c>
      <c r="F1963" s="10">
        <f t="shared" si="355"/>
        <v>25.130099999999999</v>
      </c>
      <c r="H1963" s="13">
        <v>44812</v>
      </c>
      <c r="I1963" s="29" t="s">
        <v>75</v>
      </c>
      <c r="J1963" s="17">
        <v>1.1338143446880027</v>
      </c>
      <c r="L1963" s="40" t="str">
        <f t="shared" si="354"/>
        <v>4481945017</v>
      </c>
      <c r="M1963" s="53">
        <f t="shared" si="350"/>
        <v>45017</v>
      </c>
      <c r="N1963" s="8">
        <f>VLOOKUP(B1963,Assumptions!$B$6:$D$2000,3,FALSE)</f>
        <v>0.68033999999999994</v>
      </c>
      <c r="O1963" s="54">
        <f t="shared" si="351"/>
        <v>68.358886705674209</v>
      </c>
      <c r="P1963" s="31">
        <f>Assumptions!$I$15</f>
        <v>0.941864596537063</v>
      </c>
      <c r="Q1963" s="10">
        <f t="shared" si="352"/>
        <v>64.346701126089442</v>
      </c>
    </row>
    <row r="1964" spans="2:18" x14ac:dyDescent="0.25">
      <c r="B1964" s="13">
        <v>44819</v>
      </c>
      <c r="C1964" s="16">
        <v>45047</v>
      </c>
      <c r="D1964" s="37">
        <v>50.89</v>
      </c>
      <c r="E1964" s="49">
        <v>2563</v>
      </c>
      <c r="F1964" s="10">
        <f t="shared" si="355"/>
        <v>27.039650000000002</v>
      </c>
      <c r="H1964" s="13">
        <v>44812</v>
      </c>
      <c r="I1964" s="29" t="s">
        <v>76</v>
      </c>
      <c r="J1964" s="17">
        <v>1.0488869970474766</v>
      </c>
      <c r="L1964" s="40" t="str">
        <f t="shared" si="354"/>
        <v>4481945047</v>
      </c>
      <c r="M1964" s="53">
        <f t="shared" si="350"/>
        <v>45047</v>
      </c>
      <c r="N1964" s="8">
        <f>VLOOKUP(B1964,Assumptions!$B$6:$D$2000,3,FALSE)</f>
        <v>0.68033999999999994</v>
      </c>
      <c r="O1964" s="54">
        <f t="shared" si="351"/>
        <v>69.439928771260497</v>
      </c>
      <c r="P1964" s="31">
        <f>Assumptions!$I$15</f>
        <v>0.941864596537063</v>
      </c>
      <c r="Q1964" s="10">
        <f t="shared" si="352"/>
        <v>65.364896375032473</v>
      </c>
    </row>
    <row r="1965" spans="2:18" x14ac:dyDescent="0.25">
      <c r="B1965" s="13">
        <v>44819</v>
      </c>
      <c r="C1965" s="16">
        <v>45078</v>
      </c>
      <c r="D1965" s="37">
        <v>51.572000000000003</v>
      </c>
      <c r="E1965" s="49">
        <v>2866</v>
      </c>
      <c r="F1965" s="10">
        <f t="shared" ref="F1965:F2004" si="356">E1965*10000*mmbtu_gj/1000000</f>
        <v>30.2363</v>
      </c>
      <c r="H1965" s="13">
        <v>44812</v>
      </c>
      <c r="I1965" s="29" t="s">
        <v>77</v>
      </c>
      <c r="J1965" s="17">
        <v>1.0713426412729172</v>
      </c>
      <c r="L1965" s="40" t="str">
        <f t="shared" si="354"/>
        <v>4481945078</v>
      </c>
      <c r="M1965" s="53">
        <f t="shared" si="350"/>
        <v>45078</v>
      </c>
      <c r="N1965" s="8">
        <f>VLOOKUP(B1965,Assumptions!$B$6:$D$2000,3,FALSE)</f>
        <v>0.68033999999999994</v>
      </c>
      <c r="O1965" s="54">
        <f t="shared" si="351"/>
        <v>70.358823040009241</v>
      </c>
      <c r="P1965" s="31">
        <f>Assumptions!$I$15</f>
        <v>0.941864596537063</v>
      </c>
      <c r="Q1965" s="10">
        <f t="shared" si="352"/>
        <v>66.230370354727725</v>
      </c>
    </row>
    <row r="1966" spans="2:18" x14ac:dyDescent="0.25">
      <c r="B1966" s="13">
        <v>44819</v>
      </c>
      <c r="C1966" s="16">
        <v>45108</v>
      </c>
      <c r="D1966" s="37">
        <v>53.735999999999997</v>
      </c>
      <c r="E1966" s="49">
        <v>2974</v>
      </c>
      <c r="F1966" s="10">
        <f t="shared" si="356"/>
        <v>31.375699999999998</v>
      </c>
      <c r="H1966" s="13">
        <v>44812</v>
      </c>
      <c r="I1966" s="29" t="s">
        <v>78</v>
      </c>
      <c r="J1966" s="17">
        <v>1.0434708546028311</v>
      </c>
      <c r="L1966" s="40" t="str">
        <f t="shared" si="354"/>
        <v>4481945108</v>
      </c>
      <c r="M1966" s="53">
        <f t="shared" si="350"/>
        <v>45108</v>
      </c>
      <c r="N1966" s="8">
        <f>VLOOKUP(B1966,Assumptions!$B$6:$D$2000,3,FALSE)</f>
        <v>0.68033999999999994</v>
      </c>
      <c r="O1966" s="54">
        <f t="shared" si="351"/>
        <v>73.412595549726078</v>
      </c>
      <c r="P1966" s="31">
        <f>Assumptions!$I$15</f>
        <v>0.941864596537063</v>
      </c>
      <c r="Q1966" s="10">
        <f t="shared" si="352"/>
        <v>69.106610567508142</v>
      </c>
    </row>
    <row r="1967" spans="2:18" x14ac:dyDescent="0.25">
      <c r="B1967" s="13">
        <v>44819</v>
      </c>
      <c r="C1967" s="16">
        <v>45139</v>
      </c>
      <c r="D1967" s="37">
        <v>52.948</v>
      </c>
      <c r="E1967" s="49">
        <v>2660</v>
      </c>
      <c r="F1967" s="10">
        <f t="shared" si="356"/>
        <v>28.062999999999999</v>
      </c>
      <c r="H1967" s="13">
        <v>44812</v>
      </c>
      <c r="I1967" s="29" t="s">
        <v>79</v>
      </c>
      <c r="J1967" s="17">
        <v>1.0700332017247791</v>
      </c>
      <c r="L1967" s="40" t="str">
        <f t="shared" si="354"/>
        <v>4481945139</v>
      </c>
      <c r="M1967" s="53">
        <f t="shared" si="350"/>
        <v>45139</v>
      </c>
      <c r="N1967" s="8">
        <f>VLOOKUP(B1967,Assumptions!$B$6:$D$2000,3,FALSE)</f>
        <v>0.68033999999999994</v>
      </c>
      <c r="O1967" s="54">
        <f t="shared" si="351"/>
        <v>72.2777262027966</v>
      </c>
      <c r="P1967" s="31">
        <f>Assumptions!$I$15</f>
        <v>0.941864596537063</v>
      </c>
      <c r="Q1967" s="10">
        <f t="shared" si="352"/>
        <v>68.037717307940127</v>
      </c>
    </row>
    <row r="1968" spans="2:18" x14ac:dyDescent="0.25">
      <c r="B1968" s="13">
        <v>44819</v>
      </c>
      <c r="C1968" s="16">
        <v>45170</v>
      </c>
      <c r="D1968" s="37">
        <v>53.188000000000002</v>
      </c>
      <c r="E1968" s="49">
        <v>2501</v>
      </c>
      <c r="F1968" s="10">
        <f t="shared" si="356"/>
        <v>26.385549999999999</v>
      </c>
      <c r="H1968" s="13">
        <v>44812</v>
      </c>
      <c r="I1968" s="29" t="s">
        <v>80</v>
      </c>
      <c r="J1968" s="17">
        <v>1.1450125903879291</v>
      </c>
      <c r="L1968" s="40" t="str">
        <f t="shared" si="354"/>
        <v>4481945170</v>
      </c>
      <c r="M1968" s="53">
        <f t="shared" si="350"/>
        <v>45170</v>
      </c>
      <c r="N1968" s="8">
        <f>VLOOKUP(B1968,Assumptions!$B$6:$D$2000,3,FALSE)</f>
        <v>0.68033999999999994</v>
      </c>
      <c r="O1968" s="54">
        <f t="shared" si="351"/>
        <v>72.507637190064131</v>
      </c>
      <c r="P1968" s="31">
        <f>Assumptions!$I$15</f>
        <v>0.941864596537063</v>
      </c>
      <c r="Q1968" s="10">
        <f t="shared" si="352"/>
        <v>68.254262327202298</v>
      </c>
    </row>
    <row r="1969" spans="2:17" x14ac:dyDescent="0.25">
      <c r="B1969" s="13">
        <v>44819</v>
      </c>
      <c r="C1969" s="16">
        <v>45200</v>
      </c>
      <c r="D1969" s="37">
        <v>50.453000000000003</v>
      </c>
      <c r="E1969" s="49">
        <v>2888</v>
      </c>
      <c r="F1969" s="10">
        <f t="shared" si="356"/>
        <v>30.468399999999999</v>
      </c>
      <c r="H1969" s="13">
        <v>44812</v>
      </c>
      <c r="I1969" s="29" t="s">
        <v>81</v>
      </c>
      <c r="J1969" s="17">
        <v>1.3485419389479243</v>
      </c>
      <c r="L1969" s="40" t="str">
        <f t="shared" si="354"/>
        <v>4481945200</v>
      </c>
      <c r="M1969" s="53">
        <f t="shared" si="350"/>
        <v>45200</v>
      </c>
      <c r="N1969" s="8">
        <f>VLOOKUP(B1969,Assumptions!$B$6:$D$2000,3,FALSE)</f>
        <v>0.68033999999999994</v>
      </c>
      <c r="O1969" s="54">
        <f t="shared" si="351"/>
        <v>68.413602037916206</v>
      </c>
      <c r="P1969" s="31">
        <f>Assumptions!$I$15</f>
        <v>0.941864596537063</v>
      </c>
      <c r="Q1969" s="10">
        <f t="shared" si="352"/>
        <v>64.398235560415941</v>
      </c>
    </row>
    <row r="1970" spans="2:17" x14ac:dyDescent="0.25">
      <c r="B1970" s="13">
        <v>44819</v>
      </c>
      <c r="C1970" s="16">
        <v>45231</v>
      </c>
      <c r="D1970" s="37">
        <v>52.71</v>
      </c>
      <c r="E1970" s="49">
        <v>2771</v>
      </c>
      <c r="F1970" s="10">
        <f t="shared" si="356"/>
        <v>29.23405</v>
      </c>
      <c r="H1970" s="13">
        <v>44812</v>
      </c>
      <c r="I1970" s="29" t="s">
        <v>82</v>
      </c>
      <c r="J1970" s="17">
        <v>1.488804824456329</v>
      </c>
      <c r="L1970" s="40" t="str">
        <f t="shared" si="354"/>
        <v>4481945231</v>
      </c>
      <c r="M1970" s="53">
        <f t="shared" si="350"/>
        <v>45231</v>
      </c>
      <c r="N1970" s="8">
        <f>VLOOKUP(B1970,Assumptions!$B$6:$D$2000,3,FALSE)</f>
        <v>0.68033999999999994</v>
      </c>
      <c r="O1970" s="54">
        <f t="shared" si="351"/>
        <v>71.36269497749548</v>
      </c>
      <c r="P1970" s="31">
        <f>Assumptions!$I$15</f>
        <v>0.941864596537063</v>
      </c>
      <c r="Q1970" s="10">
        <f t="shared" si="352"/>
        <v>67.175881792103084</v>
      </c>
    </row>
    <row r="1971" spans="2:17" x14ac:dyDescent="0.25">
      <c r="B1971" s="13">
        <v>44819</v>
      </c>
      <c r="C1971" s="16">
        <v>45261</v>
      </c>
      <c r="D1971" s="37">
        <v>52.209000000000003</v>
      </c>
      <c r="E1971" s="49">
        <v>2791</v>
      </c>
      <c r="F1971" s="10">
        <f t="shared" si="356"/>
        <v>29.445049999999998</v>
      </c>
      <c r="H1971" s="13">
        <v>44812</v>
      </c>
      <c r="I1971" s="29" t="s">
        <v>83</v>
      </c>
      <c r="J1971" s="17">
        <v>1.5191988494631556</v>
      </c>
      <c r="L1971" s="40" t="str">
        <f t="shared" si="354"/>
        <v>4481945261</v>
      </c>
      <c r="M1971" s="53">
        <f t="shared" si="350"/>
        <v>45261</v>
      </c>
      <c r="N1971" s="8">
        <f>VLOOKUP(B1971,Assumptions!$B$6:$D$2000,3,FALSE)</f>
        <v>0.68033999999999994</v>
      </c>
      <c r="O1971" s="54">
        <f t="shared" si="351"/>
        <v>70.622343066739347</v>
      </c>
      <c r="P1971" s="31">
        <f>Assumptions!$I$15</f>
        <v>0.941864596537063</v>
      </c>
      <c r="Q1971" s="10">
        <f t="shared" si="352"/>
        <v>66.478570538383309</v>
      </c>
    </row>
    <row r="1972" spans="2:17" x14ac:dyDescent="0.25">
      <c r="B1972" s="13">
        <v>44819</v>
      </c>
      <c r="C1972" s="16">
        <v>45292</v>
      </c>
      <c r="D1972" s="37">
        <v>49.81</v>
      </c>
      <c r="E1972" s="49">
        <v>1446</v>
      </c>
      <c r="F1972" s="10">
        <f t="shared" si="356"/>
        <v>15.2553</v>
      </c>
      <c r="H1972" s="13">
        <v>44812</v>
      </c>
      <c r="I1972" s="29" t="s">
        <v>85</v>
      </c>
      <c r="J1972" s="17">
        <v>1.430104913164161</v>
      </c>
      <c r="L1972" s="40" t="str">
        <f t="shared" si="354"/>
        <v>4481945292</v>
      </c>
      <c r="M1972" s="53">
        <f t="shared" si="350"/>
        <v>45292</v>
      </c>
      <c r="N1972" s="8">
        <f>VLOOKUP(B1972,Assumptions!$B$6:$D$2000,3,FALSE)</f>
        <v>0.68033999999999994</v>
      </c>
      <c r="O1972" s="54">
        <f t="shared" si="351"/>
        <v>67.404122146949746</v>
      </c>
      <c r="P1972" s="31">
        <f>Assumptions!$I$15</f>
        <v>0.941864596537063</v>
      </c>
      <c r="Q1972" s="10">
        <f t="shared" si="352"/>
        <v>63.447442190198544</v>
      </c>
    </row>
    <row r="1973" spans="2:17" x14ac:dyDescent="0.25">
      <c r="B1973" s="13">
        <v>44819</v>
      </c>
      <c r="C1973" s="16">
        <v>45323</v>
      </c>
      <c r="D1973" s="37">
        <v>46.985999999999997</v>
      </c>
      <c r="E1973" s="49">
        <v>1404</v>
      </c>
      <c r="F1973" s="10">
        <f t="shared" si="356"/>
        <v>14.812200000000001</v>
      </c>
      <c r="H1973" s="13">
        <v>44812</v>
      </c>
      <c r="I1973" s="29" t="s">
        <v>86</v>
      </c>
      <c r="J1973" s="17">
        <v>1.2861564767605422</v>
      </c>
      <c r="L1973" s="40" t="str">
        <f t="shared" si="354"/>
        <v>4481945323</v>
      </c>
      <c r="M1973" s="53">
        <f t="shared" ref="M1973:M1980" si="357">IF(C1973="",NA(),C1973)</f>
        <v>45323</v>
      </c>
      <c r="N1973" s="8">
        <f>VLOOKUP(B1973,Assumptions!$B$6:$D$2000,3,FALSE)</f>
        <v>0.68033999999999994</v>
      </c>
      <c r="O1973" s="54">
        <f t="shared" ref="O1973:O1980" si="358">(D1973-J1973)/N1973/mmbtu_gj</f>
        <v>63.670204935501935</v>
      </c>
      <c r="P1973" s="31">
        <f>Assumptions!$I$15</f>
        <v>0.941864596537063</v>
      </c>
      <c r="Q1973" s="10">
        <f t="shared" ref="Q1973:Q1980" si="359">(O1973-opex_2020)*P1973-transport_2020</f>
        <v>59.930597762335445</v>
      </c>
    </row>
    <row r="1974" spans="2:17" x14ac:dyDescent="0.25">
      <c r="B1974" s="13">
        <v>44819</v>
      </c>
      <c r="C1974" s="16">
        <v>45352</v>
      </c>
      <c r="D1974" s="37">
        <v>43.466000000000001</v>
      </c>
      <c r="E1974" s="49">
        <v>1364</v>
      </c>
      <c r="F1974" s="10">
        <f t="shared" si="356"/>
        <v>14.3902</v>
      </c>
      <c r="H1974" s="13">
        <v>44812</v>
      </c>
      <c r="I1974" s="29" t="s">
        <v>87</v>
      </c>
      <c r="J1974" s="17">
        <v>1.1009693300197847</v>
      </c>
      <c r="L1974" s="40" t="str">
        <f t="shared" si="354"/>
        <v>4481945352</v>
      </c>
      <c r="M1974" s="53">
        <f t="shared" si="357"/>
        <v>45352</v>
      </c>
      <c r="N1974" s="8">
        <f>VLOOKUP(B1974,Assumptions!$B$6:$D$2000,3,FALSE)</f>
        <v>0.68033999999999994</v>
      </c>
      <c r="O1974" s="54">
        <f t="shared" si="358"/>
        <v>59.024057346821742</v>
      </c>
      <c r="P1974" s="31">
        <f>Assumptions!$I$15</f>
        <v>0.941864596537063</v>
      </c>
      <c r="Q1974" s="10">
        <f t="shared" si="359"/>
        <v>55.554555838271526</v>
      </c>
    </row>
    <row r="1975" spans="2:17" x14ac:dyDescent="0.25">
      <c r="B1975" s="13">
        <v>44819</v>
      </c>
      <c r="C1975" s="16">
        <v>45383</v>
      </c>
      <c r="D1975" s="37">
        <v>27.34</v>
      </c>
      <c r="E1975" s="49">
        <v>1448</v>
      </c>
      <c r="F1975" s="10">
        <f t="shared" si="356"/>
        <v>15.276400000000001</v>
      </c>
      <c r="H1975" s="13">
        <v>44812</v>
      </c>
      <c r="I1975" s="29" t="s">
        <v>89</v>
      </c>
      <c r="J1975" s="17">
        <v>0.89706848435748787</v>
      </c>
      <c r="L1975" s="40" t="str">
        <f t="shared" si="354"/>
        <v>4481945383</v>
      </c>
      <c r="M1975" s="53">
        <f t="shared" si="357"/>
        <v>45383</v>
      </c>
      <c r="N1975" s="8">
        <f>VLOOKUP(B1975,Assumptions!$B$6:$D$2000,3,FALSE)</f>
        <v>0.68033999999999994</v>
      </c>
      <c r="O1975" s="54">
        <f t="shared" si="358"/>
        <v>36.84097666199311</v>
      </c>
      <c r="P1975" s="31">
        <f>Assumptions!$I$15</f>
        <v>0.941864596537063</v>
      </c>
      <c r="Q1975" s="10">
        <f t="shared" si="359"/>
        <v>34.661097499106297</v>
      </c>
    </row>
    <row r="1976" spans="2:17" x14ac:dyDescent="0.25">
      <c r="B1976" s="13">
        <v>44819</v>
      </c>
      <c r="C1976" s="16">
        <v>45413</v>
      </c>
      <c r="D1976" s="37">
        <v>22.731999999999999</v>
      </c>
      <c r="E1976" s="49">
        <v>1448</v>
      </c>
      <c r="F1976" s="10">
        <f t="shared" si="356"/>
        <v>15.276400000000001</v>
      </c>
      <c r="H1976" s="13">
        <v>44812</v>
      </c>
      <c r="I1976" s="29" t="s">
        <v>90</v>
      </c>
      <c r="J1976" s="17">
        <v>0.76737956186265865</v>
      </c>
      <c r="L1976" s="40" t="str">
        <f t="shared" si="354"/>
        <v>4481945413</v>
      </c>
      <c r="M1976" s="53">
        <f t="shared" si="357"/>
        <v>45413</v>
      </c>
      <c r="N1976" s="8">
        <f>VLOOKUP(B1976,Assumptions!$B$6:$D$2000,3,FALSE)</f>
        <v>0.68033999999999994</v>
      </c>
      <c r="O1976" s="54">
        <f t="shared" si="358"/>
        <v>30.601677747880093</v>
      </c>
      <c r="P1976" s="31">
        <f>Assumptions!$I$15</f>
        <v>0.941864596537063</v>
      </c>
      <c r="Q1976" s="10">
        <f t="shared" si="359"/>
        <v>28.784522744691103</v>
      </c>
    </row>
    <row r="1977" spans="2:17" x14ac:dyDescent="0.25">
      <c r="B1977" s="13">
        <v>44819</v>
      </c>
      <c r="C1977" s="16">
        <v>45444</v>
      </c>
      <c r="D1977" s="37">
        <v>20.949000000000002</v>
      </c>
      <c r="E1977" s="49">
        <v>1448</v>
      </c>
      <c r="F1977" s="10">
        <f t="shared" si="356"/>
        <v>15.276400000000001</v>
      </c>
      <c r="H1977" s="13">
        <v>44812</v>
      </c>
      <c r="I1977" s="29" t="s">
        <v>91</v>
      </c>
      <c r="J1977" s="17">
        <v>0.7575097894833337</v>
      </c>
      <c r="L1977" s="40" t="str">
        <f t="shared" si="354"/>
        <v>4481945444</v>
      </c>
      <c r="M1977" s="53">
        <f t="shared" si="357"/>
        <v>45444</v>
      </c>
      <c r="N1977" s="8">
        <f>VLOOKUP(B1977,Assumptions!$B$6:$D$2000,3,FALSE)</f>
        <v>0.68033999999999994</v>
      </c>
      <c r="O1977" s="54">
        <f t="shared" si="358"/>
        <v>28.131306817342196</v>
      </c>
      <c r="P1977" s="31">
        <f>Assumptions!$I$15</f>
        <v>0.941864596537063</v>
      </c>
      <c r="Q1977" s="10">
        <f t="shared" si="359"/>
        <v>26.457767824903136</v>
      </c>
    </row>
    <row r="1978" spans="2:17" x14ac:dyDescent="0.25">
      <c r="B1978" s="13">
        <v>44819</v>
      </c>
      <c r="C1978" s="16">
        <v>45474</v>
      </c>
      <c r="D1978" s="37">
        <v>23.334</v>
      </c>
      <c r="E1978" s="49">
        <v>1448</v>
      </c>
      <c r="F1978" s="10">
        <f t="shared" si="356"/>
        <v>15.276400000000001</v>
      </c>
      <c r="H1978" s="13">
        <v>44812</v>
      </c>
      <c r="I1978" s="29" t="s">
        <v>113</v>
      </c>
      <c r="J1978" s="17">
        <v>0.78457631007339446</v>
      </c>
      <c r="L1978" s="40" t="str">
        <f t="shared" si="354"/>
        <v>4481945474</v>
      </c>
      <c r="M1978" s="53">
        <f t="shared" si="357"/>
        <v>45474</v>
      </c>
      <c r="N1978" s="8">
        <f>VLOOKUP(B1978,Assumptions!$B$6:$D$2000,3,FALSE)</f>
        <v>0.68033999999999994</v>
      </c>
      <c r="O1978" s="54">
        <f t="shared" si="358"/>
        <v>31.416440775885562</v>
      </c>
      <c r="P1978" s="31">
        <f>Assumptions!$I$15</f>
        <v>0.941864596537063</v>
      </c>
      <c r="Q1978" s="10">
        <f t="shared" si="359"/>
        <v>29.55191919533679</v>
      </c>
    </row>
    <row r="1979" spans="2:17" x14ac:dyDescent="0.25">
      <c r="B1979" s="13">
        <v>44819</v>
      </c>
      <c r="C1979" s="16">
        <v>45505</v>
      </c>
      <c r="D1979" s="37">
        <v>24.954999999999998</v>
      </c>
      <c r="E1979" s="49">
        <v>1448</v>
      </c>
      <c r="F1979" s="10">
        <f t="shared" si="356"/>
        <v>15.276400000000001</v>
      </c>
      <c r="H1979" s="13">
        <v>44812</v>
      </c>
      <c r="I1979" s="29" t="s">
        <v>114</v>
      </c>
      <c r="J1979" s="17">
        <v>0.84527558289009219</v>
      </c>
      <c r="L1979" s="40" t="str">
        <f t="shared" si="354"/>
        <v>4481945505</v>
      </c>
      <c r="M1979" s="53">
        <f t="shared" si="357"/>
        <v>45505</v>
      </c>
      <c r="N1979" s="8">
        <f>VLOOKUP(B1979,Assumptions!$B$6:$D$2000,3,FALSE)</f>
        <v>0.68033999999999994</v>
      </c>
      <c r="O1979" s="54">
        <f t="shared" si="358"/>
        <v>33.590292137329591</v>
      </c>
      <c r="P1979" s="31">
        <f>Assumptions!$I$15</f>
        <v>0.941864596537063</v>
      </c>
      <c r="Q1979" s="10">
        <f t="shared" si="359"/>
        <v>31.599392830814814</v>
      </c>
    </row>
    <row r="1980" spans="2:17" x14ac:dyDescent="0.25">
      <c r="B1980" s="13">
        <v>44819</v>
      </c>
      <c r="C1980" s="16">
        <v>45536</v>
      </c>
      <c r="D1980" s="37">
        <v>26.047999999999998</v>
      </c>
      <c r="E1980" s="49">
        <v>1448</v>
      </c>
      <c r="F1980" s="10">
        <f t="shared" si="356"/>
        <v>15.276400000000001</v>
      </c>
      <c r="H1980" s="13">
        <v>44812</v>
      </c>
      <c r="I1980" s="29" t="s">
        <v>115</v>
      </c>
      <c r="J1980" s="17">
        <v>0.92751674998073796</v>
      </c>
      <c r="L1980" s="40" t="str">
        <f t="shared" si="354"/>
        <v>4481945536</v>
      </c>
      <c r="M1980" s="53">
        <f t="shared" si="357"/>
        <v>45536</v>
      </c>
      <c r="N1980" s="8">
        <f>VLOOKUP(B1980,Assumptions!$B$6:$D$2000,3,FALSE)</f>
        <v>0.68033999999999994</v>
      </c>
      <c r="O1980" s="54">
        <f t="shared" si="358"/>
        <v>34.998507506797566</v>
      </c>
      <c r="P1980" s="31">
        <f>Assumptions!$I$15</f>
        <v>0.941864596537063</v>
      </c>
      <c r="Q1980" s="10">
        <f t="shared" si="359"/>
        <v>32.925741031616063</v>
      </c>
    </row>
    <row r="1981" spans="2:17" x14ac:dyDescent="0.25">
      <c r="B1981" s="13">
        <v>44834</v>
      </c>
      <c r="C1981" s="16">
        <v>44866</v>
      </c>
      <c r="D1981" s="37">
        <v>37.442</v>
      </c>
      <c r="E1981" s="49">
        <v>7303</v>
      </c>
      <c r="F1981" s="10">
        <f t="shared" si="356"/>
        <v>77.04665</v>
      </c>
      <c r="H1981" s="13">
        <v>44833</v>
      </c>
      <c r="I1981" s="29" t="s">
        <v>70</v>
      </c>
      <c r="J1981" s="17">
        <v>2.3094763040570765</v>
      </c>
      <c r="L1981" s="40" t="str">
        <f t="shared" ref="L1981:L2044" si="360">B1981&amp;M1981</f>
        <v>4483444866</v>
      </c>
      <c r="M1981" s="53">
        <f t="shared" ref="M1981:M2028" si="361">IF(C1981="",NA(),C1981)</f>
        <v>44866</v>
      </c>
      <c r="N1981" s="8">
        <f>VLOOKUP(B1981,Assumptions!$B$6:$D$2000,3,FALSE)</f>
        <v>0.64703999999999995</v>
      </c>
      <c r="O1981" s="54">
        <f t="shared" ref="O1981:O2004" si="362">(D1981-J1981)/N1981/mmbtu_gj</f>
        <v>51.466633172459176</v>
      </c>
      <c r="P1981" s="31">
        <f>Assumptions!$I$15</f>
        <v>0.941864596537063</v>
      </c>
      <c r="Q1981" s="39">
        <f t="shared" ref="Q1981:Q2003" si="363">(O1981-opex_2020)*P1981-transport_2020</f>
        <v>48.436485567426082</v>
      </c>
    </row>
    <row r="1982" spans="2:17" x14ac:dyDescent="0.25">
      <c r="B1982" s="13">
        <v>44834</v>
      </c>
      <c r="C1982" s="16">
        <v>44896</v>
      </c>
      <c r="D1982" s="37">
        <v>40.869</v>
      </c>
      <c r="E1982" s="49">
        <v>7153</v>
      </c>
      <c r="F1982" s="10">
        <f t="shared" si="356"/>
        <v>75.464150000000004</v>
      </c>
      <c r="H1982" s="13">
        <v>44833</v>
      </c>
      <c r="I1982" s="29" t="s">
        <v>71</v>
      </c>
      <c r="J1982" s="17">
        <v>2.4203999211476139</v>
      </c>
      <c r="L1982" s="40" t="str">
        <f t="shared" si="360"/>
        <v>4483444896</v>
      </c>
      <c r="M1982" s="53">
        <f t="shared" si="361"/>
        <v>44896</v>
      </c>
      <c r="N1982" s="8">
        <f>VLOOKUP(B1982,Assumptions!$B$6:$D$2000,3,FALSE)</f>
        <v>0.64703999999999995</v>
      </c>
      <c r="O1982" s="54">
        <f t="shared" si="362"/>
        <v>56.324447778893656</v>
      </c>
      <c r="P1982" s="31">
        <f>Assumptions!$I$15</f>
        <v>0.941864596537063</v>
      </c>
      <c r="Q1982" s="39">
        <f t="shared" si="363"/>
        <v>53.01188916176735</v>
      </c>
    </row>
    <row r="1983" spans="2:17" x14ac:dyDescent="0.25">
      <c r="B1983" s="13">
        <v>44834</v>
      </c>
      <c r="C1983" s="16">
        <v>44927</v>
      </c>
      <c r="D1983" s="37">
        <v>47.415999999999997</v>
      </c>
      <c r="E1983" s="49">
        <v>5455</v>
      </c>
      <c r="F1983" s="10">
        <f t="shared" si="356"/>
        <v>57.550249999999998</v>
      </c>
      <c r="H1983" s="13">
        <v>44833</v>
      </c>
      <c r="I1983" s="29" t="s">
        <v>72</v>
      </c>
      <c r="J1983" s="17">
        <v>1.8399102360919311</v>
      </c>
      <c r="L1983" s="40" t="str">
        <f t="shared" si="360"/>
        <v>4483444927</v>
      </c>
      <c r="M1983" s="53">
        <f t="shared" si="361"/>
        <v>44927</v>
      </c>
      <c r="N1983" s="8">
        <f>VLOOKUP(B1983,Assumptions!$B$6:$D$2000,3,FALSE)</f>
        <v>0.64703999999999995</v>
      </c>
      <c r="O1983" s="54">
        <f t="shared" si="362"/>
        <v>66.765710132716762</v>
      </c>
      <c r="P1983" s="31">
        <f>Assumptions!$I$15</f>
        <v>0.941864596537063</v>
      </c>
      <c r="Q1983" s="39">
        <f t="shared" si="363"/>
        <v>62.846144515988577</v>
      </c>
    </row>
    <row r="1984" spans="2:17" x14ac:dyDescent="0.25">
      <c r="B1984" s="13">
        <v>44834</v>
      </c>
      <c r="C1984" s="16">
        <v>44958</v>
      </c>
      <c r="D1984" s="37">
        <v>47.466000000000001</v>
      </c>
      <c r="E1984" s="49">
        <v>4327</v>
      </c>
      <c r="F1984" s="10">
        <f t="shared" si="356"/>
        <v>45.649850000000001</v>
      </c>
      <c r="H1984" s="13">
        <v>44833</v>
      </c>
      <c r="I1984" s="29" t="s">
        <v>73</v>
      </c>
      <c r="J1984" s="17">
        <v>1.4767986150056149</v>
      </c>
      <c r="L1984" s="40" t="str">
        <f t="shared" si="360"/>
        <v>4483444958</v>
      </c>
      <c r="M1984" s="53">
        <f t="shared" si="361"/>
        <v>44958</v>
      </c>
      <c r="N1984" s="8">
        <f>VLOOKUP(B1984,Assumptions!$B$6:$D$2000,3,FALSE)</f>
        <v>0.64703999999999995</v>
      </c>
      <c r="O1984" s="54">
        <f t="shared" si="362"/>
        <v>67.370889095826229</v>
      </c>
      <c r="P1984" s="31">
        <f>Assumptions!$I$15</f>
        <v>0.941864596537063</v>
      </c>
      <c r="Q1984" s="39">
        <f t="shared" si="363"/>
        <v>63.416141155910395</v>
      </c>
    </row>
    <row r="1985" spans="2:17" x14ac:dyDescent="0.25">
      <c r="B1985" s="13">
        <v>44834</v>
      </c>
      <c r="C1985" s="16">
        <v>44986</v>
      </c>
      <c r="D1985" s="37">
        <v>42.518000000000001</v>
      </c>
      <c r="E1985" s="49">
        <v>3471</v>
      </c>
      <c r="F1985" s="10">
        <f t="shared" si="356"/>
        <v>36.619050000000001</v>
      </c>
      <c r="H1985" s="13">
        <v>44833</v>
      </c>
      <c r="I1985" s="29" t="s">
        <v>74</v>
      </c>
      <c r="J1985" s="17">
        <v>1.1904744462665604</v>
      </c>
      <c r="L1985" s="40" t="str">
        <f t="shared" si="360"/>
        <v>4483444986</v>
      </c>
      <c r="M1985" s="53">
        <f t="shared" si="361"/>
        <v>44986</v>
      </c>
      <c r="N1985" s="8">
        <f>VLOOKUP(B1985,Assumptions!$B$6:$D$2000,3,FALSE)</f>
        <v>0.64703999999999995</v>
      </c>
      <c r="O1985" s="54">
        <f t="shared" si="362"/>
        <v>60.5418675870716</v>
      </c>
      <c r="P1985" s="31">
        <f>Assumptions!$I$15</f>
        <v>0.941864596537063</v>
      </c>
      <c r="Q1985" s="39">
        <f t="shared" si="363"/>
        <v>56.984127567824288</v>
      </c>
    </row>
    <row r="1986" spans="2:17" x14ac:dyDescent="0.25">
      <c r="B1986" s="13">
        <v>44834</v>
      </c>
      <c r="C1986" s="16">
        <v>45017</v>
      </c>
      <c r="D1986" s="37">
        <v>42.613999999999997</v>
      </c>
      <c r="E1986" s="49">
        <v>2657</v>
      </c>
      <c r="F1986" s="10">
        <f t="shared" si="356"/>
        <v>28.03135</v>
      </c>
      <c r="H1986" s="13">
        <v>44833</v>
      </c>
      <c r="I1986" s="29" t="s">
        <v>75</v>
      </c>
      <c r="J1986" s="17">
        <v>1.0319840452808433</v>
      </c>
      <c r="L1986" s="40" t="str">
        <f t="shared" si="360"/>
        <v>4483445017</v>
      </c>
      <c r="M1986" s="53">
        <f t="shared" si="361"/>
        <v>45017</v>
      </c>
      <c r="N1986" s="8">
        <f>VLOOKUP(B1986,Assumptions!$B$6:$D$2000,3,FALSE)</f>
        <v>0.64703999999999995</v>
      </c>
      <c r="O1986" s="54">
        <f t="shared" si="362"/>
        <v>60.914677813481738</v>
      </c>
      <c r="P1986" s="31">
        <f>Assumptions!$I$15</f>
        <v>0.941864596537063</v>
      </c>
      <c r="Q1986" s="39">
        <f t="shared" si="363"/>
        <v>57.335264321306958</v>
      </c>
    </row>
    <row r="1987" spans="2:17" x14ac:dyDescent="0.25">
      <c r="B1987" s="13">
        <v>44834</v>
      </c>
      <c r="C1987" s="16">
        <v>45047</v>
      </c>
      <c r="D1987" s="37">
        <v>43.731999999999999</v>
      </c>
      <c r="E1987" s="49">
        <v>2570</v>
      </c>
      <c r="F1987" s="10">
        <f t="shared" si="356"/>
        <v>27.113499999999998</v>
      </c>
      <c r="H1987" s="13">
        <v>44833</v>
      </c>
      <c r="I1987" s="29" t="s">
        <v>76</v>
      </c>
      <c r="J1987" s="17">
        <v>0.95549212797455518</v>
      </c>
      <c r="L1987" s="40" t="str">
        <f t="shared" si="360"/>
        <v>4483445047</v>
      </c>
      <c r="M1987" s="53">
        <f t="shared" si="361"/>
        <v>45047</v>
      </c>
      <c r="N1987" s="8">
        <f>VLOOKUP(B1987,Assumptions!$B$6:$D$2000,3,FALSE)</f>
        <v>0.64703999999999995</v>
      </c>
      <c r="O1987" s="54">
        <f t="shared" si="362"/>
        <v>62.664522995897975</v>
      </c>
      <c r="P1987" s="31">
        <f>Assumptions!$I$15</f>
        <v>0.941864596537063</v>
      </c>
      <c r="Q1987" s="39">
        <f t="shared" si="363"/>
        <v>58.983381548045756</v>
      </c>
    </row>
    <row r="1988" spans="2:17" x14ac:dyDescent="0.25">
      <c r="B1988" s="13">
        <v>44834</v>
      </c>
      <c r="C1988" s="16">
        <v>45078</v>
      </c>
      <c r="D1988" s="37">
        <v>44.732999999999997</v>
      </c>
      <c r="E1988" s="49">
        <v>2863</v>
      </c>
      <c r="F1988" s="10">
        <f t="shared" si="356"/>
        <v>30.204650000000001</v>
      </c>
      <c r="H1988" s="13">
        <v>44833</v>
      </c>
      <c r="I1988" s="29" t="s">
        <v>77</v>
      </c>
      <c r="J1988" s="17">
        <v>0.94768520122653577</v>
      </c>
      <c r="L1988" s="40" t="str">
        <f t="shared" si="360"/>
        <v>4483445078</v>
      </c>
      <c r="M1988" s="53">
        <f t="shared" si="361"/>
        <v>45078</v>
      </c>
      <c r="N1988" s="8">
        <f>VLOOKUP(B1988,Assumptions!$B$6:$D$2000,3,FALSE)</f>
        <v>0.64703999999999995</v>
      </c>
      <c r="O1988" s="54">
        <f t="shared" si="362"/>
        <v>64.142352954546013</v>
      </c>
      <c r="P1988" s="31">
        <f>Assumptions!$I$15</f>
        <v>0.941864596537063</v>
      </c>
      <c r="Q1988" s="39">
        <f t="shared" si="363"/>
        <v>60.375297265798174</v>
      </c>
    </row>
    <row r="1989" spans="2:17" x14ac:dyDescent="0.25">
      <c r="B1989" s="13">
        <v>44834</v>
      </c>
      <c r="C1989" s="16">
        <v>45108</v>
      </c>
      <c r="D1989" s="37">
        <v>44.5</v>
      </c>
      <c r="E1989" s="49">
        <v>2980</v>
      </c>
      <c r="F1989" s="10">
        <f t="shared" si="356"/>
        <v>31.439</v>
      </c>
      <c r="H1989" s="13">
        <v>44833</v>
      </c>
      <c r="I1989" s="29" t="s">
        <v>78</v>
      </c>
      <c r="J1989" s="17">
        <v>1.0144370451254239</v>
      </c>
      <c r="L1989" s="40" t="str">
        <f t="shared" si="360"/>
        <v>4483445108</v>
      </c>
      <c r="M1989" s="53">
        <f t="shared" si="361"/>
        <v>45108</v>
      </c>
      <c r="N1989" s="8">
        <f>VLOOKUP(B1989,Assumptions!$B$6:$D$2000,3,FALSE)</f>
        <v>0.64703999999999995</v>
      </c>
      <c r="O1989" s="54">
        <f t="shared" si="362"/>
        <v>63.703237953123718</v>
      </c>
      <c r="P1989" s="31">
        <f>Assumptions!$I$15</f>
        <v>0.941864596537063</v>
      </c>
      <c r="Q1989" s="39">
        <f t="shared" si="363"/>
        <v>59.961710392150188</v>
      </c>
    </row>
    <row r="1990" spans="2:17" x14ac:dyDescent="0.25">
      <c r="B1990" s="13">
        <v>44834</v>
      </c>
      <c r="C1990" s="16">
        <v>45139</v>
      </c>
      <c r="D1990" s="37">
        <v>46.765000000000001</v>
      </c>
      <c r="E1990" s="49">
        <v>2645</v>
      </c>
      <c r="F1990" s="10">
        <f t="shared" si="356"/>
        <v>27.90475</v>
      </c>
      <c r="H1990" s="13">
        <v>44833</v>
      </c>
      <c r="I1990" s="29" t="s">
        <v>79</v>
      </c>
      <c r="J1990" s="17">
        <v>1.0978645140283736</v>
      </c>
      <c r="L1990" s="40" t="str">
        <f t="shared" si="360"/>
        <v>4483445139</v>
      </c>
      <c r="M1990" s="53">
        <f t="shared" si="361"/>
        <v>45139</v>
      </c>
      <c r="N1990" s="8">
        <f>VLOOKUP(B1990,Assumptions!$B$6:$D$2000,3,FALSE)</f>
        <v>0.64703999999999995</v>
      </c>
      <c r="O1990" s="54">
        <f t="shared" si="362"/>
        <v>66.899085600415034</v>
      </c>
      <c r="P1990" s="31">
        <f>Assumptions!$I$15</f>
        <v>0.941864596537063</v>
      </c>
      <c r="Q1990" s="39">
        <f t="shared" si="363"/>
        <v>62.971766147060151</v>
      </c>
    </row>
    <row r="1991" spans="2:17" x14ac:dyDescent="0.25">
      <c r="B1991" s="13">
        <v>44834</v>
      </c>
      <c r="C1991" s="16">
        <v>45170</v>
      </c>
      <c r="D1991" s="37">
        <v>47.494999999999997</v>
      </c>
      <c r="E1991" s="49">
        <v>2490</v>
      </c>
      <c r="F1991" s="10">
        <f t="shared" si="356"/>
        <v>26.269500000000001</v>
      </c>
      <c r="H1991" s="13">
        <v>44833</v>
      </c>
      <c r="I1991" s="29" t="s">
        <v>80</v>
      </c>
      <c r="J1991" s="17">
        <v>1.1459747770646134</v>
      </c>
      <c r="L1991" s="40" t="str">
        <f t="shared" si="360"/>
        <v>4483445170</v>
      </c>
      <c r="M1991" s="53">
        <f t="shared" si="361"/>
        <v>45170</v>
      </c>
      <c r="N1991" s="8">
        <f>VLOOKUP(B1991,Assumptions!$B$6:$D$2000,3,FALSE)</f>
        <v>0.64703999999999995</v>
      </c>
      <c r="O1991" s="54">
        <f t="shared" si="362"/>
        <v>67.898005269838933</v>
      </c>
      <c r="P1991" s="31">
        <f>Assumptions!$I$15</f>
        <v>0.941864596537063</v>
      </c>
      <c r="Q1991" s="39">
        <f t="shared" si="363"/>
        <v>63.91261321847503</v>
      </c>
    </row>
    <row r="1992" spans="2:17" x14ac:dyDescent="0.25">
      <c r="B1992" s="13">
        <v>44834</v>
      </c>
      <c r="C1992" s="16">
        <v>45200</v>
      </c>
      <c r="D1992" s="37">
        <v>44.585999999999999</v>
      </c>
      <c r="E1992" s="49">
        <v>2797</v>
      </c>
      <c r="F1992" s="10">
        <f t="shared" si="356"/>
        <v>29.50835</v>
      </c>
      <c r="H1992" s="13">
        <v>44833</v>
      </c>
      <c r="I1992" s="29" t="s">
        <v>81</v>
      </c>
      <c r="J1992" s="17">
        <v>1.3158175678252486</v>
      </c>
      <c r="L1992" s="40" t="str">
        <f t="shared" si="360"/>
        <v>4483445200</v>
      </c>
      <c r="M1992" s="53">
        <f t="shared" si="361"/>
        <v>45200</v>
      </c>
      <c r="N1992" s="8">
        <f>VLOOKUP(B1992,Assumptions!$B$6:$D$2000,3,FALSE)</f>
        <v>0.64703999999999995</v>
      </c>
      <c r="O1992" s="54">
        <f t="shared" si="362"/>
        <v>63.38772089974551</v>
      </c>
      <c r="P1992" s="31">
        <f>Assumptions!$I$15</f>
        <v>0.941864596537063</v>
      </c>
      <c r="Q1992" s="39">
        <f t="shared" si="363"/>
        <v>59.664536049969563</v>
      </c>
    </row>
    <row r="1993" spans="2:17" x14ac:dyDescent="0.25">
      <c r="B1993" s="13">
        <v>44834</v>
      </c>
      <c r="C1993" s="16">
        <v>45231</v>
      </c>
      <c r="D1993" s="37">
        <v>46.854999999999997</v>
      </c>
      <c r="E1993" s="49">
        <v>2653</v>
      </c>
      <c r="F1993" s="10">
        <f t="shared" si="356"/>
        <v>27.989149999999999</v>
      </c>
      <c r="H1993" s="13">
        <v>44833</v>
      </c>
      <c r="I1993" s="29" t="s">
        <v>82</v>
      </c>
      <c r="J1993" s="17">
        <v>1.4592776407274395</v>
      </c>
      <c r="L1993" s="40" t="str">
        <f t="shared" si="360"/>
        <v>4483445231</v>
      </c>
      <c r="M1993" s="53">
        <f t="shared" si="361"/>
        <v>45231</v>
      </c>
      <c r="N1993" s="8">
        <f>VLOOKUP(B1993,Assumptions!$B$6:$D$2000,3,FALSE)</f>
        <v>0.64703999999999995</v>
      </c>
      <c r="O1993" s="54">
        <f t="shared" si="362"/>
        <v>66.501484791805197</v>
      </c>
      <c r="P1993" s="31">
        <f>Assumptions!$I$15</f>
        <v>0.941864596537063</v>
      </c>
      <c r="Q1993" s="39">
        <f t="shared" si="363"/>
        <v>62.597280021876038</v>
      </c>
    </row>
    <row r="1994" spans="2:17" x14ac:dyDescent="0.25">
      <c r="B1994" s="13">
        <v>44834</v>
      </c>
      <c r="C1994" s="16">
        <v>45261</v>
      </c>
      <c r="D1994" s="37">
        <v>47.756999999999998</v>
      </c>
      <c r="E1994" s="49">
        <v>2663</v>
      </c>
      <c r="F1994" s="10">
        <f t="shared" si="356"/>
        <v>28.094650000000001</v>
      </c>
      <c r="H1994" s="13">
        <v>44833</v>
      </c>
      <c r="I1994" s="29" t="s">
        <v>83</v>
      </c>
      <c r="J1994" s="17">
        <v>1.5105716092103214</v>
      </c>
      <c r="L1994" s="40" t="str">
        <f t="shared" si="360"/>
        <v>4483445261</v>
      </c>
      <c r="M1994" s="53">
        <f t="shared" si="361"/>
        <v>45261</v>
      </c>
      <c r="N1994" s="8">
        <f>VLOOKUP(B1994,Assumptions!$B$6:$D$2000,3,FALSE)</f>
        <v>0.64703999999999995</v>
      </c>
      <c r="O1994" s="54">
        <f t="shared" si="362"/>
        <v>67.74770825245416</v>
      </c>
      <c r="P1994" s="31">
        <f>Assumptions!$I$15</f>
        <v>0.941864596537063</v>
      </c>
      <c r="Q1994" s="39">
        <f t="shared" si="363"/>
        <v>63.771053778835196</v>
      </c>
    </row>
    <row r="1995" spans="2:17" x14ac:dyDescent="0.25">
      <c r="B1995" s="13">
        <v>44834</v>
      </c>
      <c r="C1995" s="16">
        <v>45292</v>
      </c>
      <c r="D1995" s="37">
        <v>48.305</v>
      </c>
      <c r="E1995" s="49">
        <v>1696</v>
      </c>
      <c r="F1995" s="10">
        <f t="shared" si="356"/>
        <v>17.892800000000001</v>
      </c>
      <c r="H1995" s="13">
        <v>44833</v>
      </c>
      <c r="I1995" s="29" t="s">
        <v>85</v>
      </c>
      <c r="J1995" s="17">
        <v>1.4713826856849397</v>
      </c>
      <c r="L1995" s="40" t="str">
        <f t="shared" si="360"/>
        <v>4483445292</v>
      </c>
      <c r="M1995" s="53">
        <f t="shared" si="361"/>
        <v>45292</v>
      </c>
      <c r="N1995" s="8">
        <f>VLOOKUP(B1995,Assumptions!$B$6:$D$2000,3,FALSE)</f>
        <v>0.64703999999999995</v>
      </c>
      <c r="O1995" s="54">
        <f t="shared" si="362"/>
        <v>68.607898006869746</v>
      </c>
      <c r="P1995" s="31">
        <f>Assumptions!$I$15</f>
        <v>0.941864596537063</v>
      </c>
      <c r="Q1995" s="39">
        <f t="shared" si="363"/>
        <v>64.581236054823151</v>
      </c>
    </row>
    <row r="1996" spans="2:17" x14ac:dyDescent="0.25">
      <c r="B1996" s="13">
        <v>44834</v>
      </c>
      <c r="C1996" s="16">
        <v>45323</v>
      </c>
      <c r="D1996" s="37">
        <v>42.912999999999997</v>
      </c>
      <c r="E1996" s="49">
        <v>1519</v>
      </c>
      <c r="F1996" s="10">
        <f t="shared" si="356"/>
        <v>16.025449999999999</v>
      </c>
      <c r="H1996" s="13">
        <v>44833</v>
      </c>
      <c r="I1996" s="29" t="s">
        <v>86</v>
      </c>
      <c r="J1996" s="17">
        <v>1.2827474715811626</v>
      </c>
      <c r="L1996" s="40" t="str">
        <f t="shared" si="360"/>
        <v>4483445323</v>
      </c>
      <c r="M1996" s="53">
        <f t="shared" si="361"/>
        <v>45323</v>
      </c>
      <c r="N1996" s="8">
        <f>VLOOKUP(B1996,Assumptions!$B$6:$D$2000,3,FALSE)</f>
        <v>0.64703999999999995</v>
      </c>
      <c r="O1996" s="54">
        <f t="shared" si="362"/>
        <v>60.985340942199258</v>
      </c>
      <c r="P1996" s="31">
        <f>Assumptions!$I$15</f>
        <v>0.941864596537063</v>
      </c>
      <c r="Q1996" s="39">
        <f t="shared" si="363"/>
        <v>57.401819420526536</v>
      </c>
    </row>
    <row r="1997" spans="2:17" x14ac:dyDescent="0.25">
      <c r="B1997" s="13">
        <v>44834</v>
      </c>
      <c r="C1997" s="16">
        <v>45352</v>
      </c>
      <c r="D1997" s="37">
        <v>40.625999999999998</v>
      </c>
      <c r="E1997" s="49">
        <v>1434</v>
      </c>
      <c r="F1997" s="10">
        <f t="shared" si="356"/>
        <v>15.1287</v>
      </c>
      <c r="H1997" s="13">
        <v>44833</v>
      </c>
      <c r="I1997" s="29" t="s">
        <v>87</v>
      </c>
      <c r="J1997" s="17">
        <v>1.1690429565855454</v>
      </c>
      <c r="L1997" s="40" t="str">
        <f t="shared" si="360"/>
        <v>4483445352</v>
      </c>
      <c r="M1997" s="53">
        <f t="shared" si="361"/>
        <v>45352</v>
      </c>
      <c r="N1997" s="8">
        <f>VLOOKUP(B1997,Assumptions!$B$6:$D$2000,3,FALSE)</f>
        <v>0.64703999999999995</v>
      </c>
      <c r="O1997" s="54">
        <f t="shared" si="362"/>
        <v>57.801618575138029</v>
      </c>
      <c r="P1997" s="31">
        <f>Assumptions!$I$15</f>
        <v>0.941864596537063</v>
      </c>
      <c r="Q1997" s="39">
        <f t="shared" si="363"/>
        <v>54.403184037788385</v>
      </c>
    </row>
    <row r="1998" spans="2:17" x14ac:dyDescent="0.25">
      <c r="B1998" s="13">
        <v>44834</v>
      </c>
      <c r="C1998" s="16">
        <v>45383</v>
      </c>
      <c r="D1998" s="37">
        <v>27.925999999999998</v>
      </c>
      <c r="E1998" s="49">
        <v>1397</v>
      </c>
      <c r="F1998" s="10">
        <f t="shared" si="356"/>
        <v>14.738350000000001</v>
      </c>
      <c r="H1998" s="13">
        <v>44833</v>
      </c>
      <c r="I1998" s="29" t="s">
        <v>89</v>
      </c>
      <c r="J1998" s="17">
        <v>0.84039809998891468</v>
      </c>
      <c r="L1998" s="40" t="str">
        <f t="shared" si="360"/>
        <v>4483445383</v>
      </c>
      <c r="M1998" s="53">
        <f t="shared" si="361"/>
        <v>45383</v>
      </c>
      <c r="N1998" s="8">
        <f>VLOOKUP(B1998,Assumptions!$B$6:$D$2000,3,FALSE)</f>
        <v>0.64703999999999995</v>
      </c>
      <c r="O1998" s="54">
        <f t="shared" si="362"/>
        <v>39.67846856968356</v>
      </c>
      <c r="P1998" s="31">
        <f>Assumptions!$I$15</f>
        <v>0.941864596537063</v>
      </c>
      <c r="Q1998" s="39">
        <f t="shared" si="363"/>
        <v>37.333630669920339</v>
      </c>
    </row>
    <row r="1999" spans="2:17" x14ac:dyDescent="0.25">
      <c r="B1999" s="13">
        <v>44834</v>
      </c>
      <c r="C1999" s="16">
        <v>45413</v>
      </c>
      <c r="D1999" s="37">
        <v>22.204000000000001</v>
      </c>
      <c r="E1999" s="49">
        <v>1397</v>
      </c>
      <c r="F1999" s="10">
        <f t="shared" si="356"/>
        <v>14.738350000000001</v>
      </c>
      <c r="H1999" s="13">
        <v>44833</v>
      </c>
      <c r="I1999" s="29" t="s">
        <v>90</v>
      </c>
      <c r="J1999" s="17">
        <v>0.69422637661109809</v>
      </c>
      <c r="L1999" s="40" t="str">
        <f t="shared" si="360"/>
        <v>4483445413</v>
      </c>
      <c r="M1999" s="53">
        <f t="shared" si="361"/>
        <v>45413</v>
      </c>
      <c r="N1999" s="8">
        <f>VLOOKUP(B1999,Assumptions!$B$6:$D$2000,3,FALSE)</f>
        <v>0.64703999999999995</v>
      </c>
      <c r="O1999" s="54">
        <f t="shared" si="362"/>
        <v>31.510279144149109</v>
      </c>
      <c r="P1999" s="31">
        <f>Assumptions!$I$15</f>
        <v>0.941864596537063</v>
      </c>
      <c r="Q1999" s="39">
        <f t="shared" si="363"/>
        <v>29.64030223220103</v>
      </c>
    </row>
    <row r="2000" spans="2:17" x14ac:dyDescent="0.25">
      <c r="B2000" s="13">
        <v>44834</v>
      </c>
      <c r="C2000" s="16">
        <v>45444</v>
      </c>
      <c r="D2000" s="37">
        <v>21.393999999999998</v>
      </c>
      <c r="E2000" s="49">
        <v>1397</v>
      </c>
      <c r="F2000" s="10">
        <f t="shared" si="356"/>
        <v>14.738350000000001</v>
      </c>
      <c r="H2000" s="13">
        <v>44833</v>
      </c>
      <c r="I2000" s="29" t="s">
        <v>91</v>
      </c>
      <c r="J2000" s="17">
        <v>0.69956637482361561</v>
      </c>
      <c r="L2000" s="40" t="str">
        <f t="shared" si="360"/>
        <v>4483445444</v>
      </c>
      <c r="M2000" s="53">
        <f t="shared" si="361"/>
        <v>45444</v>
      </c>
      <c r="N2000" s="8">
        <f>VLOOKUP(B2000,Assumptions!$B$6:$D$2000,3,FALSE)</f>
        <v>0.64703999999999995</v>
      </c>
      <c r="O2000" s="54">
        <f t="shared" si="362"/>
        <v>30.315864391539609</v>
      </c>
      <c r="P2000" s="31">
        <f>Assumptions!$I$15</f>
        <v>0.941864596537063</v>
      </c>
      <c r="Q2000" s="39">
        <f t="shared" si="363"/>
        <v>28.515325263136567</v>
      </c>
    </row>
    <row r="2001" spans="2:17" x14ac:dyDescent="0.25">
      <c r="B2001" s="13">
        <v>44834</v>
      </c>
      <c r="C2001" s="16">
        <v>45474</v>
      </c>
      <c r="D2001" s="37">
        <v>23.969000000000001</v>
      </c>
      <c r="E2001" s="49">
        <v>1397</v>
      </c>
      <c r="F2001" s="10">
        <f t="shared" si="356"/>
        <v>14.738350000000001</v>
      </c>
      <c r="H2001" s="13">
        <v>44833</v>
      </c>
      <c r="I2001" s="29" t="s">
        <v>113</v>
      </c>
      <c r="J2001" s="17">
        <v>0.75874752275262336</v>
      </c>
      <c r="L2001" s="40" t="str">
        <f t="shared" si="360"/>
        <v>4483445474</v>
      </c>
      <c r="M2001" s="53">
        <f t="shared" si="361"/>
        <v>45474</v>
      </c>
      <c r="N2001" s="8">
        <f>VLOOKUP(B2001,Assumptions!$B$6:$D$2000,3,FALSE)</f>
        <v>0.64703999999999995</v>
      </c>
      <c r="O2001" s="54">
        <f t="shared" si="362"/>
        <v>34.00135898078392</v>
      </c>
      <c r="P2001" s="31">
        <f>Assumptions!$I$15</f>
        <v>0.941864596537063</v>
      </c>
      <c r="Q2001" s="39">
        <f t="shared" si="363"/>
        <v>31.986562137474689</v>
      </c>
    </row>
    <row r="2002" spans="2:17" x14ac:dyDescent="0.25">
      <c r="B2002" s="13">
        <v>44834</v>
      </c>
      <c r="C2002" s="16">
        <v>45505</v>
      </c>
      <c r="D2002" s="37">
        <v>25.513000000000002</v>
      </c>
      <c r="E2002" s="49">
        <v>1397</v>
      </c>
      <c r="F2002" s="10">
        <f t="shared" si="356"/>
        <v>14.738350000000001</v>
      </c>
      <c r="H2002" s="13">
        <v>44833</v>
      </c>
      <c r="I2002" s="29" t="s">
        <v>114</v>
      </c>
      <c r="J2002" s="17">
        <v>0.84360502938367898</v>
      </c>
      <c r="L2002" s="40" t="str">
        <f t="shared" si="360"/>
        <v>4483445505</v>
      </c>
      <c r="M2002" s="53">
        <f t="shared" si="361"/>
        <v>45505</v>
      </c>
      <c r="N2002" s="8">
        <f>VLOOKUP(B2002,Assumptions!$B$6:$D$2000,3,FALSE)</f>
        <v>0.64703999999999995</v>
      </c>
      <c r="O2002" s="54">
        <f t="shared" si="362"/>
        <v>36.138898319047833</v>
      </c>
      <c r="P2002" s="31">
        <f>Assumptions!$I$15</f>
        <v>0.941864596537063</v>
      </c>
      <c r="Q2002" s="39">
        <f t="shared" si="363"/>
        <v>33.999834763890732</v>
      </c>
    </row>
    <row r="2003" spans="2:17" x14ac:dyDescent="0.25">
      <c r="B2003" s="13">
        <v>44834</v>
      </c>
      <c r="C2003" s="16">
        <v>45536</v>
      </c>
      <c r="D2003" s="37">
        <v>26.646999999999998</v>
      </c>
      <c r="E2003" s="49">
        <v>1397</v>
      </c>
      <c r="F2003" s="10">
        <f t="shared" si="356"/>
        <v>14.738350000000001</v>
      </c>
      <c r="H2003" s="13">
        <v>44833</v>
      </c>
      <c r="I2003" s="29" t="s">
        <v>115</v>
      </c>
      <c r="J2003" s="17">
        <v>0.93661717149712798</v>
      </c>
      <c r="L2003" s="40" t="str">
        <f t="shared" si="360"/>
        <v>4483445536</v>
      </c>
      <c r="M2003" s="53">
        <f t="shared" si="361"/>
        <v>45536</v>
      </c>
      <c r="N2003" s="8">
        <f>VLOOKUP(B2003,Assumptions!$B$6:$D$2000,3,FALSE)</f>
        <v>0.64703999999999995</v>
      </c>
      <c r="O2003" s="54">
        <f t="shared" si="362"/>
        <v>37.663871038984198</v>
      </c>
      <c r="P2003" s="31">
        <f>Assumptions!$I$15</f>
        <v>0.941864596537063</v>
      </c>
      <c r="Q2003" s="39">
        <f t="shared" si="363"/>
        <v>35.436152579483625</v>
      </c>
    </row>
    <row r="2004" spans="2:17" x14ac:dyDescent="0.25">
      <c r="B2004" s="13">
        <v>44834</v>
      </c>
      <c r="C2004" s="16">
        <v>45566</v>
      </c>
      <c r="D2004" s="37">
        <v>25.803999999999998</v>
      </c>
      <c r="E2004" s="49">
        <v>952</v>
      </c>
      <c r="F2004" s="10">
        <f t="shared" si="356"/>
        <v>10.0436</v>
      </c>
      <c r="H2004" s="13">
        <v>44833</v>
      </c>
      <c r="I2004" s="29" t="s">
        <v>117</v>
      </c>
      <c r="J2004" s="17">
        <v>1.0892261920595936</v>
      </c>
      <c r="L2004" s="40" t="str">
        <f t="shared" si="360"/>
        <v>4483445566</v>
      </c>
      <c r="M2004" s="53">
        <f t="shared" si="361"/>
        <v>45566</v>
      </c>
      <c r="N2004" s="8">
        <f>VLOOKUP(B2004,Assumptions!$B$6:$D$2000,3,FALSE)</f>
        <v>0.64703999999999995</v>
      </c>
      <c r="O2004" s="54">
        <f t="shared" si="362"/>
        <v>36.205375068471348</v>
      </c>
      <c r="P2004" s="31">
        <f>Assumptions!$I$15</f>
        <v>0.941864596537063</v>
      </c>
      <c r="Q2004" s="39">
        <f t="shared" ref="Q2004:Q2028" si="364">(O2004-opex_2020)*P2004-transport_2020</f>
        <v>34.062446860665602</v>
      </c>
    </row>
    <row r="2005" spans="2:17" x14ac:dyDescent="0.25">
      <c r="B2005" s="13">
        <v>44848</v>
      </c>
      <c r="C2005" s="16">
        <v>44866</v>
      </c>
      <c r="D2005" s="37">
        <v>34.779000000000003</v>
      </c>
      <c r="E2005" s="49">
        <v>7303</v>
      </c>
      <c r="F2005" s="10">
        <f t="shared" ref="F2005:F2028" si="365">E2005*10000*mmbtu_gj/1000000</f>
        <v>77.04665</v>
      </c>
      <c r="H2005" s="13">
        <v>44847</v>
      </c>
      <c r="I2005" s="29" t="s">
        <v>70</v>
      </c>
      <c r="J2005" s="17">
        <v>2.5448823394008748</v>
      </c>
      <c r="L2005" s="40" t="str">
        <f t="shared" si="360"/>
        <v>4484844866</v>
      </c>
      <c r="M2005" s="53">
        <f t="shared" si="361"/>
        <v>44866</v>
      </c>
      <c r="N2005" s="8">
        <f>VLOOKUP(B2005,Assumptions!$B$6:$D$2000,3,FALSE)</f>
        <v>0.62915999999999994</v>
      </c>
      <c r="O2005" s="54">
        <f t="shared" ref="O2005:O2028" si="366">(D2005-J2005)/N2005/mmbtu_gj</f>
        <v>48.562632762737479</v>
      </c>
      <c r="P2005" s="31">
        <f>Assumptions!$I$15</f>
        <v>0.941864596537063</v>
      </c>
      <c r="Q2005" s="39">
        <f t="shared" si="364"/>
        <v>45.701310393180094</v>
      </c>
    </row>
    <row r="2006" spans="2:17" x14ac:dyDescent="0.25">
      <c r="B2006" s="13">
        <v>44848</v>
      </c>
      <c r="C2006" s="16">
        <v>44896</v>
      </c>
      <c r="D2006" s="37">
        <v>32.067</v>
      </c>
      <c r="E2006" s="49">
        <v>7505</v>
      </c>
      <c r="F2006" s="10">
        <f t="shared" si="365"/>
        <v>79.177750000000003</v>
      </c>
      <c r="H2006" s="13">
        <v>44847</v>
      </c>
      <c r="I2006" s="29" t="s">
        <v>71</v>
      </c>
      <c r="J2006" s="17">
        <v>2.7572220518211195</v>
      </c>
      <c r="L2006" s="40" t="str">
        <f t="shared" si="360"/>
        <v>4484844896</v>
      </c>
      <c r="M2006" s="53">
        <f t="shared" si="361"/>
        <v>44896</v>
      </c>
      <c r="N2006" s="8">
        <f>VLOOKUP(B2006,Assumptions!$B$6:$D$2000,3,FALSE)</f>
        <v>0.62915999999999994</v>
      </c>
      <c r="O2006" s="54">
        <f t="shared" si="366"/>
        <v>44.156939483862914</v>
      </c>
      <c r="P2006" s="31">
        <f>Assumptions!$I$15</f>
        <v>0.941864596537063</v>
      </c>
      <c r="Q2006" s="39">
        <f t="shared" si="364"/>
        <v>41.551743870606849</v>
      </c>
    </row>
    <row r="2007" spans="2:17" x14ac:dyDescent="0.25">
      <c r="B2007" s="13">
        <v>44848</v>
      </c>
      <c r="C2007" s="16">
        <v>44927</v>
      </c>
      <c r="D2007" s="37">
        <v>37.356000000000002</v>
      </c>
      <c r="E2007" s="49">
        <v>4870</v>
      </c>
      <c r="F2007" s="10">
        <f t="shared" si="365"/>
        <v>51.378500000000003</v>
      </c>
      <c r="H2007" s="13">
        <v>44847</v>
      </c>
      <c r="I2007" s="29" t="s">
        <v>72</v>
      </c>
      <c r="J2007" s="17">
        <v>2.2906034564344084</v>
      </c>
      <c r="L2007" s="40" t="str">
        <f t="shared" si="360"/>
        <v>4484844927</v>
      </c>
      <c r="M2007" s="53">
        <f t="shared" si="361"/>
        <v>44927</v>
      </c>
      <c r="N2007" s="8">
        <f>VLOOKUP(B2007,Assumptions!$B$6:$D$2000,3,FALSE)</f>
        <v>0.62915999999999994</v>
      </c>
      <c r="O2007" s="54">
        <f t="shared" si="366"/>
        <v>52.828124317062176</v>
      </c>
      <c r="P2007" s="31">
        <f>Assumptions!$I$15</f>
        <v>0.941864596537063</v>
      </c>
      <c r="Q2007" s="39">
        <f t="shared" si="364"/>
        <v>49.718825875026376</v>
      </c>
    </row>
    <row r="2008" spans="2:17" x14ac:dyDescent="0.25">
      <c r="B2008" s="13">
        <v>44848</v>
      </c>
      <c r="C2008" s="16">
        <v>44958</v>
      </c>
      <c r="D2008" s="37">
        <v>37.856000000000002</v>
      </c>
      <c r="E2008" s="49">
        <v>4464</v>
      </c>
      <c r="F2008" s="10">
        <f t="shared" si="365"/>
        <v>47.095199999999998</v>
      </c>
      <c r="H2008" s="13">
        <v>44847</v>
      </c>
      <c r="I2008" s="29" t="s">
        <v>73</v>
      </c>
      <c r="J2008" s="17">
        <v>1.4330327479188942</v>
      </c>
      <c r="L2008" s="40" t="str">
        <f t="shared" si="360"/>
        <v>4484844958</v>
      </c>
      <c r="M2008" s="53">
        <f t="shared" si="361"/>
        <v>44958</v>
      </c>
      <c r="N2008" s="8">
        <f>VLOOKUP(B2008,Assumptions!$B$6:$D$2000,3,FALSE)</f>
        <v>0.62915999999999994</v>
      </c>
      <c r="O2008" s="54">
        <f t="shared" si="366"/>
        <v>54.873386063056032</v>
      </c>
      <c r="P2008" s="31">
        <f>Assumptions!$I$15</f>
        <v>0.941864596537063</v>
      </c>
      <c r="Q2008" s="39">
        <f t="shared" si="364"/>
        <v>51.645185504229566</v>
      </c>
    </row>
    <row r="2009" spans="2:17" x14ac:dyDescent="0.25">
      <c r="B2009" s="13">
        <v>44848</v>
      </c>
      <c r="C2009" s="16">
        <v>44986</v>
      </c>
      <c r="D2009" s="37">
        <v>34.908000000000001</v>
      </c>
      <c r="E2009" s="49">
        <v>3483</v>
      </c>
      <c r="F2009" s="10">
        <f t="shared" si="365"/>
        <v>36.745649999999998</v>
      </c>
      <c r="H2009" s="13">
        <v>44847</v>
      </c>
      <c r="I2009" s="29" t="s">
        <v>74</v>
      </c>
      <c r="J2009" s="17">
        <v>1.0468423902794979</v>
      </c>
      <c r="L2009" s="40" t="str">
        <f t="shared" si="360"/>
        <v>4484844986</v>
      </c>
      <c r="M2009" s="53">
        <f t="shared" si="361"/>
        <v>44986</v>
      </c>
      <c r="N2009" s="8">
        <f>VLOOKUP(B2009,Assumptions!$B$6:$D$2000,3,FALSE)</f>
        <v>0.62915999999999994</v>
      </c>
      <c r="O2009" s="54">
        <f t="shared" si="366"/>
        <v>51.013866091703868</v>
      </c>
      <c r="P2009" s="31">
        <f>Assumptions!$I$15</f>
        <v>0.941864596537063</v>
      </c>
      <c r="Q2009" s="39">
        <f t="shared" si="364"/>
        <v>48.010040283585219</v>
      </c>
    </row>
    <row r="2010" spans="2:17" x14ac:dyDescent="0.25">
      <c r="B2010" s="13">
        <v>44848</v>
      </c>
      <c r="C2010" s="16">
        <v>45017</v>
      </c>
      <c r="D2010" s="37">
        <v>33.134</v>
      </c>
      <c r="E2010" s="49">
        <v>2671</v>
      </c>
      <c r="F2010" s="10">
        <f t="shared" si="365"/>
        <v>28.17905</v>
      </c>
      <c r="H2010" s="13">
        <v>44847</v>
      </c>
      <c r="I2010" s="29" t="s">
        <v>75</v>
      </c>
      <c r="J2010" s="17">
        <v>0.83996063052958747</v>
      </c>
      <c r="L2010" s="40" t="str">
        <f t="shared" si="360"/>
        <v>4484845017</v>
      </c>
      <c r="M2010" s="53">
        <f t="shared" si="361"/>
        <v>45017</v>
      </c>
      <c r="N2010" s="8">
        <f>VLOOKUP(B2010,Assumptions!$B$6:$D$2000,3,FALSE)</f>
        <v>0.62915999999999994</v>
      </c>
      <c r="O2010" s="54">
        <f t="shared" si="366"/>
        <v>48.652908413309703</v>
      </c>
      <c r="P2010" s="31">
        <f>Assumptions!$I$15</f>
        <v>0.941864596537063</v>
      </c>
      <c r="Q2010" s="39">
        <f t="shared" si="364"/>
        <v>45.786337832383424</v>
      </c>
    </row>
    <row r="2011" spans="2:17" x14ac:dyDescent="0.25">
      <c r="B2011" s="13">
        <v>44848</v>
      </c>
      <c r="C2011" s="16">
        <v>45047</v>
      </c>
      <c r="D2011" s="37">
        <v>33.533999999999999</v>
      </c>
      <c r="E2011" s="49">
        <v>2575</v>
      </c>
      <c r="F2011" s="10">
        <f t="shared" si="365"/>
        <v>27.166250000000002</v>
      </c>
      <c r="H2011" s="13">
        <v>44847</v>
      </c>
      <c r="I2011" s="29" t="s">
        <v>76</v>
      </c>
      <c r="J2011" s="17">
        <v>0.78165196080449595</v>
      </c>
      <c r="L2011" s="40" t="str">
        <f t="shared" si="360"/>
        <v>4484845047</v>
      </c>
      <c r="M2011" s="53">
        <f t="shared" si="361"/>
        <v>45047</v>
      </c>
      <c r="N2011" s="8">
        <f>VLOOKUP(B2011,Assumptions!$B$6:$D$2000,3,FALSE)</f>
        <v>0.62915999999999994</v>
      </c>
      <c r="O2011" s="54">
        <f t="shared" si="366"/>
        <v>49.343377929310861</v>
      </c>
      <c r="P2011" s="31">
        <f>Assumptions!$I$15</f>
        <v>0.941864596537063</v>
      </c>
      <c r="Q2011" s="39">
        <f t="shared" si="364"/>
        <v>46.436666624492993</v>
      </c>
    </row>
    <row r="2012" spans="2:17" x14ac:dyDescent="0.25">
      <c r="B2012" s="13">
        <v>44848</v>
      </c>
      <c r="C2012" s="16">
        <v>45078</v>
      </c>
      <c r="D2012" s="37">
        <v>36.594999999999999</v>
      </c>
      <c r="E2012" s="49">
        <v>2839</v>
      </c>
      <c r="F2012" s="10">
        <f t="shared" si="365"/>
        <v>29.951450000000001</v>
      </c>
      <c r="H2012" s="13">
        <v>44847</v>
      </c>
      <c r="I2012" s="29" t="s">
        <v>77</v>
      </c>
      <c r="J2012" s="17">
        <v>0.82191512136840217</v>
      </c>
      <c r="L2012" s="40" t="str">
        <f t="shared" si="360"/>
        <v>4484845078</v>
      </c>
      <c r="M2012" s="53">
        <f t="shared" si="361"/>
        <v>45078</v>
      </c>
      <c r="N2012" s="8">
        <f>VLOOKUP(B2012,Assumptions!$B$6:$D$2000,3,FALSE)</f>
        <v>0.62915999999999994</v>
      </c>
      <c r="O2012" s="54">
        <f t="shared" si="366"/>
        <v>53.894299265238025</v>
      </c>
      <c r="P2012" s="31">
        <f>Assumptions!$I$15</f>
        <v>0.941864596537063</v>
      </c>
      <c r="Q2012" s="39">
        <f t="shared" si="364"/>
        <v>50.723018312427946</v>
      </c>
    </row>
    <row r="2013" spans="2:17" x14ac:dyDescent="0.25">
      <c r="B2013" s="13">
        <v>44848</v>
      </c>
      <c r="C2013" s="16">
        <v>45108</v>
      </c>
      <c r="D2013" s="37">
        <v>36.090000000000003</v>
      </c>
      <c r="E2013" s="49">
        <v>3485</v>
      </c>
      <c r="F2013" s="10">
        <f t="shared" si="365"/>
        <v>36.766750000000002</v>
      </c>
      <c r="H2013" s="13">
        <v>44847</v>
      </c>
      <c r="I2013" s="29" t="s">
        <v>78</v>
      </c>
      <c r="J2013" s="17">
        <v>0.85661986901298681</v>
      </c>
      <c r="L2013" s="40" t="str">
        <f t="shared" si="360"/>
        <v>4484845108</v>
      </c>
      <c r="M2013" s="53">
        <f t="shared" si="361"/>
        <v>45108</v>
      </c>
      <c r="N2013" s="8">
        <f>VLOOKUP(B2013,Assumptions!$B$6:$D$2000,3,FALSE)</f>
        <v>0.62915999999999994</v>
      </c>
      <c r="O2013" s="54">
        <f t="shared" si="366"/>
        <v>53.081201672924948</v>
      </c>
      <c r="P2013" s="31">
        <f>Assumptions!$I$15</f>
        <v>0.941864596537063</v>
      </c>
      <c r="Q2013" s="39">
        <f t="shared" si="364"/>
        <v>49.957190476698727</v>
      </c>
    </row>
    <row r="2014" spans="2:17" x14ac:dyDescent="0.25">
      <c r="B2014" s="13">
        <v>44848</v>
      </c>
      <c r="C2014" s="16">
        <v>45139</v>
      </c>
      <c r="D2014" s="37">
        <v>38.226999999999997</v>
      </c>
      <c r="E2014" s="49">
        <v>2640</v>
      </c>
      <c r="F2014" s="10">
        <f t="shared" si="365"/>
        <v>27.852</v>
      </c>
      <c r="H2014" s="13">
        <v>44847</v>
      </c>
      <c r="I2014" s="29" t="s">
        <v>79</v>
      </c>
      <c r="J2014" s="17">
        <v>0.96495371328595181</v>
      </c>
      <c r="L2014" s="40" t="str">
        <f t="shared" si="360"/>
        <v>4484845139</v>
      </c>
      <c r="M2014" s="53">
        <f t="shared" si="361"/>
        <v>45139</v>
      </c>
      <c r="N2014" s="8">
        <f>VLOOKUP(B2014,Assumptions!$B$6:$D$2000,3,FALSE)</f>
        <v>0.62915999999999994</v>
      </c>
      <c r="O2014" s="54">
        <f t="shared" si="366"/>
        <v>56.137508985446402</v>
      </c>
      <c r="P2014" s="31">
        <f>Assumptions!$I$15</f>
        <v>0.941864596537063</v>
      </c>
      <c r="Q2014" s="39">
        <f t="shared" si="364"/>
        <v>52.835818130500023</v>
      </c>
    </row>
    <row r="2015" spans="2:17" x14ac:dyDescent="0.25">
      <c r="B2015" s="13">
        <v>44848</v>
      </c>
      <c r="C2015" s="16">
        <v>45170</v>
      </c>
      <c r="D2015" s="37">
        <v>39.223999999999997</v>
      </c>
      <c r="E2015" s="49">
        <v>2429</v>
      </c>
      <c r="F2015" s="10">
        <f t="shared" si="365"/>
        <v>25.62595</v>
      </c>
      <c r="H2015" s="13">
        <v>44847</v>
      </c>
      <c r="I2015" s="29" t="s">
        <v>80</v>
      </c>
      <c r="J2015" s="17">
        <v>1.0071982566531996</v>
      </c>
      <c r="L2015" s="40" t="str">
        <f t="shared" si="360"/>
        <v>4484845170</v>
      </c>
      <c r="M2015" s="53">
        <f t="shared" si="361"/>
        <v>45170</v>
      </c>
      <c r="N2015" s="8">
        <f>VLOOKUP(B2015,Assumptions!$B$6:$D$2000,3,FALSE)</f>
        <v>0.62915999999999994</v>
      </c>
      <c r="O2015" s="54">
        <f t="shared" si="366"/>
        <v>57.575905379815538</v>
      </c>
      <c r="P2015" s="31">
        <f>Assumptions!$I$15</f>
        <v>0.941864596537063</v>
      </c>
      <c r="Q2015" s="39">
        <f t="shared" si="364"/>
        <v>54.190592770142878</v>
      </c>
    </row>
    <row r="2016" spans="2:17" x14ac:dyDescent="0.25">
      <c r="B2016" s="13">
        <v>44848</v>
      </c>
      <c r="C2016" s="16">
        <v>45200</v>
      </c>
      <c r="D2016" s="37">
        <v>39.505000000000003</v>
      </c>
      <c r="E2016" s="49">
        <v>2792</v>
      </c>
      <c r="F2016" s="10">
        <f t="shared" si="365"/>
        <v>29.4556</v>
      </c>
      <c r="H2016" s="13">
        <v>44847</v>
      </c>
      <c r="I2016" s="29" t="s">
        <v>81</v>
      </c>
      <c r="J2016" s="17">
        <v>1.1723069441243319</v>
      </c>
      <c r="L2016" s="40" t="str">
        <f t="shared" si="360"/>
        <v>4484845200</v>
      </c>
      <c r="M2016" s="53">
        <f t="shared" si="361"/>
        <v>45200</v>
      </c>
      <c r="N2016" s="8">
        <f>VLOOKUP(B2016,Assumptions!$B$6:$D$2000,3,FALSE)</f>
        <v>0.62915999999999994</v>
      </c>
      <c r="O2016" s="54">
        <f t="shared" si="366"/>
        <v>57.750502597272821</v>
      </c>
      <c r="P2016" s="31">
        <f>Assumptions!$I$15</f>
        <v>0.941864596537063</v>
      </c>
      <c r="Q2016" s="39">
        <f t="shared" si="364"/>
        <v>54.355039707919772</v>
      </c>
    </row>
    <row r="2017" spans="2:17" x14ac:dyDescent="0.25">
      <c r="B2017" s="13">
        <v>44848</v>
      </c>
      <c r="C2017" s="16">
        <v>45231</v>
      </c>
      <c r="D2017" s="37">
        <v>42.899000000000001</v>
      </c>
      <c r="E2017" s="49">
        <v>2504</v>
      </c>
      <c r="F2017" s="10">
        <f t="shared" si="365"/>
        <v>26.417200000000001</v>
      </c>
      <c r="H2017" s="13">
        <v>44847</v>
      </c>
      <c r="I2017" s="29" t="s">
        <v>82</v>
      </c>
      <c r="J2017" s="17">
        <v>1.3202275409625583</v>
      </c>
      <c r="L2017" s="40" t="str">
        <f t="shared" si="360"/>
        <v>4484845231</v>
      </c>
      <c r="M2017" s="53">
        <f t="shared" si="361"/>
        <v>45231</v>
      </c>
      <c r="N2017" s="8">
        <f>VLOOKUP(B2017,Assumptions!$B$6:$D$2000,3,FALSE)</f>
        <v>0.62915999999999994</v>
      </c>
      <c r="O2017" s="54">
        <f t="shared" si="366"/>
        <v>62.640916029222218</v>
      </c>
      <c r="P2017" s="31">
        <f>Assumptions!$I$15</f>
        <v>0.941864596537063</v>
      </c>
      <c r="Q2017" s="39">
        <f t="shared" si="364"/>
        <v>58.961146981902225</v>
      </c>
    </row>
    <row r="2018" spans="2:17" x14ac:dyDescent="0.25">
      <c r="B2018" s="13">
        <v>44848</v>
      </c>
      <c r="C2018" s="16">
        <v>45261</v>
      </c>
      <c r="D2018" s="37">
        <v>43.155999999999999</v>
      </c>
      <c r="E2018" s="49">
        <v>2504</v>
      </c>
      <c r="F2018" s="10">
        <f t="shared" si="365"/>
        <v>26.417200000000001</v>
      </c>
      <c r="H2018" s="13">
        <v>44847</v>
      </c>
      <c r="I2018" s="29" t="s">
        <v>83</v>
      </c>
      <c r="J2018" s="17">
        <v>1.3672638506825199</v>
      </c>
      <c r="L2018" s="40" t="str">
        <f t="shared" si="360"/>
        <v>4484845261</v>
      </c>
      <c r="M2018" s="53">
        <f t="shared" si="361"/>
        <v>45261</v>
      </c>
      <c r="N2018" s="8">
        <f>VLOOKUP(B2018,Assumptions!$B$6:$D$2000,3,FALSE)</f>
        <v>0.62915999999999994</v>
      </c>
      <c r="O2018" s="54">
        <f t="shared" si="366"/>
        <v>62.957238929446724</v>
      </c>
      <c r="P2018" s="31">
        <f>Assumptions!$I$15</f>
        <v>0.941864596537063</v>
      </c>
      <c r="Q2018" s="39">
        <f t="shared" si="364"/>
        <v>59.259080322697613</v>
      </c>
    </row>
    <row r="2019" spans="2:17" x14ac:dyDescent="0.25">
      <c r="B2019" s="13">
        <v>44848</v>
      </c>
      <c r="C2019" s="16">
        <v>45292</v>
      </c>
      <c r="D2019" s="37">
        <v>37.99</v>
      </c>
      <c r="E2019" s="49">
        <v>2321</v>
      </c>
      <c r="F2019" s="10">
        <f t="shared" si="365"/>
        <v>24.486550000000001</v>
      </c>
      <c r="H2019" s="13">
        <v>44847</v>
      </c>
      <c r="I2019" s="29" t="s">
        <v>85</v>
      </c>
      <c r="J2019" s="17">
        <v>1.2954391576646982</v>
      </c>
      <c r="L2019" s="40" t="str">
        <f t="shared" si="360"/>
        <v>4484845292</v>
      </c>
      <c r="M2019" s="53">
        <f t="shared" si="361"/>
        <v>45292</v>
      </c>
      <c r="N2019" s="8">
        <f>VLOOKUP(B2019,Assumptions!$B$6:$D$2000,3,FALSE)</f>
        <v>0.62915999999999994</v>
      </c>
      <c r="O2019" s="54">
        <f t="shared" si="366"/>
        <v>55.282558106265078</v>
      </c>
      <c r="P2019" s="31">
        <f>Assumptions!$I$15</f>
        <v>0.941864596537063</v>
      </c>
      <c r="Q2019" s="39">
        <f t="shared" si="364"/>
        <v>52.030570165620901</v>
      </c>
    </row>
    <row r="2020" spans="2:17" x14ac:dyDescent="0.25">
      <c r="B2020" s="13">
        <v>44848</v>
      </c>
      <c r="C2020" s="16">
        <v>45323</v>
      </c>
      <c r="D2020" s="37">
        <v>34.204000000000001</v>
      </c>
      <c r="E2020" s="49">
        <v>1696</v>
      </c>
      <c r="F2020" s="10">
        <f t="shared" si="365"/>
        <v>17.892800000000001</v>
      </c>
      <c r="H2020" s="13">
        <v>44847</v>
      </c>
      <c r="I2020" s="29" t="s">
        <v>86</v>
      </c>
      <c r="J2020" s="17">
        <v>1.1365095374168499</v>
      </c>
      <c r="L2020" s="40" t="str">
        <f t="shared" si="360"/>
        <v>4484845323</v>
      </c>
      <c r="M2020" s="53">
        <f t="shared" si="361"/>
        <v>45323</v>
      </c>
      <c r="N2020" s="8">
        <f>VLOOKUP(B2020,Assumptions!$B$6:$D$2000,3,FALSE)</f>
        <v>0.62915999999999994</v>
      </c>
      <c r="O2020" s="54">
        <f t="shared" si="366"/>
        <v>49.818158903186884</v>
      </c>
      <c r="P2020" s="31">
        <f>Assumptions!$I$15</f>
        <v>0.941864596537063</v>
      </c>
      <c r="Q2020" s="39">
        <f t="shared" si="364"/>
        <v>46.883846014896207</v>
      </c>
    </row>
    <row r="2021" spans="2:17" x14ac:dyDescent="0.25">
      <c r="B2021" s="13">
        <v>44848</v>
      </c>
      <c r="C2021" s="16">
        <v>45352</v>
      </c>
      <c r="D2021" s="37">
        <v>31.896000000000001</v>
      </c>
      <c r="E2021" s="49">
        <v>1493</v>
      </c>
      <c r="F2021" s="10">
        <f t="shared" si="365"/>
        <v>15.751150000000001</v>
      </c>
      <c r="H2021" s="13">
        <v>44847</v>
      </c>
      <c r="I2021" s="29" t="s">
        <v>87</v>
      </c>
      <c r="J2021" s="17">
        <v>1.0220160232940749</v>
      </c>
      <c r="L2021" s="40" t="str">
        <f t="shared" si="360"/>
        <v>4484845352</v>
      </c>
      <c r="M2021" s="53">
        <f t="shared" si="361"/>
        <v>45352</v>
      </c>
      <c r="N2021" s="8">
        <f>VLOOKUP(B2021,Assumptions!$B$6:$D$2000,3,FALSE)</f>
        <v>0.62915999999999994</v>
      </c>
      <c r="O2021" s="54">
        <f t="shared" si="366"/>
        <v>46.513509740522053</v>
      </c>
      <c r="P2021" s="31">
        <f>Assumptions!$I$15</f>
        <v>0.941864596537063</v>
      </c>
      <c r="Q2021" s="39">
        <f t="shared" si="364"/>
        <v>43.771313964606357</v>
      </c>
    </row>
    <row r="2022" spans="2:17" x14ac:dyDescent="0.25">
      <c r="B2022" s="13">
        <v>44848</v>
      </c>
      <c r="C2022" s="16">
        <v>45383</v>
      </c>
      <c r="D2022" s="37">
        <v>24.849</v>
      </c>
      <c r="E2022" s="49">
        <v>1772</v>
      </c>
      <c r="F2022" s="10">
        <f t="shared" si="365"/>
        <v>18.694600000000001</v>
      </c>
      <c r="H2022" s="13">
        <v>44847</v>
      </c>
      <c r="I2022" s="29" t="s">
        <v>89</v>
      </c>
      <c r="J2022" s="17">
        <v>0.79255316807521603</v>
      </c>
      <c r="L2022" s="40" t="str">
        <f t="shared" si="360"/>
        <v>4484845383</v>
      </c>
      <c r="M2022" s="53">
        <f t="shared" si="361"/>
        <v>45383</v>
      </c>
      <c r="N2022" s="8">
        <f>VLOOKUP(B2022,Assumptions!$B$6:$D$2000,3,FALSE)</f>
        <v>0.62915999999999994</v>
      </c>
      <c r="O2022" s="54">
        <f t="shared" si="366"/>
        <v>36.242480882393387</v>
      </c>
      <c r="P2022" s="31">
        <f>Assumptions!$I$15</f>
        <v>0.941864596537063</v>
      </c>
      <c r="Q2022" s="39">
        <f t="shared" si="364"/>
        <v>34.097395513124468</v>
      </c>
    </row>
    <row r="2023" spans="2:17" x14ac:dyDescent="0.25">
      <c r="B2023" s="13">
        <v>44848</v>
      </c>
      <c r="C2023" s="16">
        <v>45413</v>
      </c>
      <c r="D2023" s="37">
        <v>23.315999999999999</v>
      </c>
      <c r="E2023" s="49">
        <v>1772</v>
      </c>
      <c r="F2023" s="10">
        <f t="shared" si="365"/>
        <v>18.694600000000001</v>
      </c>
      <c r="H2023" s="13">
        <v>44847</v>
      </c>
      <c r="I2023" s="29" t="s">
        <v>90</v>
      </c>
      <c r="J2023" s="17">
        <v>0.70894735527341557</v>
      </c>
      <c r="L2023" s="40" t="str">
        <f t="shared" si="360"/>
        <v>4484845413</v>
      </c>
      <c r="M2023" s="53">
        <f t="shared" si="361"/>
        <v>45413</v>
      </c>
      <c r="N2023" s="8">
        <f>VLOOKUP(B2023,Assumptions!$B$6:$D$2000,3,FALSE)</f>
        <v>0.62915999999999994</v>
      </c>
      <c r="O2023" s="54">
        <f t="shared" si="366"/>
        <v>34.058881555045012</v>
      </c>
      <c r="P2023" s="31">
        <f>Assumptions!$I$15</f>
        <v>0.941864596537063</v>
      </c>
      <c r="Q2023" s="39">
        <f t="shared" si="364"/>
        <v>32.040740613672888</v>
      </c>
    </row>
    <row r="2024" spans="2:17" x14ac:dyDescent="0.25">
      <c r="B2024" s="13">
        <v>44848</v>
      </c>
      <c r="C2024" s="16">
        <v>45444</v>
      </c>
      <c r="D2024" s="37">
        <v>22.978000000000002</v>
      </c>
      <c r="E2024" s="49">
        <v>1772</v>
      </c>
      <c r="F2024" s="10">
        <f t="shared" si="365"/>
        <v>18.694600000000001</v>
      </c>
      <c r="H2024" s="13">
        <v>44847</v>
      </c>
      <c r="I2024" s="29" t="s">
        <v>91</v>
      </c>
      <c r="J2024" s="17">
        <v>0.71605202600541218</v>
      </c>
      <c r="L2024" s="40" t="str">
        <f t="shared" si="360"/>
        <v>4484845444</v>
      </c>
      <c r="M2024" s="53">
        <f t="shared" si="361"/>
        <v>45444</v>
      </c>
      <c r="N2024" s="8">
        <f>VLOOKUP(B2024,Assumptions!$B$6:$D$2000,3,FALSE)</f>
        <v>0.62915999999999994</v>
      </c>
      <c r="O2024" s="54">
        <f t="shared" si="366"/>
        <v>33.538960657382333</v>
      </c>
      <c r="P2024" s="31">
        <f>Assumptions!$I$15</f>
        <v>0.941864596537063</v>
      </c>
      <c r="Q2024" s="39">
        <f t="shared" si="364"/>
        <v>31.551045527164639</v>
      </c>
    </row>
    <row r="2025" spans="2:17" x14ac:dyDescent="0.25">
      <c r="B2025" s="13">
        <v>44848</v>
      </c>
      <c r="C2025" s="16">
        <v>45474</v>
      </c>
      <c r="D2025" s="37">
        <v>25.666</v>
      </c>
      <c r="E2025" s="49">
        <v>1772</v>
      </c>
      <c r="F2025" s="10">
        <f t="shared" si="365"/>
        <v>18.694600000000001</v>
      </c>
      <c r="H2025" s="13">
        <v>44847</v>
      </c>
      <c r="I2025" s="29" t="s">
        <v>113</v>
      </c>
      <c r="J2025" s="17">
        <v>0.76494279872621118</v>
      </c>
      <c r="L2025" s="40" t="str">
        <f t="shared" si="360"/>
        <v>4484845474</v>
      </c>
      <c r="M2025" s="53">
        <f t="shared" si="361"/>
        <v>45474</v>
      </c>
      <c r="N2025" s="8">
        <f>VLOOKUP(B2025,Assumptions!$B$6:$D$2000,3,FALSE)</f>
        <v>0.62915999999999994</v>
      </c>
      <c r="O2025" s="54">
        <f t="shared" si="366"/>
        <v>37.514937092492531</v>
      </c>
      <c r="P2025" s="31">
        <f>Assumptions!$I$15</f>
        <v>0.941864596537063</v>
      </c>
      <c r="Q2025" s="39">
        <f t="shared" si="364"/>
        <v>35.295876968060576</v>
      </c>
    </row>
    <row r="2026" spans="2:17" x14ac:dyDescent="0.25">
      <c r="B2026" s="13">
        <v>44848</v>
      </c>
      <c r="C2026" s="16">
        <v>45505</v>
      </c>
      <c r="D2026" s="37">
        <v>27.327999999999999</v>
      </c>
      <c r="E2026" s="49">
        <v>1772</v>
      </c>
      <c r="F2026" s="10">
        <f t="shared" si="365"/>
        <v>18.694600000000001</v>
      </c>
      <c r="H2026" s="13">
        <v>44847</v>
      </c>
      <c r="I2026" s="29" t="s">
        <v>114</v>
      </c>
      <c r="J2026" s="17">
        <v>0.84454222164292658</v>
      </c>
      <c r="L2026" s="40" t="str">
        <f t="shared" si="360"/>
        <v>4484845505</v>
      </c>
      <c r="M2026" s="53">
        <f t="shared" si="361"/>
        <v>45505</v>
      </c>
      <c r="N2026" s="8">
        <f>VLOOKUP(B2026,Assumptions!$B$6:$D$2000,3,FALSE)</f>
        <v>0.62915999999999994</v>
      </c>
      <c r="O2026" s="54">
        <f t="shared" si="366"/>
        <v>39.898918528484195</v>
      </c>
      <c r="P2026" s="31">
        <f>Assumptions!$I$15</f>
        <v>0.941864596537063</v>
      </c>
      <c r="Q2026" s="39">
        <f t="shared" si="364"/>
        <v>37.541264681422717</v>
      </c>
    </row>
    <row r="2027" spans="2:17" x14ac:dyDescent="0.25">
      <c r="B2027" s="13">
        <v>44848</v>
      </c>
      <c r="C2027" s="16">
        <v>45536</v>
      </c>
      <c r="D2027" s="37">
        <v>29.03</v>
      </c>
      <c r="E2027" s="49">
        <v>1772</v>
      </c>
      <c r="F2027" s="10">
        <f t="shared" si="365"/>
        <v>18.694600000000001</v>
      </c>
      <c r="H2027" s="13">
        <v>44847</v>
      </c>
      <c r="I2027" s="29" t="s">
        <v>115</v>
      </c>
      <c r="J2027" s="17">
        <v>0.93511295139773143</v>
      </c>
      <c r="L2027" s="40" t="str">
        <f t="shared" si="360"/>
        <v>4484845536</v>
      </c>
      <c r="M2027" s="53">
        <f t="shared" si="361"/>
        <v>45536</v>
      </c>
      <c r="N2027" s="8">
        <f>VLOOKUP(B2027,Assumptions!$B$6:$D$2000,3,FALSE)</f>
        <v>0.62915999999999994</v>
      </c>
      <c r="O2027" s="54">
        <f t="shared" si="366"/>
        <v>42.326633432860113</v>
      </c>
      <c r="P2027" s="31">
        <f>Assumptions!$I$15</f>
        <v>0.941864596537063</v>
      </c>
      <c r="Q2027" s="39">
        <f t="shared" si="364"/>
        <v>39.827843400339752</v>
      </c>
    </row>
    <row r="2028" spans="2:17" x14ac:dyDescent="0.25">
      <c r="B2028" s="13">
        <v>44848</v>
      </c>
      <c r="C2028" s="16">
        <v>45566</v>
      </c>
      <c r="D2028" s="37">
        <v>28.611999999999998</v>
      </c>
      <c r="E2028" s="49">
        <v>1297</v>
      </c>
      <c r="F2028" s="10">
        <f t="shared" si="365"/>
        <v>13.683350000000001</v>
      </c>
      <c r="H2028" s="13">
        <v>44847</v>
      </c>
      <c r="I2028" s="29" t="s">
        <v>117</v>
      </c>
      <c r="J2028" s="17">
        <v>1.0877591794487769</v>
      </c>
      <c r="L2028" s="40" t="str">
        <f t="shared" si="360"/>
        <v>4484845566</v>
      </c>
      <c r="M2028" s="53">
        <f t="shared" si="361"/>
        <v>45566</v>
      </c>
      <c r="N2028" s="8">
        <f>VLOOKUP(B2028,Assumptions!$B$6:$D$2000,3,FALSE)</f>
        <v>0.62915999999999994</v>
      </c>
      <c r="O2028" s="54">
        <f t="shared" si="366"/>
        <v>41.466920643384327</v>
      </c>
      <c r="P2028" s="31">
        <f>Assumptions!$I$15</f>
        <v>0.941864596537063</v>
      </c>
      <c r="Q2028" s="39">
        <f t="shared" si="364"/>
        <v>39.018110360742391</v>
      </c>
    </row>
    <row r="2029" spans="2:17" x14ac:dyDescent="0.25">
      <c r="B2029" s="13">
        <v>44862</v>
      </c>
      <c r="C2029" s="16">
        <v>44896</v>
      </c>
      <c r="D2029" s="37">
        <v>29.853000000000002</v>
      </c>
      <c r="E2029" s="49">
        <v>8015</v>
      </c>
      <c r="F2029" s="10">
        <f t="shared" ref="F2029" si="367">E2029*10000*mmbtu_gj/1000000</f>
        <v>84.558250000000001</v>
      </c>
      <c r="H2029" s="13">
        <v>44861</v>
      </c>
      <c r="I2029" s="29" t="s">
        <v>71</v>
      </c>
      <c r="J2029" s="17">
        <v>2.7932908188186247</v>
      </c>
      <c r="L2029" s="40" t="str">
        <f t="shared" si="360"/>
        <v>4486244896</v>
      </c>
      <c r="M2029" s="53">
        <f t="shared" ref="M2029:M2092" si="368">IF(C2029="",NA(),C2029)</f>
        <v>44896</v>
      </c>
      <c r="N2029" s="8">
        <f>VLOOKUP(B2029,Assumptions!$B$6:$D$2000,3,FALSE)</f>
        <v>0.64107999999999998</v>
      </c>
      <c r="O2029" s="54">
        <f t="shared" ref="O2029:O2052" si="369">(D2029-J2029)/N2029/mmbtu_gj</f>
        <v>40.009068200346427</v>
      </c>
      <c r="P2029" s="31">
        <f>Assumptions!$I$15</f>
        <v>0.941864596537063</v>
      </c>
      <c r="Q2029" s="39">
        <f t="shared" ref="Q2029:Q2092" si="370">(O2029-opex_2020)*P2029-transport_2020</f>
        <v>37.645010757669922</v>
      </c>
    </row>
    <row r="2030" spans="2:17" x14ac:dyDescent="0.25">
      <c r="B2030" s="13">
        <v>44862</v>
      </c>
      <c r="C2030" s="16">
        <v>44927</v>
      </c>
      <c r="D2030" s="37">
        <v>30.931999999999999</v>
      </c>
      <c r="E2030" s="49">
        <v>5125</v>
      </c>
      <c r="F2030" s="10">
        <f t="shared" ref="F2030:F2052" si="371">E2030*10000*mmbtu_gj/1000000</f>
        <v>54.068750000000001</v>
      </c>
      <c r="H2030" s="13">
        <v>44861</v>
      </c>
      <c r="I2030" s="29" t="s">
        <v>72</v>
      </c>
      <c r="J2030" s="17">
        <v>2.2892052004053243</v>
      </c>
      <c r="L2030" s="40" t="str">
        <f t="shared" si="360"/>
        <v>4486244927</v>
      </c>
      <c r="M2030" s="53">
        <f t="shared" si="368"/>
        <v>44927</v>
      </c>
      <c r="N2030" s="8">
        <f>VLOOKUP(B2030,Assumptions!$B$6:$D$2000,3,FALSE)</f>
        <v>0.64107999999999998</v>
      </c>
      <c r="O2030" s="54">
        <f t="shared" si="369"/>
        <v>42.349735649874425</v>
      </c>
      <c r="P2030" s="31">
        <f>Assumptions!$I$15</f>
        <v>0.941864596537063</v>
      </c>
      <c r="Q2030" s="39">
        <f t="shared" si="370"/>
        <v>39.84960256064705</v>
      </c>
    </row>
    <row r="2031" spans="2:17" x14ac:dyDescent="0.25">
      <c r="B2031" s="13">
        <v>44862</v>
      </c>
      <c r="C2031" s="16">
        <v>44958</v>
      </c>
      <c r="D2031" s="37">
        <v>32.582000000000001</v>
      </c>
      <c r="E2031" s="49">
        <v>4046</v>
      </c>
      <c r="F2031" s="10">
        <f t="shared" si="371"/>
        <v>42.685299999999998</v>
      </c>
      <c r="H2031" s="13">
        <v>44861</v>
      </c>
      <c r="I2031" s="29" t="s">
        <v>73</v>
      </c>
      <c r="J2031" s="17">
        <v>1.4860588012807889</v>
      </c>
      <c r="L2031" s="40" t="str">
        <f t="shared" si="360"/>
        <v>4486244958</v>
      </c>
      <c r="M2031" s="53">
        <f t="shared" si="368"/>
        <v>44958</v>
      </c>
      <c r="N2031" s="8">
        <f>VLOOKUP(B2031,Assumptions!$B$6:$D$2000,3,FALSE)</f>
        <v>0.64107999999999998</v>
      </c>
      <c r="O2031" s="54">
        <f t="shared" si="369"/>
        <v>45.976829382879686</v>
      </c>
      <c r="P2031" s="31">
        <f>Assumptions!$I$15</f>
        <v>0.941864596537063</v>
      </c>
      <c r="Q2031" s="39">
        <f t="shared" si="370"/>
        <v>43.265833736086158</v>
      </c>
    </row>
    <row r="2032" spans="2:17" x14ac:dyDescent="0.25">
      <c r="B2032" s="13">
        <v>44862</v>
      </c>
      <c r="C2032" s="16">
        <v>44986</v>
      </c>
      <c r="D2032" s="37">
        <v>31.181999999999999</v>
      </c>
      <c r="E2032" s="49">
        <v>4578</v>
      </c>
      <c r="F2032" s="10">
        <f t="shared" si="371"/>
        <v>48.297899999999998</v>
      </c>
      <c r="H2032" s="13">
        <v>44861</v>
      </c>
      <c r="I2032" s="29" t="s">
        <v>74</v>
      </c>
      <c r="J2032" s="17">
        <v>1.1174439379702281</v>
      </c>
      <c r="L2032" s="40" t="str">
        <f t="shared" si="360"/>
        <v>4486244986</v>
      </c>
      <c r="M2032" s="53">
        <f t="shared" si="368"/>
        <v>44986</v>
      </c>
      <c r="N2032" s="8">
        <f>VLOOKUP(B2032,Assumptions!$B$6:$D$2000,3,FALSE)</f>
        <v>0.64107999999999998</v>
      </c>
      <c r="O2032" s="54">
        <f t="shared" si="369"/>
        <v>44.45187735925154</v>
      </c>
      <c r="P2032" s="31">
        <f>Assumptions!$I$15</f>
        <v>0.941864596537063</v>
      </c>
      <c r="Q2032" s="39">
        <f t="shared" si="370"/>
        <v>41.829535413613257</v>
      </c>
    </row>
    <row r="2033" spans="2:17" x14ac:dyDescent="0.25">
      <c r="B2033" s="13">
        <v>44862</v>
      </c>
      <c r="C2033" s="16">
        <v>45017</v>
      </c>
      <c r="D2033" s="37">
        <v>31.373999999999999</v>
      </c>
      <c r="E2033" s="49">
        <v>3243</v>
      </c>
      <c r="F2033" s="10">
        <f t="shared" si="371"/>
        <v>34.213650000000001</v>
      </c>
      <c r="H2033" s="13">
        <v>44861</v>
      </c>
      <c r="I2033" s="29" t="s">
        <v>75</v>
      </c>
      <c r="J2033" s="17">
        <v>0.90211216415324591</v>
      </c>
      <c r="L2033" s="40" t="str">
        <f t="shared" si="360"/>
        <v>4486245017</v>
      </c>
      <c r="M2033" s="53">
        <f t="shared" si="368"/>
        <v>45017</v>
      </c>
      <c r="N2033" s="8">
        <f>VLOOKUP(B2033,Assumptions!$B$6:$D$2000,3,FALSE)</f>
        <v>0.64107999999999998</v>
      </c>
      <c r="O2033" s="54">
        <f t="shared" si="369"/>
        <v>45.054136777846679</v>
      </c>
      <c r="P2033" s="31">
        <f>Assumptions!$I$15</f>
        <v>0.941864596537063</v>
      </c>
      <c r="Q2033" s="39">
        <f t="shared" si="370"/>
        <v>42.396782237919012</v>
      </c>
    </row>
    <row r="2034" spans="2:17" x14ac:dyDescent="0.25">
      <c r="B2034" s="13">
        <v>44862</v>
      </c>
      <c r="C2034" s="16">
        <v>45047</v>
      </c>
      <c r="D2034" s="37">
        <v>33.393000000000001</v>
      </c>
      <c r="E2034" s="49">
        <v>3279</v>
      </c>
      <c r="F2034" s="10">
        <f t="shared" si="371"/>
        <v>34.593449999999997</v>
      </c>
      <c r="H2034" s="13">
        <v>44861</v>
      </c>
      <c r="I2034" s="29" t="s">
        <v>76</v>
      </c>
      <c r="J2034" s="17">
        <v>0.84064877156399997</v>
      </c>
      <c r="L2034" s="40" t="str">
        <f t="shared" si="360"/>
        <v>4486245047</v>
      </c>
      <c r="M2034" s="53">
        <f t="shared" si="368"/>
        <v>45047</v>
      </c>
      <c r="N2034" s="8">
        <f>VLOOKUP(B2034,Assumptions!$B$6:$D$2000,3,FALSE)</f>
        <v>0.64107999999999998</v>
      </c>
      <c r="O2034" s="54">
        <f t="shared" si="369"/>
        <v>48.130200944135453</v>
      </c>
      <c r="P2034" s="31">
        <f>Assumptions!$I$15</f>
        <v>0.941864596537063</v>
      </c>
      <c r="Q2034" s="39">
        <f t="shared" si="370"/>
        <v>45.29401817282271</v>
      </c>
    </row>
    <row r="2035" spans="2:17" x14ac:dyDescent="0.25">
      <c r="B2035" s="13">
        <v>44862</v>
      </c>
      <c r="C2035" s="16">
        <v>45078</v>
      </c>
      <c r="D2035" s="37">
        <v>35.505000000000003</v>
      </c>
      <c r="E2035" s="49">
        <v>3510</v>
      </c>
      <c r="F2035" s="10">
        <f t="shared" si="371"/>
        <v>37.030500000000004</v>
      </c>
      <c r="H2035" s="13">
        <v>44861</v>
      </c>
      <c r="I2035" s="29" t="s">
        <v>77</v>
      </c>
      <c r="J2035" s="17">
        <v>0.87355112438562488</v>
      </c>
      <c r="L2035" s="40" t="str">
        <f t="shared" si="360"/>
        <v>4486245078</v>
      </c>
      <c r="M2035" s="53">
        <f t="shared" si="368"/>
        <v>45078</v>
      </c>
      <c r="N2035" s="8">
        <f>VLOOKUP(B2035,Assumptions!$B$6:$D$2000,3,FALSE)</f>
        <v>0.64107999999999998</v>
      </c>
      <c r="O2035" s="54">
        <f t="shared" si="369"/>
        <v>51.204245790818007</v>
      </c>
      <c r="P2035" s="31">
        <f>Assumptions!$I$15</f>
        <v>0.941864596537063</v>
      </c>
      <c r="Q2035" s="39">
        <f t="shared" si="370"/>
        <v>48.189352182080206</v>
      </c>
    </row>
    <row r="2036" spans="2:17" x14ac:dyDescent="0.25">
      <c r="B2036" s="13">
        <v>44862</v>
      </c>
      <c r="C2036" s="16">
        <v>45108</v>
      </c>
      <c r="D2036" s="37">
        <v>36.344000000000001</v>
      </c>
      <c r="E2036" s="49">
        <v>3094</v>
      </c>
      <c r="F2036" s="10">
        <f t="shared" si="371"/>
        <v>32.641699999999993</v>
      </c>
      <c r="H2036" s="13">
        <v>44861</v>
      </c>
      <c r="I2036" s="29" t="s">
        <v>78</v>
      </c>
      <c r="J2036" s="17">
        <v>0.91284843835910967</v>
      </c>
      <c r="L2036" s="40" t="str">
        <f t="shared" si="360"/>
        <v>4486245108</v>
      </c>
      <c r="M2036" s="53">
        <f t="shared" si="368"/>
        <v>45108</v>
      </c>
      <c r="N2036" s="8">
        <f>VLOOKUP(B2036,Assumptions!$B$6:$D$2000,3,FALSE)</f>
        <v>0.64107999999999998</v>
      </c>
      <c r="O2036" s="54">
        <f t="shared" si="369"/>
        <v>52.386644281910662</v>
      </c>
      <c r="P2036" s="31">
        <f>Assumptions!$I$15</f>
        <v>0.941864596537063</v>
      </c>
      <c r="Q2036" s="39">
        <f t="shared" si="370"/>
        <v>49.303011459839226</v>
      </c>
    </row>
    <row r="2037" spans="2:17" x14ac:dyDescent="0.25">
      <c r="B2037" s="13">
        <v>44862</v>
      </c>
      <c r="C2037" s="16">
        <v>45139</v>
      </c>
      <c r="D2037" s="37">
        <v>37.744999999999997</v>
      </c>
      <c r="E2037" s="49">
        <v>2932</v>
      </c>
      <c r="F2037" s="10">
        <f t="shared" si="371"/>
        <v>30.932600000000001</v>
      </c>
      <c r="H2037" s="13">
        <v>44861</v>
      </c>
      <c r="I2037" s="29" t="s">
        <v>79</v>
      </c>
      <c r="J2037" s="17">
        <v>1.0186897945745337</v>
      </c>
      <c r="L2037" s="40" t="str">
        <f t="shared" si="360"/>
        <v>4486245139</v>
      </c>
      <c r="M2037" s="53">
        <f t="shared" si="368"/>
        <v>45139</v>
      </c>
      <c r="N2037" s="8">
        <f>VLOOKUP(B2037,Assumptions!$B$6:$D$2000,3,FALSE)</f>
        <v>0.64107999999999998</v>
      </c>
      <c r="O2037" s="54">
        <f t="shared" si="369"/>
        <v>54.301597992702284</v>
      </c>
      <c r="P2037" s="31">
        <f>Assumptions!$I$15</f>
        <v>0.941864596537063</v>
      </c>
      <c r="Q2037" s="39">
        <f t="shared" si="370"/>
        <v>51.106638564041127</v>
      </c>
    </row>
    <row r="2038" spans="2:17" x14ac:dyDescent="0.25">
      <c r="B2038" s="13">
        <v>44862</v>
      </c>
      <c r="C2038" s="16">
        <v>45170</v>
      </c>
      <c r="D2038" s="37">
        <v>38.427999999999997</v>
      </c>
      <c r="E2038" s="49">
        <v>2763</v>
      </c>
      <c r="F2038" s="10">
        <f t="shared" si="371"/>
        <v>29.149650000000001</v>
      </c>
      <c r="H2038" s="13">
        <v>44861</v>
      </c>
      <c r="I2038" s="29" t="s">
        <v>80</v>
      </c>
      <c r="J2038" s="17">
        <v>1.0723073517119814</v>
      </c>
      <c r="L2038" s="40" t="str">
        <f t="shared" si="360"/>
        <v>4486245170</v>
      </c>
      <c r="M2038" s="53">
        <f t="shared" si="368"/>
        <v>45170</v>
      </c>
      <c r="N2038" s="8">
        <f>VLOOKUP(B2038,Assumptions!$B$6:$D$2000,3,FALSE)</f>
        <v>0.64107999999999998</v>
      </c>
      <c r="O2038" s="54">
        <f t="shared" si="369"/>
        <v>55.232169896191202</v>
      </c>
      <c r="P2038" s="31">
        <f>Assumptions!$I$15</f>
        <v>0.941864596537063</v>
      </c>
      <c r="Q2038" s="39">
        <f t="shared" si="370"/>
        <v>51.983111294469445</v>
      </c>
    </row>
    <row r="2039" spans="2:17" x14ac:dyDescent="0.25">
      <c r="B2039" s="13">
        <v>44862</v>
      </c>
      <c r="C2039" s="16">
        <v>45200</v>
      </c>
      <c r="D2039" s="37">
        <v>36.976999999999997</v>
      </c>
      <c r="E2039" s="49">
        <v>2760</v>
      </c>
      <c r="F2039" s="10">
        <f t="shared" si="371"/>
        <v>29.117999999999999</v>
      </c>
      <c r="H2039" s="13">
        <v>44861</v>
      </c>
      <c r="I2039" s="29" t="s">
        <v>81</v>
      </c>
      <c r="J2039" s="17">
        <v>1.2264364691137479</v>
      </c>
      <c r="L2039" s="40" t="str">
        <f t="shared" si="360"/>
        <v>4486245200</v>
      </c>
      <c r="M2039" s="53">
        <f t="shared" si="368"/>
        <v>45200</v>
      </c>
      <c r="N2039" s="8">
        <f>VLOOKUP(B2039,Assumptions!$B$6:$D$2000,3,FALSE)</f>
        <v>0.64107999999999998</v>
      </c>
      <c r="O2039" s="54">
        <f t="shared" si="369"/>
        <v>52.858910084029183</v>
      </c>
      <c r="P2039" s="31">
        <f>Assumptions!$I$15</f>
        <v>0.941864596537063</v>
      </c>
      <c r="Q2039" s="39">
        <f t="shared" si="370"/>
        <v>49.747821899009836</v>
      </c>
    </row>
    <row r="2040" spans="2:17" x14ac:dyDescent="0.25">
      <c r="B2040" s="13">
        <v>44862</v>
      </c>
      <c r="C2040" s="16">
        <v>45231</v>
      </c>
      <c r="D2040" s="37">
        <v>36.984000000000002</v>
      </c>
      <c r="E2040" s="49">
        <v>2622</v>
      </c>
      <c r="F2040" s="10">
        <f t="shared" si="371"/>
        <v>27.662099999999999</v>
      </c>
      <c r="H2040" s="13">
        <v>44861</v>
      </c>
      <c r="I2040" s="29" t="s">
        <v>82</v>
      </c>
      <c r="J2040" s="17">
        <v>1.3274100688121382</v>
      </c>
      <c r="L2040" s="40" t="str">
        <f t="shared" si="360"/>
        <v>4486245231</v>
      </c>
      <c r="M2040" s="53">
        <f t="shared" si="368"/>
        <v>45231</v>
      </c>
      <c r="N2040" s="8">
        <f>VLOOKUP(B2040,Assumptions!$B$6:$D$2000,3,FALSE)</f>
        <v>0.64107999999999998</v>
      </c>
      <c r="O2040" s="54">
        <f t="shared" si="369"/>
        <v>52.719965643267081</v>
      </c>
      <c r="P2040" s="31">
        <f>Assumptions!$I$15</f>
        <v>0.941864596537063</v>
      </c>
      <c r="Q2040" s="39">
        <f t="shared" si="370"/>
        <v>49.616955049370375</v>
      </c>
    </row>
    <row r="2041" spans="2:17" x14ac:dyDescent="0.25">
      <c r="B2041" s="13">
        <v>44862</v>
      </c>
      <c r="C2041" s="16">
        <v>45261</v>
      </c>
      <c r="D2041" s="37">
        <v>37.905999999999999</v>
      </c>
      <c r="E2041" s="49">
        <v>2519</v>
      </c>
      <c r="F2041" s="10">
        <f t="shared" si="371"/>
        <v>26.57545</v>
      </c>
      <c r="H2041" s="13">
        <v>44861</v>
      </c>
      <c r="I2041" s="29" t="s">
        <v>83</v>
      </c>
      <c r="J2041" s="17">
        <v>1.4014826425606959</v>
      </c>
      <c r="L2041" s="40" t="str">
        <f t="shared" si="360"/>
        <v>4486245261</v>
      </c>
      <c r="M2041" s="53">
        <f t="shared" si="368"/>
        <v>45261</v>
      </c>
      <c r="N2041" s="8">
        <f>VLOOKUP(B2041,Assumptions!$B$6:$D$2000,3,FALSE)</f>
        <v>0.64107999999999998</v>
      </c>
      <c r="O2041" s="54">
        <f t="shared" si="369"/>
        <v>53.973666708518394</v>
      </c>
      <c r="P2041" s="31">
        <f>Assumptions!$I$15</f>
        <v>0.941864596537063</v>
      </c>
      <c r="Q2041" s="39">
        <f t="shared" si="370"/>
        <v>50.797771697371388</v>
      </c>
    </row>
    <row r="2042" spans="2:17" x14ac:dyDescent="0.25">
      <c r="B2042" s="13">
        <v>44862</v>
      </c>
      <c r="C2042" s="16">
        <v>45292</v>
      </c>
      <c r="D2042" s="37">
        <v>37.601999999999997</v>
      </c>
      <c r="E2042" s="49">
        <v>2725</v>
      </c>
      <c r="F2042" s="10">
        <f t="shared" si="371"/>
        <v>28.748750000000001</v>
      </c>
      <c r="H2042" s="13">
        <v>44861</v>
      </c>
      <c r="I2042" s="29" t="s">
        <v>85</v>
      </c>
      <c r="J2042" s="17">
        <v>1.2985156446182284</v>
      </c>
      <c r="L2042" s="40" t="str">
        <f t="shared" si="360"/>
        <v>4486245292</v>
      </c>
      <c r="M2042" s="53">
        <f t="shared" si="368"/>
        <v>45292</v>
      </c>
      <c r="N2042" s="8">
        <f>VLOOKUP(B2042,Assumptions!$B$6:$D$2000,3,FALSE)</f>
        <v>0.64107999999999998</v>
      </c>
      <c r="O2042" s="54">
        <f t="shared" si="369"/>
        <v>53.676429844811302</v>
      </c>
      <c r="P2042" s="31">
        <f>Assumptions!$I$15</f>
        <v>0.941864596537063</v>
      </c>
      <c r="Q2042" s="39">
        <f t="shared" si="370"/>
        <v>50.517814818659964</v>
      </c>
    </row>
    <row r="2043" spans="2:17" x14ac:dyDescent="0.25">
      <c r="B2043" s="13">
        <v>44862</v>
      </c>
      <c r="C2043" s="16">
        <v>45323</v>
      </c>
      <c r="D2043" s="37">
        <v>36.162999999999997</v>
      </c>
      <c r="E2043" s="49">
        <v>1979</v>
      </c>
      <c r="F2043" s="10">
        <f t="shared" si="371"/>
        <v>20.878450000000001</v>
      </c>
      <c r="H2043" s="13">
        <v>44861</v>
      </c>
      <c r="I2043" s="29" t="s">
        <v>86</v>
      </c>
      <c r="J2043" s="17">
        <v>1.1744746501412409</v>
      </c>
      <c r="L2043" s="40" t="str">
        <f t="shared" si="360"/>
        <v>4486245323</v>
      </c>
      <c r="M2043" s="53">
        <f t="shared" si="368"/>
        <v>45323</v>
      </c>
      <c r="N2043" s="8">
        <f>VLOOKUP(B2043,Assumptions!$B$6:$D$2000,3,FALSE)</f>
        <v>0.64107999999999998</v>
      </c>
      <c r="O2043" s="54">
        <f t="shared" si="369"/>
        <v>51.732200356594277</v>
      </c>
      <c r="P2043" s="31">
        <f>Assumptions!$I$15</f>
        <v>0.941864596537063</v>
      </c>
      <c r="Q2043" s="39">
        <f t="shared" si="370"/>
        <v>48.686613896164978</v>
      </c>
    </row>
    <row r="2044" spans="2:17" x14ac:dyDescent="0.25">
      <c r="B2044" s="13">
        <v>44862</v>
      </c>
      <c r="C2044" s="16">
        <v>45352</v>
      </c>
      <c r="D2044" s="37">
        <v>29.469000000000001</v>
      </c>
      <c r="E2044" s="49">
        <v>1920</v>
      </c>
      <c r="F2044" s="10">
        <f t="shared" si="371"/>
        <v>20.256</v>
      </c>
      <c r="H2044" s="13">
        <v>44861</v>
      </c>
      <c r="I2044" s="29" t="s">
        <v>87</v>
      </c>
      <c r="J2044" s="17">
        <v>0.98870221166631844</v>
      </c>
      <c r="L2044" s="40" t="str">
        <f t="shared" si="360"/>
        <v>4486245352</v>
      </c>
      <c r="M2044" s="53">
        <f t="shared" si="368"/>
        <v>45352</v>
      </c>
      <c r="N2044" s="8">
        <f>VLOOKUP(B2044,Assumptions!$B$6:$D$2000,3,FALSE)</f>
        <v>0.64107999999999998</v>
      </c>
      <c r="O2044" s="54">
        <f t="shared" si="369"/>
        <v>42.109476083063747</v>
      </c>
      <c r="P2044" s="31">
        <f>Assumptions!$I$15</f>
        <v>0.941864596537063</v>
      </c>
      <c r="Q2044" s="39">
        <f t="shared" si="370"/>
        <v>39.623310580688738</v>
      </c>
    </row>
    <row r="2045" spans="2:17" x14ac:dyDescent="0.25">
      <c r="B2045" s="13">
        <v>44862</v>
      </c>
      <c r="C2045" s="16">
        <v>45383</v>
      </c>
      <c r="D2045" s="37">
        <v>27.274999999999999</v>
      </c>
      <c r="E2045" s="49">
        <v>1770</v>
      </c>
      <c r="F2045" s="10">
        <f t="shared" si="371"/>
        <v>18.673500000000001</v>
      </c>
      <c r="H2045" s="13">
        <v>44861</v>
      </c>
      <c r="I2045" s="29" t="s">
        <v>89</v>
      </c>
      <c r="J2045" s="17">
        <v>0.81478314761190096</v>
      </c>
      <c r="L2045" s="40" t="str">
        <f t="shared" ref="L2045:L2108" si="372">B2045&amp;M2045</f>
        <v>4486245383</v>
      </c>
      <c r="M2045" s="53">
        <f t="shared" si="368"/>
        <v>45383</v>
      </c>
      <c r="N2045" s="8">
        <f>VLOOKUP(B2045,Assumptions!$B$6:$D$2000,3,FALSE)</f>
        <v>0.64107999999999998</v>
      </c>
      <c r="O2045" s="54">
        <f t="shared" si="369"/>
        <v>39.122690253426164</v>
      </c>
      <c r="P2045" s="31">
        <f>Assumptions!$I$15</f>
        <v>0.941864596537063</v>
      </c>
      <c r="Q2045" s="39">
        <f t="shared" si="370"/>
        <v>36.810162750314518</v>
      </c>
    </row>
    <row r="2046" spans="2:17" x14ac:dyDescent="0.25">
      <c r="B2046" s="13">
        <v>44862</v>
      </c>
      <c r="C2046" s="16">
        <v>45413</v>
      </c>
      <c r="D2046" s="37">
        <v>24.683</v>
      </c>
      <c r="E2046" s="49">
        <v>1891</v>
      </c>
      <c r="F2046" s="10">
        <f t="shared" si="371"/>
        <v>19.950050000000001</v>
      </c>
      <c r="H2046" s="13">
        <v>44861</v>
      </c>
      <c r="I2046" s="29" t="s">
        <v>90</v>
      </c>
      <c r="J2046" s="17">
        <v>0.71889713168418545</v>
      </c>
      <c r="L2046" s="40" t="str">
        <f t="shared" si="372"/>
        <v>4486245413</v>
      </c>
      <c r="M2046" s="53">
        <f t="shared" si="368"/>
        <v>45413</v>
      </c>
      <c r="N2046" s="8">
        <f>VLOOKUP(B2046,Assumptions!$B$6:$D$2000,3,FALSE)</f>
        <v>0.64107999999999998</v>
      </c>
      <c r="O2046" s="54">
        <f t="shared" si="369"/>
        <v>35.432066900606138</v>
      </c>
      <c r="P2046" s="31">
        <f>Assumptions!$I$15</f>
        <v>0.941864596537063</v>
      </c>
      <c r="Q2046" s="39">
        <f t="shared" si="370"/>
        <v>33.334095275140427</v>
      </c>
    </row>
    <row r="2047" spans="2:17" x14ac:dyDescent="0.25">
      <c r="B2047" s="13">
        <v>44862</v>
      </c>
      <c r="C2047" s="16">
        <v>45444</v>
      </c>
      <c r="D2047" s="37">
        <v>24.166</v>
      </c>
      <c r="E2047" s="49">
        <v>1770</v>
      </c>
      <c r="F2047" s="10">
        <f t="shared" si="371"/>
        <v>18.673500000000001</v>
      </c>
      <c r="H2047" s="13">
        <v>44861</v>
      </c>
      <c r="I2047" s="29" t="s">
        <v>91</v>
      </c>
      <c r="J2047" s="17">
        <v>0.72949457678879814</v>
      </c>
      <c r="L2047" s="40" t="str">
        <f t="shared" si="372"/>
        <v>4486245444</v>
      </c>
      <c r="M2047" s="53">
        <f t="shared" si="368"/>
        <v>45444</v>
      </c>
      <c r="N2047" s="8">
        <f>VLOOKUP(B2047,Assumptions!$B$6:$D$2000,3,FALSE)</f>
        <v>0.64107999999999998</v>
      </c>
      <c r="O2047" s="54">
        <f t="shared" si="369"/>
        <v>34.651988961771565</v>
      </c>
      <c r="P2047" s="31">
        <f>Assumptions!$I$15</f>
        <v>0.941864596537063</v>
      </c>
      <c r="Q2047" s="39">
        <f t="shared" si="370"/>
        <v>32.599367482012532</v>
      </c>
    </row>
    <row r="2048" spans="2:17" x14ac:dyDescent="0.25">
      <c r="B2048" s="13">
        <v>44862</v>
      </c>
      <c r="C2048" s="16">
        <v>45474</v>
      </c>
      <c r="D2048" s="37">
        <v>23.094999999999999</v>
      </c>
      <c r="E2048" s="49">
        <v>1891</v>
      </c>
      <c r="F2048" s="10">
        <f t="shared" si="371"/>
        <v>19.950050000000001</v>
      </c>
      <c r="H2048" s="13">
        <v>44861</v>
      </c>
      <c r="I2048" s="29" t="s">
        <v>113</v>
      </c>
      <c r="J2048" s="17">
        <v>0.72239124754870487</v>
      </c>
      <c r="L2048" s="40" t="str">
        <f t="shared" si="372"/>
        <v>4486245474</v>
      </c>
      <c r="M2048" s="53">
        <f t="shared" si="368"/>
        <v>45474</v>
      </c>
      <c r="N2048" s="8">
        <f>VLOOKUP(B2048,Assumptions!$B$6:$D$2000,3,FALSE)</f>
        <v>0.64107999999999998</v>
      </c>
      <c r="O2048" s="54">
        <f t="shared" si="369"/>
        <v>33.078967087310453</v>
      </c>
      <c r="P2048" s="31">
        <f>Assumptions!$I$15</f>
        <v>0.941864596537063</v>
      </c>
      <c r="Q2048" s="39">
        <f t="shared" si="370"/>
        <v>31.117793868879247</v>
      </c>
    </row>
    <row r="2049" spans="2:17" x14ac:dyDescent="0.25">
      <c r="B2049" s="13">
        <v>44862</v>
      </c>
      <c r="C2049" s="16">
        <v>45505</v>
      </c>
      <c r="D2049" s="37">
        <v>24.710999999999999</v>
      </c>
      <c r="E2049" s="49">
        <v>1770</v>
      </c>
      <c r="F2049" s="10">
        <f t="shared" si="371"/>
        <v>18.673500000000001</v>
      </c>
      <c r="H2049" s="13">
        <v>44861</v>
      </c>
      <c r="I2049" s="29" t="s">
        <v>114</v>
      </c>
      <c r="J2049" s="17">
        <v>0.80968952971616315</v>
      </c>
      <c r="L2049" s="40" t="str">
        <f t="shared" si="372"/>
        <v>4486245505</v>
      </c>
      <c r="M2049" s="53">
        <f t="shared" si="368"/>
        <v>45505</v>
      </c>
      <c r="N2049" s="8">
        <f>VLOOKUP(B2049,Assumptions!$B$6:$D$2000,3,FALSE)</f>
        <v>0.64107999999999998</v>
      </c>
      <c r="O2049" s="54">
        <f t="shared" si="369"/>
        <v>35.339225350887197</v>
      </c>
      <c r="P2049" s="31">
        <f>Assumptions!$I$15</f>
        <v>0.941864596537063</v>
      </c>
      <c r="Q2049" s="39">
        <f t="shared" si="370"/>
        <v>33.246651106372518</v>
      </c>
    </row>
    <row r="2050" spans="2:17" x14ac:dyDescent="0.25">
      <c r="B2050" s="13">
        <v>44862</v>
      </c>
      <c r="C2050" s="16">
        <v>45536</v>
      </c>
      <c r="D2050" s="37">
        <v>26.405000000000001</v>
      </c>
      <c r="E2050" s="49">
        <v>1891</v>
      </c>
      <c r="F2050" s="10">
        <f t="shared" si="371"/>
        <v>19.950050000000001</v>
      </c>
      <c r="H2050" s="13">
        <v>44861</v>
      </c>
      <c r="I2050" s="29" t="s">
        <v>115</v>
      </c>
      <c r="J2050" s="17">
        <v>0.91291635841616636</v>
      </c>
      <c r="L2050" s="40" t="str">
        <f t="shared" si="372"/>
        <v>4486245536</v>
      </c>
      <c r="M2050" s="53">
        <f t="shared" si="368"/>
        <v>45536</v>
      </c>
      <c r="N2050" s="8">
        <f>VLOOKUP(B2050,Assumptions!$B$6:$D$2000,3,FALSE)</f>
        <v>0.64107999999999998</v>
      </c>
      <c r="O2050" s="54">
        <f t="shared" si="369"/>
        <v>37.691259213323725</v>
      </c>
      <c r="P2050" s="31">
        <f>Assumptions!$I$15</f>
        <v>0.941864596537063</v>
      </c>
      <c r="Q2050" s="39">
        <f t="shared" si="370"/>
        <v>35.461948531257811</v>
      </c>
    </row>
    <row r="2051" spans="2:17" x14ac:dyDescent="0.25">
      <c r="B2051" s="13">
        <v>44862</v>
      </c>
      <c r="C2051" s="16">
        <v>45566</v>
      </c>
      <c r="D2051" s="37">
        <v>25.312999999999999</v>
      </c>
      <c r="E2051" s="49">
        <v>1312</v>
      </c>
      <c r="F2051" s="10">
        <f t="shared" si="371"/>
        <v>13.8416</v>
      </c>
      <c r="H2051" s="13">
        <v>44861</v>
      </c>
      <c r="I2051" s="29" t="s">
        <v>117</v>
      </c>
      <c r="J2051" s="17">
        <v>1.0678911027156253</v>
      </c>
      <c r="L2051" s="40" t="str">
        <f t="shared" si="372"/>
        <v>4486245566</v>
      </c>
      <c r="M2051" s="53">
        <f t="shared" si="368"/>
        <v>45566</v>
      </c>
      <c r="N2051" s="8">
        <f>VLOOKUP(B2051,Assumptions!$B$6:$D$2000,3,FALSE)</f>
        <v>0.64107999999999998</v>
      </c>
      <c r="O2051" s="54">
        <f t="shared" si="369"/>
        <v>35.847547691712741</v>
      </c>
      <c r="P2051" s="31">
        <f>Assumptions!$I$15</f>
        <v>0.941864596537063</v>
      </c>
      <c r="Q2051" s="39">
        <f t="shared" si="370"/>
        <v>33.725421922824943</v>
      </c>
    </row>
    <row r="2052" spans="2:17" x14ac:dyDescent="0.25">
      <c r="B2052" s="13">
        <v>44862</v>
      </c>
      <c r="C2052" s="16">
        <v>45597</v>
      </c>
      <c r="D2052" s="37">
        <v>25.963999999999999</v>
      </c>
      <c r="E2052" s="49">
        <v>1433</v>
      </c>
      <c r="F2052" s="10">
        <f t="shared" si="371"/>
        <v>15.11815</v>
      </c>
      <c r="H2052" s="13">
        <v>44861</v>
      </c>
      <c r="I2052" s="29" t="s">
        <v>118</v>
      </c>
      <c r="J2052" s="17">
        <v>1.1927259249327284</v>
      </c>
      <c r="L2052" s="40" t="str">
        <f t="shared" si="372"/>
        <v>4486245597</v>
      </c>
      <c r="M2052" s="53">
        <f t="shared" si="368"/>
        <v>45597</v>
      </c>
      <c r="N2052" s="8">
        <f>VLOOKUP(B2052,Assumptions!$B$6:$D$2000,3,FALSE)</f>
        <v>0.64107999999999998</v>
      </c>
      <c r="O2052" s="54">
        <f t="shared" si="369"/>
        <v>36.625507955129144</v>
      </c>
      <c r="P2052" s="31">
        <f>Assumptions!$I$15</f>
        <v>0.941864596537063</v>
      </c>
      <c r="Q2052" s="39">
        <f t="shared" si="370"/>
        <v>34.4581551524495</v>
      </c>
    </row>
    <row r="2053" spans="2:17" x14ac:dyDescent="0.25">
      <c r="B2053" s="13">
        <v>44879</v>
      </c>
      <c r="C2053" s="16">
        <v>44896</v>
      </c>
      <c r="D2053" s="37">
        <v>27.228000000000002</v>
      </c>
      <c r="E2053" s="49">
        <v>8134</v>
      </c>
      <c r="F2053" s="10">
        <f t="shared" ref="F2053:F2116" si="373">E2053*10000*mmbtu_gj/1000000</f>
        <v>85.813699999999997</v>
      </c>
      <c r="H2053" s="13">
        <v>44875</v>
      </c>
      <c r="I2053" s="29" t="s">
        <v>71</v>
      </c>
      <c r="J2053" s="17">
        <v>2.6775906058228078</v>
      </c>
      <c r="L2053" s="52" t="str">
        <f t="shared" si="372"/>
        <v>4487944896</v>
      </c>
      <c r="M2053" s="53">
        <f t="shared" si="368"/>
        <v>44896</v>
      </c>
      <c r="N2053" s="8">
        <v>0.65372000000000008</v>
      </c>
      <c r="O2053" s="54">
        <f t="shared" ref="O2053:O2100" si="374">(D2053-J2053)/N2053/mmbtu_gj</f>
        <v>35.597090851507645</v>
      </c>
      <c r="P2053" s="31">
        <f>Assumptions!$I$15</f>
        <v>0.941864596537063</v>
      </c>
      <c r="Q2053" s="10">
        <f t="shared" si="370"/>
        <v>33.489525492075224</v>
      </c>
    </row>
    <row r="2054" spans="2:17" x14ac:dyDescent="0.25">
      <c r="B2054" s="13">
        <v>44879</v>
      </c>
      <c r="C2054" s="16">
        <v>44927</v>
      </c>
      <c r="D2054" s="37">
        <v>27.827999999999999</v>
      </c>
      <c r="E2054" s="49">
        <v>5031</v>
      </c>
      <c r="F2054" s="10">
        <f t="shared" si="373"/>
        <v>53.07705</v>
      </c>
      <c r="H2054" s="13">
        <v>44875</v>
      </c>
      <c r="I2054" s="29" t="s">
        <v>72</v>
      </c>
      <c r="J2054" s="17">
        <v>2.1612315927044325</v>
      </c>
      <c r="L2054" s="52" t="str">
        <f t="shared" si="372"/>
        <v>4487944927</v>
      </c>
      <c r="M2054" s="53">
        <f t="shared" si="368"/>
        <v>44927</v>
      </c>
      <c r="N2054" s="8">
        <v>0.65372000000000008</v>
      </c>
      <c r="O2054" s="54">
        <f t="shared" si="374"/>
        <v>37.215765822455353</v>
      </c>
      <c r="P2054" s="31">
        <f>Assumptions!$I$15</f>
        <v>0.941864596537063</v>
      </c>
      <c r="Q2054" s="10">
        <f t="shared" si="370"/>
        <v>35.014098140511528</v>
      </c>
    </row>
    <row r="2055" spans="2:17" x14ac:dyDescent="0.25">
      <c r="B2055" s="13">
        <v>44879</v>
      </c>
      <c r="C2055" s="16">
        <v>44958</v>
      </c>
      <c r="D2055" s="37">
        <v>28.655999999999999</v>
      </c>
      <c r="E2055" s="49">
        <v>4265</v>
      </c>
      <c r="F2055" s="10">
        <f t="shared" si="373"/>
        <v>44.995750000000001</v>
      </c>
      <c r="H2055" s="13">
        <v>44875</v>
      </c>
      <c r="I2055" s="29" t="s">
        <v>73</v>
      </c>
      <c r="J2055" s="17">
        <v>1.3660655522722622</v>
      </c>
      <c r="L2055" s="52" t="str">
        <f t="shared" si="372"/>
        <v>4487944958</v>
      </c>
      <c r="M2055" s="53">
        <f t="shared" si="368"/>
        <v>44958</v>
      </c>
      <c r="N2055" s="8">
        <v>0.65372000000000008</v>
      </c>
      <c r="O2055" s="54">
        <f t="shared" si="374"/>
        <v>39.56929028229797</v>
      </c>
      <c r="P2055" s="31">
        <f>Assumptions!$I$15</f>
        <v>0.941864596537063</v>
      </c>
      <c r="Q2055" s="10">
        <f t="shared" si="370"/>
        <v>37.230799506321304</v>
      </c>
    </row>
    <row r="2056" spans="2:17" x14ac:dyDescent="0.25">
      <c r="B2056" s="13">
        <v>44879</v>
      </c>
      <c r="C2056" s="16">
        <v>44986</v>
      </c>
      <c r="D2056" s="37">
        <v>27.718</v>
      </c>
      <c r="E2056" s="49">
        <v>5463</v>
      </c>
      <c r="F2056" s="10">
        <f t="shared" si="373"/>
        <v>57.634650000000001</v>
      </c>
      <c r="H2056" s="13">
        <v>44875</v>
      </c>
      <c r="I2056" s="29" t="s">
        <v>74</v>
      </c>
      <c r="J2056" s="17">
        <v>1.0060459303846589</v>
      </c>
      <c r="L2056" s="52" t="str">
        <f t="shared" si="372"/>
        <v>4487944986</v>
      </c>
      <c r="M2056" s="53">
        <f t="shared" si="368"/>
        <v>44986</v>
      </c>
      <c r="N2056" s="8">
        <v>0.65372000000000008</v>
      </c>
      <c r="O2056" s="54">
        <f t="shared" si="374"/>
        <v>38.731242341845473</v>
      </c>
      <c r="P2056" s="31">
        <f>Assumptions!$I$15</f>
        <v>0.941864596537063</v>
      </c>
      <c r="Q2056" s="10">
        <f t="shared" si="370"/>
        <v>36.4414718210083</v>
      </c>
    </row>
    <row r="2057" spans="2:17" x14ac:dyDescent="0.25">
      <c r="B2057" s="13">
        <v>44879</v>
      </c>
      <c r="C2057" s="16">
        <v>45017</v>
      </c>
      <c r="D2057" s="37">
        <v>28.478000000000002</v>
      </c>
      <c r="E2057" s="49">
        <v>3547</v>
      </c>
      <c r="F2057" s="10">
        <f t="shared" si="373"/>
        <v>37.420850000000002</v>
      </c>
      <c r="H2057" s="13">
        <v>44875</v>
      </c>
      <c r="I2057" s="29" t="s">
        <v>75</v>
      </c>
      <c r="J2057" s="17">
        <v>0.81121782109886764</v>
      </c>
      <c r="L2057" s="52" t="str">
        <f t="shared" si="372"/>
        <v>4487945017</v>
      </c>
      <c r="M2057" s="53">
        <f t="shared" si="368"/>
        <v>45017</v>
      </c>
      <c r="N2057" s="8">
        <v>0.65372000000000008</v>
      </c>
      <c r="O2057" s="54">
        <f t="shared" si="374"/>
        <v>40.11570410002215</v>
      </c>
      <c r="P2057" s="31">
        <f>Assumptions!$I$15</f>
        <v>0.941864596537063</v>
      </c>
      <c r="Q2057" s="10">
        <f t="shared" si="370"/>
        <v>37.745447336294369</v>
      </c>
    </row>
    <row r="2058" spans="2:17" x14ac:dyDescent="0.25">
      <c r="B2058" s="13">
        <v>44879</v>
      </c>
      <c r="C2058" s="16">
        <v>45047</v>
      </c>
      <c r="D2058" s="37">
        <v>28.683</v>
      </c>
      <c r="E2058" s="49">
        <v>3549</v>
      </c>
      <c r="F2058" s="10">
        <f t="shared" si="373"/>
        <v>37.441949999999999</v>
      </c>
      <c r="H2058" s="13">
        <v>44875</v>
      </c>
      <c r="I2058" s="29" t="s">
        <v>76</v>
      </c>
      <c r="J2058" s="17">
        <v>0.75445964699540502</v>
      </c>
      <c r="L2058" s="52" t="str">
        <f t="shared" si="372"/>
        <v>4487945047</v>
      </c>
      <c r="M2058" s="53">
        <f t="shared" si="368"/>
        <v>45047</v>
      </c>
      <c r="N2058" s="8">
        <v>0.65372000000000008</v>
      </c>
      <c r="O2058" s="54">
        <f t="shared" si="374"/>
        <v>40.495242760868088</v>
      </c>
      <c r="P2058" s="31">
        <f>Assumptions!$I$15</f>
        <v>0.941864596537063</v>
      </c>
      <c r="Q2058" s="10">
        <f t="shared" si="370"/>
        <v>38.102921363962245</v>
      </c>
    </row>
    <row r="2059" spans="2:17" x14ac:dyDescent="0.25">
      <c r="B2059" s="13">
        <v>44879</v>
      </c>
      <c r="C2059" s="16">
        <v>45078</v>
      </c>
      <c r="D2059" s="37">
        <v>28.616</v>
      </c>
      <c r="E2059" s="49">
        <v>3856</v>
      </c>
      <c r="F2059" s="10">
        <f t="shared" si="373"/>
        <v>40.680799999999998</v>
      </c>
      <c r="H2059" s="13">
        <v>44875</v>
      </c>
      <c r="I2059" s="29" t="s">
        <v>77</v>
      </c>
      <c r="J2059" s="17">
        <v>0.78154134601824232</v>
      </c>
      <c r="L2059" s="52" t="str">
        <f t="shared" si="372"/>
        <v>4487945078</v>
      </c>
      <c r="M2059" s="53">
        <f t="shared" si="368"/>
        <v>45078</v>
      </c>
      <c r="N2059" s="8">
        <v>0.65372000000000008</v>
      </c>
      <c r="O2059" s="54">
        <f t="shared" si="374"/>
        <v>40.358828140084832</v>
      </c>
      <c r="P2059" s="31">
        <f>Assumptions!$I$15</f>
        <v>0.941864596537063</v>
      </c>
      <c r="Q2059" s="10">
        <f t="shared" si="370"/>
        <v>37.974437262196467</v>
      </c>
    </row>
    <row r="2060" spans="2:17" x14ac:dyDescent="0.25">
      <c r="B2060" s="13">
        <v>44879</v>
      </c>
      <c r="C2060" s="16">
        <v>45108</v>
      </c>
      <c r="D2060" s="37">
        <v>30.645</v>
      </c>
      <c r="E2060" s="49">
        <v>3722</v>
      </c>
      <c r="F2060" s="10">
        <f t="shared" si="373"/>
        <v>39.267099999999999</v>
      </c>
      <c r="H2060" s="13">
        <v>44875</v>
      </c>
      <c r="I2060" s="29" t="s">
        <v>78</v>
      </c>
      <c r="J2060" s="17">
        <v>0.85010354603480431</v>
      </c>
      <c r="L2060" s="52" t="str">
        <f t="shared" si="372"/>
        <v>4487945108</v>
      </c>
      <c r="M2060" s="53">
        <f t="shared" si="368"/>
        <v>45108</v>
      </c>
      <c r="N2060" s="8">
        <v>0.65372000000000008</v>
      </c>
      <c r="O2060" s="54">
        <f t="shared" si="374"/>
        <v>43.20138287529393</v>
      </c>
      <c r="P2060" s="31">
        <f>Assumptions!$I$15</f>
        <v>0.941864596537063</v>
      </c>
      <c r="Q2060" s="10">
        <f t="shared" si="370"/>
        <v>40.651738931008701</v>
      </c>
    </row>
    <row r="2061" spans="2:17" x14ac:dyDescent="0.25">
      <c r="B2061" s="13">
        <v>44879</v>
      </c>
      <c r="C2061" s="16">
        <v>45139</v>
      </c>
      <c r="D2061" s="37">
        <v>31.117999999999999</v>
      </c>
      <c r="E2061" s="49">
        <v>3142</v>
      </c>
      <c r="F2061" s="10">
        <f t="shared" si="373"/>
        <v>33.148099999999999</v>
      </c>
      <c r="H2061" s="13">
        <v>44875</v>
      </c>
      <c r="I2061" s="29" t="s">
        <v>79</v>
      </c>
      <c r="J2061" s="17">
        <v>0.94603730082729798</v>
      </c>
      <c r="L2061" s="52" t="str">
        <f t="shared" si="372"/>
        <v>4487945139</v>
      </c>
      <c r="M2061" s="53">
        <f t="shared" si="368"/>
        <v>45139</v>
      </c>
      <c r="N2061" s="8">
        <v>0.65372000000000008</v>
      </c>
      <c r="O2061" s="54">
        <f t="shared" si="374"/>
        <v>43.748113529442293</v>
      </c>
      <c r="P2061" s="31">
        <f>Assumptions!$I$15</f>
        <v>0.941864596537063</v>
      </c>
      <c r="Q2061" s="10">
        <f t="shared" si="370"/>
        <v>41.166685177992591</v>
      </c>
    </row>
    <row r="2062" spans="2:17" x14ac:dyDescent="0.25">
      <c r="B2062" s="13">
        <v>44879</v>
      </c>
      <c r="C2062" s="16">
        <v>45170</v>
      </c>
      <c r="D2062" s="37">
        <v>31.728000000000002</v>
      </c>
      <c r="E2062" s="49">
        <v>2993</v>
      </c>
      <c r="F2062" s="10">
        <f t="shared" si="373"/>
        <v>31.576149999999998</v>
      </c>
      <c r="H2062" s="13">
        <v>44875</v>
      </c>
      <c r="I2062" s="29" t="s">
        <v>80</v>
      </c>
      <c r="J2062" s="17">
        <v>0.99469353452058029</v>
      </c>
      <c r="L2062" s="52" t="str">
        <f t="shared" si="372"/>
        <v>4487945170</v>
      </c>
      <c r="M2062" s="53">
        <f t="shared" si="368"/>
        <v>45170</v>
      </c>
      <c r="N2062" s="8">
        <v>0.65372000000000008</v>
      </c>
      <c r="O2062" s="54">
        <f t="shared" si="374"/>
        <v>44.562039062304777</v>
      </c>
      <c r="P2062" s="31">
        <f>Assumptions!$I$15</f>
        <v>0.941864596537063</v>
      </c>
      <c r="Q2062" s="10">
        <f t="shared" si="370"/>
        <v>41.933292821613328</v>
      </c>
    </row>
    <row r="2063" spans="2:17" x14ac:dyDescent="0.25">
      <c r="B2063" s="13">
        <v>44879</v>
      </c>
      <c r="C2063" s="16">
        <v>45200</v>
      </c>
      <c r="D2063" s="37">
        <v>32.159999999999997</v>
      </c>
      <c r="E2063" s="49">
        <v>2805</v>
      </c>
      <c r="F2063" s="10">
        <f t="shared" si="373"/>
        <v>29.592749999999999</v>
      </c>
      <c r="H2063" s="13">
        <v>44875</v>
      </c>
      <c r="I2063" s="29" t="s">
        <v>81</v>
      </c>
      <c r="J2063" s="17">
        <v>1.1684109997216452</v>
      </c>
      <c r="L2063" s="52" t="str">
        <f t="shared" si="372"/>
        <v>4487945200</v>
      </c>
      <c r="M2063" s="53">
        <f t="shared" si="368"/>
        <v>45200</v>
      </c>
      <c r="N2063" s="8">
        <v>0.65372000000000008</v>
      </c>
      <c r="O2063" s="54">
        <f t="shared" si="374"/>
        <v>44.936538188122846</v>
      </c>
      <c r="P2063" s="31">
        <f>Assumptions!$I$15</f>
        <v>0.941864596537063</v>
      </c>
      <c r="Q2063" s="10">
        <f t="shared" si="370"/>
        <v>42.286020289655447</v>
      </c>
    </row>
    <row r="2064" spans="2:17" x14ac:dyDescent="0.25">
      <c r="B2064" s="13">
        <v>44879</v>
      </c>
      <c r="C2064" s="16">
        <v>45231</v>
      </c>
      <c r="D2064" s="37">
        <v>32.295000000000002</v>
      </c>
      <c r="E2064" s="49">
        <v>2663</v>
      </c>
      <c r="F2064" s="10">
        <f t="shared" si="373"/>
        <v>28.094650000000001</v>
      </c>
      <c r="H2064" s="13">
        <v>44875</v>
      </c>
      <c r="I2064" s="29" t="s">
        <v>82</v>
      </c>
      <c r="J2064" s="17">
        <v>1.2724778477037912</v>
      </c>
      <c r="L2064" s="52" t="str">
        <f t="shared" si="372"/>
        <v>4487945231</v>
      </c>
      <c r="M2064" s="53">
        <f t="shared" si="368"/>
        <v>45231</v>
      </c>
      <c r="N2064" s="8">
        <v>0.65372000000000008</v>
      </c>
      <c r="O2064" s="54">
        <f t="shared" si="374"/>
        <v>44.981389995073343</v>
      </c>
      <c r="P2064" s="31">
        <f>Assumptions!$I$15</f>
        <v>0.941864596537063</v>
      </c>
      <c r="Q2064" s="10">
        <f t="shared" si="370"/>
        <v>42.328264618712836</v>
      </c>
    </row>
    <row r="2065" spans="2:17" x14ac:dyDescent="0.25">
      <c r="B2065" s="13">
        <v>44879</v>
      </c>
      <c r="C2065" s="16">
        <v>45261</v>
      </c>
      <c r="D2065" s="37">
        <v>33.720999999999997</v>
      </c>
      <c r="E2065" s="49">
        <v>2563</v>
      </c>
      <c r="F2065" s="10">
        <f t="shared" si="373"/>
        <v>27.039650000000002</v>
      </c>
      <c r="H2065" s="13">
        <v>44875</v>
      </c>
      <c r="I2065" s="29" t="s">
        <v>83</v>
      </c>
      <c r="J2065" s="17">
        <v>1.350144931914899</v>
      </c>
      <c r="L2065" s="52" t="str">
        <f t="shared" si="372"/>
        <v>4487945261</v>
      </c>
      <c r="M2065" s="53">
        <f t="shared" si="368"/>
        <v>45261</v>
      </c>
      <c r="N2065" s="8">
        <v>0.65372000000000008</v>
      </c>
      <c r="O2065" s="54">
        <f t="shared" si="374"/>
        <v>46.936417649838191</v>
      </c>
      <c r="P2065" s="31">
        <f>Assumptions!$I$15</f>
        <v>0.941864596537063</v>
      </c>
      <c r="Q2065" s="10">
        <f t="shared" si="370"/>
        <v>44.169635951986727</v>
      </c>
    </row>
    <row r="2066" spans="2:17" x14ac:dyDescent="0.25">
      <c r="B2066" s="13">
        <v>44879</v>
      </c>
      <c r="C2066" s="16">
        <v>45292</v>
      </c>
      <c r="D2066" s="37">
        <v>33.188000000000002</v>
      </c>
      <c r="E2066" s="49">
        <v>2970</v>
      </c>
      <c r="F2066" s="10">
        <f t="shared" si="373"/>
        <v>31.333500000000001</v>
      </c>
      <c r="H2066" s="13">
        <v>44875</v>
      </c>
      <c r="I2066" s="29" t="s">
        <v>85</v>
      </c>
      <c r="J2066" s="17">
        <v>1.1008649523681919</v>
      </c>
      <c r="L2066" s="52" t="str">
        <f t="shared" si="372"/>
        <v>4487945292</v>
      </c>
      <c r="M2066" s="53">
        <f t="shared" si="368"/>
        <v>45292</v>
      </c>
      <c r="N2066" s="8">
        <v>0.65372000000000008</v>
      </c>
      <c r="O2066" s="54">
        <f t="shared" si="374"/>
        <v>46.525035208824292</v>
      </c>
      <c r="P2066" s="31">
        <f>Assumptions!$I$15</f>
        <v>0.941864596537063</v>
      </c>
      <c r="Q2066" s="10">
        <f t="shared" si="370"/>
        <v>43.782169395158739</v>
      </c>
    </row>
    <row r="2067" spans="2:17" x14ac:dyDescent="0.25">
      <c r="B2067" s="13">
        <v>44879</v>
      </c>
      <c r="C2067" s="16">
        <v>45323</v>
      </c>
      <c r="D2067" s="37">
        <v>31.934999999999999</v>
      </c>
      <c r="E2067" s="49">
        <v>1904</v>
      </c>
      <c r="F2067" s="10">
        <f t="shared" si="373"/>
        <v>20.087199999999999</v>
      </c>
      <c r="H2067" s="13">
        <v>44875</v>
      </c>
      <c r="I2067" s="29" t="s">
        <v>86</v>
      </c>
      <c r="J2067" s="17">
        <v>0.98523612764745405</v>
      </c>
      <c r="L2067" s="52" t="str">
        <f t="shared" si="372"/>
        <v>4487945323</v>
      </c>
      <c r="M2067" s="53">
        <f t="shared" si="368"/>
        <v>45323</v>
      </c>
      <c r="N2067" s="8">
        <v>0.65372000000000008</v>
      </c>
      <c r="O2067" s="54">
        <f t="shared" si="374"/>
        <v>44.875893460992394</v>
      </c>
      <c r="P2067" s="31">
        <f>Assumptions!$I$15</f>
        <v>0.941864596537063</v>
      </c>
      <c r="Q2067" s="10">
        <f t="shared" si="370"/>
        <v>42.228901168204622</v>
      </c>
    </row>
    <row r="2068" spans="2:17" x14ac:dyDescent="0.25">
      <c r="B2068" s="13">
        <v>44879</v>
      </c>
      <c r="C2068" s="16">
        <v>45352</v>
      </c>
      <c r="D2068" s="37">
        <v>26.056000000000001</v>
      </c>
      <c r="E2068" s="49">
        <v>1960</v>
      </c>
      <c r="F2068" s="10">
        <f t="shared" si="373"/>
        <v>20.678000000000001</v>
      </c>
      <c r="H2068" s="13">
        <v>44875</v>
      </c>
      <c r="I2068" s="29" t="s">
        <v>87</v>
      </c>
      <c r="J2068" s="17">
        <v>0.82687861109087635</v>
      </c>
      <c r="L2068" s="52" t="str">
        <f t="shared" si="372"/>
        <v>4487945352</v>
      </c>
      <c r="M2068" s="53">
        <f t="shared" si="368"/>
        <v>45352</v>
      </c>
      <c r="N2068" s="8">
        <v>0.65372000000000008</v>
      </c>
      <c r="O2068" s="54">
        <f t="shared" si="374"/>
        <v>36.581195521640382</v>
      </c>
      <c r="P2068" s="31">
        <f>Assumptions!$I$15</f>
        <v>0.941864596537063</v>
      </c>
      <c r="Q2068" s="10">
        <f t="shared" si="370"/>
        <v>34.416418840160034</v>
      </c>
    </row>
    <row r="2069" spans="2:17" x14ac:dyDescent="0.25">
      <c r="B2069" s="13">
        <v>44879</v>
      </c>
      <c r="C2069" s="16">
        <v>45383</v>
      </c>
      <c r="D2069" s="37">
        <v>24.004000000000001</v>
      </c>
      <c r="E2069" s="49">
        <v>1780</v>
      </c>
      <c r="F2069" s="10">
        <f t="shared" si="373"/>
        <v>18.779</v>
      </c>
      <c r="H2069" s="13">
        <v>44875</v>
      </c>
      <c r="I2069" s="29" t="s">
        <v>89</v>
      </c>
      <c r="J2069" s="17">
        <v>0.68491860534139204</v>
      </c>
      <c r="L2069" s="52" t="str">
        <f t="shared" si="372"/>
        <v>4487945383</v>
      </c>
      <c r="M2069" s="53">
        <f t="shared" si="368"/>
        <v>45383</v>
      </c>
      <c r="N2069" s="8">
        <v>0.65372000000000008</v>
      </c>
      <c r="O2069" s="54">
        <f t="shared" si="374"/>
        <v>33.811715546228044</v>
      </c>
      <c r="P2069" s="31">
        <f>Assumptions!$I$15</f>
        <v>0.941864596537063</v>
      </c>
      <c r="Q2069" s="10">
        <f t="shared" si="370"/>
        <v>31.807943700500818</v>
      </c>
    </row>
    <row r="2070" spans="2:17" x14ac:dyDescent="0.25">
      <c r="B2070" s="13">
        <v>44879</v>
      </c>
      <c r="C2070" s="16">
        <v>45413</v>
      </c>
      <c r="D2070" s="37">
        <v>24.283999999999999</v>
      </c>
      <c r="E2070" s="49">
        <v>1901</v>
      </c>
      <c r="F2070" s="10">
        <f t="shared" si="373"/>
        <v>20.05555</v>
      </c>
      <c r="H2070" s="13">
        <v>44875</v>
      </c>
      <c r="I2070" s="29" t="s">
        <v>90</v>
      </c>
      <c r="J2070" s="17">
        <v>0.64281107123639725</v>
      </c>
      <c r="L2070" s="52" t="str">
        <f t="shared" si="372"/>
        <v>4487945413</v>
      </c>
      <c r="M2070" s="53">
        <f t="shared" si="368"/>
        <v>45413</v>
      </c>
      <c r="N2070" s="8">
        <v>0.65372000000000008</v>
      </c>
      <c r="O2070" s="54">
        <f t="shared" si="374"/>
        <v>34.278758314085508</v>
      </c>
      <c r="P2070" s="31">
        <f>Assumptions!$I$15</f>
        <v>0.941864596537063</v>
      </c>
      <c r="Q2070" s="10">
        <f t="shared" si="370"/>
        <v>32.247834748614437</v>
      </c>
    </row>
    <row r="2071" spans="2:17" x14ac:dyDescent="0.25">
      <c r="B2071" s="13">
        <v>44879</v>
      </c>
      <c r="C2071" s="16">
        <v>45444</v>
      </c>
      <c r="D2071" s="37">
        <v>23.872</v>
      </c>
      <c r="E2071" s="49">
        <v>1780</v>
      </c>
      <c r="F2071" s="10">
        <f t="shared" si="373"/>
        <v>18.779</v>
      </c>
      <c r="H2071" s="13">
        <v>44875</v>
      </c>
      <c r="I2071" s="29" t="s">
        <v>91</v>
      </c>
      <c r="J2071" s="17">
        <v>0.66133253098998002</v>
      </c>
      <c r="L2071" s="52" t="str">
        <f t="shared" si="372"/>
        <v>4487945444</v>
      </c>
      <c r="M2071" s="53">
        <f t="shared" si="368"/>
        <v>45444</v>
      </c>
      <c r="N2071" s="8">
        <v>0.65372000000000008</v>
      </c>
      <c r="O2071" s="54">
        <f t="shared" si="374"/>
        <v>33.654519782242261</v>
      </c>
      <c r="P2071" s="31">
        <f>Assumptions!$I$15</f>
        <v>0.941864596537063</v>
      </c>
      <c r="Q2071" s="10">
        <f t="shared" si="370"/>
        <v>31.659886575677014</v>
      </c>
    </row>
    <row r="2072" spans="2:17" x14ac:dyDescent="0.25">
      <c r="B2072" s="13">
        <v>44879</v>
      </c>
      <c r="C2072" s="16">
        <v>45474</v>
      </c>
      <c r="D2072" s="37">
        <v>21.693999999999999</v>
      </c>
      <c r="E2072" s="49">
        <v>1901</v>
      </c>
      <c r="F2072" s="10">
        <f t="shared" si="373"/>
        <v>20.05555</v>
      </c>
      <c r="H2072" s="13">
        <v>44875</v>
      </c>
      <c r="I2072" s="29" t="s">
        <v>113</v>
      </c>
      <c r="J2072" s="17">
        <v>0.6414980510052759</v>
      </c>
      <c r="L2072" s="52" t="str">
        <f t="shared" si="372"/>
        <v>4487945474</v>
      </c>
      <c r="M2072" s="53">
        <f t="shared" si="368"/>
        <v>45474</v>
      </c>
      <c r="N2072" s="8">
        <v>0.65372000000000008</v>
      </c>
      <c r="O2072" s="54">
        <f t="shared" si="374"/>
        <v>30.525267929244784</v>
      </c>
      <c r="P2072" s="31">
        <f>Assumptions!$I$15</f>
        <v>0.941864596537063</v>
      </c>
      <c r="Q2072" s="10">
        <f t="shared" si="370"/>
        <v>28.712555041690688</v>
      </c>
    </row>
    <row r="2073" spans="2:17" x14ac:dyDescent="0.25">
      <c r="B2073" s="13">
        <v>44879</v>
      </c>
      <c r="C2073" s="16">
        <v>45505</v>
      </c>
      <c r="D2073" s="37">
        <v>23.337</v>
      </c>
      <c r="E2073" s="49">
        <v>1780</v>
      </c>
      <c r="F2073" s="10">
        <f t="shared" si="373"/>
        <v>18.779</v>
      </c>
      <c r="H2073" s="13">
        <v>44875</v>
      </c>
      <c r="I2073" s="29" t="s">
        <v>114</v>
      </c>
      <c r="J2073" s="17">
        <v>0.72320083477217345</v>
      </c>
      <c r="L2073" s="52" t="str">
        <f t="shared" si="372"/>
        <v>4487945505</v>
      </c>
      <c r="M2073" s="53">
        <f t="shared" si="368"/>
        <v>45505</v>
      </c>
      <c r="N2073" s="8">
        <v>0.65372000000000008</v>
      </c>
      <c r="O2073" s="54">
        <f t="shared" si="374"/>
        <v>32.78908512105248</v>
      </c>
      <c r="P2073" s="31">
        <f>Assumptions!$I$15</f>
        <v>0.941864596537063</v>
      </c>
      <c r="Q2073" s="10">
        <f t="shared" si="370"/>
        <v>30.844764307686308</v>
      </c>
    </row>
    <row r="2074" spans="2:17" x14ac:dyDescent="0.25">
      <c r="B2074" s="13">
        <v>44879</v>
      </c>
      <c r="C2074" s="16">
        <v>45536</v>
      </c>
      <c r="D2074" s="37">
        <v>25.065999999999999</v>
      </c>
      <c r="E2074" s="49">
        <v>1901</v>
      </c>
      <c r="F2074" s="10">
        <f t="shared" si="373"/>
        <v>20.05555</v>
      </c>
      <c r="H2074" s="13">
        <v>44875</v>
      </c>
      <c r="I2074" s="29" t="s">
        <v>115</v>
      </c>
      <c r="J2074" s="17">
        <v>0.8205691653625673</v>
      </c>
      <c r="L2074" s="52" t="str">
        <f t="shared" si="372"/>
        <v>4487945536</v>
      </c>
      <c r="M2074" s="53">
        <f t="shared" si="368"/>
        <v>45536</v>
      </c>
      <c r="N2074" s="8">
        <v>0.65372000000000008</v>
      </c>
      <c r="O2074" s="54">
        <f t="shared" si="374"/>
        <v>35.154884397130807</v>
      </c>
      <c r="P2074" s="31">
        <f>Assumptions!$I$15</f>
        <v>0.941864596537063</v>
      </c>
      <c r="Q2074" s="10">
        <f t="shared" si="370"/>
        <v>33.073026888337502</v>
      </c>
    </row>
    <row r="2075" spans="2:17" x14ac:dyDescent="0.25">
      <c r="B2075" s="13">
        <v>44879</v>
      </c>
      <c r="C2075" s="16">
        <v>45566</v>
      </c>
      <c r="D2075" s="37">
        <v>23.713000000000001</v>
      </c>
      <c r="E2075" s="49">
        <v>1327</v>
      </c>
      <c r="F2075" s="10">
        <f t="shared" si="373"/>
        <v>13.99985</v>
      </c>
      <c r="H2075" s="13">
        <v>44875</v>
      </c>
      <c r="I2075" s="29" t="s">
        <v>117</v>
      </c>
      <c r="J2075" s="17">
        <v>0.97629506447835834</v>
      </c>
      <c r="L2075" s="52" t="str">
        <f t="shared" si="372"/>
        <v>4487945566</v>
      </c>
      <c r="M2075" s="53">
        <f t="shared" si="368"/>
        <v>45566</v>
      </c>
      <c r="N2075" s="8">
        <v>0.65372000000000008</v>
      </c>
      <c r="O2075" s="54">
        <f t="shared" si="374"/>
        <v>32.967293467849395</v>
      </c>
      <c r="P2075" s="31">
        <f>Assumptions!$I$15</f>
        <v>0.941864596537063</v>
      </c>
      <c r="Q2075" s="10">
        <f t="shared" si="370"/>
        <v>31.012612440341723</v>
      </c>
    </row>
    <row r="2076" spans="2:17" x14ac:dyDescent="0.25">
      <c r="B2076" s="13">
        <v>44879</v>
      </c>
      <c r="C2076" s="16">
        <v>45597</v>
      </c>
      <c r="D2076" s="37">
        <v>24.41</v>
      </c>
      <c r="E2076" s="49">
        <v>1448</v>
      </c>
      <c r="F2076" s="10">
        <f t="shared" si="373"/>
        <v>15.276400000000001</v>
      </c>
      <c r="H2076" s="13">
        <v>44875</v>
      </c>
      <c r="I2076" s="29" t="s">
        <v>118</v>
      </c>
      <c r="J2076" s="17">
        <v>1.0994024216645695</v>
      </c>
      <c r="L2076" s="52" t="str">
        <f t="shared" si="372"/>
        <v>4487945597</v>
      </c>
      <c r="M2076" s="53">
        <f t="shared" si="368"/>
        <v>45597</v>
      </c>
      <c r="N2076" s="8">
        <v>0.65372000000000008</v>
      </c>
      <c r="O2076" s="54">
        <f t="shared" si="374"/>
        <v>33.799414359083876</v>
      </c>
      <c r="P2076" s="31">
        <f>Assumptions!$I$15</f>
        <v>0.941864596537063</v>
      </c>
      <c r="Q2076" s="10">
        <f t="shared" si="370"/>
        <v>31.796357647834348</v>
      </c>
    </row>
    <row r="2077" spans="2:17" x14ac:dyDescent="0.25">
      <c r="B2077" s="13">
        <v>44894</v>
      </c>
      <c r="C2077" s="16">
        <v>44927</v>
      </c>
      <c r="D2077" s="37">
        <v>31.331</v>
      </c>
      <c r="E2077" s="49">
        <v>4311</v>
      </c>
      <c r="F2077" s="10">
        <f t="shared" si="373"/>
        <v>45.481050000000003</v>
      </c>
      <c r="H2077" s="13">
        <v>44889</v>
      </c>
      <c r="I2077" s="29" t="s">
        <v>72</v>
      </c>
      <c r="J2077" s="17">
        <v>1.9807708477129828</v>
      </c>
      <c r="L2077" s="52" t="str">
        <f t="shared" si="372"/>
        <v>4489444927</v>
      </c>
      <c r="M2077" s="53">
        <f t="shared" si="368"/>
        <v>44927</v>
      </c>
      <c r="N2077" s="8">
        <f>VLOOKUP(B2077,Assumptions!$B$6:$D$2000,3,FALSE)</f>
        <v>0.67159999999999997</v>
      </c>
      <c r="O2077" s="54">
        <f t="shared" si="374"/>
        <v>41.423648628989582</v>
      </c>
      <c r="P2077" s="31">
        <f>Assumptions!$I$15</f>
        <v>0.941864596537063</v>
      </c>
      <c r="Q2077" s="10">
        <f t="shared" si="370"/>
        <v>38.977353982363134</v>
      </c>
    </row>
    <row r="2078" spans="2:17" x14ac:dyDescent="0.25">
      <c r="B2078" s="13">
        <v>44894</v>
      </c>
      <c r="C2078" s="16">
        <v>44958</v>
      </c>
      <c r="D2078" s="37">
        <v>32.683</v>
      </c>
      <c r="E2078" s="49">
        <v>4370</v>
      </c>
      <c r="F2078" s="10">
        <f t="shared" si="373"/>
        <v>46.103499999999997</v>
      </c>
      <c r="H2078" s="13">
        <v>44889</v>
      </c>
      <c r="I2078" s="29" t="s">
        <v>73</v>
      </c>
      <c r="J2078" s="17">
        <v>1.4075723568964007</v>
      </c>
      <c r="L2078" s="52" t="str">
        <f t="shared" si="372"/>
        <v>4489444958</v>
      </c>
      <c r="M2078" s="53">
        <f t="shared" si="368"/>
        <v>44958</v>
      </c>
      <c r="N2078" s="8">
        <f>VLOOKUP(B2078,Assumptions!$B$6:$D$2000,3,FALSE)</f>
        <v>0.67159999999999997</v>
      </c>
      <c r="O2078" s="54">
        <f t="shared" si="374"/>
        <v>44.140790815882283</v>
      </c>
      <c r="P2078" s="31">
        <f>Assumptions!$I$15</f>
        <v>0.941864596537063</v>
      </c>
      <c r="Q2078" s="10">
        <f t="shared" si="370"/>
        <v>41.536534011954664</v>
      </c>
    </row>
    <row r="2079" spans="2:17" x14ac:dyDescent="0.25">
      <c r="B2079" s="13">
        <v>44894</v>
      </c>
      <c r="C2079" s="16">
        <v>44986</v>
      </c>
      <c r="D2079" s="37">
        <v>31.183</v>
      </c>
      <c r="E2079" s="49">
        <v>5527</v>
      </c>
      <c r="F2079" s="10">
        <f t="shared" si="373"/>
        <v>58.309849999999997</v>
      </c>
      <c r="H2079" s="13">
        <v>44889</v>
      </c>
      <c r="I2079" s="29" t="s">
        <v>74</v>
      </c>
      <c r="J2079" s="17">
        <v>1.0250200486154841</v>
      </c>
      <c r="L2079" s="52" t="str">
        <f t="shared" si="372"/>
        <v>4489444986</v>
      </c>
      <c r="M2079" s="53">
        <f t="shared" si="368"/>
        <v>44986</v>
      </c>
      <c r="N2079" s="8">
        <f>VLOOKUP(B2079,Assumptions!$B$6:$D$2000,3,FALSE)</f>
        <v>0.67159999999999997</v>
      </c>
      <c r="O2079" s="54">
        <f t="shared" si="374"/>
        <v>42.563673298234555</v>
      </c>
      <c r="P2079" s="31">
        <f>Assumptions!$I$15</f>
        <v>0.941864596537063</v>
      </c>
      <c r="Q2079" s="10">
        <f t="shared" si="370"/>
        <v>40.051102857503849</v>
      </c>
    </row>
    <row r="2080" spans="2:17" x14ac:dyDescent="0.25">
      <c r="B2080" s="13">
        <v>44894</v>
      </c>
      <c r="C2080" s="16">
        <v>45017</v>
      </c>
      <c r="D2080" s="37">
        <v>31.440999999999999</v>
      </c>
      <c r="E2080" s="49">
        <v>3629</v>
      </c>
      <c r="F2080" s="10">
        <f t="shared" si="373"/>
        <v>38.28595</v>
      </c>
      <c r="H2080" s="13">
        <v>44889</v>
      </c>
      <c r="I2080" s="29" t="s">
        <v>75</v>
      </c>
      <c r="J2080" s="17">
        <v>0.83286536978533565</v>
      </c>
      <c r="L2080" s="52" t="str">
        <f t="shared" si="372"/>
        <v>4489445017</v>
      </c>
      <c r="M2080" s="53">
        <f t="shared" si="368"/>
        <v>45017</v>
      </c>
      <c r="N2080" s="8">
        <f>VLOOKUP(B2080,Assumptions!$B$6:$D$2000,3,FALSE)</f>
        <v>0.67159999999999997</v>
      </c>
      <c r="O2080" s="54">
        <f t="shared" si="374"/>
        <v>43.1990022133106</v>
      </c>
      <c r="P2080" s="31">
        <f>Assumptions!$I$15</f>
        <v>0.941864596537063</v>
      </c>
      <c r="Q2080" s="10">
        <f t="shared" si="370"/>
        <v>40.649496669770279</v>
      </c>
    </row>
    <row r="2081" spans="2:17" x14ac:dyDescent="0.25">
      <c r="B2081" s="13">
        <v>44894</v>
      </c>
      <c r="C2081" s="16">
        <v>45047</v>
      </c>
      <c r="D2081" s="37">
        <v>32.110999999999997</v>
      </c>
      <c r="E2081" s="49">
        <v>3566</v>
      </c>
      <c r="F2081" s="10">
        <f t="shared" si="373"/>
        <v>37.621299999999998</v>
      </c>
      <c r="H2081" s="13">
        <v>44889</v>
      </c>
      <c r="I2081" s="29" t="s">
        <v>76</v>
      </c>
      <c r="J2081" s="17">
        <v>0.77820161211749217</v>
      </c>
      <c r="L2081" s="52" t="str">
        <f t="shared" si="372"/>
        <v>4489445047</v>
      </c>
      <c r="M2081" s="53">
        <f t="shared" si="368"/>
        <v>45047</v>
      </c>
      <c r="N2081" s="8">
        <f>VLOOKUP(B2081,Assumptions!$B$6:$D$2000,3,FALSE)</f>
        <v>0.67159999999999997</v>
      </c>
      <c r="O2081" s="54">
        <f t="shared" si="374"/>
        <v>44.221761412771805</v>
      </c>
      <c r="P2081" s="31">
        <f>Assumptions!$I$15</f>
        <v>0.941864596537063</v>
      </c>
      <c r="Q2081" s="10">
        <f t="shared" si="370"/>
        <v>41.612797350525376</v>
      </c>
    </row>
    <row r="2082" spans="2:17" x14ac:dyDescent="0.25">
      <c r="B2082" s="13">
        <v>44894</v>
      </c>
      <c r="C2082" s="16">
        <v>45078</v>
      </c>
      <c r="D2082" s="37">
        <v>33.009</v>
      </c>
      <c r="E2082" s="49">
        <v>3872</v>
      </c>
      <c r="F2082" s="10">
        <f t="shared" si="373"/>
        <v>40.849600000000002</v>
      </c>
      <c r="H2082" s="13">
        <v>44889</v>
      </c>
      <c r="I2082" s="29" t="s">
        <v>77</v>
      </c>
      <c r="J2082" s="17">
        <v>0.79732005491696556</v>
      </c>
      <c r="L2082" s="52" t="str">
        <f t="shared" si="372"/>
        <v>4489445078</v>
      </c>
      <c r="M2082" s="53">
        <f t="shared" si="368"/>
        <v>45078</v>
      </c>
      <c r="N2082" s="8">
        <f>VLOOKUP(B2082,Assumptions!$B$6:$D$2000,3,FALSE)</f>
        <v>0.67159999999999997</v>
      </c>
      <c r="O2082" s="54">
        <f t="shared" si="374"/>
        <v>45.462176968748381</v>
      </c>
      <c r="P2082" s="31">
        <f>Assumptions!$I$15</f>
        <v>0.941864596537063</v>
      </c>
      <c r="Q2082" s="10">
        <f t="shared" si="370"/>
        <v>42.781100847693551</v>
      </c>
    </row>
    <row r="2083" spans="2:17" x14ac:dyDescent="0.25">
      <c r="B2083" s="13">
        <v>44894</v>
      </c>
      <c r="C2083" s="16">
        <v>45108</v>
      </c>
      <c r="D2083" s="37">
        <v>34.220999999999997</v>
      </c>
      <c r="E2083" s="49">
        <v>3651</v>
      </c>
      <c r="F2083" s="10">
        <f t="shared" si="373"/>
        <v>38.518050000000002</v>
      </c>
      <c r="H2083" s="13">
        <v>44889</v>
      </c>
      <c r="I2083" s="29" t="s">
        <v>78</v>
      </c>
      <c r="J2083" s="17">
        <v>0.85847993257827482</v>
      </c>
      <c r="L2083" s="52" t="str">
        <f t="shared" si="372"/>
        <v>4489445108</v>
      </c>
      <c r="M2083" s="53">
        <f t="shared" si="368"/>
        <v>45108</v>
      </c>
      <c r="N2083" s="8">
        <f>VLOOKUP(B2083,Assumptions!$B$6:$D$2000,3,FALSE)</f>
        <v>0.67159999999999997</v>
      </c>
      <c r="O2083" s="54">
        <f t="shared" si="374"/>
        <v>47.086423123984495</v>
      </c>
      <c r="P2083" s="31">
        <f>Assumptions!$I$15</f>
        <v>0.941864596537063</v>
      </c>
      <c r="Q2083" s="10">
        <f t="shared" si="370"/>
        <v>44.310920797371892</v>
      </c>
    </row>
    <row r="2084" spans="2:17" x14ac:dyDescent="0.25">
      <c r="B2084" s="13">
        <v>44894</v>
      </c>
      <c r="C2084" s="16">
        <v>45139</v>
      </c>
      <c r="D2084" s="37">
        <v>34.597000000000001</v>
      </c>
      <c r="E2084" s="49">
        <v>3053</v>
      </c>
      <c r="F2084" s="10">
        <f t="shared" si="373"/>
        <v>32.209149999999994</v>
      </c>
      <c r="H2084" s="13">
        <v>44889</v>
      </c>
      <c r="I2084" s="29" t="s">
        <v>79</v>
      </c>
      <c r="J2084" s="17">
        <v>0.96938916128657082</v>
      </c>
      <c r="L2084" s="52" t="str">
        <f t="shared" si="372"/>
        <v>4489445139</v>
      </c>
      <c r="M2084" s="53">
        <f t="shared" si="368"/>
        <v>45139</v>
      </c>
      <c r="N2084" s="8">
        <f>VLOOKUP(B2084,Assumptions!$B$6:$D$2000,3,FALSE)</f>
        <v>0.67159999999999997</v>
      </c>
      <c r="O2084" s="54">
        <f t="shared" si="374"/>
        <v>47.460560814964666</v>
      </c>
      <c r="P2084" s="31">
        <f>Assumptions!$I$15</f>
        <v>0.941864596537063</v>
      </c>
      <c r="Q2084" s="10">
        <f t="shared" si="370"/>
        <v>44.663307842736238</v>
      </c>
    </row>
    <row r="2085" spans="2:17" x14ac:dyDescent="0.25">
      <c r="B2085" s="13">
        <v>44894</v>
      </c>
      <c r="C2085" s="16">
        <v>45170</v>
      </c>
      <c r="D2085" s="37">
        <v>34.948</v>
      </c>
      <c r="E2085" s="49">
        <v>3262</v>
      </c>
      <c r="F2085" s="10">
        <f t="shared" si="373"/>
        <v>34.414099999999998</v>
      </c>
      <c r="H2085" s="13">
        <v>44889</v>
      </c>
      <c r="I2085" s="29" t="s">
        <v>80</v>
      </c>
      <c r="J2085" s="17">
        <v>1.0193903238094215</v>
      </c>
      <c r="L2085" s="52" t="str">
        <f t="shared" si="372"/>
        <v>4489445170</v>
      </c>
      <c r="M2085" s="53">
        <f t="shared" si="368"/>
        <v>45170</v>
      </c>
      <c r="N2085" s="8">
        <f>VLOOKUP(B2085,Assumptions!$B$6:$D$2000,3,FALSE)</f>
        <v>0.67159999999999997</v>
      </c>
      <c r="O2085" s="54">
        <f t="shared" si="374"/>
        <v>47.885377603163953</v>
      </c>
      <c r="P2085" s="31">
        <f>Assumptions!$I$15</f>
        <v>0.941864596537063</v>
      </c>
      <c r="Q2085" s="10">
        <f t="shared" si="370"/>
        <v>45.063427735555727</v>
      </c>
    </row>
    <row r="2086" spans="2:17" x14ac:dyDescent="0.25">
      <c r="B2086" s="13">
        <v>44894</v>
      </c>
      <c r="C2086" s="16">
        <v>45200</v>
      </c>
      <c r="D2086" s="37">
        <v>34.457000000000001</v>
      </c>
      <c r="E2086" s="49">
        <v>2549</v>
      </c>
      <c r="F2086" s="10">
        <f t="shared" si="373"/>
        <v>26.891950000000001</v>
      </c>
      <c r="H2086" s="13">
        <v>44889</v>
      </c>
      <c r="I2086" s="29" t="s">
        <v>81</v>
      </c>
      <c r="J2086" s="17">
        <v>1.1860522266493985</v>
      </c>
      <c r="L2086" s="52" t="str">
        <f t="shared" si="372"/>
        <v>4489445200</v>
      </c>
      <c r="M2086" s="53">
        <f t="shared" si="368"/>
        <v>45200</v>
      </c>
      <c r="N2086" s="8">
        <f>VLOOKUP(B2086,Assumptions!$B$6:$D$2000,3,FALSE)</f>
        <v>0.67159999999999997</v>
      </c>
      <c r="O2086" s="54">
        <f t="shared" si="374"/>
        <v>46.957181934279603</v>
      </c>
      <c r="P2086" s="31">
        <f>Assumptions!$I$15</f>
        <v>0.941864596537063</v>
      </c>
      <c r="Q2086" s="10">
        <f t="shared" si="370"/>
        <v>44.189193096374524</v>
      </c>
    </row>
    <row r="2087" spans="2:17" x14ac:dyDescent="0.25">
      <c r="B2087" s="13">
        <v>44894</v>
      </c>
      <c r="C2087" s="16">
        <v>45231</v>
      </c>
      <c r="D2087" s="37">
        <v>35.777999999999999</v>
      </c>
      <c r="E2087" s="49">
        <v>2583</v>
      </c>
      <c r="F2087" s="10">
        <f t="shared" si="373"/>
        <v>27.25065</v>
      </c>
      <c r="H2087" s="13">
        <v>44889</v>
      </c>
      <c r="I2087" s="29" t="s">
        <v>82</v>
      </c>
      <c r="J2087" s="17">
        <v>1.3130388733771112</v>
      </c>
      <c r="L2087" s="52" t="str">
        <f t="shared" si="372"/>
        <v>4489445231</v>
      </c>
      <c r="M2087" s="53">
        <f t="shared" si="368"/>
        <v>45231</v>
      </c>
      <c r="N2087" s="8">
        <f>VLOOKUP(B2087,Assumptions!$B$6:$D$2000,3,FALSE)</f>
        <v>0.67159999999999997</v>
      </c>
      <c r="O2087" s="54">
        <f t="shared" si="374"/>
        <v>48.642360927180889</v>
      </c>
      <c r="P2087" s="31">
        <f>Assumptions!$I$15</f>
        <v>0.941864596537063</v>
      </c>
      <c r="Q2087" s="10">
        <f t="shared" si="370"/>
        <v>45.776403528616228</v>
      </c>
    </row>
    <row r="2088" spans="2:17" x14ac:dyDescent="0.25">
      <c r="B2088" s="13">
        <v>44894</v>
      </c>
      <c r="C2088" s="16">
        <v>45261</v>
      </c>
      <c r="D2088" s="37">
        <v>35.999000000000002</v>
      </c>
      <c r="E2088" s="49">
        <v>2673</v>
      </c>
      <c r="F2088" s="10">
        <f t="shared" si="373"/>
        <v>28.200150000000001</v>
      </c>
      <c r="H2088" s="13">
        <v>44889</v>
      </c>
      <c r="I2088" s="29" t="s">
        <v>83</v>
      </c>
      <c r="J2088" s="17">
        <v>1.3668017152288801</v>
      </c>
      <c r="L2088" s="52" t="str">
        <f t="shared" si="372"/>
        <v>4489445261</v>
      </c>
      <c r="M2088" s="53">
        <f t="shared" si="368"/>
        <v>45261</v>
      </c>
      <c r="N2088" s="8">
        <f>VLOOKUP(B2088,Assumptions!$B$6:$D$2000,3,FALSE)</f>
        <v>0.67159999999999997</v>
      </c>
      <c r="O2088" s="54">
        <f t="shared" si="374"/>
        <v>48.878392245399858</v>
      </c>
      <c r="P2088" s="31">
        <f>Assumptions!$I$15</f>
        <v>0.941864596537063</v>
      </c>
      <c r="Q2088" s="10">
        <f t="shared" si="370"/>
        <v>45.998713070920644</v>
      </c>
    </row>
    <row r="2089" spans="2:17" x14ac:dyDescent="0.25">
      <c r="B2089" s="13">
        <v>44894</v>
      </c>
      <c r="C2089" s="16">
        <v>45292</v>
      </c>
      <c r="D2089" s="37">
        <v>35.067999999999998</v>
      </c>
      <c r="E2089" s="49">
        <v>2945</v>
      </c>
      <c r="F2089" s="10">
        <f t="shared" si="373"/>
        <v>31.069749999999999</v>
      </c>
      <c r="H2089" s="13">
        <v>44889</v>
      </c>
      <c r="I2089" s="29" t="s">
        <v>85</v>
      </c>
      <c r="J2089" s="17">
        <v>1.2155254554470472</v>
      </c>
      <c r="L2089" s="52" t="str">
        <f t="shared" si="372"/>
        <v>4489445292</v>
      </c>
      <c r="M2089" s="53">
        <f t="shared" si="368"/>
        <v>45292</v>
      </c>
      <c r="N2089" s="8">
        <f>VLOOKUP(B2089,Assumptions!$B$6:$D$2000,3,FALSE)</f>
        <v>0.67159999999999997</v>
      </c>
      <c r="O2089" s="54">
        <f t="shared" si="374"/>
        <v>47.777923759280306</v>
      </c>
      <c r="P2089" s="31">
        <f>Assumptions!$I$15</f>
        <v>0.941864596537063</v>
      </c>
      <c r="Q2089" s="10">
        <f t="shared" si="370"/>
        <v>44.962220764239902</v>
      </c>
    </row>
    <row r="2090" spans="2:17" x14ac:dyDescent="0.25">
      <c r="B2090" s="13">
        <v>44894</v>
      </c>
      <c r="C2090" s="16">
        <v>45323</v>
      </c>
      <c r="D2090" s="37">
        <v>33.872</v>
      </c>
      <c r="E2090" s="49">
        <v>1951</v>
      </c>
      <c r="F2090" s="10">
        <f t="shared" si="373"/>
        <v>20.58305</v>
      </c>
      <c r="H2090" s="13">
        <v>44889</v>
      </c>
      <c r="I2090" s="29" t="s">
        <v>86</v>
      </c>
      <c r="J2090" s="17">
        <v>1.097155011170029</v>
      </c>
      <c r="L2090" s="52" t="str">
        <f t="shared" si="372"/>
        <v>4489445323</v>
      </c>
      <c r="M2090" s="53">
        <f t="shared" si="368"/>
        <v>45323</v>
      </c>
      <c r="N2090" s="8">
        <f>VLOOKUP(B2090,Assumptions!$B$6:$D$2000,3,FALSE)</f>
        <v>0.67159999999999997</v>
      </c>
      <c r="O2090" s="54">
        <f t="shared" si="374"/>
        <v>46.257003842884892</v>
      </c>
      <c r="P2090" s="31">
        <f>Assumptions!$I$15</f>
        <v>0.941864596537063</v>
      </c>
      <c r="Q2090" s="10">
        <f t="shared" si="370"/>
        <v>43.529720140818952</v>
      </c>
    </row>
    <row r="2091" spans="2:17" x14ac:dyDescent="0.25">
      <c r="B2091" s="13">
        <v>44894</v>
      </c>
      <c r="C2091" s="16">
        <v>45352</v>
      </c>
      <c r="D2091" s="37">
        <v>27.695</v>
      </c>
      <c r="E2091" s="49">
        <v>2010</v>
      </c>
      <c r="F2091" s="10">
        <f t="shared" si="373"/>
        <v>21.205500000000001</v>
      </c>
      <c r="H2091" s="13">
        <v>44889</v>
      </c>
      <c r="I2091" s="29" t="s">
        <v>87</v>
      </c>
      <c r="J2091" s="17">
        <v>0.91746622620294693</v>
      </c>
      <c r="L2091" s="52" t="str">
        <f t="shared" si="372"/>
        <v>4489445352</v>
      </c>
      <c r="M2091" s="53">
        <f t="shared" si="368"/>
        <v>45352</v>
      </c>
      <c r="N2091" s="8">
        <f>VLOOKUP(B2091,Assumptions!$B$6:$D$2000,3,FALSE)</f>
        <v>0.67159999999999997</v>
      </c>
      <c r="O2091" s="54">
        <f t="shared" si="374"/>
        <v>37.792657237575199</v>
      </c>
      <c r="P2091" s="31">
        <f>Assumptions!$I$15</f>
        <v>0.941864596537063</v>
      </c>
      <c r="Q2091" s="10">
        <f t="shared" si="370"/>
        <v>35.557451740459079</v>
      </c>
    </row>
    <row r="2092" spans="2:17" x14ac:dyDescent="0.25">
      <c r="B2092" s="13">
        <v>44894</v>
      </c>
      <c r="C2092" s="16">
        <v>45383</v>
      </c>
      <c r="D2092" s="37">
        <v>23.163</v>
      </c>
      <c r="E2092" s="49">
        <v>1771</v>
      </c>
      <c r="F2092" s="10">
        <f t="shared" si="373"/>
        <v>18.684049999999999</v>
      </c>
      <c r="H2092" s="13">
        <v>44889</v>
      </c>
      <c r="I2092" s="29" t="s">
        <v>89</v>
      </c>
      <c r="J2092" s="17">
        <v>0.74880460904062129</v>
      </c>
      <c r="L2092" s="52" t="str">
        <f t="shared" si="372"/>
        <v>4489445383</v>
      </c>
      <c r="M2092" s="53">
        <f t="shared" si="368"/>
        <v>45383</v>
      </c>
      <c r="N2092" s="8">
        <f>VLOOKUP(B2092,Assumptions!$B$6:$D$2000,3,FALSE)</f>
        <v>0.67159999999999997</v>
      </c>
      <c r="O2092" s="54">
        <f t="shared" si="374"/>
        <v>31.634429474438043</v>
      </c>
      <c r="P2092" s="31">
        <f>Assumptions!$I$15</f>
        <v>0.941864596537063</v>
      </c>
      <c r="Q2092" s="10">
        <f t="shared" si="370"/>
        <v>29.757235032948561</v>
      </c>
    </row>
    <row r="2093" spans="2:17" x14ac:dyDescent="0.25">
      <c r="B2093" s="13">
        <v>44894</v>
      </c>
      <c r="C2093" s="16">
        <v>45413</v>
      </c>
      <c r="D2093" s="37">
        <v>21.597999999999999</v>
      </c>
      <c r="E2093" s="49">
        <v>1892</v>
      </c>
      <c r="F2093" s="10">
        <f t="shared" si="373"/>
        <v>19.960599999999999</v>
      </c>
      <c r="H2093" s="13">
        <v>44889</v>
      </c>
      <c r="I2093" s="29" t="s">
        <v>90</v>
      </c>
      <c r="J2093" s="17">
        <v>0.66974293262540918</v>
      </c>
      <c r="L2093" s="52" t="str">
        <f t="shared" si="372"/>
        <v>4489445413</v>
      </c>
      <c r="M2093" s="53">
        <f t="shared" ref="M2093:M2123" si="375">IF(C2093="",NA(),C2093)</f>
        <v>45413</v>
      </c>
      <c r="N2093" s="8">
        <f>VLOOKUP(B2093,Assumptions!$B$6:$D$2000,3,FALSE)</f>
        <v>0.67159999999999997</v>
      </c>
      <c r="O2093" s="54">
        <f t="shared" si="374"/>
        <v>29.537240158431292</v>
      </c>
      <c r="P2093" s="31">
        <f>Assumptions!$I$15</f>
        <v>0.941864596537063</v>
      </c>
      <c r="Q2093" s="10">
        <f t="shared" ref="Q2093:Q2100" si="376">(O2093-opex_2020)*P2093-transport_2020</f>
        <v>27.781966663966024</v>
      </c>
    </row>
    <row r="2094" spans="2:17" x14ac:dyDescent="0.25">
      <c r="B2094" s="13">
        <v>44894</v>
      </c>
      <c r="C2094" s="16">
        <v>45444</v>
      </c>
      <c r="D2094" s="37">
        <v>21.648</v>
      </c>
      <c r="E2094" s="49">
        <v>1771</v>
      </c>
      <c r="F2094" s="10">
        <f t="shared" si="373"/>
        <v>18.684049999999999</v>
      </c>
      <c r="H2094" s="13">
        <v>44889</v>
      </c>
      <c r="I2094" s="29" t="s">
        <v>91</v>
      </c>
      <c r="J2094" s="17">
        <v>0.69055506431657987</v>
      </c>
      <c r="L2094" s="52" t="str">
        <f t="shared" si="372"/>
        <v>4489445444</v>
      </c>
      <c r="M2094" s="53">
        <f t="shared" si="375"/>
        <v>45444</v>
      </c>
      <c r="N2094" s="8">
        <f>VLOOKUP(B2094,Assumptions!$B$6:$D$2000,3,FALSE)</f>
        <v>0.67159999999999997</v>
      </c>
      <c r="O2094" s="54">
        <f t="shared" si="374"/>
        <v>29.578434657962482</v>
      </c>
      <c r="P2094" s="31">
        <f>Assumptions!$I$15</f>
        <v>0.941864596537063</v>
      </c>
      <c r="Q2094" s="10">
        <f t="shared" si="376"/>
        <v>27.820766304646515</v>
      </c>
    </row>
    <row r="2095" spans="2:17" x14ac:dyDescent="0.25">
      <c r="B2095" s="13">
        <v>44894</v>
      </c>
      <c r="C2095" s="16">
        <v>45474</v>
      </c>
      <c r="D2095" s="37">
        <v>19.669</v>
      </c>
      <c r="E2095" s="49">
        <v>1892</v>
      </c>
      <c r="F2095" s="10">
        <f t="shared" si="373"/>
        <v>19.960599999999999</v>
      </c>
      <c r="H2095" s="13">
        <v>44889</v>
      </c>
      <c r="I2095" s="29" t="s">
        <v>113</v>
      </c>
      <c r="J2095" s="17">
        <v>0.67293620447004732</v>
      </c>
      <c r="L2095" s="52" t="str">
        <f t="shared" si="372"/>
        <v>4489445474</v>
      </c>
      <c r="M2095" s="53">
        <f t="shared" si="375"/>
        <v>45474</v>
      </c>
      <c r="N2095" s="8">
        <f>VLOOKUP(B2095,Assumptions!$B$6:$D$2000,3,FALSE)</f>
        <v>0.67159999999999997</v>
      </c>
      <c r="O2095" s="54">
        <f t="shared" si="374"/>
        <v>26.810225839023389</v>
      </c>
      <c r="P2095" s="31">
        <f>Assumptions!$I$15</f>
        <v>0.941864596537063</v>
      </c>
      <c r="Q2095" s="10">
        <f t="shared" si="376"/>
        <v>25.213488422266106</v>
      </c>
    </row>
    <row r="2096" spans="2:17" x14ac:dyDescent="0.25">
      <c r="B2096" s="13">
        <v>44894</v>
      </c>
      <c r="C2096" s="16">
        <v>45505</v>
      </c>
      <c r="D2096" s="37">
        <v>21.314</v>
      </c>
      <c r="E2096" s="49">
        <v>1771</v>
      </c>
      <c r="F2096" s="10">
        <f t="shared" si="373"/>
        <v>18.684049999999999</v>
      </c>
      <c r="H2096" s="13">
        <v>44889</v>
      </c>
      <c r="I2096" s="29" t="s">
        <v>114</v>
      </c>
      <c r="J2096" s="17">
        <v>0.76079769354419424</v>
      </c>
      <c r="L2096" s="52" t="str">
        <f t="shared" si="372"/>
        <v>4489445505</v>
      </c>
      <c r="M2096" s="53">
        <f t="shared" si="375"/>
        <v>45505</v>
      </c>
      <c r="N2096" s="8">
        <f>VLOOKUP(B2096,Assumptions!$B$6:$D$2000,3,FALSE)</f>
        <v>0.67159999999999997</v>
      </c>
      <c r="O2096" s="54">
        <f t="shared" si="374"/>
        <v>29.007904031196361</v>
      </c>
      <c r="P2096" s="31">
        <f>Assumptions!$I$15</f>
        <v>0.941864596537063</v>
      </c>
      <c r="Q2096" s="10">
        <f t="shared" si="376"/>
        <v>27.283403706055402</v>
      </c>
    </row>
    <row r="2097" spans="2:17" x14ac:dyDescent="0.25">
      <c r="B2097" s="13">
        <v>44894</v>
      </c>
      <c r="C2097" s="16">
        <v>45536</v>
      </c>
      <c r="D2097" s="37">
        <v>22.658999999999999</v>
      </c>
      <c r="E2097" s="49">
        <v>1892</v>
      </c>
      <c r="F2097" s="10">
        <f t="shared" si="373"/>
        <v>19.960599999999999</v>
      </c>
      <c r="H2097" s="13">
        <v>44889</v>
      </c>
      <c r="I2097" s="29" t="s">
        <v>115</v>
      </c>
      <c r="J2097" s="17">
        <v>0.85748992111766476</v>
      </c>
      <c r="L2097" s="52" t="str">
        <f t="shared" si="372"/>
        <v>4489445536</v>
      </c>
      <c r="M2097" s="53">
        <f t="shared" si="375"/>
        <v>45536</v>
      </c>
      <c r="N2097" s="8">
        <f>VLOOKUP(B2097,Assumptions!$B$6:$D$2000,3,FALSE)</f>
        <v>0.67159999999999997</v>
      </c>
      <c r="O2097" s="54">
        <f t="shared" si="374"/>
        <v>30.769711827569356</v>
      </c>
      <c r="P2097" s="31">
        <f>Assumptions!$I$15</f>
        <v>0.941864596537063</v>
      </c>
      <c r="Q2097" s="10">
        <f t="shared" si="376"/>
        <v>28.942788095362108</v>
      </c>
    </row>
    <row r="2098" spans="2:17" x14ac:dyDescent="0.25">
      <c r="B2098" s="13">
        <v>44894</v>
      </c>
      <c r="C2098" s="16">
        <v>45566</v>
      </c>
      <c r="D2098" s="37">
        <v>21.347000000000001</v>
      </c>
      <c r="E2098" s="49">
        <v>1327</v>
      </c>
      <c r="F2098" s="10">
        <f t="shared" si="373"/>
        <v>13.99985</v>
      </c>
      <c r="H2098" s="13">
        <v>44889</v>
      </c>
      <c r="I2098" s="29" t="s">
        <v>117</v>
      </c>
      <c r="J2098" s="17">
        <v>1.011300407292917</v>
      </c>
      <c r="L2098" s="52" t="str">
        <f t="shared" si="372"/>
        <v>4489445566</v>
      </c>
      <c r="M2098" s="53">
        <f t="shared" si="375"/>
        <v>45566</v>
      </c>
      <c r="N2098" s="8">
        <f>VLOOKUP(B2098,Assumptions!$B$6:$D$2000,3,FALSE)</f>
        <v>0.67159999999999997</v>
      </c>
      <c r="O2098" s="54">
        <f t="shared" si="374"/>
        <v>28.700930073908648</v>
      </c>
      <c r="P2098" s="31">
        <f>Assumptions!$I$15</f>
        <v>0.941864596537063</v>
      </c>
      <c r="Q2098" s="10">
        <f t="shared" si="376"/>
        <v>26.994275803627225</v>
      </c>
    </row>
    <row r="2099" spans="2:17" x14ac:dyDescent="0.25">
      <c r="B2099" s="13">
        <v>44894</v>
      </c>
      <c r="C2099" s="16">
        <v>45597</v>
      </c>
      <c r="D2099" s="37">
        <v>21.478999999999999</v>
      </c>
      <c r="E2099" s="49">
        <v>1448</v>
      </c>
      <c r="F2099" s="10">
        <f t="shared" si="373"/>
        <v>15.276400000000001</v>
      </c>
      <c r="H2099" s="13">
        <v>44889</v>
      </c>
      <c r="I2099" s="29" t="s">
        <v>118</v>
      </c>
      <c r="J2099" s="17">
        <v>1.1262958019205112</v>
      </c>
      <c r="L2099" s="52" t="str">
        <f t="shared" si="372"/>
        <v>4489445597</v>
      </c>
      <c r="M2099" s="53">
        <f t="shared" si="375"/>
        <v>45597</v>
      </c>
      <c r="N2099" s="8">
        <f>VLOOKUP(B2099,Assumptions!$B$6:$D$2000,3,FALSE)</f>
        <v>0.67159999999999997</v>
      </c>
      <c r="O2099" s="54">
        <f t="shared" si="374"/>
        <v>28.724929641147671</v>
      </c>
      <c r="P2099" s="31">
        <f>Assumptions!$I$15</f>
        <v>0.941864596537063</v>
      </c>
      <c r="Q2099" s="10">
        <f t="shared" si="376"/>
        <v>27.016880146341872</v>
      </c>
    </row>
    <row r="2100" spans="2:17" x14ac:dyDescent="0.25">
      <c r="B2100" s="13">
        <v>44894</v>
      </c>
      <c r="C2100" s="16">
        <v>45627</v>
      </c>
      <c r="D2100" s="37">
        <v>22.492000000000001</v>
      </c>
      <c r="E2100" s="49">
        <v>1327</v>
      </c>
      <c r="F2100" s="10">
        <f t="shared" si="373"/>
        <v>13.99985</v>
      </c>
      <c r="H2100" s="13">
        <v>44889</v>
      </c>
      <c r="I2100" s="29" t="s">
        <v>119</v>
      </c>
      <c r="J2100" s="17">
        <v>1.2069486209370122</v>
      </c>
      <c r="L2100" s="52" t="str">
        <f t="shared" si="372"/>
        <v>4489445627</v>
      </c>
      <c r="M2100" s="53">
        <f t="shared" si="375"/>
        <v>45627</v>
      </c>
      <c r="N2100" s="8">
        <f>VLOOKUP(B2100,Assumptions!$B$6:$D$2000,3,FALSE)</f>
        <v>0.67159999999999997</v>
      </c>
      <c r="O2100" s="54">
        <f t="shared" si="374"/>
        <v>30.040804274524429</v>
      </c>
      <c r="P2100" s="31">
        <f>Assumptions!$I$15</f>
        <v>0.941864596537063</v>
      </c>
      <c r="Q2100" s="10">
        <f t="shared" si="376"/>
        <v>28.25625587700063</v>
      </c>
    </row>
    <row r="2101" spans="2:17" x14ac:dyDescent="0.25">
      <c r="B2101" s="13">
        <v>44909</v>
      </c>
      <c r="C2101" s="16">
        <v>44927</v>
      </c>
      <c r="D2101" s="37">
        <v>33.396999999999998</v>
      </c>
      <c r="E2101" s="49">
        <v>4311</v>
      </c>
      <c r="F2101" s="10">
        <f t="shared" si="373"/>
        <v>45.481050000000003</v>
      </c>
      <c r="H2101" s="13">
        <v>44903</v>
      </c>
      <c r="I2101" s="29" t="s">
        <v>72</v>
      </c>
      <c r="J2101" s="17">
        <v>1.4740319660127967</v>
      </c>
      <c r="L2101" s="52" t="str">
        <f t="shared" si="372"/>
        <v>4490944927</v>
      </c>
      <c r="M2101" s="53">
        <f t="shared" si="375"/>
        <v>44927</v>
      </c>
      <c r="N2101" s="8">
        <f>VLOOKUP(B2101,Assumptions!$B$6:$D$2000,3,FALSE)</f>
        <v>0.67757999999999996</v>
      </c>
      <c r="O2101" s="54">
        <f t="shared" ref="O2101:O2124" si="377">(D2101-J2101)/N2101/mmbtu_gj</f>
        <v>44.657069973986324</v>
      </c>
      <c r="P2101" s="31">
        <f>Assumptions!$I$15</f>
        <v>0.941864596537063</v>
      </c>
      <c r="Q2101" s="10">
        <f t="shared" ref="Q2101:Q2124" si="378">(O2101-opex_2020)*P2101-transport_2020</f>
        <v>42.022799072902821</v>
      </c>
    </row>
    <row r="2102" spans="2:17" x14ac:dyDescent="0.25">
      <c r="B2102" s="13">
        <v>44909</v>
      </c>
      <c r="C2102" s="16">
        <v>44958</v>
      </c>
      <c r="D2102" s="37">
        <v>36.932000000000002</v>
      </c>
      <c r="E2102" s="49">
        <v>5020</v>
      </c>
      <c r="F2102" s="10">
        <f t="shared" si="373"/>
        <v>52.960999999999999</v>
      </c>
      <c r="H2102" s="13">
        <v>44903</v>
      </c>
      <c r="I2102" s="29" t="s">
        <v>73</v>
      </c>
      <c r="J2102" s="17">
        <v>1.1961894991162743</v>
      </c>
      <c r="L2102" s="52" t="str">
        <f t="shared" si="372"/>
        <v>4490944958</v>
      </c>
      <c r="M2102" s="53">
        <f t="shared" si="375"/>
        <v>44958</v>
      </c>
      <c r="N2102" s="8">
        <f>VLOOKUP(B2102,Assumptions!$B$6:$D$2000,3,FALSE)</f>
        <v>0.67757999999999996</v>
      </c>
      <c r="O2102" s="54">
        <f t="shared" si="377"/>
        <v>49.990858883047174</v>
      </c>
      <c r="P2102" s="31">
        <f>Assumptions!$I$15</f>
        <v>0.941864596537063</v>
      </c>
      <c r="Q2102" s="10">
        <f t="shared" si="378"/>
        <v>47.04650601174928</v>
      </c>
    </row>
    <row r="2103" spans="2:17" x14ac:dyDescent="0.25">
      <c r="B2103" s="13">
        <v>44909</v>
      </c>
      <c r="C2103" s="16">
        <v>44986</v>
      </c>
      <c r="D2103" s="37">
        <v>34.649000000000001</v>
      </c>
      <c r="E2103" s="49">
        <v>5474</v>
      </c>
      <c r="F2103" s="10">
        <f t="shared" si="373"/>
        <v>57.750700000000002</v>
      </c>
      <c r="H2103" s="13">
        <v>44903</v>
      </c>
      <c r="I2103" s="29" t="s">
        <v>74</v>
      </c>
      <c r="J2103" s="17">
        <v>1.0260312132131764</v>
      </c>
      <c r="L2103" s="52" t="str">
        <f t="shared" si="372"/>
        <v>4490944986</v>
      </c>
      <c r="M2103" s="53">
        <f t="shared" si="375"/>
        <v>44986</v>
      </c>
      <c r="N2103" s="8">
        <f>VLOOKUP(B2103,Assumptions!$B$6:$D$2000,3,FALSE)</f>
        <v>0.67757999999999996</v>
      </c>
      <c r="O2103" s="54">
        <f t="shared" si="377"/>
        <v>47.035202624207834</v>
      </c>
      <c r="P2103" s="31">
        <f>Assumptions!$I$15</f>
        <v>0.941864596537063</v>
      </c>
      <c r="Q2103" s="10">
        <f t="shared" si="378"/>
        <v>44.262678022015315</v>
      </c>
    </row>
    <row r="2104" spans="2:17" x14ac:dyDescent="0.25">
      <c r="B2104" s="13">
        <v>44909</v>
      </c>
      <c r="C2104" s="16">
        <v>45017</v>
      </c>
      <c r="D2104" s="37">
        <v>33.555999999999997</v>
      </c>
      <c r="E2104" s="49">
        <v>4195</v>
      </c>
      <c r="F2104" s="10">
        <f t="shared" si="373"/>
        <v>44.257249999999999</v>
      </c>
      <c r="H2104" s="13">
        <v>44903</v>
      </c>
      <c r="I2104" s="29" t="s">
        <v>75</v>
      </c>
      <c r="J2104" s="17">
        <v>0.95617145798101166</v>
      </c>
      <c r="L2104" s="52" t="str">
        <f t="shared" si="372"/>
        <v>4490945017</v>
      </c>
      <c r="M2104" s="53">
        <f t="shared" si="375"/>
        <v>45017</v>
      </c>
      <c r="N2104" s="8">
        <f>VLOOKUP(B2104,Assumptions!$B$6:$D$2000,3,FALSE)</f>
        <v>0.67757999999999996</v>
      </c>
      <c r="O2104" s="54">
        <f t="shared" si="377"/>
        <v>45.603930774574231</v>
      </c>
      <c r="P2104" s="31">
        <f>Assumptions!$I$15</f>
        <v>0.941864596537063</v>
      </c>
      <c r="Q2104" s="10">
        <f t="shared" si="378"/>
        <v>42.914613738825309</v>
      </c>
    </row>
    <row r="2105" spans="2:17" x14ac:dyDescent="0.25">
      <c r="B2105" s="13">
        <v>44909</v>
      </c>
      <c r="C2105" s="16">
        <v>45047</v>
      </c>
      <c r="D2105" s="37">
        <v>33.475000000000001</v>
      </c>
      <c r="E2105" s="49">
        <v>3300</v>
      </c>
      <c r="F2105" s="10">
        <f t="shared" si="373"/>
        <v>34.814999999999998</v>
      </c>
      <c r="H2105" s="13">
        <v>44903</v>
      </c>
      <c r="I2105" s="29" t="s">
        <v>76</v>
      </c>
      <c r="J2105" s="17">
        <v>0.96496028399787892</v>
      </c>
      <c r="L2105" s="52" t="str">
        <f t="shared" si="372"/>
        <v>4490945047</v>
      </c>
      <c r="M2105" s="53">
        <f t="shared" si="375"/>
        <v>45047</v>
      </c>
      <c r="N2105" s="8">
        <f>VLOOKUP(B2105,Assumptions!$B$6:$D$2000,3,FALSE)</f>
        <v>0.67757999999999996</v>
      </c>
      <c r="O2105" s="54">
        <f t="shared" si="377"/>
        <v>45.478325101503735</v>
      </c>
      <c r="P2105" s="31">
        <f>Assumptions!$I$15</f>
        <v>0.941864596537063</v>
      </c>
      <c r="Q2105" s="10">
        <f t="shared" si="378"/>
        <v>42.796310202236</v>
      </c>
    </row>
    <row r="2106" spans="2:17" x14ac:dyDescent="0.25">
      <c r="B2106" s="13">
        <v>44909</v>
      </c>
      <c r="C2106" s="16">
        <v>45078</v>
      </c>
      <c r="D2106" s="37">
        <v>35.710999999999999</v>
      </c>
      <c r="E2106" s="49">
        <v>3924</v>
      </c>
      <c r="F2106" s="10">
        <f t="shared" si="373"/>
        <v>41.398200000000003</v>
      </c>
      <c r="H2106" s="13">
        <v>44903</v>
      </c>
      <c r="I2106" s="29" t="s">
        <v>77</v>
      </c>
      <c r="J2106" s="17">
        <v>0.98918950144001161</v>
      </c>
      <c r="L2106" s="52" t="str">
        <f t="shared" si="372"/>
        <v>4490945078</v>
      </c>
      <c r="M2106" s="53">
        <f t="shared" si="375"/>
        <v>45078</v>
      </c>
      <c r="N2106" s="8">
        <f>VLOOKUP(B2106,Assumptions!$B$6:$D$2000,3,FALSE)</f>
        <v>0.67757999999999996</v>
      </c>
      <c r="O2106" s="54">
        <f t="shared" si="377"/>
        <v>48.57237332715578</v>
      </c>
      <c r="P2106" s="31">
        <f>Assumptions!$I$15</f>
        <v>0.941864596537063</v>
      </c>
      <c r="Q2106" s="10">
        <f t="shared" si="378"/>
        <v>45.710484685955983</v>
      </c>
    </row>
    <row r="2107" spans="2:17" x14ac:dyDescent="0.25">
      <c r="B2107" s="13">
        <v>44909</v>
      </c>
      <c r="C2107" s="16">
        <v>45108</v>
      </c>
      <c r="D2107" s="37">
        <v>37.110999999999997</v>
      </c>
      <c r="E2107" s="49">
        <v>3794</v>
      </c>
      <c r="F2107" s="10">
        <f t="shared" si="373"/>
        <v>40.026699999999998</v>
      </c>
      <c r="H2107" s="13">
        <v>44903</v>
      </c>
      <c r="I2107" s="29" t="s">
        <v>78</v>
      </c>
      <c r="J2107" s="17">
        <v>1.048959307045473</v>
      </c>
      <c r="L2107" s="52" t="str">
        <f t="shared" si="372"/>
        <v>4490945108</v>
      </c>
      <c r="M2107" s="53">
        <f t="shared" si="375"/>
        <v>45108</v>
      </c>
      <c r="N2107" s="8">
        <f>VLOOKUP(B2107,Assumptions!$B$6:$D$2000,3,FALSE)</f>
        <v>0.67757999999999996</v>
      </c>
      <c r="O2107" s="54">
        <f t="shared" si="377"/>
        <v>50.447222605224326</v>
      </c>
      <c r="P2107" s="31">
        <f>Assumptions!$I$15</f>
        <v>0.941864596537063</v>
      </c>
      <c r="Q2107" s="10">
        <f t="shared" si="378"/>
        <v>47.476338844811814</v>
      </c>
    </row>
    <row r="2108" spans="2:17" x14ac:dyDescent="0.25">
      <c r="B2108" s="13">
        <v>44909</v>
      </c>
      <c r="C2108" s="16">
        <v>45139</v>
      </c>
      <c r="D2108" s="37">
        <v>36.533000000000001</v>
      </c>
      <c r="E2108" s="49">
        <v>3147</v>
      </c>
      <c r="F2108" s="10">
        <f t="shared" si="373"/>
        <v>33.200849999999996</v>
      </c>
      <c r="H2108" s="13">
        <v>44903</v>
      </c>
      <c r="I2108" s="29" t="s">
        <v>79</v>
      </c>
      <c r="J2108" s="17">
        <v>1.1524171763981719</v>
      </c>
      <c r="L2108" s="52" t="str">
        <f t="shared" si="372"/>
        <v>4490945139</v>
      </c>
      <c r="M2108" s="53">
        <f t="shared" si="375"/>
        <v>45139</v>
      </c>
      <c r="N2108" s="8">
        <f>VLOOKUP(B2108,Assumptions!$B$6:$D$2000,3,FALSE)</f>
        <v>0.67757999999999996</v>
      </c>
      <c r="O2108" s="54">
        <f t="shared" si="377"/>
        <v>49.49393055156542</v>
      </c>
      <c r="P2108" s="31">
        <f>Assumptions!$I$15</f>
        <v>0.941864596537063</v>
      </c>
      <c r="Q2108" s="10">
        <f t="shared" si="378"/>
        <v>46.578466809310378</v>
      </c>
    </row>
    <row r="2109" spans="2:17" x14ac:dyDescent="0.25">
      <c r="B2109" s="13">
        <v>44909</v>
      </c>
      <c r="C2109" s="16">
        <v>45170</v>
      </c>
      <c r="D2109" s="37">
        <v>37.036999999999999</v>
      </c>
      <c r="E2109" s="49">
        <v>3282</v>
      </c>
      <c r="F2109" s="10">
        <f t="shared" si="373"/>
        <v>34.625100000000003</v>
      </c>
      <c r="H2109" s="13">
        <v>44903</v>
      </c>
      <c r="I2109" s="29" t="s">
        <v>80</v>
      </c>
      <c r="J2109" s="17">
        <v>1.2847351785885897</v>
      </c>
      <c r="L2109" s="52" t="str">
        <f t="shared" ref="L2109:L2124" si="379">B2109&amp;M2109</f>
        <v>4490945170</v>
      </c>
      <c r="M2109" s="53">
        <f t="shared" si="375"/>
        <v>45170</v>
      </c>
      <c r="N2109" s="8">
        <f>VLOOKUP(B2109,Assumptions!$B$6:$D$2000,3,FALSE)</f>
        <v>0.67757999999999996</v>
      </c>
      <c r="O2109" s="54">
        <f t="shared" si="377"/>
        <v>50.013876847491971</v>
      </c>
      <c r="P2109" s="31">
        <f>Assumptions!$I$15</f>
        <v>0.941864596537063</v>
      </c>
      <c r="Q2109" s="10">
        <f t="shared" si="378"/>
        <v>47.068185817544183</v>
      </c>
    </row>
    <row r="2110" spans="2:17" x14ac:dyDescent="0.25">
      <c r="B2110" s="13">
        <v>44909</v>
      </c>
      <c r="C2110" s="16">
        <v>45200</v>
      </c>
      <c r="D2110" s="37">
        <v>36.216999999999999</v>
      </c>
      <c r="E2110" s="49">
        <v>2330</v>
      </c>
      <c r="F2110" s="10">
        <f t="shared" si="373"/>
        <v>24.581499999999998</v>
      </c>
      <c r="H2110" s="13">
        <v>44903</v>
      </c>
      <c r="I2110" s="29" t="s">
        <v>81</v>
      </c>
      <c r="J2110" s="17">
        <v>1.713732339349533</v>
      </c>
      <c r="L2110" s="52" t="str">
        <f t="shared" si="379"/>
        <v>4490945200</v>
      </c>
      <c r="M2110" s="53">
        <f t="shared" si="375"/>
        <v>45200</v>
      </c>
      <c r="N2110" s="8">
        <f>VLOOKUP(B2110,Assumptions!$B$6:$D$2000,3,FALSE)</f>
        <v>0.67757999999999996</v>
      </c>
      <c r="O2110" s="54">
        <f t="shared" si="377"/>
        <v>48.266653545885795</v>
      </c>
      <c r="P2110" s="31">
        <f>Assumptions!$I$15</f>
        <v>0.941864596537063</v>
      </c>
      <c r="Q2110" s="10">
        <f t="shared" si="378"/>
        <v>45.422538047516724</v>
      </c>
    </row>
    <row r="2111" spans="2:17" x14ac:dyDescent="0.25">
      <c r="B2111" s="13">
        <v>44909</v>
      </c>
      <c r="C2111" s="16">
        <v>45231</v>
      </c>
      <c r="D2111" s="37">
        <v>37.701000000000001</v>
      </c>
      <c r="E2111" s="49">
        <v>2553</v>
      </c>
      <c r="F2111" s="10">
        <f t="shared" si="373"/>
        <v>26.934149999999999</v>
      </c>
      <c r="H2111" s="13">
        <v>44903</v>
      </c>
      <c r="I2111" s="29" t="s">
        <v>82</v>
      </c>
      <c r="J2111" s="17">
        <v>1.8828084940094505</v>
      </c>
      <c r="L2111" s="52" t="str">
        <f t="shared" si="379"/>
        <v>4490945231</v>
      </c>
      <c r="M2111" s="53">
        <f t="shared" si="375"/>
        <v>45231</v>
      </c>
      <c r="N2111" s="8">
        <f>VLOOKUP(B2111,Assumptions!$B$6:$D$2000,3,FALSE)</f>
        <v>0.67757999999999996</v>
      </c>
      <c r="O2111" s="54">
        <f t="shared" si="377"/>
        <v>50.106101748487056</v>
      </c>
      <c r="P2111" s="31">
        <f>Assumptions!$I$15</f>
        <v>0.941864596537063</v>
      </c>
      <c r="Q2111" s="10">
        <f t="shared" si="378"/>
        <v>47.155049186710585</v>
      </c>
    </row>
    <row r="2112" spans="2:17" x14ac:dyDescent="0.25">
      <c r="B2112" s="13">
        <v>44909</v>
      </c>
      <c r="C2112" s="16">
        <v>45261</v>
      </c>
      <c r="D2112" s="37">
        <v>37.957999999999998</v>
      </c>
      <c r="E2112" s="49">
        <v>2446</v>
      </c>
      <c r="F2112" s="10">
        <f t="shared" si="373"/>
        <v>25.805299999999999</v>
      </c>
      <c r="H2112" s="13">
        <v>44903</v>
      </c>
      <c r="I2112" s="29" t="s">
        <v>83</v>
      </c>
      <c r="J2112" s="17">
        <v>1.6776126450981976</v>
      </c>
      <c r="L2112" s="52" t="str">
        <f t="shared" si="379"/>
        <v>4490945261</v>
      </c>
      <c r="M2112" s="53">
        <f t="shared" si="375"/>
        <v>45261</v>
      </c>
      <c r="N2112" s="8">
        <f>VLOOKUP(B2112,Assumptions!$B$6:$D$2000,3,FALSE)</f>
        <v>0.67757999999999996</v>
      </c>
      <c r="O2112" s="54">
        <f t="shared" si="377"/>
        <v>50.752667955756401</v>
      </c>
      <c r="P2112" s="31">
        <f>Assumptions!$I$15</f>
        <v>0.941864596537063</v>
      </c>
      <c r="Q2112" s="10">
        <f t="shared" si="378"/>
        <v>47.764027006654828</v>
      </c>
    </row>
    <row r="2113" spans="2:17" x14ac:dyDescent="0.25">
      <c r="B2113" s="13">
        <v>44909</v>
      </c>
      <c r="C2113" s="16">
        <v>45292</v>
      </c>
      <c r="D2113" s="37">
        <v>37.439</v>
      </c>
      <c r="E2113" s="49">
        <v>2720</v>
      </c>
      <c r="F2113" s="10">
        <f t="shared" si="373"/>
        <v>28.696000000000002</v>
      </c>
      <c r="H2113" s="13">
        <v>44903</v>
      </c>
      <c r="I2113" s="29" t="s">
        <v>85</v>
      </c>
      <c r="J2113" s="17">
        <v>1.3736691370598744</v>
      </c>
      <c r="L2113" s="52" t="str">
        <f t="shared" si="379"/>
        <v>4490945292</v>
      </c>
      <c r="M2113" s="53">
        <f t="shared" si="375"/>
        <v>45292</v>
      </c>
      <c r="N2113" s="8">
        <f>VLOOKUP(B2113,Assumptions!$B$6:$D$2000,3,FALSE)</f>
        <v>0.67757999999999996</v>
      </c>
      <c r="O2113" s="54">
        <f t="shared" si="377"/>
        <v>50.451825227108245</v>
      </c>
      <c r="P2113" s="31">
        <f>Assumptions!$I$15</f>
        <v>0.941864596537063</v>
      </c>
      <c r="Q2113" s="10">
        <f t="shared" si="378"/>
        <v>47.48067389141552</v>
      </c>
    </row>
    <row r="2114" spans="2:17" x14ac:dyDescent="0.25">
      <c r="B2114" s="13">
        <v>44909</v>
      </c>
      <c r="C2114" s="16">
        <v>45323</v>
      </c>
      <c r="D2114" s="37">
        <v>36.249000000000002</v>
      </c>
      <c r="E2114" s="49">
        <v>1849</v>
      </c>
      <c r="F2114" s="10">
        <f t="shared" si="373"/>
        <v>19.50695</v>
      </c>
      <c r="H2114" s="13">
        <v>44903</v>
      </c>
      <c r="I2114" s="29" t="s">
        <v>86</v>
      </c>
      <c r="J2114" s="17">
        <v>1.1004058629815674</v>
      </c>
      <c r="L2114" s="52" t="str">
        <f t="shared" si="379"/>
        <v>4490945323</v>
      </c>
      <c r="M2114" s="53">
        <f t="shared" si="375"/>
        <v>45323</v>
      </c>
      <c r="N2114" s="8">
        <f>VLOOKUP(B2114,Assumptions!$B$6:$D$2000,3,FALSE)</f>
        <v>0.67757999999999996</v>
      </c>
      <c r="O2114" s="54">
        <f t="shared" si="377"/>
        <v>49.169401359953355</v>
      </c>
      <c r="P2114" s="31">
        <f>Assumptions!$I$15</f>
        <v>0.941864596537063</v>
      </c>
      <c r="Q2114" s="10">
        <f t="shared" si="378"/>
        <v>46.272804253188184</v>
      </c>
    </row>
    <row r="2115" spans="2:17" x14ac:dyDescent="0.25">
      <c r="B2115" s="13">
        <v>44909</v>
      </c>
      <c r="C2115" s="16">
        <v>45352</v>
      </c>
      <c r="D2115" s="37">
        <v>30.111000000000001</v>
      </c>
      <c r="E2115" s="49">
        <v>1805</v>
      </c>
      <c r="F2115" s="10">
        <f t="shared" si="373"/>
        <v>19.042750000000002</v>
      </c>
      <c r="H2115" s="13">
        <v>44903</v>
      </c>
      <c r="I2115" s="29" t="s">
        <v>87</v>
      </c>
      <c r="J2115" s="17">
        <v>0.9844684716332639</v>
      </c>
      <c r="L2115" s="52" t="str">
        <f t="shared" si="379"/>
        <v>4490945352</v>
      </c>
      <c r="M2115" s="53">
        <f t="shared" si="375"/>
        <v>45352</v>
      </c>
      <c r="N2115" s="8">
        <f>VLOOKUP(B2115,Assumptions!$B$6:$D$2000,3,FALSE)</f>
        <v>0.67757999999999996</v>
      </c>
      <c r="O2115" s="54">
        <f t="shared" si="377"/>
        <v>40.745132319055649</v>
      </c>
      <c r="P2115" s="31">
        <f>Assumptions!$I$15</f>
        <v>0.941864596537063</v>
      </c>
      <c r="Q2115" s="10">
        <f t="shared" si="378"/>
        <v>38.338283491863393</v>
      </c>
    </row>
    <row r="2116" spans="2:17" x14ac:dyDescent="0.25">
      <c r="B2116" s="13">
        <v>44909</v>
      </c>
      <c r="C2116" s="16">
        <v>45383</v>
      </c>
      <c r="D2116" s="37">
        <v>27.718</v>
      </c>
      <c r="E2116" s="49">
        <v>1761</v>
      </c>
      <c r="F2116" s="10">
        <f t="shared" si="373"/>
        <v>18.57855</v>
      </c>
      <c r="H2116" s="13">
        <v>44903</v>
      </c>
      <c r="I2116" s="29" t="s">
        <v>89</v>
      </c>
      <c r="J2116" s="17">
        <v>0.79391237915374502</v>
      </c>
      <c r="L2116" s="52" t="str">
        <f t="shared" si="379"/>
        <v>4490945383</v>
      </c>
      <c r="M2116" s="53">
        <f t="shared" si="375"/>
        <v>45383</v>
      </c>
      <c r="N2116" s="8">
        <f>VLOOKUP(B2116,Assumptions!$B$6:$D$2000,3,FALSE)</f>
        <v>0.67757999999999996</v>
      </c>
      <c r="O2116" s="54">
        <f t="shared" si="377"/>
        <v>37.664131467655878</v>
      </c>
      <c r="P2116" s="31">
        <f>Assumptions!$I$15</f>
        <v>0.941864596537063</v>
      </c>
      <c r="Q2116" s="10">
        <f t="shared" si="378"/>
        <v>35.436397868029403</v>
      </c>
    </row>
    <row r="2117" spans="2:17" x14ac:dyDescent="0.25">
      <c r="B2117" s="13">
        <v>44909</v>
      </c>
      <c r="C2117" s="16">
        <v>45413</v>
      </c>
      <c r="D2117" s="37">
        <v>25.806000000000001</v>
      </c>
      <c r="E2117" s="49">
        <v>1882</v>
      </c>
      <c r="F2117" s="10">
        <f t="shared" ref="F2117:F2124" si="380">E2117*10000*mmbtu_gj/1000000</f>
        <v>19.8551</v>
      </c>
      <c r="H2117" s="13">
        <v>44903</v>
      </c>
      <c r="I2117" s="29" t="s">
        <v>90</v>
      </c>
      <c r="J2117" s="17">
        <v>0.70824104981258384</v>
      </c>
      <c r="L2117" s="52" t="str">
        <f t="shared" si="379"/>
        <v>4490945413</v>
      </c>
      <c r="M2117" s="53">
        <f t="shared" si="375"/>
        <v>45413</v>
      </c>
      <c r="N2117" s="8">
        <f>VLOOKUP(B2117,Assumptions!$B$6:$D$2000,3,FALSE)</f>
        <v>0.67757999999999996</v>
      </c>
      <c r="O2117" s="54">
        <f t="shared" si="377"/>
        <v>35.109278574457576</v>
      </c>
      <c r="P2117" s="31">
        <f>Assumptions!$I$15</f>
        <v>0.941864596537063</v>
      </c>
      <c r="Q2117" s="10">
        <f t="shared" si="378"/>
        <v>33.030072378565634</v>
      </c>
    </row>
    <row r="2118" spans="2:17" x14ac:dyDescent="0.25">
      <c r="B2118" s="13">
        <v>44909</v>
      </c>
      <c r="C2118" s="16">
        <v>45444</v>
      </c>
      <c r="D2118" s="37">
        <v>25.972000000000001</v>
      </c>
      <c r="E2118" s="49">
        <v>1761</v>
      </c>
      <c r="F2118" s="10">
        <f t="shared" si="380"/>
        <v>18.57855</v>
      </c>
      <c r="H2118" s="13">
        <v>44903</v>
      </c>
      <c r="I2118" s="29" t="s">
        <v>91</v>
      </c>
      <c r="J2118" s="17">
        <v>0.73119374984252072</v>
      </c>
      <c r="L2118" s="52" t="str">
        <f t="shared" si="379"/>
        <v>4490945444</v>
      </c>
      <c r="M2118" s="53">
        <f t="shared" si="375"/>
        <v>45444</v>
      </c>
      <c r="N2118" s="8">
        <f>VLOOKUP(B2118,Assumptions!$B$6:$D$2000,3,FALSE)</f>
        <v>0.67757999999999996</v>
      </c>
      <c r="O2118" s="54">
        <f t="shared" si="377"/>
        <v>35.309387576776906</v>
      </c>
      <c r="P2118" s="31">
        <f>Assumptions!$I$15</f>
        <v>0.941864596537063</v>
      </c>
      <c r="Q2118" s="10">
        <f t="shared" si="378"/>
        <v>33.218547963298562</v>
      </c>
    </row>
    <row r="2119" spans="2:17" x14ac:dyDescent="0.25">
      <c r="B2119" s="13">
        <v>44909</v>
      </c>
      <c r="C2119" s="16">
        <v>45474</v>
      </c>
      <c r="D2119" s="37">
        <v>23.992999999999999</v>
      </c>
      <c r="E2119" s="49">
        <v>1882</v>
      </c>
      <c r="F2119" s="10">
        <f t="shared" si="380"/>
        <v>19.8551</v>
      </c>
      <c r="H2119" s="13">
        <v>44903</v>
      </c>
      <c r="I2119" s="29" t="s">
        <v>113</v>
      </c>
      <c r="J2119" s="17">
        <v>0.71083327043970779</v>
      </c>
      <c r="L2119" s="52" t="str">
        <f t="shared" si="379"/>
        <v>4490945474</v>
      </c>
      <c r="M2119" s="53">
        <f t="shared" si="375"/>
        <v>45474</v>
      </c>
      <c r="N2119" s="8">
        <f>VLOOKUP(B2119,Assumptions!$B$6:$D$2000,3,FALSE)</f>
        <v>0.67757999999999996</v>
      </c>
      <c r="O2119" s="54">
        <f t="shared" si="377"/>
        <v>32.569444911295406</v>
      </c>
      <c r="P2119" s="31">
        <f>Assumptions!$I$15</f>
        <v>0.941864596537063</v>
      </c>
      <c r="Q2119" s="10">
        <f t="shared" si="378"/>
        <v>30.637892970140147</v>
      </c>
    </row>
    <row r="2120" spans="2:17" x14ac:dyDescent="0.25">
      <c r="B2120" s="13">
        <v>44909</v>
      </c>
      <c r="C2120" s="16">
        <v>45505</v>
      </c>
      <c r="D2120" s="37">
        <v>25.591000000000001</v>
      </c>
      <c r="E2120" s="49">
        <v>1761</v>
      </c>
      <c r="F2120" s="10">
        <f t="shared" si="380"/>
        <v>18.57855</v>
      </c>
      <c r="H2120" s="13">
        <v>44903</v>
      </c>
      <c r="I2120" s="29" t="s">
        <v>114</v>
      </c>
      <c r="J2120" s="17">
        <v>0.79629119146603256</v>
      </c>
      <c r="L2120" s="52" t="str">
        <f t="shared" si="379"/>
        <v>4490945505</v>
      </c>
      <c r="M2120" s="53">
        <f t="shared" si="375"/>
        <v>45505</v>
      </c>
      <c r="N2120" s="8">
        <f>VLOOKUP(B2120,Assumptions!$B$6:$D$2000,3,FALSE)</f>
        <v>0.67757999999999996</v>
      </c>
      <c r="O2120" s="54">
        <f t="shared" si="377"/>
        <v>34.685341446586634</v>
      </c>
      <c r="P2120" s="31">
        <f>Assumptions!$I$15</f>
        <v>0.941864596537063</v>
      </c>
      <c r="Q2120" s="10">
        <f t="shared" si="378"/>
        <v>32.630781006666389</v>
      </c>
    </row>
    <row r="2121" spans="2:17" x14ac:dyDescent="0.25">
      <c r="B2121" s="13">
        <v>44909</v>
      </c>
      <c r="C2121" s="16">
        <v>45536</v>
      </c>
      <c r="D2121" s="37">
        <v>26.925999999999998</v>
      </c>
      <c r="E2121" s="49">
        <v>1882</v>
      </c>
      <c r="F2121" s="10">
        <f t="shared" si="380"/>
        <v>19.8551</v>
      </c>
      <c r="H2121" s="13">
        <v>44903</v>
      </c>
      <c r="I2121" s="29" t="s">
        <v>115</v>
      </c>
      <c r="J2121" s="17">
        <v>0.89106800609896064</v>
      </c>
      <c r="L2121" s="52" t="str">
        <f t="shared" si="379"/>
        <v>4490945536</v>
      </c>
      <c r="M2121" s="53">
        <f t="shared" si="375"/>
        <v>45536</v>
      </c>
      <c r="N2121" s="8">
        <f>VLOOKUP(B2121,Assumptions!$B$6:$D$2000,3,FALSE)</f>
        <v>0.67757999999999996</v>
      </c>
      <c r="O2121" s="54">
        <f t="shared" si="377"/>
        <v>36.420290825771282</v>
      </c>
      <c r="P2121" s="31">
        <f>Assumptions!$I$15</f>
        <v>0.941864596537063</v>
      </c>
      <c r="Q2121" s="10">
        <f t="shared" si="378"/>
        <v>34.264868403704362</v>
      </c>
    </row>
    <row r="2122" spans="2:17" x14ac:dyDescent="0.25">
      <c r="B2122" s="13">
        <v>44909</v>
      </c>
      <c r="C2122" s="16">
        <v>45566</v>
      </c>
      <c r="D2122" s="37">
        <v>25.645</v>
      </c>
      <c r="E2122" s="49">
        <v>1309</v>
      </c>
      <c r="F2122" s="10">
        <f t="shared" si="380"/>
        <v>13.809950000000001</v>
      </c>
      <c r="H2122" s="13">
        <v>44903</v>
      </c>
      <c r="I2122" s="29" t="s">
        <v>117</v>
      </c>
      <c r="J2122" s="17">
        <v>1.0420618209185235</v>
      </c>
      <c r="L2122" s="52" t="str">
        <f t="shared" si="379"/>
        <v>4490945566</v>
      </c>
      <c r="M2122" s="53">
        <f t="shared" si="375"/>
        <v>45566</v>
      </c>
      <c r="N2122" s="8">
        <f>VLOOKUP(B2122,Assumptions!$B$6:$D$2000,3,FALSE)</f>
        <v>0.67757999999999996</v>
      </c>
      <c r="O2122" s="54">
        <f t="shared" si="377"/>
        <v>34.417073332879362</v>
      </c>
      <c r="P2122" s="31">
        <f>Assumptions!$I$15</f>
        <v>0.941864596537063</v>
      </c>
      <c r="Q2122" s="10">
        <f t="shared" si="378"/>
        <v>32.378108767985729</v>
      </c>
    </row>
    <row r="2123" spans="2:17" x14ac:dyDescent="0.25">
      <c r="B2123" s="13">
        <v>44909</v>
      </c>
      <c r="C2123" s="16">
        <v>45597</v>
      </c>
      <c r="D2123" s="37">
        <v>26.234999999999999</v>
      </c>
      <c r="E2123" s="49">
        <v>1430</v>
      </c>
      <c r="F2123" s="10">
        <f t="shared" si="380"/>
        <v>15.086499999999999</v>
      </c>
      <c r="H2123" s="13">
        <v>44903</v>
      </c>
      <c r="I2123" s="29" t="s">
        <v>118</v>
      </c>
      <c r="J2123" s="17">
        <v>1.1640799717799337</v>
      </c>
      <c r="L2123" s="52" t="str">
        <f t="shared" si="379"/>
        <v>4490945597</v>
      </c>
      <c r="M2123" s="53">
        <f t="shared" si="375"/>
        <v>45597</v>
      </c>
      <c r="N2123" s="8">
        <f>VLOOKUP(B2123,Assumptions!$B$6:$D$2000,3,FALSE)</f>
        <v>0.67757999999999996</v>
      </c>
      <c r="O2123" s="54">
        <f t="shared" si="377"/>
        <v>35.07173358130261</v>
      </c>
      <c r="P2123" s="31">
        <f>Assumptions!$I$15</f>
        <v>0.941864596537063</v>
      </c>
      <c r="Q2123" s="10">
        <f t="shared" si="378"/>
        <v>32.994710078735743</v>
      </c>
    </row>
    <row r="2124" spans="2:17" x14ac:dyDescent="0.25">
      <c r="B2124" s="13">
        <v>44909</v>
      </c>
      <c r="C2124" s="16">
        <v>45627</v>
      </c>
      <c r="D2124" s="56">
        <v>27.06</v>
      </c>
      <c r="E2124" s="49">
        <v>1309</v>
      </c>
      <c r="F2124" s="10">
        <f t="shared" si="380"/>
        <v>13.809950000000001</v>
      </c>
      <c r="H2124" s="13">
        <v>44903</v>
      </c>
      <c r="I2124" s="29" t="s">
        <v>119</v>
      </c>
      <c r="J2124" s="17">
        <v>1.241841067641333</v>
      </c>
      <c r="L2124" s="52" t="str">
        <f t="shared" si="379"/>
        <v>4490945627</v>
      </c>
      <c r="M2124" s="53">
        <f>IF(C2124="",NA(),C2124)</f>
        <v>45627</v>
      </c>
      <c r="N2124" s="8">
        <f>VLOOKUP(B2124,Assumptions!$B$6:$D$2000,3,FALSE)</f>
        <v>0.67757999999999996</v>
      </c>
      <c r="O2124" s="54">
        <f t="shared" si="377"/>
        <v>36.117046786323996</v>
      </c>
      <c r="P2124" s="31">
        <f>Assumptions!$I$15</f>
        <v>0.941864596537063</v>
      </c>
      <c r="Q2124" s="10">
        <f t="shared" si="378"/>
        <v>33.979253578838076</v>
      </c>
    </row>
    <row r="2125" spans="2:17" x14ac:dyDescent="0.25">
      <c r="B2125" s="13">
        <v>44924</v>
      </c>
      <c r="C2125" s="16">
        <v>44958</v>
      </c>
      <c r="D2125" s="56">
        <v>28.788</v>
      </c>
      <c r="E2125" s="49">
        <v>4820</v>
      </c>
      <c r="F2125" s="10">
        <f t="shared" ref="F2125:F2172" si="381">E2125*10000*mmbtu_gj/1000000</f>
        <v>50.850999999999999</v>
      </c>
      <c r="H2125" s="13">
        <v>44924</v>
      </c>
      <c r="I2125" s="29" t="s">
        <v>73</v>
      </c>
      <c r="J2125" s="17">
        <v>1.0565996260062205</v>
      </c>
      <c r="L2125" s="52" t="str">
        <f t="shared" ref="L2125:L2148" si="382">B2125&amp;M2125</f>
        <v>4492444958</v>
      </c>
      <c r="M2125" s="53">
        <f t="shared" ref="M2125:M2148" si="383">IF(C2125="",NA(),C2125)</f>
        <v>44958</v>
      </c>
      <c r="N2125" s="8">
        <f>VLOOKUP(B2125,Assumptions!$B$6:$D$2000,3,FALSE)</f>
        <v>0.67193999999999998</v>
      </c>
      <c r="O2125" s="54">
        <f t="shared" ref="O2125:O2148" si="384">(D2125-J2125)/N2125/mmbtu_gj</f>
        <v>39.119099262267383</v>
      </c>
      <c r="P2125" s="31">
        <f>Assumptions!$I$15</f>
        <v>0.941864596537063</v>
      </c>
      <c r="Q2125" s="10">
        <f t="shared" ref="Q2125:Q2148" si="385">(O2125-opex_2020)*P2125-transport_2020</f>
        <v>36.806780522875584</v>
      </c>
    </row>
    <row r="2126" spans="2:17" x14ac:dyDescent="0.25">
      <c r="B2126" s="13">
        <v>44924</v>
      </c>
      <c r="C2126" s="16">
        <v>44986</v>
      </c>
      <c r="D2126" s="56">
        <v>26.4</v>
      </c>
      <c r="E2126" s="49">
        <v>6128</v>
      </c>
      <c r="F2126" s="10">
        <f t="shared" si="381"/>
        <v>64.650399999999991</v>
      </c>
      <c r="H2126" s="13">
        <v>44924</v>
      </c>
      <c r="I2126" s="29" t="s">
        <v>74</v>
      </c>
      <c r="J2126" s="17">
        <v>0.8719117189886656</v>
      </c>
      <c r="L2126" s="52" t="str">
        <f t="shared" si="382"/>
        <v>4492444986</v>
      </c>
      <c r="M2126" s="53">
        <f t="shared" si="383"/>
        <v>44986</v>
      </c>
      <c r="N2126" s="8">
        <f>VLOOKUP(B2126,Assumptions!$B$6:$D$2000,3,FALSE)</f>
        <v>0.67193999999999998</v>
      </c>
      <c r="O2126" s="54">
        <f t="shared" si="384"/>
        <v>36.011013002333534</v>
      </c>
      <c r="P2126" s="31">
        <f>Assumptions!$I$15</f>
        <v>0.941864596537063</v>
      </c>
      <c r="Q2126" s="10">
        <f t="shared" si="385"/>
        <v>33.879384111660606</v>
      </c>
    </row>
    <row r="2127" spans="2:17" x14ac:dyDescent="0.25">
      <c r="B2127" s="13">
        <v>44924</v>
      </c>
      <c r="C2127" s="16">
        <v>45017</v>
      </c>
      <c r="D2127" s="56">
        <v>24.9</v>
      </c>
      <c r="E2127" s="49">
        <v>3926</v>
      </c>
      <c r="F2127" s="10">
        <f t="shared" si="381"/>
        <v>41.4193</v>
      </c>
      <c r="H2127" s="13">
        <v>44924</v>
      </c>
      <c r="I2127" s="29" t="s">
        <v>75</v>
      </c>
      <c r="J2127" s="17">
        <v>0.84414298607850258</v>
      </c>
      <c r="L2127" s="52" t="str">
        <f t="shared" si="382"/>
        <v>4492445017</v>
      </c>
      <c r="M2127" s="53">
        <f t="shared" si="383"/>
        <v>45017</v>
      </c>
      <c r="N2127" s="8">
        <f>VLOOKUP(B2127,Assumptions!$B$6:$D$2000,3,FALSE)</f>
        <v>0.67193999999999998</v>
      </c>
      <c r="O2127" s="54">
        <f t="shared" si="384"/>
        <v>33.934220619057044</v>
      </c>
      <c r="P2127" s="31">
        <f>Assumptions!$I$15</f>
        <v>0.941864596537063</v>
      </c>
      <c r="Q2127" s="10">
        <f t="shared" si="385"/>
        <v>31.923326891494646</v>
      </c>
    </row>
    <row r="2128" spans="2:17" x14ac:dyDescent="0.25">
      <c r="B2128" s="13">
        <v>44924</v>
      </c>
      <c r="C2128" s="16">
        <v>45047</v>
      </c>
      <c r="D2128" s="56">
        <v>25.2</v>
      </c>
      <c r="E2128" s="49">
        <v>3718</v>
      </c>
      <c r="F2128" s="10">
        <f t="shared" si="381"/>
        <v>39.224899999999998</v>
      </c>
      <c r="H2128" s="13">
        <v>44924</v>
      </c>
      <c r="I2128" s="29" t="s">
        <v>76</v>
      </c>
      <c r="J2128" s="17">
        <v>0.84833116584412172</v>
      </c>
      <c r="L2128" s="52" t="str">
        <f t="shared" si="382"/>
        <v>4492445047</v>
      </c>
      <c r="M2128" s="53">
        <f t="shared" si="383"/>
        <v>45047</v>
      </c>
      <c r="N2128" s="8">
        <f>VLOOKUP(B2128,Assumptions!$B$6:$D$2000,3,FALSE)</f>
        <v>0.67193999999999998</v>
      </c>
      <c r="O2128" s="54">
        <f t="shared" si="384"/>
        <v>34.351505422660139</v>
      </c>
      <c r="P2128" s="31">
        <f>Assumptions!$I$15</f>
        <v>0.941864596537063</v>
      </c>
      <c r="Q2128" s="10">
        <f t="shared" si="385"/>
        <v>32.316352674681326</v>
      </c>
    </row>
    <row r="2129" spans="2:17" x14ac:dyDescent="0.25">
      <c r="B2129" s="13">
        <v>44924</v>
      </c>
      <c r="C2129" s="16">
        <v>45078</v>
      </c>
      <c r="D2129" s="56">
        <v>25.847000000000001</v>
      </c>
      <c r="E2129" s="49">
        <v>4127</v>
      </c>
      <c r="F2129" s="10">
        <f t="shared" si="381"/>
        <v>43.539850000000001</v>
      </c>
      <c r="H2129" s="13">
        <v>44924</v>
      </c>
      <c r="I2129" s="29" t="s">
        <v>77</v>
      </c>
      <c r="J2129" s="17">
        <v>0.86735868581749198</v>
      </c>
      <c r="L2129" s="52" t="str">
        <f t="shared" si="382"/>
        <v>4492445078</v>
      </c>
      <c r="M2129" s="53">
        <f t="shared" si="383"/>
        <v>45078</v>
      </c>
      <c r="N2129" s="8">
        <f>VLOOKUP(B2129,Assumptions!$B$6:$D$2000,3,FALSE)</f>
        <v>0.67193999999999998</v>
      </c>
      <c r="O2129" s="54">
        <f t="shared" si="384"/>
        <v>35.237350257354159</v>
      </c>
      <c r="P2129" s="31">
        <f>Assumptions!$I$15</f>
        <v>0.941864596537063</v>
      </c>
      <c r="Q2129" s="10">
        <f t="shared" si="385"/>
        <v>33.15069856250485</v>
      </c>
    </row>
    <row r="2130" spans="2:17" x14ac:dyDescent="0.25">
      <c r="B2130" s="13">
        <v>44924</v>
      </c>
      <c r="C2130" s="16">
        <v>45108</v>
      </c>
      <c r="D2130" s="56">
        <v>26.611999999999998</v>
      </c>
      <c r="E2130" s="49">
        <v>4181</v>
      </c>
      <c r="F2130" s="10">
        <f t="shared" si="381"/>
        <v>44.109549999999999</v>
      </c>
      <c r="H2130" s="13">
        <v>44924</v>
      </c>
      <c r="I2130" s="29" t="s">
        <v>78</v>
      </c>
      <c r="J2130" s="17">
        <v>0.92449699516093586</v>
      </c>
      <c r="L2130" s="52" t="str">
        <f t="shared" si="382"/>
        <v>4492445108</v>
      </c>
      <c r="M2130" s="53">
        <f t="shared" si="383"/>
        <v>45108</v>
      </c>
      <c r="N2130" s="8">
        <f>VLOOKUP(B2130,Assumptions!$B$6:$D$2000,3,FALSE)</f>
        <v>0.67193999999999998</v>
      </c>
      <c r="O2130" s="54">
        <f t="shared" si="384"/>
        <v>36.235890228913554</v>
      </c>
      <c r="P2130" s="31">
        <f>Assumptions!$I$15</f>
        <v>0.941864596537063</v>
      </c>
      <c r="Q2130" s="10">
        <f t="shared" si="385"/>
        <v>34.091188009943771</v>
      </c>
    </row>
    <row r="2131" spans="2:17" x14ac:dyDescent="0.25">
      <c r="B2131" s="13">
        <v>44924</v>
      </c>
      <c r="C2131" s="16">
        <v>45139</v>
      </c>
      <c r="D2131" s="56">
        <v>25.529</v>
      </c>
      <c r="E2131" s="49">
        <v>3548</v>
      </c>
      <c r="F2131" s="10">
        <f t="shared" si="381"/>
        <v>37.431399999999996</v>
      </c>
      <c r="H2131" s="13">
        <v>44924</v>
      </c>
      <c r="I2131" s="29" t="s">
        <v>79</v>
      </c>
      <c r="J2131" s="17">
        <v>1.0302863922921648</v>
      </c>
      <c r="L2131" s="52" t="str">
        <f t="shared" si="382"/>
        <v>4492445139</v>
      </c>
      <c r="M2131" s="53">
        <f t="shared" si="383"/>
        <v>45139</v>
      </c>
      <c r="N2131" s="8">
        <f>VLOOKUP(B2131,Assumptions!$B$6:$D$2000,3,FALSE)</f>
        <v>0.67193999999999998</v>
      </c>
      <c r="O2131" s="54">
        <f t="shared" si="384"/>
        <v>34.558933068397465</v>
      </c>
      <c r="P2131" s="31">
        <f>Assumptions!$I$15</f>
        <v>0.941864596537063</v>
      </c>
      <c r="Q2131" s="10">
        <f t="shared" si="385"/>
        <v>32.511721430544341</v>
      </c>
    </row>
    <row r="2132" spans="2:17" x14ac:dyDescent="0.25">
      <c r="B2132" s="13">
        <v>44924</v>
      </c>
      <c r="C2132" s="16">
        <v>45170</v>
      </c>
      <c r="D2132" s="56">
        <v>26.315999999999999</v>
      </c>
      <c r="E2132" s="49">
        <v>3628</v>
      </c>
      <c r="F2132" s="10">
        <f t="shared" si="381"/>
        <v>38.275399999999998</v>
      </c>
      <c r="H2132" s="13">
        <v>44924</v>
      </c>
      <c r="I2132" s="29" t="s">
        <v>80</v>
      </c>
      <c r="J2132" s="17">
        <v>1.1766472935281873</v>
      </c>
      <c r="L2132" s="52" t="str">
        <f t="shared" si="382"/>
        <v>4492445170</v>
      </c>
      <c r="M2132" s="53">
        <f t="shared" si="383"/>
        <v>45170</v>
      </c>
      <c r="N2132" s="8">
        <f>VLOOKUP(B2132,Assumptions!$B$6:$D$2000,3,FALSE)</f>
        <v>0.67193999999999998</v>
      </c>
      <c r="O2132" s="54">
        <f t="shared" si="384"/>
        <v>35.462645977152683</v>
      </c>
      <c r="P2132" s="31">
        <f>Assumptions!$I$15</f>
        <v>0.941864596537063</v>
      </c>
      <c r="Q2132" s="10">
        <f t="shared" si="385"/>
        <v>33.362896624734411</v>
      </c>
    </row>
    <row r="2133" spans="2:17" x14ac:dyDescent="0.25">
      <c r="B2133" s="13">
        <v>44924</v>
      </c>
      <c r="C2133" s="16">
        <v>45200</v>
      </c>
      <c r="D2133" s="56">
        <v>26.300999999999998</v>
      </c>
      <c r="E2133" s="49">
        <v>2319</v>
      </c>
      <c r="F2133" s="10">
        <f t="shared" si="381"/>
        <v>24.465450000000001</v>
      </c>
      <c r="H2133" s="13">
        <v>44924</v>
      </c>
      <c r="I2133" s="29" t="s">
        <v>81</v>
      </c>
      <c r="J2133" s="17">
        <v>1.5798376433637644</v>
      </c>
      <c r="L2133" s="52" t="str">
        <f t="shared" si="382"/>
        <v>4492445200</v>
      </c>
      <c r="M2133" s="53">
        <f t="shared" si="383"/>
        <v>45200</v>
      </c>
      <c r="N2133" s="8">
        <f>VLOOKUP(B2133,Assumptions!$B$6:$D$2000,3,FALSE)</f>
        <v>0.67193999999999998</v>
      </c>
      <c r="O2133" s="54">
        <f t="shared" si="384"/>
        <v>34.872728786346784</v>
      </c>
      <c r="P2133" s="31">
        <f>Assumptions!$I$15</f>
        <v>0.941864596537063</v>
      </c>
      <c r="Q2133" s="10">
        <f t="shared" si="385"/>
        <v>32.807274507825738</v>
      </c>
    </row>
    <row r="2134" spans="2:17" x14ac:dyDescent="0.25">
      <c r="B2134" s="13">
        <v>44924</v>
      </c>
      <c r="C2134" s="16">
        <v>45231</v>
      </c>
      <c r="D2134" s="56">
        <v>28.015000000000001</v>
      </c>
      <c r="E2134" s="49">
        <v>2562</v>
      </c>
      <c r="F2134" s="10">
        <f t="shared" si="381"/>
        <v>27.0291</v>
      </c>
      <c r="H2134" s="13">
        <v>44924</v>
      </c>
      <c r="I2134" s="29" t="s">
        <v>82</v>
      </c>
      <c r="J2134" s="17">
        <v>1.7931759980568167</v>
      </c>
      <c r="L2134" s="52" t="str">
        <f t="shared" si="382"/>
        <v>4492445231</v>
      </c>
      <c r="M2134" s="53">
        <f t="shared" si="383"/>
        <v>45231</v>
      </c>
      <c r="N2134" s="8">
        <f>VLOOKUP(B2134,Assumptions!$B$6:$D$2000,3,FALSE)</f>
        <v>0.67193999999999998</v>
      </c>
      <c r="O2134" s="54">
        <f t="shared" si="384"/>
        <v>36.989626276921847</v>
      </c>
      <c r="P2134" s="31">
        <f>Assumptions!$I$15</f>
        <v>0.941864596537063</v>
      </c>
      <c r="Q2134" s="10">
        <f t="shared" si="385"/>
        <v>34.801105308696542</v>
      </c>
    </row>
    <row r="2135" spans="2:17" x14ac:dyDescent="0.25">
      <c r="B2135" s="13">
        <v>44924</v>
      </c>
      <c r="C2135" s="16">
        <v>45261</v>
      </c>
      <c r="D2135" s="56">
        <v>28.477</v>
      </c>
      <c r="E2135" s="49">
        <v>2450</v>
      </c>
      <c r="F2135" s="10">
        <f t="shared" si="381"/>
        <v>25.8475</v>
      </c>
      <c r="H2135" s="13">
        <v>44924</v>
      </c>
      <c r="I2135" s="29" t="s">
        <v>83</v>
      </c>
      <c r="J2135" s="17">
        <v>1.5683601505792837</v>
      </c>
      <c r="L2135" s="52" t="str">
        <f t="shared" si="382"/>
        <v>4492445261</v>
      </c>
      <c r="M2135" s="53">
        <f t="shared" si="383"/>
        <v>45261</v>
      </c>
      <c r="N2135" s="8">
        <f>VLOOKUP(B2135,Assumptions!$B$6:$D$2000,3,FALSE)</f>
        <v>0.67193999999999998</v>
      </c>
      <c r="O2135" s="54">
        <f t="shared" si="384"/>
        <v>37.958478082096754</v>
      </c>
      <c r="P2135" s="31">
        <f>Assumptions!$I$15</f>
        <v>0.941864596537063</v>
      </c>
      <c r="Q2135" s="10">
        <f t="shared" si="385"/>
        <v>35.713632523281809</v>
      </c>
    </row>
    <row r="2136" spans="2:17" x14ac:dyDescent="0.25">
      <c r="B2136" s="13">
        <v>44924</v>
      </c>
      <c r="C2136" s="16">
        <v>45292</v>
      </c>
      <c r="D2136" s="56">
        <v>27.951000000000001</v>
      </c>
      <c r="E2136" s="49">
        <v>2690</v>
      </c>
      <c r="F2136" s="10">
        <f t="shared" si="381"/>
        <v>28.3795</v>
      </c>
      <c r="H2136" s="13">
        <v>44924</v>
      </c>
      <c r="I2136" s="29" t="s">
        <v>85</v>
      </c>
      <c r="J2136" s="17">
        <v>1.2164883132721493</v>
      </c>
      <c r="L2136" s="52" t="str">
        <f t="shared" si="382"/>
        <v>4492445292</v>
      </c>
      <c r="M2136" s="53">
        <f t="shared" si="383"/>
        <v>45292</v>
      </c>
      <c r="N2136" s="8">
        <f>VLOOKUP(B2136,Assumptions!$B$6:$D$2000,3,FALSE)</f>
        <v>0.67193999999999998</v>
      </c>
      <c r="O2136" s="54">
        <f t="shared" si="384"/>
        <v>37.712845449453859</v>
      </c>
      <c r="P2136" s="31">
        <f>Assumptions!$I$15</f>
        <v>0.941864596537063</v>
      </c>
      <c r="Q2136" s="10">
        <f t="shared" si="385"/>
        <v>35.482279842841272</v>
      </c>
    </row>
    <row r="2137" spans="2:17" x14ac:dyDescent="0.25">
      <c r="B2137" s="13">
        <v>44924</v>
      </c>
      <c r="C2137" s="16">
        <v>45323</v>
      </c>
      <c r="D2137" s="56">
        <v>27.117999999999999</v>
      </c>
      <c r="E2137" s="49">
        <v>1961</v>
      </c>
      <c r="F2137" s="10">
        <f t="shared" si="381"/>
        <v>20.688549999999999</v>
      </c>
      <c r="H2137" s="13">
        <v>44924</v>
      </c>
      <c r="I2137" s="29" t="s">
        <v>86</v>
      </c>
      <c r="J2137" s="17">
        <v>0.93244997273996011</v>
      </c>
      <c r="L2137" s="52" t="str">
        <f t="shared" si="382"/>
        <v>4492445323</v>
      </c>
      <c r="M2137" s="53">
        <f t="shared" si="383"/>
        <v>45323</v>
      </c>
      <c r="N2137" s="8">
        <f>VLOOKUP(B2137,Assumptions!$B$6:$D$2000,3,FALSE)</f>
        <v>0.67193999999999998</v>
      </c>
      <c r="O2137" s="54">
        <f t="shared" si="384"/>
        <v>36.9384566570278</v>
      </c>
      <c r="P2137" s="31">
        <f>Assumptions!$I$15</f>
        <v>0.941864596537063</v>
      </c>
      <c r="Q2137" s="10">
        <f t="shared" si="385"/>
        <v>34.752910455300075</v>
      </c>
    </row>
    <row r="2138" spans="2:17" x14ac:dyDescent="0.25">
      <c r="B2138" s="13">
        <v>44924</v>
      </c>
      <c r="C2138" s="16">
        <v>45352</v>
      </c>
      <c r="D2138" s="56">
        <v>22.536000000000001</v>
      </c>
      <c r="E2138" s="49">
        <v>1900</v>
      </c>
      <c r="F2138" s="10">
        <f t="shared" si="381"/>
        <v>20.045000000000002</v>
      </c>
      <c r="H2138" s="13">
        <v>44924</v>
      </c>
      <c r="I2138" s="29" t="s">
        <v>87</v>
      </c>
      <c r="J2138" s="17">
        <v>0.87576656602002911</v>
      </c>
      <c r="L2138" s="52" t="str">
        <f t="shared" si="382"/>
        <v>4492445352</v>
      </c>
      <c r="M2138" s="53">
        <f t="shared" si="383"/>
        <v>45352</v>
      </c>
      <c r="N2138" s="8">
        <f>VLOOKUP(B2138,Assumptions!$B$6:$D$2000,3,FALSE)</f>
        <v>0.67193999999999998</v>
      </c>
      <c r="O2138" s="54">
        <f t="shared" si="384"/>
        <v>30.554851551685847</v>
      </c>
      <c r="P2138" s="31">
        <f>Assumptions!$I$15</f>
        <v>0.941864596537063</v>
      </c>
      <c r="Q2138" s="10">
        <f t="shared" si="385"/>
        <v>28.740418808305243</v>
      </c>
    </row>
    <row r="2139" spans="2:17" x14ac:dyDescent="0.25">
      <c r="B2139" s="13">
        <v>44924</v>
      </c>
      <c r="C2139" s="16">
        <v>45383</v>
      </c>
      <c r="D2139" s="56">
        <v>21.814</v>
      </c>
      <c r="E2139" s="49">
        <v>1771</v>
      </c>
      <c r="F2139" s="10">
        <f t="shared" si="381"/>
        <v>18.684049999999999</v>
      </c>
      <c r="H2139" s="13">
        <v>44924</v>
      </c>
      <c r="I2139" s="29" t="s">
        <v>89</v>
      </c>
      <c r="J2139" s="17">
        <v>0.69176169235473028</v>
      </c>
      <c r="L2139" s="52" t="str">
        <f t="shared" si="382"/>
        <v>4492445383</v>
      </c>
      <c r="M2139" s="53">
        <f t="shared" si="383"/>
        <v>45383</v>
      </c>
      <c r="N2139" s="8">
        <f>VLOOKUP(B2139,Assumptions!$B$6:$D$2000,3,FALSE)</f>
        <v>0.67193999999999998</v>
      </c>
      <c r="O2139" s="54">
        <f t="shared" si="384"/>
        <v>29.795932619865869</v>
      </c>
      <c r="P2139" s="31">
        <f>Assumptions!$I$15</f>
        <v>0.941864596537063</v>
      </c>
      <c r="Q2139" s="10">
        <f t="shared" si="385"/>
        <v>28.025619934782281</v>
      </c>
    </row>
    <row r="2140" spans="2:17" x14ac:dyDescent="0.25">
      <c r="B2140" s="13">
        <v>44924</v>
      </c>
      <c r="C2140" s="16">
        <v>45413</v>
      </c>
      <c r="D2140" s="56">
        <v>22.367000000000001</v>
      </c>
      <c r="E2140" s="49">
        <v>1882</v>
      </c>
      <c r="F2140" s="10">
        <f t="shared" si="381"/>
        <v>19.8551</v>
      </c>
      <c r="H2140" s="13">
        <v>44924</v>
      </c>
      <c r="I2140" s="29" t="s">
        <v>90</v>
      </c>
      <c r="J2140" s="17">
        <v>0.65036746875524254</v>
      </c>
      <c r="L2140" s="52" t="str">
        <f t="shared" si="382"/>
        <v>4492445413</v>
      </c>
      <c r="M2140" s="53">
        <f t="shared" si="383"/>
        <v>45413</v>
      </c>
      <c r="N2140" s="8">
        <f>VLOOKUP(B2140,Assumptions!$B$6:$D$2000,3,FALSE)</f>
        <v>0.67193999999999998</v>
      </c>
      <c r="O2140" s="54">
        <f t="shared" si="384"/>
        <v>30.634410530116394</v>
      </c>
      <c r="P2140" s="31">
        <f>Assumptions!$I$15</f>
        <v>0.941864596537063</v>
      </c>
      <c r="Q2140" s="10">
        <f t="shared" si="385"/>
        <v>28.815352593425633</v>
      </c>
    </row>
    <row r="2141" spans="2:17" x14ac:dyDescent="0.25">
      <c r="B2141" s="13">
        <v>44924</v>
      </c>
      <c r="C2141" s="16">
        <v>45444</v>
      </c>
      <c r="D2141" s="56">
        <v>22.221</v>
      </c>
      <c r="E2141" s="49">
        <v>1751</v>
      </c>
      <c r="F2141" s="10">
        <f t="shared" si="381"/>
        <v>18.473050000000001</v>
      </c>
      <c r="H2141" s="13">
        <v>44924</v>
      </c>
      <c r="I2141" s="29" t="s">
        <v>91</v>
      </c>
      <c r="J2141" s="17">
        <v>0.66828787729131123</v>
      </c>
      <c r="L2141" s="52" t="str">
        <f t="shared" si="382"/>
        <v>4492445444</v>
      </c>
      <c r="M2141" s="53">
        <f t="shared" si="383"/>
        <v>45444</v>
      </c>
      <c r="N2141" s="8">
        <f>VLOOKUP(B2141,Assumptions!$B$6:$D$2000,3,FALSE)</f>
        <v>0.67193999999999998</v>
      </c>
      <c r="O2141" s="54">
        <f t="shared" si="384"/>
        <v>30.40317739200745</v>
      </c>
      <c r="P2141" s="31">
        <f>Assumptions!$I$15</f>
        <v>0.941864596537063</v>
      </c>
      <c r="Q2141" s="10">
        <f t="shared" si="385"/>
        <v>28.597562287094654</v>
      </c>
    </row>
    <row r="2142" spans="2:17" x14ac:dyDescent="0.25">
      <c r="B2142" s="13">
        <v>44924</v>
      </c>
      <c r="C2142" s="16">
        <v>45474</v>
      </c>
      <c r="D2142" s="56">
        <v>19.96</v>
      </c>
      <c r="E2142" s="49">
        <v>1882</v>
      </c>
      <c r="F2142" s="10">
        <f t="shared" si="381"/>
        <v>19.8551</v>
      </c>
      <c r="H2142" s="13">
        <v>44924</v>
      </c>
      <c r="I2142" s="29" t="s">
        <v>113</v>
      </c>
      <c r="J2142" s="17">
        <v>0.64413441631824586</v>
      </c>
      <c r="L2142" s="52" t="str">
        <f t="shared" si="382"/>
        <v>4492445474</v>
      </c>
      <c r="M2142" s="53">
        <f t="shared" si="383"/>
        <v>45474</v>
      </c>
      <c r="N2142" s="8">
        <f>VLOOKUP(B2142,Assumptions!$B$6:$D$2000,3,FALSE)</f>
        <v>0.67193999999999998</v>
      </c>
      <c r="O2142" s="54">
        <f t="shared" si="384"/>
        <v>27.247786008429379</v>
      </c>
      <c r="P2142" s="31">
        <f>Assumptions!$I$15</f>
        <v>0.941864596537063</v>
      </c>
      <c r="Q2142" s="10">
        <f t="shared" si="385"/>
        <v>25.625610854684368</v>
      </c>
    </row>
    <row r="2143" spans="2:17" x14ac:dyDescent="0.25">
      <c r="B2143" s="13">
        <v>44924</v>
      </c>
      <c r="C2143" s="16">
        <v>45505</v>
      </c>
      <c r="D2143" s="56">
        <v>21.452999999999999</v>
      </c>
      <c r="E2143" s="49">
        <v>1771</v>
      </c>
      <c r="F2143" s="10">
        <f t="shared" si="381"/>
        <v>18.684049999999999</v>
      </c>
      <c r="H2143" s="13">
        <v>44924</v>
      </c>
      <c r="I2143" s="29" t="s">
        <v>114</v>
      </c>
      <c r="J2143" s="17">
        <v>0.72696361389852115</v>
      </c>
      <c r="L2143" s="52" t="str">
        <f t="shared" si="382"/>
        <v>4492445505</v>
      </c>
      <c r="M2143" s="53">
        <f t="shared" si="383"/>
        <v>45505</v>
      </c>
      <c r="N2143" s="8">
        <f>VLOOKUP(B2143,Assumptions!$B$6:$D$2000,3,FALSE)</f>
        <v>0.67193999999999998</v>
      </c>
      <c r="O2143" s="54">
        <f t="shared" si="384"/>
        <v>29.237033246312865</v>
      </c>
      <c r="P2143" s="31">
        <f>Assumptions!$I$15</f>
        <v>0.941864596537063</v>
      </c>
      <c r="Q2143" s="10">
        <f t="shared" si="385"/>
        <v>27.499212401805963</v>
      </c>
    </row>
    <row r="2144" spans="2:17" x14ac:dyDescent="0.25">
      <c r="B2144" s="13">
        <v>44924</v>
      </c>
      <c r="C2144" s="16">
        <v>45536</v>
      </c>
      <c r="D2144" s="56">
        <v>22.686</v>
      </c>
      <c r="E2144" s="49">
        <v>1882</v>
      </c>
      <c r="F2144" s="10">
        <f t="shared" si="381"/>
        <v>19.8551</v>
      </c>
      <c r="H2144" s="13">
        <v>44924</v>
      </c>
      <c r="I2144" s="29" t="s">
        <v>115</v>
      </c>
      <c r="J2144" s="17">
        <v>0.82001296350055375</v>
      </c>
      <c r="L2144" s="52" t="str">
        <f t="shared" si="382"/>
        <v>4492445536</v>
      </c>
      <c r="M2144" s="53">
        <f t="shared" si="383"/>
        <v>45536</v>
      </c>
      <c r="N2144" s="8">
        <f>VLOOKUP(B2144,Assumptions!$B$6:$D$2000,3,FALSE)</f>
        <v>0.67193999999999998</v>
      </c>
      <c r="O2144" s="54">
        <f t="shared" si="384"/>
        <v>30.845096382166048</v>
      </c>
      <c r="P2144" s="31">
        <f>Assumptions!$I$15</f>
        <v>0.941864596537063</v>
      </c>
      <c r="Q2144" s="10">
        <f t="shared" si="385"/>
        <v>29.013790138462447</v>
      </c>
    </row>
    <row r="2145" spans="2:17" x14ac:dyDescent="0.25">
      <c r="B2145" s="13">
        <v>44924</v>
      </c>
      <c r="C2145" s="16">
        <v>45566</v>
      </c>
      <c r="D2145" s="56">
        <v>21.689</v>
      </c>
      <c r="E2145" s="49">
        <v>1294</v>
      </c>
      <c r="F2145" s="10">
        <f t="shared" si="381"/>
        <v>13.6517</v>
      </c>
      <c r="H2145" s="13">
        <v>44924</v>
      </c>
      <c r="I2145" s="29" t="s">
        <v>117</v>
      </c>
      <c r="J2145" s="17">
        <v>0.97712827613878228</v>
      </c>
      <c r="L2145" s="52" t="str">
        <f t="shared" si="382"/>
        <v>4492445566</v>
      </c>
      <c r="M2145" s="53">
        <f t="shared" si="383"/>
        <v>45566</v>
      </c>
      <c r="N2145" s="8">
        <f>VLOOKUP(B2145,Assumptions!$B$6:$D$2000,3,FALSE)</f>
        <v>0.67193999999999998</v>
      </c>
      <c r="O2145" s="54">
        <f t="shared" si="384"/>
        <v>29.217051968024709</v>
      </c>
      <c r="P2145" s="31">
        <f>Assumptions!$I$15</f>
        <v>0.941864596537063</v>
      </c>
      <c r="Q2145" s="10">
        <f t="shared" si="385"/>
        <v>27.480392743192795</v>
      </c>
    </row>
    <row r="2146" spans="2:17" x14ac:dyDescent="0.25">
      <c r="B2146" s="13">
        <v>44924</v>
      </c>
      <c r="C2146" s="16">
        <v>45597</v>
      </c>
      <c r="D2146" s="56">
        <v>22.17</v>
      </c>
      <c r="E2146" s="49">
        <v>1405</v>
      </c>
      <c r="F2146" s="10">
        <f t="shared" si="381"/>
        <v>14.822749999999999</v>
      </c>
      <c r="H2146" s="13">
        <v>44924</v>
      </c>
      <c r="I2146" s="29" t="s">
        <v>118</v>
      </c>
      <c r="J2146" s="17">
        <v>1.0979071170765768</v>
      </c>
      <c r="L2146" s="52" t="str">
        <f t="shared" si="382"/>
        <v>4492445597</v>
      </c>
      <c r="M2146" s="53">
        <f t="shared" si="383"/>
        <v>45597</v>
      </c>
      <c r="N2146" s="8">
        <f>VLOOKUP(B2146,Assumptions!$B$6:$D$2000,3,FALSE)</f>
        <v>0.67193999999999998</v>
      </c>
      <c r="O2146" s="54">
        <f t="shared" si="384"/>
        <v>29.725195339353991</v>
      </c>
      <c r="P2146" s="31">
        <f>Assumptions!$I$15</f>
        <v>0.941864596537063</v>
      </c>
      <c r="Q2146" s="10">
        <f t="shared" si="385"/>
        <v>27.958994994612834</v>
      </c>
    </row>
    <row r="2147" spans="2:17" x14ac:dyDescent="0.25">
      <c r="B2147" s="13">
        <v>44924</v>
      </c>
      <c r="C2147" s="16">
        <v>45627</v>
      </c>
      <c r="D2147" s="56">
        <v>22.798999999999999</v>
      </c>
      <c r="E2147" s="49">
        <v>1294</v>
      </c>
      <c r="F2147" s="10">
        <f t="shared" si="381"/>
        <v>13.6517</v>
      </c>
      <c r="H2147" s="13">
        <v>44924</v>
      </c>
      <c r="I2147" s="29" t="s">
        <v>119</v>
      </c>
      <c r="J2147" s="17">
        <v>1.1719502831671325</v>
      </c>
      <c r="L2147" s="52" t="str">
        <f t="shared" si="382"/>
        <v>4492445627</v>
      </c>
      <c r="M2147" s="53">
        <f t="shared" si="383"/>
        <v>45627</v>
      </c>
      <c r="N2147" s="8">
        <f>VLOOKUP(B2147,Assumptions!$B$6:$D$2000,3,FALSE)</f>
        <v>0.67193999999999998</v>
      </c>
      <c r="O2147" s="54">
        <f t="shared" si="384"/>
        <v>30.508041181222698</v>
      </c>
      <c r="P2147" s="31">
        <f>Assumptions!$I$15</f>
        <v>0.941864596537063</v>
      </c>
      <c r="Q2147" s="10">
        <f t="shared" si="385"/>
        <v>28.696329777615219</v>
      </c>
    </row>
    <row r="2148" spans="2:17" x14ac:dyDescent="0.25">
      <c r="B2148" s="13">
        <v>44924</v>
      </c>
      <c r="C2148" s="16">
        <v>45658</v>
      </c>
      <c r="D2148" s="56">
        <v>22.292999999999999</v>
      </c>
      <c r="E2148" s="49">
        <v>453</v>
      </c>
      <c r="F2148" s="10">
        <f t="shared" si="381"/>
        <v>4.7791499999999996</v>
      </c>
      <c r="H2148" s="13">
        <v>44924</v>
      </c>
      <c r="I2148" s="29" t="s">
        <v>120</v>
      </c>
      <c r="J2148" s="17">
        <v>1.0006049415010105</v>
      </c>
      <c r="L2148" s="52" t="str">
        <f t="shared" si="382"/>
        <v>4492445658</v>
      </c>
      <c r="M2148" s="53">
        <f t="shared" si="383"/>
        <v>45658</v>
      </c>
      <c r="N2148" s="8">
        <f>VLOOKUP(B2148,Assumptions!$B$6:$D$2000,3,FALSE)</f>
        <v>0.67193999999999998</v>
      </c>
      <c r="O2148" s="54">
        <f t="shared" si="384"/>
        <v>30.03596300913658</v>
      </c>
      <c r="P2148" s="31">
        <f>Assumptions!$I$15</f>
        <v>0.941864596537063</v>
      </c>
      <c r="Q2148" s="10">
        <f t="shared" si="385"/>
        <v>28.251696060529373</v>
      </c>
    </row>
    <row r="2149" spans="2:17" x14ac:dyDescent="0.25">
      <c r="B2149" s="13">
        <v>44939</v>
      </c>
      <c r="C2149" s="16">
        <v>44958</v>
      </c>
      <c r="D2149" s="56">
        <v>26.806999999999999</v>
      </c>
      <c r="E2149" s="49">
        <v>4820</v>
      </c>
      <c r="F2149" s="10">
        <f>E2149*10000*mmbtu_gj/1000000</f>
        <v>50.850999999999999</v>
      </c>
      <c r="H2149" s="13">
        <v>44938</v>
      </c>
      <c r="I2149" s="29" t="s">
        <v>73</v>
      </c>
      <c r="J2149" s="17">
        <v>0.95195983235158488</v>
      </c>
      <c r="L2149" s="52" t="str">
        <f t="shared" ref="L2149:L2172" si="386">B2149&amp;M2149</f>
        <v>4493944958</v>
      </c>
      <c r="M2149" s="53">
        <f t="shared" ref="M2149:M2172" si="387">IF(C2149="",NA(),C2149)</f>
        <v>44958</v>
      </c>
      <c r="N2149" s="8">
        <f>VLOOKUP(B2149,Assumptions!$B$6:$D$2000,3,FALSE)</f>
        <v>0.69243999999999994</v>
      </c>
      <c r="O2149" s="54">
        <f t="shared" ref="O2149:O2172" si="388">(D2149-J2149)/N2149/mmbtu_gj</f>
        <v>35.392448556322186</v>
      </c>
      <c r="P2149" s="31">
        <f>Assumptions!$I$15</f>
        <v>0.941864596537063</v>
      </c>
      <c r="Q2149" s="10">
        <f t="shared" ref="Q2149:Q2172" si="389">(O2149-opex_2020)*P2149-transport_2020</f>
        <v>33.296780159285952</v>
      </c>
    </row>
    <row r="2150" spans="2:17" x14ac:dyDescent="0.25">
      <c r="B2150" s="13">
        <v>44939</v>
      </c>
      <c r="C2150" s="16">
        <v>44986</v>
      </c>
      <c r="D2150" s="56">
        <v>20.37</v>
      </c>
      <c r="E2150" s="49">
        <v>6608</v>
      </c>
      <c r="F2150" s="10">
        <f t="shared" si="381"/>
        <v>69.714399999999998</v>
      </c>
      <c r="H2150" s="13">
        <v>44938</v>
      </c>
      <c r="I2150" s="29" t="s">
        <v>74</v>
      </c>
      <c r="J2150" s="17">
        <v>0.79846538219847263</v>
      </c>
      <c r="L2150" s="52" t="str">
        <f t="shared" si="386"/>
        <v>4493944986</v>
      </c>
      <c r="M2150" s="53">
        <f t="shared" si="387"/>
        <v>44986</v>
      </c>
      <c r="N2150" s="8">
        <f>VLOOKUP(B2150,Assumptions!$B$6:$D$2000,3,FALSE)</f>
        <v>0.69243999999999994</v>
      </c>
      <c r="O2150" s="54">
        <f t="shared" si="388"/>
        <v>26.791083194508175</v>
      </c>
      <c r="P2150" s="31">
        <f>Assumptions!$I$15</f>
        <v>0.941864596537063</v>
      </c>
      <c r="Q2150" s="10">
        <f t="shared" si="389"/>
        <v>25.195458643113131</v>
      </c>
    </row>
    <row r="2151" spans="2:17" x14ac:dyDescent="0.25">
      <c r="B2151" s="13">
        <v>44939</v>
      </c>
      <c r="C2151" s="16">
        <v>45017</v>
      </c>
      <c r="D2151" s="56">
        <v>19.422000000000001</v>
      </c>
      <c r="E2151" s="49">
        <v>4151</v>
      </c>
      <c r="F2151" s="10">
        <f t="shared" si="381"/>
        <v>43.793050000000001</v>
      </c>
      <c r="H2151" s="13">
        <v>44938</v>
      </c>
      <c r="I2151" s="29" t="s">
        <v>75</v>
      </c>
      <c r="J2151" s="17">
        <v>0.74862456773960473</v>
      </c>
      <c r="L2151" s="52" t="str">
        <f t="shared" si="386"/>
        <v>4493945017</v>
      </c>
      <c r="M2151" s="53">
        <f t="shared" si="387"/>
        <v>45017</v>
      </c>
      <c r="N2151" s="8">
        <f>VLOOKUP(B2151,Assumptions!$B$6:$D$2000,3,FALSE)</f>
        <v>0.69243999999999994</v>
      </c>
      <c r="O2151" s="54">
        <f t="shared" si="388"/>
        <v>25.561611007904187</v>
      </c>
      <c r="P2151" s="31">
        <f>Assumptions!$I$15</f>
        <v>0.941864596537063</v>
      </c>
      <c r="Q2151" s="10">
        <f t="shared" si="389"/>
        <v>24.037462318123826</v>
      </c>
    </row>
    <row r="2152" spans="2:17" x14ac:dyDescent="0.25">
      <c r="B2152" s="13">
        <v>44939</v>
      </c>
      <c r="C2152" s="16">
        <v>45047</v>
      </c>
      <c r="D2152" s="56">
        <v>19.645</v>
      </c>
      <c r="E2152" s="49">
        <v>3863</v>
      </c>
      <c r="F2152" s="10">
        <f t="shared" si="381"/>
        <v>40.754649999999998</v>
      </c>
      <c r="H2152" s="13">
        <v>44938</v>
      </c>
      <c r="I2152" s="29" t="s">
        <v>76</v>
      </c>
      <c r="J2152" s="17">
        <v>0.73886090896848677</v>
      </c>
      <c r="L2152" s="52" t="str">
        <f t="shared" si="386"/>
        <v>4493945047</v>
      </c>
      <c r="M2152" s="53">
        <f t="shared" si="387"/>
        <v>45047</v>
      </c>
      <c r="N2152" s="8">
        <f>VLOOKUP(B2152,Assumptions!$B$6:$D$2000,3,FALSE)</f>
        <v>0.69243999999999994</v>
      </c>
      <c r="O2152" s="54">
        <f t="shared" si="388"/>
        <v>25.880236535670573</v>
      </c>
      <c r="P2152" s="31">
        <f>Assumptions!$I$15</f>
        <v>0.941864596537063</v>
      </c>
      <c r="Q2152" s="10">
        <f t="shared" si="389"/>
        <v>24.337564422279922</v>
      </c>
    </row>
    <row r="2153" spans="2:17" x14ac:dyDescent="0.25">
      <c r="B2153" s="13">
        <v>44939</v>
      </c>
      <c r="C2153" s="16">
        <v>45078</v>
      </c>
      <c r="D2153" s="56">
        <v>19.849</v>
      </c>
      <c r="E2153" s="49">
        <v>3557</v>
      </c>
      <c r="F2153" s="10">
        <f t="shared" si="381"/>
        <v>37.526350000000001</v>
      </c>
      <c r="H2153" s="13">
        <v>44938</v>
      </c>
      <c r="I2153" s="29" t="s">
        <v>77</v>
      </c>
      <c r="J2153" s="17">
        <v>0.76873307206998609</v>
      </c>
      <c r="L2153" s="52" t="str">
        <f t="shared" si="386"/>
        <v>4493945078</v>
      </c>
      <c r="M2153" s="53">
        <f t="shared" si="387"/>
        <v>45078</v>
      </c>
      <c r="N2153" s="8">
        <f>VLOOKUP(B2153,Assumptions!$B$6:$D$2000,3,FALSE)</f>
        <v>0.69243999999999994</v>
      </c>
      <c r="O2153" s="54">
        <f t="shared" si="388"/>
        <v>26.118596656934869</v>
      </c>
      <c r="P2153" s="31">
        <f>Assumptions!$I$15</f>
        <v>0.941864596537063</v>
      </c>
      <c r="Q2153" s="10">
        <f t="shared" si="389"/>
        <v>24.562067381725043</v>
      </c>
    </row>
    <row r="2154" spans="2:17" x14ac:dyDescent="0.25">
      <c r="B2154" s="13">
        <v>44939</v>
      </c>
      <c r="C2154" s="16">
        <v>45108</v>
      </c>
      <c r="D2154" s="56">
        <v>20.614999999999998</v>
      </c>
      <c r="E2154" s="49">
        <v>4415</v>
      </c>
      <c r="F2154" s="10">
        <f t="shared" si="381"/>
        <v>46.578249999999997</v>
      </c>
      <c r="H2154" s="13">
        <v>44938</v>
      </c>
      <c r="I2154" s="29" t="s">
        <v>78</v>
      </c>
      <c r="J2154" s="17">
        <v>0.82465616448429468</v>
      </c>
      <c r="L2154" s="52" t="str">
        <f t="shared" si="386"/>
        <v>4493945108</v>
      </c>
      <c r="M2154" s="53">
        <f t="shared" si="387"/>
        <v>45108</v>
      </c>
      <c r="N2154" s="8">
        <f>VLOOKUP(B2154,Assumptions!$B$6:$D$2000,3,FALSE)</f>
        <v>0.69243999999999994</v>
      </c>
      <c r="O2154" s="54">
        <f t="shared" si="388"/>
        <v>27.090606766368186</v>
      </c>
      <c r="P2154" s="31">
        <f>Assumptions!$I$15</f>
        <v>0.941864596537063</v>
      </c>
      <c r="Q2154" s="10">
        <f t="shared" si="389"/>
        <v>25.477569291276399</v>
      </c>
    </row>
    <row r="2155" spans="2:17" x14ac:dyDescent="0.25">
      <c r="B2155" s="13">
        <v>44939</v>
      </c>
      <c r="C2155" s="16">
        <v>45139</v>
      </c>
      <c r="D2155" s="56">
        <v>20.91</v>
      </c>
      <c r="E2155" s="49">
        <v>3384</v>
      </c>
      <c r="F2155" s="10">
        <f t="shared" si="381"/>
        <v>35.7012</v>
      </c>
      <c r="H2155" s="13">
        <v>44938</v>
      </c>
      <c r="I2155" s="29" t="s">
        <v>79</v>
      </c>
      <c r="J2155" s="17">
        <v>0.92500016681378117</v>
      </c>
      <c r="L2155" s="52" t="str">
        <f t="shared" si="386"/>
        <v>4493945139</v>
      </c>
      <c r="M2155" s="53">
        <f t="shared" si="387"/>
        <v>45139</v>
      </c>
      <c r="N2155" s="8">
        <f>VLOOKUP(B2155,Assumptions!$B$6:$D$2000,3,FALSE)</f>
        <v>0.69243999999999994</v>
      </c>
      <c r="O2155" s="54">
        <f t="shared" si="388"/>
        <v>27.357067477280317</v>
      </c>
      <c r="P2155" s="31">
        <f>Assumptions!$I$15</f>
        <v>0.941864596537063</v>
      </c>
      <c r="Q2155" s="10">
        <f t="shared" si="389"/>
        <v>25.728539201252634</v>
      </c>
    </row>
    <row r="2156" spans="2:17" x14ac:dyDescent="0.25">
      <c r="B2156" s="13">
        <v>44939</v>
      </c>
      <c r="C2156" s="16">
        <v>45170</v>
      </c>
      <c r="D2156" s="56">
        <v>21.670999999999999</v>
      </c>
      <c r="E2156" s="49">
        <v>3652</v>
      </c>
      <c r="F2156" s="10">
        <f t="shared" si="381"/>
        <v>38.528599999999997</v>
      </c>
      <c r="H2156" s="13">
        <v>44938</v>
      </c>
      <c r="I2156" s="29" t="s">
        <v>80</v>
      </c>
      <c r="J2156" s="17">
        <v>1.0629172364369097</v>
      </c>
      <c r="L2156" s="52" t="str">
        <f t="shared" si="386"/>
        <v>4493945170</v>
      </c>
      <c r="M2156" s="53">
        <f t="shared" si="387"/>
        <v>45170</v>
      </c>
      <c r="N2156" s="8">
        <f>VLOOKUP(B2156,Assumptions!$B$6:$D$2000,3,FALSE)</f>
        <v>0.69243999999999994</v>
      </c>
      <c r="O2156" s="54">
        <f t="shared" si="388"/>
        <v>28.209993267249864</v>
      </c>
      <c r="P2156" s="31">
        <f>Assumptions!$I$15</f>
        <v>0.941864596537063</v>
      </c>
      <c r="Q2156" s="10">
        <f t="shared" si="389"/>
        <v>26.531879806298356</v>
      </c>
    </row>
    <row r="2157" spans="2:17" x14ac:dyDescent="0.25">
      <c r="B2157" s="13">
        <v>44939</v>
      </c>
      <c r="C2157" s="16">
        <v>45200</v>
      </c>
      <c r="D2157" s="56">
        <v>21.545000000000002</v>
      </c>
      <c r="E2157" s="49">
        <v>2428</v>
      </c>
      <c r="F2157" s="10">
        <f t="shared" si="381"/>
        <v>25.615400000000001</v>
      </c>
      <c r="H2157" s="13">
        <v>44938</v>
      </c>
      <c r="I2157" s="29" t="s">
        <v>81</v>
      </c>
      <c r="J2157" s="17">
        <v>1.5068400877308632</v>
      </c>
      <c r="L2157" s="52" t="str">
        <f t="shared" si="386"/>
        <v>4493945200</v>
      </c>
      <c r="M2157" s="53">
        <f t="shared" si="387"/>
        <v>45200</v>
      </c>
      <c r="N2157" s="8">
        <f>VLOOKUP(B2157,Assumptions!$B$6:$D$2000,3,FALSE)</f>
        <v>0.69243999999999994</v>
      </c>
      <c r="O2157" s="54">
        <f t="shared" si="388"/>
        <v>27.429837248744313</v>
      </c>
      <c r="P2157" s="31">
        <f>Assumptions!$I$15</f>
        <v>0.941864596537063</v>
      </c>
      <c r="Q2157" s="10">
        <f t="shared" si="389"/>
        <v>25.797078472692665</v>
      </c>
    </row>
    <row r="2158" spans="2:17" x14ac:dyDescent="0.25">
      <c r="B2158" s="13">
        <v>44939</v>
      </c>
      <c r="C2158" s="16">
        <v>45231</v>
      </c>
      <c r="D2158" s="56">
        <v>22.859000000000002</v>
      </c>
      <c r="E2158" s="49">
        <v>2551</v>
      </c>
      <c r="F2158" s="10">
        <f t="shared" si="381"/>
        <v>26.913049999999998</v>
      </c>
      <c r="H2158" s="13">
        <v>44938</v>
      </c>
      <c r="I2158" s="29" t="s">
        <v>82</v>
      </c>
      <c r="J2158" s="17">
        <v>1.6653200297968651</v>
      </c>
      <c r="L2158" s="52" t="str">
        <f t="shared" si="386"/>
        <v>4493945231</v>
      </c>
      <c r="M2158" s="53">
        <f t="shared" si="387"/>
        <v>45231</v>
      </c>
      <c r="N2158" s="8">
        <f>VLOOKUP(B2158,Assumptions!$B$6:$D$2000,3,FALSE)</f>
        <v>0.69243999999999994</v>
      </c>
      <c r="O2158" s="54">
        <f t="shared" si="388"/>
        <v>29.011605598011865</v>
      </c>
      <c r="P2158" s="31">
        <f>Assumptions!$I$15</f>
        <v>0.941864596537063</v>
      </c>
      <c r="Q2158" s="10">
        <f t="shared" si="389"/>
        <v>27.286890080790645</v>
      </c>
    </row>
    <row r="2159" spans="2:17" x14ac:dyDescent="0.25">
      <c r="B2159" s="13">
        <v>44939</v>
      </c>
      <c r="C2159" s="16">
        <v>45261</v>
      </c>
      <c r="D2159" s="56">
        <v>23.553000000000001</v>
      </c>
      <c r="E2159" s="49">
        <v>2662</v>
      </c>
      <c r="F2159" s="10">
        <f t="shared" si="381"/>
        <v>28.084099999999999</v>
      </c>
      <c r="H2159" s="13">
        <v>44938</v>
      </c>
      <c r="I2159" s="29" t="s">
        <v>83</v>
      </c>
      <c r="J2159" s="17">
        <v>1.4460382170597144</v>
      </c>
      <c r="L2159" s="52" t="str">
        <f t="shared" si="386"/>
        <v>4493945261</v>
      </c>
      <c r="M2159" s="53">
        <f t="shared" si="387"/>
        <v>45261</v>
      </c>
      <c r="N2159" s="8">
        <f>VLOOKUP(B2159,Assumptions!$B$6:$D$2000,3,FALSE)</f>
        <v>0.69243999999999994</v>
      </c>
      <c r="O2159" s="54">
        <f t="shared" si="388"/>
        <v>30.261778847217226</v>
      </c>
      <c r="P2159" s="31">
        <f>Assumptions!$I$15</f>
        <v>0.941864596537063</v>
      </c>
      <c r="Q2159" s="10">
        <f t="shared" si="389"/>
        <v>28.46438400375488</v>
      </c>
    </row>
    <row r="2160" spans="2:17" x14ac:dyDescent="0.25">
      <c r="B2160" s="13">
        <v>44939</v>
      </c>
      <c r="C2160" s="16">
        <v>45292</v>
      </c>
      <c r="D2160" s="56">
        <v>23.792000000000002</v>
      </c>
      <c r="E2160" s="49">
        <v>2757</v>
      </c>
      <c r="F2160" s="10">
        <f t="shared" si="381"/>
        <v>29.086349999999999</v>
      </c>
      <c r="H2160" s="13">
        <v>44938</v>
      </c>
      <c r="I2160" s="29" t="s">
        <v>85</v>
      </c>
      <c r="J2160" s="17">
        <v>1.1095169805613798</v>
      </c>
      <c r="L2160" s="52" t="str">
        <f t="shared" si="386"/>
        <v>4493945292</v>
      </c>
      <c r="M2160" s="53">
        <f t="shared" si="387"/>
        <v>45292</v>
      </c>
      <c r="N2160" s="8">
        <f>VLOOKUP(B2160,Assumptions!$B$6:$D$2000,3,FALSE)</f>
        <v>0.69243999999999994</v>
      </c>
      <c r="O2160" s="54">
        <f t="shared" si="388"/>
        <v>31.04959838351505</v>
      </c>
      <c r="P2160" s="31">
        <f>Assumptions!$I$15</f>
        <v>0.941864596537063</v>
      </c>
      <c r="Q2160" s="10">
        <f t="shared" si="389"/>
        <v>29.206403333454045</v>
      </c>
    </row>
    <row r="2161" spans="2:19" x14ac:dyDescent="0.25">
      <c r="B2161" s="13">
        <v>44939</v>
      </c>
      <c r="C2161" s="16">
        <v>45323</v>
      </c>
      <c r="D2161" s="56">
        <v>23.263000000000002</v>
      </c>
      <c r="E2161" s="49">
        <v>2046</v>
      </c>
      <c r="F2161" s="10">
        <f t="shared" si="381"/>
        <v>21.5853</v>
      </c>
      <c r="H2161" s="13">
        <v>44938</v>
      </c>
      <c r="I2161" s="29" t="s">
        <v>86</v>
      </c>
      <c r="J2161" s="17">
        <v>0.83654535455616563</v>
      </c>
      <c r="L2161" s="52" t="str">
        <f t="shared" si="386"/>
        <v>4493945323</v>
      </c>
      <c r="M2161" s="53">
        <f t="shared" si="387"/>
        <v>45323</v>
      </c>
      <c r="N2161" s="8">
        <f>VLOOKUP(B2161,Assumptions!$B$6:$D$2000,3,FALSE)</f>
        <v>0.69243999999999994</v>
      </c>
      <c r="O2161" s="54">
        <f t="shared" si="388"/>
        <v>30.69912625131904</v>
      </c>
      <c r="P2161" s="31">
        <f>Assumptions!$I$15</f>
        <v>0.941864596537063</v>
      </c>
      <c r="Q2161" s="10">
        <f t="shared" si="389"/>
        <v>28.876306040065767</v>
      </c>
    </row>
    <row r="2162" spans="2:19" x14ac:dyDescent="0.25">
      <c r="B2162" s="13">
        <v>44939</v>
      </c>
      <c r="C2162" s="16">
        <v>45352</v>
      </c>
      <c r="D2162" s="56">
        <v>18.811</v>
      </c>
      <c r="E2162" s="49">
        <v>1955</v>
      </c>
      <c r="F2162" s="10">
        <f t="shared" si="381"/>
        <v>20.625250000000001</v>
      </c>
      <c r="H2162" s="13">
        <v>44938</v>
      </c>
      <c r="I2162" s="29" t="s">
        <v>87</v>
      </c>
      <c r="J2162" s="17">
        <v>0.78335638521145423</v>
      </c>
      <c r="L2162" s="52" t="str">
        <f t="shared" si="386"/>
        <v>4493945352</v>
      </c>
      <c r="M2162" s="53">
        <f t="shared" si="387"/>
        <v>45352</v>
      </c>
      <c r="N2162" s="8">
        <f>VLOOKUP(B2162,Assumptions!$B$6:$D$2000,3,FALSE)</f>
        <v>0.69243999999999994</v>
      </c>
      <c r="O2162" s="54">
        <f t="shared" si="388"/>
        <v>24.677681608341718</v>
      </c>
      <c r="P2162" s="31">
        <f>Assumptions!$I$15</f>
        <v>0.941864596537063</v>
      </c>
      <c r="Q2162" s="10">
        <f t="shared" si="389"/>
        <v>23.20492051083767</v>
      </c>
    </row>
    <row r="2163" spans="2:19" x14ac:dyDescent="0.25">
      <c r="B2163" s="13">
        <v>44939</v>
      </c>
      <c r="C2163" s="16">
        <v>45383</v>
      </c>
      <c r="D2163" s="56">
        <v>17.844999999999999</v>
      </c>
      <c r="E2163" s="49">
        <v>1838</v>
      </c>
      <c r="F2163" s="10">
        <f t="shared" si="381"/>
        <v>19.390899999999998</v>
      </c>
      <c r="H2163" s="13">
        <v>44938</v>
      </c>
      <c r="I2163" s="29" t="s">
        <v>89</v>
      </c>
      <c r="J2163" s="17">
        <v>0.66723785676924241</v>
      </c>
      <c r="L2163" s="52" t="str">
        <f t="shared" si="386"/>
        <v>4493945383</v>
      </c>
      <c r="M2163" s="53">
        <f t="shared" si="387"/>
        <v>45383</v>
      </c>
      <c r="N2163" s="8">
        <f>VLOOKUP(B2163,Assumptions!$B$6:$D$2000,3,FALSE)</f>
        <v>0.69243999999999994</v>
      </c>
      <c r="O2163" s="54">
        <f t="shared" si="388"/>
        <v>23.514295821042968</v>
      </c>
      <c r="P2163" s="31">
        <f>Assumptions!$I$15</f>
        <v>0.941864596537063</v>
      </c>
      <c r="Q2163" s="10">
        <f t="shared" si="389"/>
        <v>22.10916862566658</v>
      </c>
    </row>
    <row r="2164" spans="2:19" x14ac:dyDescent="0.25">
      <c r="B2164" s="13">
        <v>44939</v>
      </c>
      <c r="C2164" s="16">
        <v>45413</v>
      </c>
      <c r="D2164" s="56">
        <v>18.713000000000001</v>
      </c>
      <c r="E2164" s="49">
        <v>1955</v>
      </c>
      <c r="F2164" s="10">
        <f t="shared" si="381"/>
        <v>20.625250000000001</v>
      </c>
      <c r="H2164" s="13">
        <v>44938</v>
      </c>
      <c r="I2164" s="29" t="s">
        <v>90</v>
      </c>
      <c r="J2164" s="17">
        <v>0.63196513098842022</v>
      </c>
      <c r="L2164" s="52" t="str">
        <f t="shared" si="386"/>
        <v>4493945413</v>
      </c>
      <c r="M2164" s="53">
        <f t="shared" si="387"/>
        <v>45413</v>
      </c>
      <c r="N2164" s="8">
        <f>VLOOKUP(B2164,Assumptions!$B$6:$D$2000,3,FALSE)</f>
        <v>0.69243999999999994</v>
      </c>
      <c r="O2164" s="54">
        <f t="shared" si="388"/>
        <v>24.750767830841998</v>
      </c>
      <c r="P2164" s="31">
        <f>Assumptions!$I$15</f>
        <v>0.941864596537063</v>
      </c>
      <c r="Q2164" s="10">
        <f t="shared" si="389"/>
        <v>23.273757836305315</v>
      </c>
    </row>
    <row r="2165" spans="2:19" x14ac:dyDescent="0.25">
      <c r="B2165" s="13">
        <v>44939</v>
      </c>
      <c r="C2165" s="16">
        <v>45444</v>
      </c>
      <c r="D2165" s="56">
        <v>18.5</v>
      </c>
      <c r="E2165" s="49">
        <v>1843</v>
      </c>
      <c r="F2165" s="10">
        <f t="shared" si="381"/>
        <v>19.443650000000002</v>
      </c>
      <c r="H2165" s="13">
        <v>44938</v>
      </c>
      <c r="I2165" s="29" t="s">
        <v>91</v>
      </c>
      <c r="J2165" s="17">
        <v>0.64857117780146423</v>
      </c>
      <c r="L2165" s="52" t="str">
        <f t="shared" si="386"/>
        <v>4493945444</v>
      </c>
      <c r="M2165" s="53">
        <f t="shared" si="387"/>
        <v>45444</v>
      </c>
      <c r="N2165" s="8">
        <f>VLOOKUP(B2165,Assumptions!$B$6:$D$2000,3,FALSE)</f>
        <v>0.69243999999999994</v>
      </c>
      <c r="O2165" s="54">
        <f t="shared" si="388"/>
        <v>24.436464695075863</v>
      </c>
      <c r="P2165" s="31">
        <f>Assumptions!$I$15</f>
        <v>0.941864596537063</v>
      </c>
      <c r="Q2165" s="10">
        <f t="shared" si="389"/>
        <v>22.977726840146612</v>
      </c>
    </row>
    <row r="2166" spans="2:19" x14ac:dyDescent="0.25">
      <c r="B2166" s="13">
        <v>44939</v>
      </c>
      <c r="C2166" s="16">
        <v>45474</v>
      </c>
      <c r="D2166" s="56">
        <v>16.748999999999999</v>
      </c>
      <c r="E2166" s="49">
        <v>1939</v>
      </c>
      <c r="F2166" s="10">
        <f t="shared" si="381"/>
        <v>20.45645</v>
      </c>
      <c r="H2166" s="13">
        <v>44938</v>
      </c>
      <c r="I2166" s="29" t="s">
        <v>113</v>
      </c>
      <c r="J2166" s="17">
        <v>0.62881174961616904</v>
      </c>
      <c r="L2166" s="52" t="str">
        <f t="shared" si="386"/>
        <v>4493945474</v>
      </c>
      <c r="M2166" s="53">
        <f t="shared" si="387"/>
        <v>45474</v>
      </c>
      <c r="N2166" s="8">
        <f>VLOOKUP(B2166,Assumptions!$B$6:$D$2000,3,FALSE)</f>
        <v>0.69243999999999994</v>
      </c>
      <c r="O2166" s="54">
        <f t="shared" si="388"/>
        <v>22.066604022678277</v>
      </c>
      <c r="P2166" s="31">
        <f>Assumptions!$I$15</f>
        <v>0.941864596537063</v>
      </c>
      <c r="Q2166" s="10">
        <f t="shared" si="389"/>
        <v>20.745638974089808</v>
      </c>
    </row>
    <row r="2167" spans="2:19" x14ac:dyDescent="0.25">
      <c r="B2167" s="13">
        <v>44939</v>
      </c>
      <c r="C2167" s="16">
        <v>45505</v>
      </c>
      <c r="D2167" s="56">
        <v>18.103999999999999</v>
      </c>
      <c r="E2167" s="49">
        <v>1838</v>
      </c>
      <c r="F2167" s="10">
        <f t="shared" si="381"/>
        <v>19.390899999999998</v>
      </c>
      <c r="H2167" s="13">
        <v>44938</v>
      </c>
      <c r="I2167" s="29" t="s">
        <v>114</v>
      </c>
      <c r="J2167" s="17">
        <v>0.71073968878129401</v>
      </c>
      <c r="L2167" s="40" t="str">
        <f t="shared" si="386"/>
        <v>4493945505</v>
      </c>
      <c r="M2167" s="63">
        <f t="shared" si="387"/>
        <v>45505</v>
      </c>
      <c r="N2167" s="64">
        <f>VLOOKUP(B2167,Assumptions!$B$6:$D$2000,3,FALSE)</f>
        <v>0.69243999999999994</v>
      </c>
      <c r="O2167" s="65">
        <f t="shared" si="388"/>
        <v>23.8092869630037</v>
      </c>
      <c r="P2167" s="91">
        <f>Assumptions!$I$15</f>
        <v>0.941864596537063</v>
      </c>
      <c r="Q2167" s="39">
        <f t="shared" si="389"/>
        <v>22.387010338571432</v>
      </c>
    </row>
    <row r="2168" spans="2:19" x14ac:dyDescent="0.25">
      <c r="B2168" s="13">
        <v>44939</v>
      </c>
      <c r="C2168" s="16">
        <v>45536</v>
      </c>
      <c r="D2168" s="56">
        <v>19.134</v>
      </c>
      <c r="E2168" s="49">
        <v>1939</v>
      </c>
      <c r="F2168" s="10">
        <f t="shared" si="381"/>
        <v>20.45645</v>
      </c>
      <c r="H2168" s="13">
        <v>44938</v>
      </c>
      <c r="I2168" s="29" t="s">
        <v>115</v>
      </c>
      <c r="J2168" s="17">
        <v>0.80123536673668616</v>
      </c>
      <c r="L2168" s="40" t="str">
        <f t="shared" si="386"/>
        <v>4493945536</v>
      </c>
      <c r="M2168" s="63">
        <f t="shared" si="387"/>
        <v>45536</v>
      </c>
      <c r="N2168" s="64">
        <f>VLOOKUP(B2168,Assumptions!$B$6:$D$2000,3,FALSE)</f>
        <v>0.69243999999999994</v>
      </c>
      <c r="O2168" s="65">
        <f t="shared" si="388"/>
        <v>25.095355681938141</v>
      </c>
      <c r="P2168" s="91">
        <f>Assumptions!$I$15</f>
        <v>0.941864596537063</v>
      </c>
      <c r="Q2168" s="39">
        <f t="shared" si="389"/>
        <v>23.598312933649559</v>
      </c>
    </row>
    <row r="2169" spans="2:19" x14ac:dyDescent="0.25">
      <c r="B2169" s="13">
        <v>44939</v>
      </c>
      <c r="C2169" s="16">
        <v>45566</v>
      </c>
      <c r="D2169" s="56">
        <v>17.986999999999998</v>
      </c>
      <c r="E2169" s="49">
        <v>1289</v>
      </c>
      <c r="F2169" s="10">
        <f t="shared" si="381"/>
        <v>13.59895</v>
      </c>
      <c r="H2169" s="13">
        <v>44938</v>
      </c>
      <c r="I2169" s="29" t="s">
        <v>117</v>
      </c>
      <c r="J2169" s="17">
        <v>0.95298033637258139</v>
      </c>
      <c r="L2169" s="40" t="str">
        <f t="shared" si="386"/>
        <v>4493945566</v>
      </c>
      <c r="M2169" s="63">
        <f t="shared" si="387"/>
        <v>45566</v>
      </c>
      <c r="N2169" s="64">
        <f>VLOOKUP(B2169,Assumptions!$B$6:$D$2000,3,FALSE)</f>
        <v>0.69243999999999994</v>
      </c>
      <c r="O2169" s="65">
        <f t="shared" si="388"/>
        <v>23.317529609049807</v>
      </c>
      <c r="P2169" s="91">
        <f>Assumptions!$I$15</f>
        <v>0.941864596537063</v>
      </c>
      <c r="Q2169" s="39">
        <f t="shared" si="389"/>
        <v>21.923841496795518</v>
      </c>
    </row>
    <row r="2170" spans="2:19" x14ac:dyDescent="0.25">
      <c r="B2170" s="13">
        <v>44939</v>
      </c>
      <c r="C2170" s="16">
        <v>45597</v>
      </c>
      <c r="D2170" s="56">
        <v>18.617000000000001</v>
      </c>
      <c r="E2170" s="49">
        <v>1400</v>
      </c>
      <c r="F2170" s="10">
        <f t="shared" si="381"/>
        <v>14.77</v>
      </c>
      <c r="H2170" s="13">
        <v>44938</v>
      </c>
      <c r="I2170" s="29" t="s">
        <v>118</v>
      </c>
      <c r="J2170" s="17">
        <v>1.0758246938497367</v>
      </c>
      <c r="L2170" s="40" t="str">
        <f t="shared" si="386"/>
        <v>4493945597</v>
      </c>
      <c r="M2170" s="63">
        <f t="shared" si="387"/>
        <v>45597</v>
      </c>
      <c r="N2170" s="64">
        <f>VLOOKUP(B2170,Assumptions!$B$6:$D$2000,3,FALSE)</f>
        <v>0.69243999999999994</v>
      </c>
      <c r="O2170" s="65">
        <f t="shared" si="388"/>
        <v>24.011764847968443</v>
      </c>
      <c r="P2170" s="91">
        <f>Assumptions!$I$15</f>
        <v>0.941864596537063</v>
      </c>
      <c r="Q2170" s="39">
        <f t="shared" si="389"/>
        <v>22.577717090001428</v>
      </c>
    </row>
    <row r="2171" spans="2:19" x14ac:dyDescent="0.25">
      <c r="B2171" s="13">
        <v>44939</v>
      </c>
      <c r="C2171" s="16">
        <v>45627</v>
      </c>
      <c r="D2171" s="56">
        <v>19.29</v>
      </c>
      <c r="E2171" s="49">
        <v>1289</v>
      </c>
      <c r="F2171" s="10">
        <f t="shared" si="381"/>
        <v>13.59895</v>
      </c>
      <c r="H2171" s="13">
        <v>44938</v>
      </c>
      <c r="I2171" s="29" t="s">
        <v>119</v>
      </c>
      <c r="J2171" s="17">
        <v>1.1511071698639044</v>
      </c>
      <c r="L2171" s="40" t="str">
        <f t="shared" si="386"/>
        <v>4493945627</v>
      </c>
      <c r="M2171" s="63">
        <f t="shared" si="387"/>
        <v>45627</v>
      </c>
      <c r="N2171" s="64">
        <f>VLOOKUP(B2171,Assumptions!$B$6:$D$2000,3,FALSE)</f>
        <v>0.69243999999999994</v>
      </c>
      <c r="O2171" s="65">
        <f t="shared" si="388"/>
        <v>24.829968439287974</v>
      </c>
      <c r="P2171" s="91">
        <f>Assumptions!$I$15</f>
        <v>0.941864596537063</v>
      </c>
      <c r="Q2171" s="39">
        <f t="shared" si="389"/>
        <v>23.348354085424777</v>
      </c>
    </row>
    <row r="2172" spans="2:19" x14ac:dyDescent="0.25">
      <c r="B2172" s="13">
        <v>44939</v>
      </c>
      <c r="C2172" s="16">
        <v>45658</v>
      </c>
      <c r="D2172" s="56">
        <v>18.847000000000001</v>
      </c>
      <c r="E2172" s="49">
        <v>453</v>
      </c>
      <c r="F2172" s="10">
        <f t="shared" si="381"/>
        <v>4.7791499999999996</v>
      </c>
      <c r="H2172" s="13">
        <v>44938</v>
      </c>
      <c r="I2172" s="29" t="s">
        <v>120</v>
      </c>
      <c r="J2172" s="17">
        <v>0.97728320835055471</v>
      </c>
      <c r="L2172" s="40" t="str">
        <f t="shared" si="386"/>
        <v>4493945658</v>
      </c>
      <c r="M2172" s="63">
        <f t="shared" si="387"/>
        <v>45658</v>
      </c>
      <c r="N2172" s="64">
        <f>VLOOKUP(B2172,Assumptions!$B$6:$D$2000,3,FALSE)</f>
        <v>0.69243999999999994</v>
      </c>
      <c r="O2172" s="65">
        <f t="shared" si="388"/>
        <v>24.46149873152655</v>
      </c>
      <c r="P2172" s="91">
        <f>Assumptions!$I$15</f>
        <v>0.941864596537063</v>
      </c>
      <c r="Q2172" s="39">
        <f t="shared" si="389"/>
        <v>23.001305512787933</v>
      </c>
    </row>
    <row r="2173" spans="2:19" ht="14.4" x14ac:dyDescent="0.3">
      <c r="B2173" s="13">
        <v>44956</v>
      </c>
      <c r="C2173" s="16">
        <v>44986</v>
      </c>
      <c r="D2173" s="56">
        <v>19.405000000000001</v>
      </c>
      <c r="E2173" s="49">
        <v>6756</v>
      </c>
      <c r="F2173" s="10">
        <f t="shared" ref="F2173:F2220" si="390">E2173*10000*mmbtu_gj/1000000</f>
        <v>71.275800000000004</v>
      </c>
      <c r="H2173" s="13">
        <v>44952</v>
      </c>
      <c r="I2173" s="29" t="s">
        <v>74</v>
      </c>
      <c r="J2173" s="17">
        <v>0.67235039953272624</v>
      </c>
      <c r="L2173" s="40" t="str">
        <f t="shared" ref="L2173:L2236" si="391">B2173&amp;M2173</f>
        <v>4495644986</v>
      </c>
      <c r="M2173" s="63">
        <f t="shared" ref="M2173:M2220" si="392">IF(C2173="",NA(),C2173)</f>
        <v>44986</v>
      </c>
      <c r="N2173" s="64">
        <f>VLOOKUP(B2173,Assumptions!$B$6:$D$2000,3,FALSE)</f>
        <v>0.70634000000000008</v>
      </c>
      <c r="O2173" s="65">
        <f t="shared" ref="O2173:O2220" si="393">(D2173-J2173)/N2173/mmbtu_gj</f>
        <v>25.138128906768546</v>
      </c>
      <c r="P2173" s="91">
        <f>Assumptions!$I$15</f>
        <v>0.941864596537063</v>
      </c>
      <c r="Q2173" s="39">
        <f t="shared" ref="Q2173:Q2220" si="394">(O2173-opex_2020)*P2173-transport_2020</f>
        <v>23.638599519797037</v>
      </c>
      <c r="R2173"/>
      <c r="S2173"/>
    </row>
    <row r="2174" spans="2:19" ht="14.4" x14ac:dyDescent="0.3">
      <c r="B2174" s="13">
        <v>44956</v>
      </c>
      <c r="C2174" s="16">
        <v>45017</v>
      </c>
      <c r="D2174" s="56">
        <v>17.965</v>
      </c>
      <c r="E2174" s="49">
        <v>3634</v>
      </c>
      <c r="F2174" s="10">
        <f t="shared" si="390"/>
        <v>38.338700000000003</v>
      </c>
      <c r="H2174" s="13">
        <v>44952</v>
      </c>
      <c r="I2174" s="29" t="s">
        <v>75</v>
      </c>
      <c r="J2174" s="17">
        <v>0.66904074445679929</v>
      </c>
      <c r="L2174" s="40" t="str">
        <f t="shared" si="391"/>
        <v>4495645017</v>
      </c>
      <c r="M2174" s="63">
        <f t="shared" si="392"/>
        <v>45017</v>
      </c>
      <c r="N2174" s="64">
        <f>VLOOKUP(B2174,Assumptions!$B$6:$D$2000,3,FALSE)</f>
        <v>0.70634000000000008</v>
      </c>
      <c r="O2174" s="65">
        <f t="shared" si="393"/>
        <v>23.210173819789805</v>
      </c>
      <c r="P2174" s="91">
        <f>Assumptions!$I$15</f>
        <v>0.941864596537063</v>
      </c>
      <c r="Q2174" s="39">
        <f t="shared" si="394"/>
        <v>21.822726879658227</v>
      </c>
      <c r="R2174"/>
      <c r="S2174"/>
    </row>
    <row r="2175" spans="2:19" ht="14.4" x14ac:dyDescent="0.3">
      <c r="B2175" s="13">
        <v>44956</v>
      </c>
      <c r="C2175" s="16">
        <v>45047</v>
      </c>
      <c r="D2175" s="56">
        <v>18.164999999999999</v>
      </c>
      <c r="E2175" s="49">
        <v>3393</v>
      </c>
      <c r="F2175" s="10">
        <f t="shared" si="390"/>
        <v>35.796149999999997</v>
      </c>
      <c r="H2175" s="13">
        <v>44952</v>
      </c>
      <c r="I2175" s="29" t="s">
        <v>76</v>
      </c>
      <c r="J2175" s="17">
        <v>0.70397750858663866</v>
      </c>
      <c r="L2175" s="40" t="str">
        <f t="shared" si="391"/>
        <v>4495645047</v>
      </c>
      <c r="M2175" s="63">
        <f t="shared" si="392"/>
        <v>45047</v>
      </c>
      <c r="N2175" s="64">
        <f>VLOOKUP(B2175,Assumptions!$B$6:$D$2000,3,FALSE)</f>
        <v>0.70634000000000008</v>
      </c>
      <c r="O2175" s="65">
        <f t="shared" si="393"/>
        <v>23.431679105457931</v>
      </c>
      <c r="P2175" s="91">
        <f>Assumptions!$I$15</f>
        <v>0.941864596537063</v>
      </c>
      <c r="Q2175" s="39">
        <f t="shared" si="394"/>
        <v>22.031354866174862</v>
      </c>
      <c r="R2175"/>
      <c r="S2175"/>
    </row>
    <row r="2176" spans="2:19" ht="14.4" x14ac:dyDescent="0.3">
      <c r="B2176" s="13">
        <v>44956</v>
      </c>
      <c r="C2176" s="16">
        <v>45078</v>
      </c>
      <c r="D2176" s="56">
        <v>18.302</v>
      </c>
      <c r="E2176" s="49">
        <v>3573</v>
      </c>
      <c r="F2176" s="10">
        <f t="shared" si="390"/>
        <v>37.695149999999998</v>
      </c>
      <c r="H2176" s="13">
        <v>44952</v>
      </c>
      <c r="I2176" s="29" t="s">
        <v>77</v>
      </c>
      <c r="J2176" s="17">
        <v>0.73485829143717296</v>
      </c>
      <c r="L2176" s="40" t="str">
        <f t="shared" si="391"/>
        <v>4495645078</v>
      </c>
      <c r="M2176" s="63">
        <f t="shared" si="392"/>
        <v>45078</v>
      </c>
      <c r="N2176" s="64">
        <f>VLOOKUP(B2176,Assumptions!$B$6:$D$2000,3,FALSE)</f>
        <v>0.70634000000000008</v>
      </c>
      <c r="O2176" s="65">
        <f t="shared" si="393"/>
        <v>23.574084937899386</v>
      </c>
      <c r="P2176" s="91">
        <f>Assumptions!$I$15</f>
        <v>0.941864596537063</v>
      </c>
      <c r="Q2176" s="39">
        <f t="shared" si="394"/>
        <v>22.16548187809186</v>
      </c>
      <c r="R2176"/>
      <c r="S2176"/>
    </row>
    <row r="2177" spans="2:19" ht="14.4" x14ac:dyDescent="0.3">
      <c r="B2177" s="13">
        <v>44956</v>
      </c>
      <c r="C2177" s="16">
        <v>45108</v>
      </c>
      <c r="D2177" s="56">
        <v>18.488</v>
      </c>
      <c r="E2177" s="49">
        <v>4542</v>
      </c>
      <c r="F2177" s="10">
        <f t="shared" si="390"/>
        <v>47.918100000000003</v>
      </c>
      <c r="H2177" s="13">
        <v>44952</v>
      </c>
      <c r="I2177" s="29" t="s">
        <v>78</v>
      </c>
      <c r="J2177" s="17">
        <v>0.78610089518242354</v>
      </c>
      <c r="L2177" s="40" t="str">
        <f t="shared" si="391"/>
        <v>4495645108</v>
      </c>
      <c r="M2177" s="63">
        <f t="shared" si="392"/>
        <v>45108</v>
      </c>
      <c r="N2177" s="64">
        <f>VLOOKUP(B2177,Assumptions!$B$6:$D$2000,3,FALSE)</f>
        <v>0.70634000000000008</v>
      </c>
      <c r="O2177" s="65">
        <f t="shared" si="393"/>
        <v>23.754921545130216</v>
      </c>
      <c r="P2177" s="91">
        <f>Assumptions!$I$15</f>
        <v>0.941864596537063</v>
      </c>
      <c r="Q2177" s="39">
        <f t="shared" si="394"/>
        <v>22.335805476200456</v>
      </c>
      <c r="R2177"/>
      <c r="S2177"/>
    </row>
    <row r="2178" spans="2:19" ht="14.4" x14ac:dyDescent="0.3">
      <c r="B2178" s="13">
        <v>44956</v>
      </c>
      <c r="C2178" s="16">
        <v>45139</v>
      </c>
      <c r="D2178" s="56">
        <v>19.361999999999998</v>
      </c>
      <c r="E2178" s="49">
        <v>3369</v>
      </c>
      <c r="F2178" s="10">
        <f t="shared" si="390"/>
        <v>35.542949999999998</v>
      </c>
      <c r="H2178" s="13">
        <v>44952</v>
      </c>
      <c r="I2178" s="29" t="s">
        <v>79</v>
      </c>
      <c r="J2178" s="17">
        <v>0.8892994131784282</v>
      </c>
      <c r="L2178" s="40" t="str">
        <f t="shared" si="391"/>
        <v>4495645139</v>
      </c>
      <c r="M2178" s="63">
        <f t="shared" si="392"/>
        <v>45139</v>
      </c>
      <c r="N2178" s="64">
        <f>VLOOKUP(B2178,Assumptions!$B$6:$D$2000,3,FALSE)</f>
        <v>0.70634000000000008</v>
      </c>
      <c r="O2178" s="65">
        <f t="shared" si="393"/>
        <v>24.789292412541375</v>
      </c>
      <c r="P2178" s="91">
        <f>Assumptions!$I$15</f>
        <v>0.941864596537063</v>
      </c>
      <c r="Q2178" s="39">
        <f t="shared" si="394"/>
        <v>23.31004277590436</v>
      </c>
      <c r="R2178"/>
      <c r="S2178"/>
    </row>
    <row r="2179" spans="2:19" ht="14.4" x14ac:dyDescent="0.3">
      <c r="B2179" s="13">
        <v>44956</v>
      </c>
      <c r="C2179" s="16">
        <v>45170</v>
      </c>
      <c r="D2179" s="56">
        <v>19.657</v>
      </c>
      <c r="E2179" s="49">
        <v>3319</v>
      </c>
      <c r="F2179" s="10">
        <f t="shared" si="390"/>
        <v>35.015450000000001</v>
      </c>
      <c r="H2179" s="13">
        <v>44952</v>
      </c>
      <c r="I2179" s="29" t="s">
        <v>80</v>
      </c>
      <c r="J2179" s="17">
        <v>1.0312579740343661</v>
      </c>
      <c r="L2179" s="40" t="str">
        <f t="shared" si="391"/>
        <v>4495645170</v>
      </c>
      <c r="M2179" s="63">
        <f t="shared" si="392"/>
        <v>45170</v>
      </c>
      <c r="N2179" s="64">
        <f>VLOOKUP(B2179,Assumptions!$B$6:$D$2000,3,FALSE)</f>
        <v>0.70634000000000008</v>
      </c>
      <c r="O2179" s="65">
        <f t="shared" si="393"/>
        <v>24.994665144500495</v>
      </c>
      <c r="P2179" s="91">
        <f>Assumptions!$I$15</f>
        <v>0.941864596537063</v>
      </c>
      <c r="Q2179" s="39">
        <f t="shared" si="394"/>
        <v>23.503476081230751</v>
      </c>
      <c r="R2179"/>
      <c r="S2179"/>
    </row>
    <row r="2180" spans="2:19" ht="14.4" x14ac:dyDescent="0.3">
      <c r="B2180" s="13">
        <v>44956</v>
      </c>
      <c r="C2180" s="16">
        <v>45200</v>
      </c>
      <c r="D2180" s="56">
        <v>20.212</v>
      </c>
      <c r="E2180" s="49">
        <v>2929</v>
      </c>
      <c r="F2180" s="10">
        <f t="shared" si="390"/>
        <v>30.900950000000002</v>
      </c>
      <c r="H2180" s="13">
        <v>44952</v>
      </c>
      <c r="I2180" s="29" t="s">
        <v>81</v>
      </c>
      <c r="J2180" s="17">
        <v>1.4654657657976384</v>
      </c>
      <c r="L2180" s="40" t="str">
        <f t="shared" si="391"/>
        <v>4495645200</v>
      </c>
      <c r="M2180" s="63">
        <f t="shared" si="392"/>
        <v>45200</v>
      </c>
      <c r="N2180" s="64">
        <f>VLOOKUP(B2180,Assumptions!$B$6:$D$2000,3,FALSE)</f>
        <v>0.70634000000000008</v>
      </c>
      <c r="O2180" s="65">
        <f t="shared" si="393"/>
        <v>25.156761279662934</v>
      </c>
      <c r="P2180" s="91">
        <f>Assumptions!$I$15</f>
        <v>0.941864596537063</v>
      </c>
      <c r="Q2180" s="39">
        <f t="shared" si="394"/>
        <v>23.656148692175737</v>
      </c>
      <c r="R2180"/>
      <c r="S2180"/>
    </row>
    <row r="2181" spans="2:19" ht="14.4" x14ac:dyDescent="0.3">
      <c r="B2181" s="13">
        <v>44956</v>
      </c>
      <c r="C2181" s="16">
        <v>45231</v>
      </c>
      <c r="D2181" s="56">
        <v>21.873000000000001</v>
      </c>
      <c r="E2181" s="49">
        <v>3279</v>
      </c>
      <c r="F2181" s="10">
        <f t="shared" si="390"/>
        <v>34.593449999999997</v>
      </c>
      <c r="H2181" s="13">
        <v>44952</v>
      </c>
      <c r="I2181" s="29" t="s">
        <v>82</v>
      </c>
      <c r="J2181" s="17">
        <v>1.6431505897537324</v>
      </c>
      <c r="L2181" s="40" t="str">
        <f t="shared" si="391"/>
        <v>4495645231</v>
      </c>
      <c r="M2181" s="63">
        <f t="shared" si="392"/>
        <v>45231</v>
      </c>
      <c r="N2181" s="64">
        <f>VLOOKUP(B2181,Assumptions!$B$6:$D$2000,3,FALSE)</f>
        <v>0.70634000000000008</v>
      </c>
      <c r="O2181" s="65">
        <f t="shared" si="393"/>
        <v>27.147284184859842</v>
      </c>
      <c r="P2181" s="91">
        <f>Assumptions!$I$15</f>
        <v>0.941864596537063</v>
      </c>
      <c r="Q2181" s="39">
        <f t="shared" si="394"/>
        <v>25.530951745176807</v>
      </c>
      <c r="R2181"/>
      <c r="S2181"/>
    </row>
    <row r="2182" spans="2:19" ht="14.4" x14ac:dyDescent="0.3">
      <c r="B2182" s="13">
        <v>44956</v>
      </c>
      <c r="C2182" s="16">
        <v>45261</v>
      </c>
      <c r="D2182" s="56">
        <v>22.481999999999999</v>
      </c>
      <c r="E2182" s="49">
        <v>3145</v>
      </c>
      <c r="F2182" s="10">
        <f t="shared" si="390"/>
        <v>33.179749999999999</v>
      </c>
      <c r="H2182" s="13">
        <v>44952</v>
      </c>
      <c r="I2182" s="29" t="s">
        <v>83</v>
      </c>
      <c r="J2182" s="17">
        <v>1.4211834565422219</v>
      </c>
      <c r="L2182" s="40" t="str">
        <f t="shared" si="391"/>
        <v>4495645261</v>
      </c>
      <c r="M2182" s="63">
        <f t="shared" si="392"/>
        <v>45261</v>
      </c>
      <c r="N2182" s="64">
        <f>VLOOKUP(B2182,Assumptions!$B$6:$D$2000,3,FALSE)</f>
        <v>0.70634000000000008</v>
      </c>
      <c r="O2182" s="65">
        <f t="shared" si="393"/>
        <v>28.262393865416605</v>
      </c>
      <c r="P2182" s="91">
        <f>Assumptions!$I$15</f>
        <v>0.941864596537063</v>
      </c>
      <c r="Q2182" s="39">
        <f t="shared" si="394"/>
        <v>26.581234074548977</v>
      </c>
      <c r="R2182"/>
      <c r="S2182"/>
    </row>
    <row r="2183" spans="2:19" ht="14.4" x14ac:dyDescent="0.3">
      <c r="B2183" s="13">
        <v>44956</v>
      </c>
      <c r="C2183" s="16">
        <v>45292</v>
      </c>
      <c r="D2183" s="56">
        <v>22.396000000000001</v>
      </c>
      <c r="E2183" s="49">
        <v>3737</v>
      </c>
      <c r="F2183" s="10">
        <f t="shared" si="390"/>
        <v>39.425350000000002</v>
      </c>
      <c r="H2183" s="13">
        <v>44952</v>
      </c>
      <c r="I2183" s="29" t="s">
        <v>85</v>
      </c>
      <c r="J2183" s="17">
        <v>1.0754930491691403</v>
      </c>
      <c r="L2183" s="40" t="str">
        <f t="shared" si="391"/>
        <v>4495645292</v>
      </c>
      <c r="M2183" s="63">
        <f t="shared" si="392"/>
        <v>45292</v>
      </c>
      <c r="N2183" s="64">
        <f>VLOOKUP(B2183,Assumptions!$B$6:$D$2000,3,FALSE)</f>
        <v>0.70634000000000008</v>
      </c>
      <c r="O2183" s="65">
        <f t="shared" si="393"/>
        <v>28.610883325030105</v>
      </c>
      <c r="P2183" s="91">
        <f>Assumptions!$I$15</f>
        <v>0.941864596537063</v>
      </c>
      <c r="Q2183" s="39">
        <f t="shared" si="394"/>
        <v>26.909463958825263</v>
      </c>
      <c r="R2183"/>
      <c r="S2183"/>
    </row>
    <row r="2184" spans="2:19" ht="14.4" x14ac:dyDescent="0.3">
      <c r="B2184" s="13">
        <v>44956</v>
      </c>
      <c r="C2184" s="16">
        <v>45323</v>
      </c>
      <c r="D2184" s="56">
        <v>21.315999999999999</v>
      </c>
      <c r="E2184" s="49">
        <v>2692</v>
      </c>
      <c r="F2184" s="10">
        <f t="shared" si="390"/>
        <v>28.400600000000001</v>
      </c>
      <c r="H2184" s="13">
        <v>44952</v>
      </c>
      <c r="I2184" s="29" t="s">
        <v>86</v>
      </c>
      <c r="J2184" s="17">
        <v>0.7956759022007317</v>
      </c>
      <c r="L2184" s="40" t="str">
        <f t="shared" si="391"/>
        <v>4495645323</v>
      </c>
      <c r="M2184" s="63">
        <f t="shared" si="392"/>
        <v>45323</v>
      </c>
      <c r="N2184" s="64">
        <f>VLOOKUP(B2184,Assumptions!$B$6:$D$2000,3,FALSE)</f>
        <v>0.70634000000000008</v>
      </c>
      <c r="O2184" s="65">
        <f t="shared" si="393"/>
        <v>27.537084362389376</v>
      </c>
      <c r="P2184" s="91">
        <f>Assumptions!$I$15</f>
        <v>0.941864596537063</v>
      </c>
      <c r="Q2184" s="39">
        <f t="shared" si="394"/>
        <v>25.898090732115737</v>
      </c>
      <c r="R2184"/>
      <c r="S2184"/>
    </row>
    <row r="2185" spans="2:19" ht="14.4" x14ac:dyDescent="0.3">
      <c r="B2185" s="13">
        <v>44956</v>
      </c>
      <c r="C2185" s="16">
        <v>45352</v>
      </c>
      <c r="D2185" s="56">
        <v>18.635000000000002</v>
      </c>
      <c r="E2185" s="49">
        <v>2353</v>
      </c>
      <c r="F2185" s="10">
        <f t="shared" si="390"/>
        <v>24.824149999999999</v>
      </c>
      <c r="H2185" s="13">
        <v>44952</v>
      </c>
      <c r="I2185" s="29" t="s">
        <v>87</v>
      </c>
      <c r="J2185" s="17">
        <v>0.76550689883795275</v>
      </c>
      <c r="L2185" s="40" t="str">
        <f t="shared" si="391"/>
        <v>4495645352</v>
      </c>
      <c r="M2185" s="63">
        <f t="shared" si="392"/>
        <v>45352</v>
      </c>
      <c r="N2185" s="64">
        <f>VLOOKUP(B2185,Assumptions!$B$6:$D$2000,3,FALSE)</f>
        <v>0.70634000000000008</v>
      </c>
      <c r="O2185" s="65">
        <f t="shared" si="393"/>
        <v>23.97982296452167</v>
      </c>
      <c r="P2185" s="91">
        <f>Assumptions!$I$15</f>
        <v>0.941864596537063</v>
      </c>
      <c r="Q2185" s="39">
        <f t="shared" si="394"/>
        <v>22.547632160836201</v>
      </c>
      <c r="R2185"/>
      <c r="S2185"/>
    </row>
    <row r="2186" spans="2:19" ht="14.4" x14ac:dyDescent="0.3">
      <c r="B2186" s="13">
        <v>44956</v>
      </c>
      <c r="C2186" s="16">
        <v>45383</v>
      </c>
      <c r="D2186" s="56">
        <v>18.033999999999999</v>
      </c>
      <c r="E2186" s="49">
        <v>2068</v>
      </c>
      <c r="F2186" s="10">
        <f t="shared" si="390"/>
        <v>21.817399999999999</v>
      </c>
      <c r="H2186" s="13">
        <v>44952</v>
      </c>
      <c r="I2186" s="29" t="s">
        <v>89</v>
      </c>
      <c r="J2186" s="17">
        <v>0.64710423303806452</v>
      </c>
      <c r="L2186" s="40" t="str">
        <f t="shared" si="391"/>
        <v>4495645383</v>
      </c>
      <c r="M2186" s="63">
        <f t="shared" si="392"/>
        <v>45383</v>
      </c>
      <c r="N2186" s="64">
        <f>VLOOKUP(B2186,Assumptions!$B$6:$D$2000,3,FALSE)</f>
        <v>0.70634000000000008</v>
      </c>
      <c r="O2186" s="65">
        <f t="shared" si="393"/>
        <v>23.332205342032072</v>
      </c>
      <c r="P2186" s="91">
        <f>Assumptions!$I$15</f>
        <v>0.941864596537063</v>
      </c>
      <c r="Q2186" s="39">
        <f t="shared" si="394"/>
        <v>21.937664050119743</v>
      </c>
      <c r="R2186"/>
      <c r="S2186"/>
    </row>
    <row r="2187" spans="2:19" ht="14.4" x14ac:dyDescent="0.3">
      <c r="B2187" s="13">
        <v>44956</v>
      </c>
      <c r="C2187" s="16">
        <v>45413</v>
      </c>
      <c r="D2187" s="56">
        <v>17.989999999999998</v>
      </c>
      <c r="E2187" s="49">
        <v>2180</v>
      </c>
      <c r="F2187" s="10">
        <f t="shared" si="390"/>
        <v>22.998999999999999</v>
      </c>
      <c r="H2187" s="13">
        <v>44952</v>
      </c>
      <c r="I2187" s="29" t="s">
        <v>90</v>
      </c>
      <c r="J2187" s="17">
        <v>0.5938801171091197</v>
      </c>
      <c r="L2187" s="40" t="str">
        <f t="shared" si="391"/>
        <v>4495645413</v>
      </c>
      <c r="M2187" s="63">
        <f t="shared" si="392"/>
        <v>45413</v>
      </c>
      <c r="N2187" s="64">
        <f>VLOOKUP(B2187,Assumptions!$B$6:$D$2000,3,FALSE)</f>
        <v>0.70634000000000008</v>
      </c>
      <c r="O2187" s="65">
        <f t="shared" si="393"/>
        <v>23.344583570431059</v>
      </c>
      <c r="P2187" s="91">
        <f>Assumptions!$I$15</f>
        <v>0.941864596537063</v>
      </c>
      <c r="Q2187" s="39">
        <f t="shared" si="394"/>
        <v>21.949322665216599</v>
      </c>
      <c r="R2187"/>
      <c r="S2187"/>
    </row>
    <row r="2188" spans="2:19" ht="14.4" x14ac:dyDescent="0.3">
      <c r="B2188" s="13">
        <v>44956</v>
      </c>
      <c r="C2188" s="16">
        <v>45444</v>
      </c>
      <c r="D2188" s="56">
        <v>17.747</v>
      </c>
      <c r="E2188" s="49">
        <v>2070</v>
      </c>
      <c r="F2188" s="10">
        <f t="shared" si="390"/>
        <v>21.8385</v>
      </c>
      <c r="H2188" s="13">
        <v>44952</v>
      </c>
      <c r="I2188" s="29" t="s">
        <v>91</v>
      </c>
      <c r="J2188" s="17">
        <v>0.6095470611961844</v>
      </c>
      <c r="L2188" s="40" t="str">
        <f t="shared" si="391"/>
        <v>4495645444</v>
      </c>
      <c r="M2188" s="63">
        <f t="shared" si="392"/>
        <v>45444</v>
      </c>
      <c r="N2188" s="64">
        <f>VLOOKUP(B2188,Assumptions!$B$6:$D$2000,3,FALSE)</f>
        <v>0.70634000000000008</v>
      </c>
      <c r="O2188" s="65">
        <f t="shared" si="393"/>
        <v>22.997467539166674</v>
      </c>
      <c r="P2188" s="91">
        <f>Assumptions!$I$15</f>
        <v>0.941864596537063</v>
      </c>
      <c r="Q2188" s="39">
        <f t="shared" si="394"/>
        <v>21.622386364478224</v>
      </c>
      <c r="R2188"/>
      <c r="S2188"/>
    </row>
    <row r="2189" spans="2:19" ht="14.4" x14ac:dyDescent="0.3">
      <c r="B2189" s="13">
        <v>44956</v>
      </c>
      <c r="C2189" s="16">
        <v>45474</v>
      </c>
      <c r="D2189" s="56">
        <v>18.138999999999999</v>
      </c>
      <c r="E2189" s="49">
        <v>2179</v>
      </c>
      <c r="F2189" s="10">
        <f t="shared" si="390"/>
        <v>22.98845</v>
      </c>
      <c r="H2189" s="13">
        <v>44952</v>
      </c>
      <c r="I2189" s="29" t="s">
        <v>113</v>
      </c>
      <c r="J2189" s="17">
        <v>0.62719208611756105</v>
      </c>
      <c r="L2189" s="40" t="str">
        <f t="shared" si="391"/>
        <v>4495645474</v>
      </c>
      <c r="M2189" s="63">
        <f t="shared" si="392"/>
        <v>45474</v>
      </c>
      <c r="N2189" s="64">
        <f>VLOOKUP(B2189,Assumptions!$B$6:$D$2000,3,FALSE)</f>
        <v>0.70634000000000008</v>
      </c>
      <c r="O2189" s="65">
        <f t="shared" si="393"/>
        <v>23.49983019587178</v>
      </c>
      <c r="P2189" s="91">
        <f>Assumptions!$I$15</f>
        <v>0.941864596537063</v>
      </c>
      <c r="Q2189" s="39">
        <f t="shared" si="394"/>
        <v>22.095543965451064</v>
      </c>
      <c r="R2189"/>
      <c r="S2189"/>
    </row>
    <row r="2190" spans="2:19" ht="14.4" x14ac:dyDescent="0.3">
      <c r="B2190" s="13">
        <v>44956</v>
      </c>
      <c r="C2190" s="16">
        <v>45505</v>
      </c>
      <c r="D2190" s="56">
        <v>18.253</v>
      </c>
      <c r="E2190" s="49">
        <v>2078</v>
      </c>
      <c r="F2190" s="10">
        <f t="shared" si="390"/>
        <v>21.922899999999998</v>
      </c>
      <c r="H2190" s="13">
        <v>44952</v>
      </c>
      <c r="I2190" s="29" t="s">
        <v>114</v>
      </c>
      <c r="J2190" s="17">
        <v>0.68869001528733198</v>
      </c>
      <c r="L2190" s="40" t="str">
        <f t="shared" si="391"/>
        <v>4495645505</v>
      </c>
      <c r="M2190" s="63">
        <f t="shared" si="392"/>
        <v>45505</v>
      </c>
      <c r="N2190" s="64">
        <f>VLOOKUP(B2190,Assumptions!$B$6:$D$2000,3,FALSE)</f>
        <v>0.70634000000000008</v>
      </c>
      <c r="O2190" s="65">
        <f t="shared" si="393"/>
        <v>23.570284928787391</v>
      </c>
      <c r="P2190" s="91">
        <f>Assumptions!$I$15</f>
        <v>0.941864596537063</v>
      </c>
      <c r="Q2190" s="39">
        <f t="shared" si="394"/>
        <v>22.161902784042752</v>
      </c>
      <c r="R2190"/>
      <c r="S2190"/>
    </row>
    <row r="2191" spans="2:19" ht="14.4" x14ac:dyDescent="0.3">
      <c r="B2191" s="13">
        <v>44956</v>
      </c>
      <c r="C2191" s="16">
        <v>45536</v>
      </c>
      <c r="D2191" s="56">
        <v>18.422999999999998</v>
      </c>
      <c r="E2191" s="49">
        <v>2179</v>
      </c>
      <c r="F2191" s="10">
        <f t="shared" si="390"/>
        <v>22.98845</v>
      </c>
      <c r="H2191" s="13">
        <v>44952</v>
      </c>
      <c r="I2191" s="29" t="s">
        <v>115</v>
      </c>
      <c r="J2191" s="17">
        <v>0.76570338768178092</v>
      </c>
      <c r="L2191" s="40" t="str">
        <f t="shared" si="391"/>
        <v>4495645536</v>
      </c>
      <c r="M2191" s="63">
        <f t="shared" si="392"/>
        <v>45536</v>
      </c>
      <c r="N2191" s="64">
        <f>VLOOKUP(B2191,Assumptions!$B$6:$D$2000,3,FALSE)</f>
        <v>0.70634000000000008</v>
      </c>
      <c r="O2191" s="65">
        <f t="shared" si="393"/>
        <v>23.695067588005848</v>
      </c>
      <c r="P2191" s="91">
        <f>Assumptions!$I$15</f>
        <v>0.941864596537063</v>
      </c>
      <c r="Q2191" s="39">
        <f t="shared" si="394"/>
        <v>22.279431153022365</v>
      </c>
      <c r="R2191"/>
      <c r="S2191"/>
    </row>
    <row r="2192" spans="2:19" ht="14.4" x14ac:dyDescent="0.3">
      <c r="B2192" s="13">
        <v>44956</v>
      </c>
      <c r="C2192" s="16">
        <v>45566</v>
      </c>
      <c r="D2192" s="56">
        <v>17.041</v>
      </c>
      <c r="E2192" s="49">
        <v>1601</v>
      </c>
      <c r="F2192" s="10">
        <f t="shared" si="390"/>
        <v>16.890550000000001</v>
      </c>
      <c r="H2192" s="13">
        <v>44952</v>
      </c>
      <c r="I2192" s="29" t="s">
        <v>117</v>
      </c>
      <c r="J2192" s="17">
        <v>0.91511984106926292</v>
      </c>
      <c r="L2192" s="40" t="str">
        <f t="shared" si="391"/>
        <v>4495645566</v>
      </c>
      <c r="M2192" s="63">
        <f t="shared" si="392"/>
        <v>45566</v>
      </c>
      <c r="N2192" s="64">
        <f>VLOOKUP(B2192,Assumptions!$B$6:$D$2000,3,FALSE)</f>
        <v>0.70634000000000008</v>
      </c>
      <c r="O2192" s="65">
        <f t="shared" si="393"/>
        <v>21.639995559421038</v>
      </c>
      <c r="P2192" s="91">
        <f>Assumptions!$I$15</f>
        <v>0.941864596537063</v>
      </c>
      <c r="Q2192" s="39">
        <f t="shared" si="394"/>
        <v>20.343831565964731</v>
      </c>
      <c r="R2192"/>
      <c r="S2192"/>
    </row>
    <row r="2193" spans="2:19" ht="14.4" x14ac:dyDescent="0.3">
      <c r="B2193" s="13">
        <v>44956</v>
      </c>
      <c r="C2193" s="16">
        <v>45597</v>
      </c>
      <c r="D2193" s="56">
        <v>17.798999999999999</v>
      </c>
      <c r="E2193" s="49">
        <v>1712</v>
      </c>
      <c r="F2193" s="10">
        <f t="shared" si="390"/>
        <v>18.061599999999999</v>
      </c>
      <c r="H2193" s="13">
        <v>44952</v>
      </c>
      <c r="I2193" s="29" t="s">
        <v>118</v>
      </c>
      <c r="J2193" s="17">
        <v>1.0405929219924674</v>
      </c>
      <c r="L2193" s="40" t="str">
        <f t="shared" si="391"/>
        <v>4495645597</v>
      </c>
      <c r="M2193" s="63">
        <f t="shared" si="392"/>
        <v>45597</v>
      </c>
      <c r="N2193" s="64">
        <f>VLOOKUP(B2193,Assumptions!$B$6:$D$2000,3,FALSE)</f>
        <v>0.70634000000000008</v>
      </c>
      <c r="O2193" s="65">
        <f t="shared" si="393"/>
        <v>22.488809985990841</v>
      </c>
      <c r="P2193" s="91">
        <f>Assumptions!$I$15</f>
        <v>0.941864596537063</v>
      </c>
      <c r="Q2193" s="39">
        <f t="shared" si="394"/>
        <v>21.143299823380737</v>
      </c>
      <c r="R2193"/>
      <c r="S2193"/>
    </row>
    <row r="2194" spans="2:19" ht="14.4" x14ac:dyDescent="0.3">
      <c r="B2194" s="13">
        <v>44956</v>
      </c>
      <c r="C2194" s="16">
        <v>45627</v>
      </c>
      <c r="D2194" s="56">
        <v>18.919</v>
      </c>
      <c r="E2194" s="49">
        <v>1601</v>
      </c>
      <c r="F2194" s="10">
        <f t="shared" si="390"/>
        <v>16.890550000000001</v>
      </c>
      <c r="H2194" s="13">
        <v>44952</v>
      </c>
      <c r="I2194" s="29" t="s">
        <v>119</v>
      </c>
      <c r="J2194" s="17">
        <v>1.1218089479156539</v>
      </c>
      <c r="L2194" s="40" t="str">
        <f t="shared" si="391"/>
        <v>4495645627</v>
      </c>
      <c r="M2194" s="63">
        <f t="shared" si="392"/>
        <v>45627</v>
      </c>
      <c r="N2194" s="64">
        <f>VLOOKUP(B2194,Assumptions!$B$6:$D$2000,3,FALSE)</f>
        <v>0.70634000000000008</v>
      </c>
      <c r="O2194" s="65">
        <f t="shared" si="393"/>
        <v>23.882797809580776</v>
      </c>
      <c r="P2194" s="91">
        <f>Assumptions!$I$15</f>
        <v>0.941864596537063</v>
      </c>
      <c r="Q2194" s="39">
        <f t="shared" si="394"/>
        <v>22.456247602423851</v>
      </c>
      <c r="R2194"/>
      <c r="S2194"/>
    </row>
    <row r="2195" spans="2:19" ht="14.4" x14ac:dyDescent="0.3">
      <c r="B2195" s="13">
        <v>44956</v>
      </c>
      <c r="C2195" s="16">
        <v>45658</v>
      </c>
      <c r="D2195" s="56">
        <v>18.623999999999999</v>
      </c>
      <c r="E2195" s="49">
        <v>453</v>
      </c>
      <c r="F2195" s="10">
        <f t="shared" si="390"/>
        <v>4.7791499999999996</v>
      </c>
      <c r="H2195" s="13">
        <v>44952</v>
      </c>
      <c r="I2195" s="29" t="s">
        <v>120</v>
      </c>
      <c r="J2195" s="17">
        <v>0.96203049886993997</v>
      </c>
      <c r="L2195" s="40" t="str">
        <f t="shared" si="391"/>
        <v>4495645658</v>
      </c>
      <c r="M2195" s="63">
        <f t="shared" si="392"/>
        <v>45658</v>
      </c>
      <c r="N2195" s="64">
        <f>VLOOKUP(B2195,Assumptions!$B$6:$D$2000,3,FALSE)</f>
        <v>0.70634000000000008</v>
      </c>
      <c r="O2195" s="65">
        <f t="shared" si="393"/>
        <v>23.701338333673146</v>
      </c>
      <c r="P2195" s="91">
        <f>Assumptions!$I$15</f>
        <v>0.941864596537063</v>
      </c>
      <c r="Q2195" s="39">
        <f t="shared" si="394"/>
        <v>22.285337346360283</v>
      </c>
      <c r="R2195"/>
      <c r="S2195"/>
    </row>
    <row r="2196" spans="2:19" ht="14.4" x14ac:dyDescent="0.3">
      <c r="B2196" s="13">
        <v>44956</v>
      </c>
      <c r="C2196" s="16">
        <v>45689</v>
      </c>
      <c r="D2196" s="56">
        <v>18.013999999999999</v>
      </c>
      <c r="E2196" s="49">
        <v>453</v>
      </c>
      <c r="F2196" s="10">
        <f t="shared" si="390"/>
        <v>4.7791499999999996</v>
      </c>
      <c r="H2196" s="13">
        <v>44952</v>
      </c>
      <c r="I2196" s="29" t="s">
        <v>121</v>
      </c>
      <c r="J2196" s="17">
        <v>0.74804470521027799</v>
      </c>
      <c r="L2196" s="40" t="str">
        <f t="shared" si="391"/>
        <v>4495645689</v>
      </c>
      <c r="M2196" s="63">
        <f t="shared" si="392"/>
        <v>45689</v>
      </c>
      <c r="N2196" s="64">
        <f>VLOOKUP(B2196,Assumptions!$B$6:$D$2000,3,FALSE)</f>
        <v>0.70634000000000008</v>
      </c>
      <c r="O2196" s="65">
        <f t="shared" si="393"/>
        <v>23.169910245270383</v>
      </c>
      <c r="P2196" s="91">
        <f>Assumptions!$I$15</f>
        <v>0.941864596537063</v>
      </c>
      <c r="Q2196" s="39">
        <f t="shared" si="394"/>
        <v>21.78480404428835</v>
      </c>
      <c r="R2196"/>
      <c r="S2196"/>
    </row>
    <row r="2197" spans="2:19" x14ac:dyDescent="0.25">
      <c r="B2197" s="13">
        <v>44972</v>
      </c>
      <c r="C2197" s="16">
        <v>44986</v>
      </c>
      <c r="D2197" s="56">
        <v>17.882000000000001</v>
      </c>
      <c r="E2197" s="49">
        <v>7056</v>
      </c>
      <c r="F2197" s="10">
        <f t="shared" si="390"/>
        <v>74.440799999999996</v>
      </c>
      <c r="H2197" s="13">
        <v>44966</v>
      </c>
      <c r="I2197" s="29" t="s">
        <v>74</v>
      </c>
      <c r="J2197" s="17">
        <v>0.66697878288590973</v>
      </c>
      <c r="L2197" s="40" t="str">
        <f t="shared" si="391"/>
        <v>4497244986</v>
      </c>
      <c r="M2197" s="63">
        <f t="shared" si="392"/>
        <v>44986</v>
      </c>
      <c r="N2197" s="64">
        <f>VLOOKUP(B2197,Assumptions!$B$6:$D$2000,3,FALSE)</f>
        <v>0.69393999999999989</v>
      </c>
      <c r="O2197" s="65">
        <f t="shared" si="393"/>
        <v>23.514360976499866</v>
      </c>
      <c r="P2197" s="91">
        <f>Assumptions!$I$15</f>
        <v>0.941864596537063</v>
      </c>
      <c r="Q2197" s="39">
        <f t="shared" si="394"/>
        <v>22.109229993284703</v>
      </c>
    </row>
    <row r="2198" spans="2:19" x14ac:dyDescent="0.25">
      <c r="B2198" s="13">
        <v>44972</v>
      </c>
      <c r="C2198" s="16">
        <v>45017</v>
      </c>
      <c r="D2198" s="56">
        <v>15.692</v>
      </c>
      <c r="E2198" s="49">
        <v>4483</v>
      </c>
      <c r="F2198" s="10">
        <f t="shared" si="390"/>
        <v>47.295650000000002</v>
      </c>
      <c r="H2198" s="13">
        <v>44966</v>
      </c>
      <c r="I2198" s="29" t="s">
        <v>75</v>
      </c>
      <c r="J2198" s="17">
        <v>0.63607593027112252</v>
      </c>
      <c r="L2198" s="40" t="str">
        <f t="shared" si="391"/>
        <v>4497245017</v>
      </c>
      <c r="M2198" s="63">
        <f t="shared" si="392"/>
        <v>45017</v>
      </c>
      <c r="N2198" s="64">
        <f>VLOOKUP(B2198,Assumptions!$B$6:$D$2000,3,FALSE)</f>
        <v>0.69393999999999989</v>
      </c>
      <c r="O2198" s="65">
        <f>(D2198-J2198)/N2198/mmbtu_gj</f>
        <v>20.565204593440932</v>
      </c>
      <c r="P2198" s="91">
        <f>Assumptions!$I$15</f>
        <v>0.941864596537063</v>
      </c>
      <c r="Q2198" s="39">
        <f t="shared" si="394"/>
        <v>19.331524006430197</v>
      </c>
    </row>
    <row r="2199" spans="2:19" x14ac:dyDescent="0.25">
      <c r="B2199" s="13">
        <v>44972</v>
      </c>
      <c r="C2199" s="16">
        <v>45047</v>
      </c>
      <c r="D2199" s="56">
        <v>15.936999999999999</v>
      </c>
      <c r="E2199" s="49">
        <v>4025</v>
      </c>
      <c r="F2199" s="10">
        <f t="shared" si="390"/>
        <v>42.463749999999997</v>
      </c>
      <c r="H2199" s="13">
        <v>44966</v>
      </c>
      <c r="I2199" s="29" t="s">
        <v>76</v>
      </c>
      <c r="J2199" s="17">
        <v>0.65285339000590714</v>
      </c>
      <c r="L2199" s="40" t="str">
        <f t="shared" si="391"/>
        <v>4497245047</v>
      </c>
      <c r="M2199" s="63">
        <f t="shared" si="392"/>
        <v>45047</v>
      </c>
      <c r="N2199" s="64">
        <f>VLOOKUP(B2199,Assumptions!$B$6:$D$2000,3,FALSE)</f>
        <v>0.69393999999999989</v>
      </c>
      <c r="O2199" s="65">
        <f t="shared" si="393"/>
        <v>20.876938580119667</v>
      </c>
      <c r="P2199" s="91">
        <f>Assumptions!$I$15</f>
        <v>0.941864596537063</v>
      </c>
      <c r="Q2199" s="39">
        <f t="shared" si="394"/>
        <v>19.625135212020254</v>
      </c>
    </row>
    <row r="2200" spans="2:19" x14ac:dyDescent="0.25">
      <c r="B2200" s="13">
        <v>44972</v>
      </c>
      <c r="C2200" s="16">
        <v>45078</v>
      </c>
      <c r="D2200" s="56">
        <v>16.452000000000002</v>
      </c>
      <c r="E2200" s="49">
        <v>3582</v>
      </c>
      <c r="F2200" s="10">
        <f t="shared" si="390"/>
        <v>37.790100000000002</v>
      </c>
      <c r="H2200" s="13">
        <v>44966</v>
      </c>
      <c r="I2200" s="29" t="s">
        <v>77</v>
      </c>
      <c r="J2200" s="17">
        <v>0.6927866354046065</v>
      </c>
      <c r="L2200" s="40" t="str">
        <f t="shared" si="391"/>
        <v>4497245078</v>
      </c>
      <c r="M2200" s="63">
        <f t="shared" si="392"/>
        <v>45078</v>
      </c>
      <c r="N2200" s="64">
        <f>VLOOKUP(B2200,Assumptions!$B$6:$D$2000,3,FALSE)</f>
        <v>0.69393999999999989</v>
      </c>
      <c r="O2200" s="65">
        <f t="shared" si="393"/>
        <v>21.525842291288139</v>
      </c>
      <c r="P2200" s="91">
        <f>Assumptions!$I$15</f>
        <v>0.941864596537063</v>
      </c>
      <c r="Q2200" s="39">
        <f t="shared" si="394"/>
        <v>20.236314644131351</v>
      </c>
    </row>
    <row r="2201" spans="2:19" x14ac:dyDescent="0.25">
      <c r="B2201" s="13">
        <v>44972</v>
      </c>
      <c r="C2201" s="16">
        <v>45108</v>
      </c>
      <c r="D2201" s="56">
        <v>16.486000000000001</v>
      </c>
      <c r="E2201" s="49">
        <v>4833</v>
      </c>
      <c r="F2201" s="10">
        <f t="shared" si="390"/>
        <v>50.988149999999997</v>
      </c>
      <c r="H2201" s="13">
        <v>44966</v>
      </c>
      <c r="I2201" s="29" t="s">
        <v>78</v>
      </c>
      <c r="J2201" s="17">
        <v>0.76029583719086746</v>
      </c>
      <c r="L2201" s="40" t="str">
        <f t="shared" si="391"/>
        <v>4497245108</v>
      </c>
      <c r="M2201" s="63">
        <f t="shared" si="392"/>
        <v>45108</v>
      </c>
      <c r="N2201" s="64">
        <f>VLOOKUP(B2201,Assumptions!$B$6:$D$2000,3,FALSE)</f>
        <v>0.69393999999999989</v>
      </c>
      <c r="O2201" s="65">
        <f t="shared" si="393"/>
        <v>21.480071365019796</v>
      </c>
      <c r="P2201" s="91">
        <f>Assumptions!$I$15</f>
        <v>0.941864596537063</v>
      </c>
      <c r="Q2201" s="39">
        <f t="shared" si="394"/>
        <v>20.193204629128491</v>
      </c>
    </row>
    <row r="2202" spans="2:19" x14ac:dyDescent="0.25">
      <c r="B2202" s="13">
        <v>44972</v>
      </c>
      <c r="C2202" s="16">
        <v>45139</v>
      </c>
      <c r="D2202" s="56">
        <v>17.277999999999999</v>
      </c>
      <c r="E2202" s="49">
        <v>3817</v>
      </c>
      <c r="F2202" s="10">
        <f t="shared" si="390"/>
        <v>40.269350000000003</v>
      </c>
      <c r="H2202" s="13">
        <v>44966</v>
      </c>
      <c r="I2202" s="29" t="s">
        <v>79</v>
      </c>
      <c r="J2202" s="17">
        <v>0.89377408681989223</v>
      </c>
      <c r="L2202" s="40" t="str">
        <f t="shared" si="391"/>
        <v>4497245139</v>
      </c>
      <c r="M2202" s="63">
        <f t="shared" si="392"/>
        <v>45139</v>
      </c>
      <c r="N2202" s="64">
        <f>VLOOKUP(B2202,Assumptions!$B$6:$D$2000,3,FALSE)</f>
        <v>0.69393999999999989</v>
      </c>
      <c r="O2202" s="65">
        <f t="shared" si="393"/>
        <v>22.379560128571573</v>
      </c>
      <c r="P2202" s="91">
        <f>Assumptions!$I$15</f>
        <v>0.941864596537063</v>
      </c>
      <c r="Q2202" s="39">
        <f t="shared" si="394"/>
        <v>21.040401250500807</v>
      </c>
    </row>
    <row r="2203" spans="2:19" x14ac:dyDescent="0.25">
      <c r="B2203" s="13">
        <v>44972</v>
      </c>
      <c r="C2203" s="16">
        <v>45170</v>
      </c>
      <c r="D2203" s="56">
        <v>17.876000000000001</v>
      </c>
      <c r="E2203" s="49">
        <v>3547</v>
      </c>
      <c r="F2203" s="10">
        <f t="shared" si="390"/>
        <v>37.420850000000002</v>
      </c>
      <c r="H2203" s="13">
        <v>44966</v>
      </c>
      <c r="I2203" s="29" t="s">
        <v>80</v>
      </c>
      <c r="J2203" s="17">
        <v>1.0364961782561077</v>
      </c>
      <c r="L2203" s="40" t="str">
        <f t="shared" si="391"/>
        <v>4497245170</v>
      </c>
      <c r="M2203" s="63">
        <f t="shared" si="392"/>
        <v>45170</v>
      </c>
      <c r="N2203" s="64">
        <f>VLOOKUP(B2203,Assumptions!$B$6:$D$2000,3,FALSE)</f>
        <v>0.69393999999999989</v>
      </c>
      <c r="O2203" s="65">
        <f t="shared" si="393"/>
        <v>23.001433837094915</v>
      </c>
      <c r="P2203" s="91">
        <f>Assumptions!$I$15</f>
        <v>0.941864596537063</v>
      </c>
      <c r="Q2203" s="39">
        <f t="shared" si="394"/>
        <v>21.626122080076151</v>
      </c>
    </row>
    <row r="2204" spans="2:19" x14ac:dyDescent="0.25">
      <c r="B2204" s="13">
        <v>44972</v>
      </c>
      <c r="C2204" s="16">
        <v>45200</v>
      </c>
      <c r="D2204" s="56">
        <v>17.896999999999998</v>
      </c>
      <c r="E2204" s="49">
        <v>2922</v>
      </c>
      <c r="F2204" s="10">
        <f t="shared" si="390"/>
        <v>30.827100000000002</v>
      </c>
      <c r="H2204" s="13">
        <v>44966</v>
      </c>
      <c r="I2204" s="29" t="s">
        <v>81</v>
      </c>
      <c r="J2204" s="17">
        <v>1.4891197379096073</v>
      </c>
      <c r="L2204" s="40" t="str">
        <f t="shared" si="391"/>
        <v>4497245200</v>
      </c>
      <c r="M2204" s="63">
        <f t="shared" si="392"/>
        <v>45200</v>
      </c>
      <c r="N2204" s="64">
        <f>VLOOKUP(B2204,Assumptions!$B$6:$D$2000,3,FALSE)</f>
        <v>0.69393999999999989</v>
      </c>
      <c r="O2204" s="65">
        <f t="shared" si="393"/>
        <v>22.411870103210905</v>
      </c>
      <c r="P2204" s="91">
        <f>Assumptions!$I$15</f>
        <v>0.941864596537063</v>
      </c>
      <c r="Q2204" s="39">
        <f t="shared" si="394"/>
        <v>21.070832871728605</v>
      </c>
    </row>
    <row r="2205" spans="2:19" x14ac:dyDescent="0.25">
      <c r="B2205" s="13">
        <v>44972</v>
      </c>
      <c r="C2205" s="16">
        <v>45231</v>
      </c>
      <c r="D2205" s="56">
        <v>19.623999999999999</v>
      </c>
      <c r="E2205" s="49">
        <v>3674</v>
      </c>
      <c r="F2205" s="10">
        <f t="shared" si="390"/>
        <v>38.7607</v>
      </c>
      <c r="H2205" s="13">
        <v>44966</v>
      </c>
      <c r="I2205" s="29" t="s">
        <v>82</v>
      </c>
      <c r="J2205" s="17">
        <v>1.6480851472619924</v>
      </c>
      <c r="L2205" s="40" t="str">
        <f t="shared" si="391"/>
        <v>4497245231</v>
      </c>
      <c r="M2205" s="63">
        <f t="shared" si="392"/>
        <v>45231</v>
      </c>
      <c r="N2205" s="64">
        <f>VLOOKUP(B2205,Assumptions!$B$6:$D$2000,3,FALSE)</f>
        <v>0.69393999999999989</v>
      </c>
      <c r="O2205" s="65">
        <f t="shared" si="393"/>
        <v>24.553681659706175</v>
      </c>
      <c r="P2205" s="91">
        <f>Assumptions!$I$15</f>
        <v>0.941864596537063</v>
      </c>
      <c r="Q2205" s="39">
        <f t="shared" si="394"/>
        <v>23.088129349245438</v>
      </c>
    </row>
    <row r="2206" spans="2:19" x14ac:dyDescent="0.25">
      <c r="B2206" s="13">
        <v>44972</v>
      </c>
      <c r="C2206" s="16">
        <v>45261</v>
      </c>
      <c r="D2206" s="56">
        <v>20.544</v>
      </c>
      <c r="E2206" s="49">
        <v>3091</v>
      </c>
      <c r="F2206" s="10">
        <f t="shared" si="390"/>
        <v>32.610049999999994</v>
      </c>
      <c r="H2206" s="13">
        <v>44966</v>
      </c>
      <c r="I2206" s="29" t="s">
        <v>83</v>
      </c>
      <c r="J2206" s="17">
        <v>1.4058315131398942</v>
      </c>
      <c r="L2206" s="40" t="str">
        <f t="shared" si="391"/>
        <v>4497245261</v>
      </c>
      <c r="M2206" s="63">
        <f t="shared" si="392"/>
        <v>45261</v>
      </c>
      <c r="N2206" s="64">
        <f>VLOOKUP(B2206,Assumptions!$B$6:$D$2000,3,FALSE)</f>
        <v>0.69393999999999989</v>
      </c>
      <c r="O2206" s="65">
        <f t="shared" si="393"/>
        <v>26.141228439597821</v>
      </c>
      <c r="P2206" s="91">
        <f>Assumptions!$I$15</f>
        <v>0.941864596537063</v>
      </c>
      <c r="Q2206" s="39">
        <f t="shared" si="394"/>
        <v>24.583383456571799</v>
      </c>
    </row>
    <row r="2207" spans="2:19" x14ac:dyDescent="0.25">
      <c r="B2207" s="13">
        <v>44972</v>
      </c>
      <c r="C2207" s="16">
        <v>45292</v>
      </c>
      <c r="D2207" s="56">
        <v>20.314</v>
      </c>
      <c r="E2207" s="49">
        <v>3683</v>
      </c>
      <c r="F2207" s="10">
        <f t="shared" si="390"/>
        <v>38.855649999999997</v>
      </c>
      <c r="H2207" s="13">
        <v>44966</v>
      </c>
      <c r="I2207" s="29" t="s">
        <v>85</v>
      </c>
      <c r="J2207" s="17">
        <v>1.0640160257364248</v>
      </c>
      <c r="L2207" s="40" t="str">
        <f t="shared" si="391"/>
        <v>4497245292</v>
      </c>
      <c r="M2207" s="63">
        <f t="shared" si="392"/>
        <v>45292</v>
      </c>
      <c r="N2207" s="64">
        <f>VLOOKUP(B2207,Assumptions!$B$6:$D$2000,3,FALSE)</f>
        <v>0.69393999999999989</v>
      </c>
      <c r="O2207" s="65">
        <f t="shared" si="393"/>
        <v>26.293959574831892</v>
      </c>
      <c r="P2207" s="91">
        <f>Assumptions!$I$15</f>
        <v>0.941864596537063</v>
      </c>
      <c r="Q2207" s="39">
        <f t="shared" si="394"/>
        <v>24.727235505637683</v>
      </c>
    </row>
    <row r="2208" spans="2:19" x14ac:dyDescent="0.25">
      <c r="B2208" s="13">
        <v>44972</v>
      </c>
      <c r="C2208" s="16">
        <v>45323</v>
      </c>
      <c r="D2208" s="56">
        <v>19.646999999999998</v>
      </c>
      <c r="E2208" s="49">
        <v>2770</v>
      </c>
      <c r="F2208" s="10">
        <f t="shared" si="390"/>
        <v>29.223500000000001</v>
      </c>
      <c r="H2208" s="13">
        <v>44966</v>
      </c>
      <c r="I2208" s="29" t="s">
        <v>86</v>
      </c>
      <c r="J2208" s="17">
        <v>0.792144803032516</v>
      </c>
      <c r="L2208" s="40" t="str">
        <f t="shared" si="391"/>
        <v>4497245323</v>
      </c>
      <c r="M2208" s="63">
        <f t="shared" si="392"/>
        <v>45323</v>
      </c>
      <c r="N2208" s="64">
        <f>VLOOKUP(B2208,Assumptions!$B$6:$D$2000,3,FALSE)</f>
        <v>0.69393999999999989</v>
      </c>
      <c r="O2208" s="65">
        <f t="shared" si="393"/>
        <v>25.754244834759039</v>
      </c>
      <c r="P2208" s="91">
        <f>Assumptions!$I$15</f>
        <v>0.941864596537063</v>
      </c>
      <c r="Q2208" s="39">
        <f t="shared" si="394"/>
        <v>24.218897299733861</v>
      </c>
    </row>
    <row r="2209" spans="2:19" x14ac:dyDescent="0.25">
      <c r="B2209" s="13">
        <v>44972</v>
      </c>
      <c r="C2209" s="16">
        <v>45352</v>
      </c>
      <c r="D2209" s="56">
        <v>17.010999999999999</v>
      </c>
      <c r="E2209" s="49">
        <v>2394</v>
      </c>
      <c r="F2209" s="10">
        <f t="shared" si="390"/>
        <v>25.256699999999999</v>
      </c>
      <c r="H2209" s="13">
        <v>44966</v>
      </c>
      <c r="I2209" s="29" t="s">
        <v>87</v>
      </c>
      <c r="J2209" s="17">
        <v>0.75775713201735839</v>
      </c>
      <c r="L2209" s="40" t="str">
        <f t="shared" si="391"/>
        <v>4497245352</v>
      </c>
      <c r="M2209" s="63">
        <f t="shared" si="392"/>
        <v>45352</v>
      </c>
      <c r="N2209" s="64">
        <f>VLOOKUP(B2209,Assumptions!$B$6:$D$2000,3,FALSE)</f>
        <v>0.69393999999999989</v>
      </c>
      <c r="O2209" s="65">
        <f t="shared" si="393"/>
        <v>22.200647621422732</v>
      </c>
      <c r="P2209" s="91">
        <f>Assumptions!$I$15</f>
        <v>0.941864596537063</v>
      </c>
      <c r="Q2209" s="39">
        <f t="shared" si="394"/>
        <v>20.871889894139628</v>
      </c>
    </row>
    <row r="2210" spans="2:19" x14ac:dyDescent="0.25">
      <c r="B2210" s="13">
        <v>44972</v>
      </c>
      <c r="C2210" s="16">
        <v>45383</v>
      </c>
      <c r="D2210" s="56">
        <v>16.63</v>
      </c>
      <c r="E2210" s="49">
        <v>2100</v>
      </c>
      <c r="F2210" s="10">
        <f t="shared" si="390"/>
        <v>22.155000000000001</v>
      </c>
      <c r="H2210" s="13">
        <v>44966</v>
      </c>
      <c r="I2210" s="29" t="s">
        <v>89</v>
      </c>
      <c r="J2210" s="17">
        <v>0.63872990759264003</v>
      </c>
      <c r="L2210" s="40" t="str">
        <f t="shared" si="391"/>
        <v>4497245383</v>
      </c>
      <c r="M2210" s="63">
        <f t="shared" si="392"/>
        <v>45383</v>
      </c>
      <c r="N2210" s="64">
        <f>VLOOKUP(B2210,Assumptions!$B$6:$D$2000,3,FALSE)</f>
        <v>0.69393999999999989</v>
      </c>
      <c r="O2210" s="65">
        <f t="shared" si="393"/>
        <v>21.842813475696044</v>
      </c>
      <c r="P2210" s="91">
        <f>Assumptions!$I$15</f>
        <v>0.941864596537063</v>
      </c>
      <c r="Q2210" s="39">
        <f t="shared" si="394"/>
        <v>20.534858580847576</v>
      </c>
    </row>
    <row r="2211" spans="2:19" x14ac:dyDescent="0.25">
      <c r="B2211" s="13">
        <v>44972</v>
      </c>
      <c r="C2211" s="16">
        <v>45413</v>
      </c>
      <c r="D2211" s="56">
        <v>16.584</v>
      </c>
      <c r="E2211" s="49">
        <v>2201</v>
      </c>
      <c r="F2211" s="10">
        <f t="shared" si="390"/>
        <v>23.220549999999999</v>
      </c>
      <c r="H2211" s="13">
        <v>44966</v>
      </c>
      <c r="I2211" s="29" t="s">
        <v>90</v>
      </c>
      <c r="J2211" s="17">
        <v>0.58817235942056634</v>
      </c>
      <c r="L2211" s="40" t="str">
        <f t="shared" si="391"/>
        <v>4497245413</v>
      </c>
      <c r="M2211" s="63">
        <f t="shared" si="392"/>
        <v>45413</v>
      </c>
      <c r="N2211" s="64">
        <f>VLOOKUP(B2211,Assumptions!$B$6:$D$2000,3,FALSE)</f>
        <v>0.69393999999999989</v>
      </c>
      <c r="O2211" s="65">
        <f t="shared" si="393"/>
        <v>21.849038726977142</v>
      </c>
      <c r="P2211" s="91">
        <f>Assumptions!$I$15</f>
        <v>0.941864596537063</v>
      </c>
      <c r="Q2211" s="39">
        <f t="shared" si="394"/>
        <v>20.54072192463379</v>
      </c>
    </row>
    <row r="2212" spans="2:19" x14ac:dyDescent="0.25">
      <c r="B2212" s="13">
        <v>44972</v>
      </c>
      <c r="C2212" s="16">
        <v>45444</v>
      </c>
      <c r="D2212" s="56">
        <v>16.489000000000001</v>
      </c>
      <c r="E2212" s="49">
        <v>2097</v>
      </c>
      <c r="F2212" s="10">
        <f t="shared" si="390"/>
        <v>22.123349999999999</v>
      </c>
      <c r="H2212" s="13">
        <v>44966</v>
      </c>
      <c r="I2212" s="29" t="s">
        <v>91</v>
      </c>
      <c r="J2212" s="17">
        <v>0.60643081946509669</v>
      </c>
      <c r="L2212" s="40" t="str">
        <f t="shared" si="391"/>
        <v>4497245444</v>
      </c>
      <c r="M2212" s="63">
        <f t="shared" si="392"/>
        <v>45444</v>
      </c>
      <c r="N2212" s="64">
        <f>VLOOKUP(B2212,Assumptions!$B$6:$D$2000,3,FALSE)</f>
        <v>0.69393999999999989</v>
      </c>
      <c r="O2212" s="65">
        <f t="shared" si="393"/>
        <v>21.694336604944208</v>
      </c>
      <c r="P2212" s="91">
        <f>Assumptions!$I$15</f>
        <v>0.941864596537063</v>
      </c>
      <c r="Q2212" s="39">
        <f t="shared" si="394"/>
        <v>20.395013472881814</v>
      </c>
    </row>
    <row r="2213" spans="2:19" x14ac:dyDescent="0.25">
      <c r="B2213" s="13">
        <v>44972</v>
      </c>
      <c r="C2213" s="16">
        <v>45474</v>
      </c>
      <c r="D2213" s="56">
        <v>16.536999999999999</v>
      </c>
      <c r="E2213" s="49">
        <v>2221</v>
      </c>
      <c r="F2213" s="10">
        <f t="shared" si="390"/>
        <v>23.431550000000001</v>
      </c>
      <c r="H2213" s="13">
        <v>44966</v>
      </c>
      <c r="I2213" s="29" t="s">
        <v>113</v>
      </c>
      <c r="J2213" s="17">
        <v>0.61716598426289171</v>
      </c>
      <c r="L2213" s="40" t="str">
        <f t="shared" si="391"/>
        <v>4497245474</v>
      </c>
      <c r="M2213" s="63">
        <f t="shared" si="392"/>
        <v>45474</v>
      </c>
      <c r="N2213" s="64">
        <f>VLOOKUP(B2213,Assumptions!$B$6:$D$2000,3,FALSE)</f>
        <v>0.69393999999999989</v>
      </c>
      <c r="O2213" s="65">
        <f t="shared" si="393"/>
        <v>21.745237430195775</v>
      </c>
      <c r="P2213" s="91">
        <f>Assumptions!$I$15</f>
        <v>0.941864596537063</v>
      </c>
      <c r="Q2213" s="39">
        <f t="shared" si="394"/>
        <v>20.442955158120785</v>
      </c>
    </row>
    <row r="2214" spans="2:19" x14ac:dyDescent="0.25">
      <c r="B2214" s="13">
        <v>44972</v>
      </c>
      <c r="C2214" s="16">
        <v>45505</v>
      </c>
      <c r="D2214" s="56">
        <v>16.629000000000001</v>
      </c>
      <c r="E2214" s="49">
        <v>2120</v>
      </c>
      <c r="F2214" s="10">
        <f t="shared" si="390"/>
        <v>22.366</v>
      </c>
      <c r="H2214" s="13">
        <v>44966</v>
      </c>
      <c r="I2214" s="29" t="s">
        <v>114</v>
      </c>
      <c r="J2214" s="17">
        <v>0.67780049932833752</v>
      </c>
      <c r="L2214" s="40" t="str">
        <f t="shared" si="391"/>
        <v>4497245505</v>
      </c>
      <c r="M2214" s="63">
        <f t="shared" si="392"/>
        <v>45505</v>
      </c>
      <c r="N2214" s="64">
        <f>VLOOKUP(B2214,Assumptions!$B$6:$D$2000,3,FALSE)</f>
        <v>0.69393999999999989</v>
      </c>
      <c r="O2214" s="65">
        <f t="shared" si="393"/>
        <v>21.788080208351687</v>
      </c>
      <c r="P2214" s="91">
        <f>Assumptions!$I$15</f>
        <v>0.941864596537063</v>
      </c>
      <c r="Q2214" s="39">
        <f t="shared" si="394"/>
        <v>20.48330725408313</v>
      </c>
    </row>
    <row r="2215" spans="2:19" x14ac:dyDescent="0.25">
      <c r="B2215" s="13">
        <v>44972</v>
      </c>
      <c r="C2215" s="16">
        <v>45536</v>
      </c>
      <c r="D2215" s="56">
        <v>16.721</v>
      </c>
      <c r="E2215" s="49">
        <v>2221</v>
      </c>
      <c r="F2215" s="10">
        <f t="shared" si="390"/>
        <v>23.431550000000001</v>
      </c>
      <c r="H2215" s="13">
        <v>44966</v>
      </c>
      <c r="I2215" s="29" t="s">
        <v>115</v>
      </c>
      <c r="J2215" s="17">
        <v>0.75361240610999969</v>
      </c>
      <c r="L2215" s="40" t="str">
        <f t="shared" si="391"/>
        <v>4497245536</v>
      </c>
      <c r="M2215" s="63">
        <f t="shared" si="392"/>
        <v>45536</v>
      </c>
      <c r="N2215" s="64">
        <f>VLOOKUP(B2215,Assumptions!$B$6:$D$2000,3,FALSE)</f>
        <v>0.69393999999999989</v>
      </c>
      <c r="O2215" s="65">
        <f t="shared" si="393"/>
        <v>21.810191866691024</v>
      </c>
      <c r="P2215" s="91">
        <f>Assumptions!$I$15</f>
        <v>0.941864596537063</v>
      </c>
      <c r="Q2215" s="39">
        <f t="shared" si="394"/>
        <v>20.504133442243674</v>
      </c>
    </row>
    <row r="2216" spans="2:19" x14ac:dyDescent="0.25">
      <c r="B2216" s="13">
        <v>44972</v>
      </c>
      <c r="C2216" s="16">
        <v>45566</v>
      </c>
      <c r="D2216" s="56">
        <v>15.769</v>
      </c>
      <c r="E2216" s="49">
        <v>1623</v>
      </c>
      <c r="F2216" s="10">
        <f t="shared" si="390"/>
        <v>17.12265</v>
      </c>
      <c r="H2216" s="13">
        <v>44966</v>
      </c>
      <c r="I2216" s="29" t="s">
        <v>117</v>
      </c>
      <c r="J2216" s="17">
        <v>0.91084061485845902</v>
      </c>
      <c r="L2216" s="40" t="str">
        <f t="shared" si="391"/>
        <v>4497245566</v>
      </c>
      <c r="M2216" s="63">
        <f t="shared" si="392"/>
        <v>45566</v>
      </c>
      <c r="N2216" s="64">
        <f>VLOOKUP(B2216,Assumptions!$B$6:$D$2000,3,FALSE)</f>
        <v>0.69393999999999989</v>
      </c>
      <c r="O2216" s="65">
        <f t="shared" si="393"/>
        <v>20.29507363495177</v>
      </c>
      <c r="P2216" s="91">
        <f>Assumptions!$I$15</f>
        <v>0.941864596537063</v>
      </c>
      <c r="Q2216" s="39">
        <f t="shared" si="394"/>
        <v>19.077097220200635</v>
      </c>
    </row>
    <row r="2217" spans="2:19" x14ac:dyDescent="0.25">
      <c r="B2217" s="13">
        <v>44972</v>
      </c>
      <c r="C2217" s="16">
        <v>45597</v>
      </c>
      <c r="D2217" s="56">
        <v>16.812999999999999</v>
      </c>
      <c r="E2217" s="49">
        <v>1734</v>
      </c>
      <c r="F2217" s="10">
        <f t="shared" si="390"/>
        <v>18.293700000000001</v>
      </c>
      <c r="H2217" s="13">
        <v>44966</v>
      </c>
      <c r="I2217" s="29" t="s">
        <v>118</v>
      </c>
      <c r="J2217" s="17">
        <v>1.0371026949088211</v>
      </c>
      <c r="L2217" s="40" t="str">
        <f t="shared" si="391"/>
        <v>4497245597</v>
      </c>
      <c r="M2217" s="63">
        <f t="shared" si="392"/>
        <v>45597</v>
      </c>
      <c r="N2217" s="64">
        <f>VLOOKUP(B2217,Assumptions!$B$6:$D$2000,3,FALSE)</f>
        <v>0.69393999999999989</v>
      </c>
      <c r="O2217" s="65">
        <f t="shared" si="393"/>
        <v>21.548631237893577</v>
      </c>
      <c r="P2217" s="91">
        <f>Assumptions!$I$15</f>
        <v>0.941864596537063</v>
      </c>
      <c r="Q2217" s="39">
        <f t="shared" si="394"/>
        <v>20.257778746131386</v>
      </c>
    </row>
    <row r="2218" spans="2:19" x14ac:dyDescent="0.25">
      <c r="B2218" s="13">
        <v>44972</v>
      </c>
      <c r="C2218" s="16">
        <v>45627</v>
      </c>
      <c r="D2218" s="56">
        <v>17.928999999999998</v>
      </c>
      <c r="E2218" s="49">
        <v>1623</v>
      </c>
      <c r="F2218" s="10">
        <f t="shared" si="390"/>
        <v>17.12265</v>
      </c>
      <c r="H2218" s="13">
        <v>44966</v>
      </c>
      <c r="I2218" s="29" t="s">
        <v>119</v>
      </c>
      <c r="J2218" s="17">
        <v>1.1219994431142744</v>
      </c>
      <c r="L2218" s="40" t="str">
        <f t="shared" si="391"/>
        <v>4497245627</v>
      </c>
      <c r="M2218" s="63">
        <f t="shared" si="392"/>
        <v>45627</v>
      </c>
      <c r="N2218" s="64">
        <f>VLOOKUP(B2218,Assumptions!$B$6:$D$2000,3,FALSE)</f>
        <v>0.69393999999999989</v>
      </c>
      <c r="O2218" s="65">
        <f t="shared" si="393"/>
        <v>22.95703694131706</v>
      </c>
      <c r="P2218" s="91">
        <f>Assumptions!$I$15</f>
        <v>0.941864596537063</v>
      </c>
      <c r="Q2218" s="39">
        <f t="shared" si="394"/>
        <v>21.584306215746842</v>
      </c>
    </row>
    <row r="2219" spans="2:19" x14ac:dyDescent="0.25">
      <c r="B2219" s="13">
        <v>44972</v>
      </c>
      <c r="C2219" s="16">
        <v>45658</v>
      </c>
      <c r="D2219" s="56">
        <v>17.940000000000001</v>
      </c>
      <c r="E2219" s="49">
        <v>453</v>
      </c>
      <c r="F2219" s="10">
        <f t="shared" si="390"/>
        <v>4.7791499999999996</v>
      </c>
      <c r="H2219" s="13">
        <v>44966</v>
      </c>
      <c r="I2219" s="29" t="s">
        <v>120</v>
      </c>
      <c r="J2219" s="17">
        <v>0.96041847723825247</v>
      </c>
      <c r="L2219" s="40" t="str">
        <f t="shared" si="391"/>
        <v>4497245658</v>
      </c>
      <c r="M2219" s="63">
        <f t="shared" si="392"/>
        <v>45658</v>
      </c>
      <c r="N2219" s="64">
        <f>VLOOKUP(B2219,Assumptions!$B$6:$D$2000,3,FALSE)</f>
        <v>0.69393999999999989</v>
      </c>
      <c r="O2219" s="65">
        <f t="shared" si="393"/>
        <v>23.192768926662946</v>
      </c>
      <c r="P2219" s="91">
        <f>Assumptions!$I$15</f>
        <v>0.941864596537063</v>
      </c>
      <c r="Q2219" s="39">
        <f t="shared" si="394"/>
        <v>21.806333827015528</v>
      </c>
    </row>
    <row r="2220" spans="2:19" x14ac:dyDescent="0.25">
      <c r="B2220" s="13">
        <v>44972</v>
      </c>
      <c r="C2220" s="16">
        <v>45689</v>
      </c>
      <c r="D2220" s="56">
        <v>17.193999999999999</v>
      </c>
      <c r="E2220" s="49">
        <v>453</v>
      </c>
      <c r="F2220" s="10">
        <f t="shared" si="390"/>
        <v>4.7791499999999996</v>
      </c>
      <c r="H2220" s="13">
        <v>44966</v>
      </c>
      <c r="I2220" s="29" t="s">
        <v>121</v>
      </c>
      <c r="J2220" s="17">
        <v>0.7418885471920057</v>
      </c>
      <c r="L2220" s="40" t="str">
        <f t="shared" si="391"/>
        <v>4497245689</v>
      </c>
      <c r="M2220" s="63">
        <f t="shared" si="392"/>
        <v>45689</v>
      </c>
      <c r="N2220" s="64">
        <f>VLOOKUP(B2220,Assumptions!$B$6:$D$2000,3,FALSE)</f>
        <v>0.69393999999999989</v>
      </c>
      <c r="O2220" s="65">
        <f t="shared" si="393"/>
        <v>22.472286420555907</v>
      </c>
      <c r="P2220" s="91">
        <f>Assumptions!$I$15</f>
        <v>0.941864596537063</v>
      </c>
      <c r="Q2220" s="39">
        <f t="shared" si="394"/>
        <v>21.127736862089009</v>
      </c>
    </row>
    <row r="2221" spans="2:19" ht="14.4" x14ac:dyDescent="0.3">
      <c r="B2221" s="13">
        <v>44985</v>
      </c>
      <c r="C2221" s="16">
        <v>45017</v>
      </c>
      <c r="D2221" s="56">
        <v>14.336</v>
      </c>
      <c r="E2221" s="49">
        <v>4571</v>
      </c>
      <c r="F2221" s="10">
        <f t="shared" ref="F2221:F2222" si="395">E2221*10000*mmbtu_gj/1000000</f>
        <v>48.224049999999998</v>
      </c>
      <c r="H2221" s="13">
        <v>44980</v>
      </c>
      <c r="I2221" s="29" t="s">
        <v>75</v>
      </c>
      <c r="J2221" s="17">
        <v>0.74073209010491037</v>
      </c>
      <c r="L2221" s="40" t="str">
        <f t="shared" si="391"/>
        <v>4498545017</v>
      </c>
      <c r="M2221" s="63">
        <f t="shared" ref="M2221:M2244" si="396">IF(C2221="",NA(),C2221)</f>
        <v>45017</v>
      </c>
      <c r="N2221" s="64">
        <f>VLOOKUP(B2221,Assumptions!$B$6:$D$2000,3,FALSE)</f>
        <v>0.67848000000000008</v>
      </c>
      <c r="O2221" s="65">
        <f t="shared" ref="O2221:O2244" si="397">(D2221-J2221)/N2221/mmbtu_gj</f>
        <v>18.993205204573663</v>
      </c>
      <c r="P2221" s="91">
        <f>Assumptions!$I$15</f>
        <v>0.941864596537063</v>
      </c>
      <c r="Q2221" s="39">
        <f t="shared" ref="Q2221:Q2244" si="398">(O2221-opex_2020)*P2221-transport_2020</f>
        <v>17.850913436278219</v>
      </c>
      <c r="R2221"/>
      <c r="S2221"/>
    </row>
    <row r="2222" spans="2:19" ht="14.4" x14ac:dyDescent="0.3">
      <c r="B2222" s="13">
        <v>44985</v>
      </c>
      <c r="C2222" s="16">
        <v>45047</v>
      </c>
      <c r="D2222" s="56">
        <v>14.004</v>
      </c>
      <c r="E2222" s="49">
        <v>4672</v>
      </c>
      <c r="F2222" s="10">
        <f t="shared" si="395"/>
        <v>49.2896</v>
      </c>
      <c r="H2222" s="13">
        <v>44980</v>
      </c>
      <c r="I2222" s="29" t="s">
        <v>76</v>
      </c>
      <c r="J2222" s="17">
        <v>0.7358787803949518</v>
      </c>
      <c r="L2222" s="40" t="str">
        <f t="shared" si="391"/>
        <v>4498545047</v>
      </c>
      <c r="M2222" s="63">
        <f t="shared" si="396"/>
        <v>45047</v>
      </c>
      <c r="N2222" s="64">
        <f>VLOOKUP(B2222,Assumptions!$B$6:$D$2000,3,FALSE)</f>
        <v>0.67848000000000008</v>
      </c>
      <c r="O2222" s="65">
        <f t="shared" si="397"/>
        <v>18.53616645683751</v>
      </c>
      <c r="P2222" s="91">
        <f>Assumptions!$I$15</f>
        <v>0.941864596537063</v>
      </c>
      <c r="Q2222" s="39">
        <f t="shared" si="398"/>
        <v>17.420444820539903</v>
      </c>
      <c r="R2222"/>
      <c r="S2222"/>
    </row>
    <row r="2223" spans="2:19" ht="14.4" x14ac:dyDescent="0.3">
      <c r="B2223" s="13">
        <v>44985</v>
      </c>
      <c r="C2223" s="16">
        <v>45078</v>
      </c>
      <c r="D2223" s="56">
        <v>14.4</v>
      </c>
      <c r="E2223" s="49">
        <v>3874</v>
      </c>
      <c r="F2223" s="10">
        <f t="shared" ref="F2223:F2244" si="399">E2223*10000*mmbtu_gj/1000000</f>
        <v>40.870699999999999</v>
      </c>
      <c r="H2223" s="13">
        <v>44980</v>
      </c>
      <c r="I2223" s="29" t="s">
        <v>77</v>
      </c>
      <c r="J2223" s="17">
        <v>0.73310131804689582</v>
      </c>
      <c r="L2223" s="40" t="str">
        <f t="shared" si="391"/>
        <v>4498545078</v>
      </c>
      <c r="M2223" s="63">
        <f t="shared" si="396"/>
        <v>45078</v>
      </c>
      <c r="N2223" s="64">
        <f>VLOOKUP(B2223,Assumptions!$B$6:$D$2000,3,FALSE)</f>
        <v>0.67848000000000008</v>
      </c>
      <c r="O2223" s="65">
        <f t="shared" si="397"/>
        <v>19.093276638375247</v>
      </c>
      <c r="P2223" s="91">
        <f>Assumptions!$I$15</f>
        <v>0.941864596537063</v>
      </c>
      <c r="Q2223" s="39">
        <f t="shared" si="398"/>
        <v>17.945167176900632</v>
      </c>
      <c r="R2223"/>
      <c r="S2223"/>
    </row>
    <row r="2224" spans="2:19" ht="14.4" x14ac:dyDescent="0.3">
      <c r="B2224" s="13">
        <v>44985</v>
      </c>
      <c r="C2224" s="16">
        <v>45108</v>
      </c>
      <c r="D2224" s="56">
        <v>14.6</v>
      </c>
      <c r="E2224" s="49">
        <v>5463</v>
      </c>
      <c r="F2224" s="10">
        <f t="shared" si="399"/>
        <v>57.634650000000001</v>
      </c>
      <c r="H2224" s="13">
        <v>44980</v>
      </c>
      <c r="I2224" s="29" t="s">
        <v>78</v>
      </c>
      <c r="J2224" s="17">
        <v>0.73168364145044329</v>
      </c>
      <c r="L2224" s="40" t="str">
        <f t="shared" si="391"/>
        <v>4498545108</v>
      </c>
      <c r="M2224" s="63">
        <f t="shared" si="396"/>
        <v>45108</v>
      </c>
      <c r="N2224" s="64">
        <f>VLOOKUP(B2224,Assumptions!$B$6:$D$2000,3,FALSE)</f>
        <v>0.67848000000000008</v>
      </c>
      <c r="O2224" s="65">
        <f t="shared" si="397"/>
        <v>19.374666257820738</v>
      </c>
      <c r="P2224" s="91">
        <f>Assumptions!$I$15</f>
        <v>0.941864596537063</v>
      </c>
      <c r="Q2224" s="39">
        <f t="shared" si="398"/>
        <v>18.210198097289378</v>
      </c>
      <c r="R2224"/>
      <c r="S2224"/>
    </row>
    <row r="2225" spans="2:19" ht="14.4" x14ac:dyDescent="0.3">
      <c r="B2225" s="13">
        <v>44985</v>
      </c>
      <c r="C2225" s="16">
        <v>45139</v>
      </c>
      <c r="D2225" s="56">
        <v>15.002000000000001</v>
      </c>
      <c r="E2225" s="49">
        <v>4410</v>
      </c>
      <c r="F2225" s="10">
        <f t="shared" si="399"/>
        <v>46.525500000000001</v>
      </c>
      <c r="H2225" s="13">
        <v>44980</v>
      </c>
      <c r="I2225" s="29" t="s">
        <v>79</v>
      </c>
      <c r="J2225" s="17">
        <v>0.85149918475987063</v>
      </c>
      <c r="L2225" s="40" t="str">
        <f t="shared" si="391"/>
        <v>4498545139</v>
      </c>
      <c r="M2225" s="63">
        <f t="shared" si="396"/>
        <v>45139</v>
      </c>
      <c r="N2225" s="64">
        <f>VLOOKUP(B2225,Assumptions!$B$6:$D$2000,3,FALSE)</f>
        <v>0.67848000000000008</v>
      </c>
      <c r="O2225" s="65">
        <f t="shared" si="397"/>
        <v>19.768890728201665</v>
      </c>
      <c r="P2225" s="91">
        <f>Assumptions!$I$15</f>
        <v>0.941864596537063</v>
      </c>
      <c r="Q2225" s="39">
        <f t="shared" si="398"/>
        <v>18.581504169029746</v>
      </c>
      <c r="R2225"/>
      <c r="S2225"/>
    </row>
    <row r="2226" spans="2:19" ht="14.4" x14ac:dyDescent="0.3">
      <c r="B2226" s="13">
        <v>44985</v>
      </c>
      <c r="C2226" s="16">
        <v>45170</v>
      </c>
      <c r="D2226" s="56">
        <v>15.388</v>
      </c>
      <c r="E2226" s="49">
        <v>4367</v>
      </c>
      <c r="F2226" s="10">
        <f t="shared" si="399"/>
        <v>46.071849999999998</v>
      </c>
      <c r="H2226" s="13">
        <v>44980</v>
      </c>
      <c r="I2226" s="29" t="s">
        <v>80</v>
      </c>
      <c r="J2226" s="17">
        <v>1.0062349789224123</v>
      </c>
      <c r="L2226" s="40" t="str">
        <f t="shared" si="391"/>
        <v>4498545170</v>
      </c>
      <c r="M2226" s="63">
        <f t="shared" si="396"/>
        <v>45170</v>
      </c>
      <c r="N2226" s="64">
        <f>VLOOKUP(B2226,Assumptions!$B$6:$D$2000,3,FALSE)</f>
        <v>0.67848000000000008</v>
      </c>
      <c r="O2226" s="65">
        <f t="shared" si="397"/>
        <v>20.091977301195683</v>
      </c>
      <c r="P2226" s="91">
        <f>Assumptions!$I$15</f>
        <v>0.941864596537063</v>
      </c>
      <c r="Q2226" s="39">
        <f t="shared" si="398"/>
        <v>18.885807973749301</v>
      </c>
      <c r="R2226"/>
      <c r="S2226"/>
    </row>
    <row r="2227" spans="2:19" ht="14.4" x14ac:dyDescent="0.3">
      <c r="B2227" s="13">
        <v>44985</v>
      </c>
      <c r="C2227" s="16">
        <v>45200</v>
      </c>
      <c r="D2227" s="56">
        <v>15.638</v>
      </c>
      <c r="E2227" s="49">
        <v>3144</v>
      </c>
      <c r="F2227" s="10">
        <f t="shared" si="399"/>
        <v>33.169199999999996</v>
      </c>
      <c r="H2227" s="13">
        <v>44980</v>
      </c>
      <c r="I2227" s="29" t="s">
        <v>81</v>
      </c>
      <c r="J2227" s="17">
        <v>1.4624248495070213</v>
      </c>
      <c r="L2227" s="40" t="str">
        <f t="shared" si="391"/>
        <v>4498545200</v>
      </c>
      <c r="M2227" s="63">
        <f t="shared" si="396"/>
        <v>45200</v>
      </c>
      <c r="N2227" s="64">
        <f>VLOOKUP(B2227,Assumptions!$B$6:$D$2000,3,FALSE)</f>
        <v>0.67848000000000008</v>
      </c>
      <c r="O2227" s="65">
        <f t="shared" si="397"/>
        <v>19.803920710544197</v>
      </c>
      <c r="P2227" s="91">
        <f>Assumptions!$I$15</f>
        <v>0.941864596537063</v>
      </c>
      <c r="Q2227" s="39">
        <f t="shared" si="398"/>
        <v>18.614497669215496</v>
      </c>
      <c r="R2227"/>
      <c r="S2227"/>
    </row>
    <row r="2228" spans="2:19" ht="14.4" x14ac:dyDescent="0.3">
      <c r="B2228" s="13">
        <v>44985</v>
      </c>
      <c r="C2228" s="16">
        <v>45231</v>
      </c>
      <c r="D2228" s="56">
        <v>17.202000000000002</v>
      </c>
      <c r="E2228" s="49">
        <v>3847</v>
      </c>
      <c r="F2228" s="10">
        <f t="shared" si="399"/>
        <v>40.585850000000001</v>
      </c>
      <c r="H2228" s="13">
        <v>44980</v>
      </c>
      <c r="I2228" s="29" t="s">
        <v>82</v>
      </c>
      <c r="J2228" s="17">
        <v>1.6344139241400941</v>
      </c>
      <c r="L2228" s="40" t="str">
        <f t="shared" si="391"/>
        <v>4498545231</v>
      </c>
      <c r="M2228" s="63">
        <f t="shared" si="396"/>
        <v>45231</v>
      </c>
      <c r="N2228" s="64">
        <f>VLOOKUP(B2228,Assumptions!$B$6:$D$2000,3,FALSE)</f>
        <v>0.67848000000000008</v>
      </c>
      <c r="O2228" s="65">
        <f t="shared" si="397"/>
        <v>21.748623038422526</v>
      </c>
      <c r="P2228" s="91">
        <f>Assumptions!$I$15</f>
        <v>0.941864596537063</v>
      </c>
      <c r="Q2228" s="39">
        <f t="shared" si="398"/>
        <v>20.446143942647307</v>
      </c>
      <c r="R2228"/>
      <c r="S2228"/>
    </row>
    <row r="2229" spans="2:19" ht="14.4" x14ac:dyDescent="0.3">
      <c r="B2229" s="13">
        <v>44985</v>
      </c>
      <c r="C2229" s="16">
        <v>45261</v>
      </c>
      <c r="D2229" s="56">
        <v>18.106999999999999</v>
      </c>
      <c r="E2229" s="49">
        <v>3074</v>
      </c>
      <c r="F2229" s="10">
        <f t="shared" si="399"/>
        <v>32.430699999999995</v>
      </c>
      <c r="H2229" s="13">
        <v>44980</v>
      </c>
      <c r="I2229" s="29" t="s">
        <v>83</v>
      </c>
      <c r="J2229" s="17">
        <v>1.4047708018164802</v>
      </c>
      <c r="L2229" s="40" t="str">
        <f t="shared" si="391"/>
        <v>4498545261</v>
      </c>
      <c r="M2229" s="63">
        <f t="shared" si="396"/>
        <v>45261</v>
      </c>
      <c r="N2229" s="64">
        <f>VLOOKUP(B2229,Assumptions!$B$6:$D$2000,3,FALSE)</f>
        <v>0.67848000000000008</v>
      </c>
      <c r="O2229" s="65">
        <f t="shared" si="397"/>
        <v>23.333770885385174</v>
      </c>
      <c r="P2229" s="91">
        <f>Assumptions!$I$15</f>
        <v>0.941864596537063</v>
      </c>
      <c r="Q2229" s="39">
        <f t="shared" si="398"/>
        <v>21.939138579978373</v>
      </c>
      <c r="R2229"/>
      <c r="S2229"/>
    </row>
    <row r="2230" spans="2:19" ht="14.4" x14ac:dyDescent="0.3">
      <c r="B2230" s="13">
        <v>44985</v>
      </c>
      <c r="C2230" s="16">
        <v>45292</v>
      </c>
      <c r="D2230" s="56">
        <v>18.393999999999998</v>
      </c>
      <c r="E2230" s="49">
        <v>3988</v>
      </c>
      <c r="F2230" s="10">
        <f t="shared" si="399"/>
        <v>42.073399999999999</v>
      </c>
      <c r="H2230" s="13">
        <v>44980</v>
      </c>
      <c r="I2230" s="29" t="s">
        <v>85</v>
      </c>
      <c r="J2230" s="17">
        <v>1.0198654916034751</v>
      </c>
      <c r="L2230" s="40" t="str">
        <f t="shared" si="391"/>
        <v>4498545292</v>
      </c>
      <c r="M2230" s="63">
        <f t="shared" si="396"/>
        <v>45292</v>
      </c>
      <c r="N2230" s="64">
        <f>VLOOKUP(B2230,Assumptions!$B$6:$D$2000,3,FALSE)</f>
        <v>0.67848000000000008</v>
      </c>
      <c r="O2230" s="65">
        <f t="shared" si="397"/>
        <v>24.272453044464211</v>
      </c>
      <c r="P2230" s="91">
        <f>Assumptions!$I$15</f>
        <v>0.941864596537063</v>
      </c>
      <c r="Q2230" s="39">
        <f t="shared" si="398"/>
        <v>22.823250073015892</v>
      </c>
      <c r="R2230"/>
      <c r="S2230"/>
    </row>
    <row r="2231" spans="2:19" ht="14.4" x14ac:dyDescent="0.3">
      <c r="B2231" s="13">
        <v>44985</v>
      </c>
      <c r="C2231" s="16">
        <v>45323</v>
      </c>
      <c r="D2231" s="56">
        <v>18.23</v>
      </c>
      <c r="E2231" s="49">
        <v>3138</v>
      </c>
      <c r="F2231" s="10">
        <f t="shared" si="399"/>
        <v>33.105899999999998</v>
      </c>
      <c r="H2231" s="13">
        <v>44980</v>
      </c>
      <c r="I2231" s="29" t="s">
        <v>86</v>
      </c>
      <c r="J2231" s="17">
        <v>0.75850372513659092</v>
      </c>
      <c r="L2231" s="40" t="str">
        <f t="shared" si="391"/>
        <v>4498545323</v>
      </c>
      <c r="M2231" s="63">
        <f t="shared" si="396"/>
        <v>45323</v>
      </c>
      <c r="N2231" s="64">
        <f>VLOOKUP(B2231,Assumptions!$B$6:$D$2000,3,FALSE)</f>
        <v>0.67848000000000008</v>
      </c>
      <c r="O2231" s="65">
        <f t="shared" si="397"/>
        <v>24.408471843199276</v>
      </c>
      <c r="P2231" s="91">
        <f>Assumptions!$I$15</f>
        <v>0.941864596537063</v>
      </c>
      <c r="Q2231" s="39">
        <f t="shared" si="398"/>
        <v>22.951361364007948</v>
      </c>
      <c r="R2231"/>
      <c r="S2231"/>
    </row>
    <row r="2232" spans="2:19" ht="14.4" x14ac:dyDescent="0.3">
      <c r="B2232" s="13">
        <v>44985</v>
      </c>
      <c r="C2232" s="16">
        <v>45352</v>
      </c>
      <c r="D2232" s="56">
        <v>15.009</v>
      </c>
      <c r="E2232" s="49">
        <v>2326</v>
      </c>
      <c r="F2232" s="10">
        <f t="shared" si="399"/>
        <v>24.539300000000001</v>
      </c>
      <c r="H2232" s="13">
        <v>44980</v>
      </c>
      <c r="I2232" s="29" t="s">
        <v>87</v>
      </c>
      <c r="J2232" s="17">
        <v>0.71196389611412148</v>
      </c>
      <c r="L2232" s="40" t="str">
        <f t="shared" si="391"/>
        <v>4498545352</v>
      </c>
      <c r="M2232" s="63">
        <f t="shared" si="396"/>
        <v>45352</v>
      </c>
      <c r="N2232" s="64">
        <f>VLOOKUP(B2232,Assumptions!$B$6:$D$2000,3,FALSE)</f>
        <v>0.67848000000000008</v>
      </c>
      <c r="O2232" s="65">
        <f t="shared" si="397"/>
        <v>19.973607165230057</v>
      </c>
      <c r="P2232" s="91">
        <f>Assumptions!$I$15</f>
        <v>0.941864596537063</v>
      </c>
      <c r="Q2232" s="39">
        <f t="shared" si="398"/>
        <v>18.774319333395997</v>
      </c>
      <c r="R2232"/>
      <c r="S2232"/>
    </row>
    <row r="2233" spans="2:19" ht="14.4" x14ac:dyDescent="0.3">
      <c r="B2233" s="13">
        <v>44985</v>
      </c>
      <c r="C2233" s="16">
        <v>45383</v>
      </c>
      <c r="D2233" s="56">
        <v>14.788</v>
      </c>
      <c r="E2233" s="49">
        <v>2069</v>
      </c>
      <c r="F2233" s="10">
        <f t="shared" si="399"/>
        <v>21.827950000000001</v>
      </c>
      <c r="H2233" s="13">
        <v>44980</v>
      </c>
      <c r="I2233" s="29" t="s">
        <v>89</v>
      </c>
      <c r="J2233" s="17">
        <v>0.61796311973330942</v>
      </c>
      <c r="L2233" s="40" t="str">
        <f t="shared" si="391"/>
        <v>4498545383</v>
      </c>
      <c r="M2233" s="63">
        <f t="shared" si="396"/>
        <v>45383</v>
      </c>
      <c r="N2233" s="64">
        <f>VLOOKUP(B2233,Assumptions!$B$6:$D$2000,3,FALSE)</f>
        <v>0.67848000000000008</v>
      </c>
      <c r="O2233" s="65">
        <f t="shared" si="397"/>
        <v>19.7961834961264</v>
      </c>
      <c r="P2233" s="91">
        <f>Assumptions!$I$15</f>
        <v>0.941864596537063</v>
      </c>
      <c r="Q2233" s="39">
        <f t="shared" si="398"/>
        <v>18.607210260879558</v>
      </c>
      <c r="R2233"/>
      <c r="S2233"/>
    </row>
    <row r="2234" spans="2:19" ht="14.4" x14ac:dyDescent="0.3">
      <c r="B2234" s="13">
        <v>44985</v>
      </c>
      <c r="C2234" s="16">
        <v>45413</v>
      </c>
      <c r="D2234" s="56">
        <v>14.831</v>
      </c>
      <c r="E2234" s="49">
        <v>2204</v>
      </c>
      <c r="F2234" s="10">
        <f t="shared" si="399"/>
        <v>23.252199999999998</v>
      </c>
      <c r="H2234" s="13">
        <v>44980</v>
      </c>
      <c r="I2234" s="29" t="s">
        <v>90</v>
      </c>
      <c r="J2234" s="17">
        <v>0.56766857127029191</v>
      </c>
      <c r="L2234" s="40" t="str">
        <f t="shared" si="391"/>
        <v>4498545413</v>
      </c>
      <c r="M2234" s="63">
        <f t="shared" si="396"/>
        <v>45413</v>
      </c>
      <c r="N2234" s="64">
        <f>VLOOKUP(B2234,Assumptions!$B$6:$D$2000,3,FALSE)</f>
        <v>0.67848000000000008</v>
      </c>
      <c r="O2234" s="65">
        <f t="shared" si="397"/>
        <v>19.926520207044497</v>
      </c>
      <c r="P2234" s="91">
        <f>Assumptions!$I$15</f>
        <v>0.941864596537063</v>
      </c>
      <c r="Q2234" s="39">
        <f t="shared" si="398"/>
        <v>18.729969794522397</v>
      </c>
      <c r="R2234"/>
      <c r="S2234"/>
    </row>
    <row r="2235" spans="2:19" ht="14.4" x14ac:dyDescent="0.3">
      <c r="B2235" s="13">
        <v>44985</v>
      </c>
      <c r="C2235" s="16">
        <v>45444</v>
      </c>
      <c r="D2235" s="56">
        <v>14.808999999999999</v>
      </c>
      <c r="E2235" s="49">
        <v>2171</v>
      </c>
      <c r="F2235" s="10">
        <f t="shared" si="399"/>
        <v>22.904050000000002</v>
      </c>
      <c r="H2235" s="13">
        <v>44980</v>
      </c>
      <c r="I2235" s="29" t="s">
        <v>91</v>
      </c>
      <c r="J2235" s="17">
        <v>0.58536382440813173</v>
      </c>
      <c r="L2235" s="40" t="str">
        <f t="shared" si="391"/>
        <v>4498545444</v>
      </c>
      <c r="M2235" s="63">
        <f t="shared" si="396"/>
        <v>45444</v>
      </c>
      <c r="N2235" s="64">
        <f>VLOOKUP(B2235,Assumptions!$B$6:$D$2000,3,FALSE)</f>
        <v>0.67848000000000008</v>
      </c>
      <c r="O2235" s="65">
        <f t="shared" si="397"/>
        <v>19.871064140015047</v>
      </c>
      <c r="P2235" s="91">
        <f>Assumptions!$I$15</f>
        <v>0.941864596537063</v>
      </c>
      <c r="Q2235" s="39">
        <f t="shared" si="398"/>
        <v>18.677737688324171</v>
      </c>
      <c r="R2235"/>
      <c r="S2235"/>
    </row>
    <row r="2236" spans="2:19" ht="14.4" x14ac:dyDescent="0.3">
      <c r="B2236" s="13">
        <v>44985</v>
      </c>
      <c r="C2236" s="16">
        <v>45474</v>
      </c>
      <c r="D2236" s="56">
        <v>15.012</v>
      </c>
      <c r="E2236" s="49">
        <v>2190</v>
      </c>
      <c r="F2236" s="10">
        <f t="shared" si="399"/>
        <v>23.104500000000002</v>
      </c>
      <c r="H2236" s="13">
        <v>44980</v>
      </c>
      <c r="I2236" s="29" t="s">
        <v>113</v>
      </c>
      <c r="J2236" s="17">
        <v>0.59850255725374713</v>
      </c>
      <c r="L2236" s="40" t="str">
        <f t="shared" si="391"/>
        <v>4498545474</v>
      </c>
      <c r="M2236" s="63">
        <f t="shared" si="396"/>
        <v>45474</v>
      </c>
      <c r="N2236" s="64">
        <f>VLOOKUP(B2236,Assumptions!$B$6:$D$2000,3,FALSE)</f>
        <v>0.67848000000000008</v>
      </c>
      <c r="O2236" s="65">
        <f t="shared" si="397"/>
        <v>20.136308931906129</v>
      </c>
      <c r="P2236" s="91">
        <f>Assumptions!$I$15</f>
        <v>0.941864596537063</v>
      </c>
      <c r="Q2236" s="39">
        <f t="shared" si="398"/>
        <v>18.927562367222222</v>
      </c>
      <c r="R2236"/>
      <c r="S2236"/>
    </row>
    <row r="2237" spans="2:19" ht="14.4" x14ac:dyDescent="0.3">
      <c r="B2237" s="13">
        <v>44985</v>
      </c>
      <c r="C2237" s="16">
        <v>45505</v>
      </c>
      <c r="D2237" s="56">
        <v>15.135</v>
      </c>
      <c r="E2237" s="49">
        <v>2089</v>
      </c>
      <c r="F2237" s="10">
        <f t="shared" si="399"/>
        <v>22.03895</v>
      </c>
      <c r="H2237" s="13">
        <v>44980</v>
      </c>
      <c r="I2237" s="29" t="s">
        <v>114</v>
      </c>
      <c r="J2237" s="17">
        <v>0.65940007202824724</v>
      </c>
      <c r="L2237" s="40" t="str">
        <f t="shared" ref="L2237:L2291" si="400">B2237&amp;M2237</f>
        <v>4498545505</v>
      </c>
      <c r="M2237" s="63">
        <f t="shared" si="396"/>
        <v>45505</v>
      </c>
      <c r="N2237" s="64">
        <f>VLOOKUP(B2237,Assumptions!$B$6:$D$2000,3,FALSE)</f>
        <v>0.67848000000000008</v>
      </c>
      <c r="O2237" s="65">
        <f t="shared" si="397"/>
        <v>20.223068917323072</v>
      </c>
      <c r="P2237" s="91">
        <f>Assumptions!$I$15</f>
        <v>0.941864596537063</v>
      </c>
      <c r="Q2237" s="39">
        <f t="shared" si="398"/>
        <v>19.009278525882515</v>
      </c>
      <c r="R2237"/>
      <c r="S2237"/>
    </row>
    <row r="2238" spans="2:19" ht="14.4" x14ac:dyDescent="0.3">
      <c r="B2238" s="13">
        <v>44985</v>
      </c>
      <c r="C2238" s="16">
        <v>45536</v>
      </c>
      <c r="D2238" s="56">
        <v>15.106999999999999</v>
      </c>
      <c r="E2238" s="49">
        <v>2190</v>
      </c>
      <c r="F2238" s="10">
        <f t="shared" si="399"/>
        <v>23.104500000000002</v>
      </c>
      <c r="H2238" s="13">
        <v>44980</v>
      </c>
      <c r="I2238" s="29" t="s">
        <v>115</v>
      </c>
      <c r="J2238" s="17">
        <v>0.73457372010380784</v>
      </c>
      <c r="L2238" s="40" t="str">
        <f t="shared" si="400"/>
        <v>4498545536</v>
      </c>
      <c r="M2238" s="63">
        <f t="shared" si="396"/>
        <v>45536</v>
      </c>
      <c r="N2238" s="64">
        <f>VLOOKUP(B2238,Assumptions!$B$6:$D$2000,3,FALSE)</f>
        <v>0.67848000000000008</v>
      </c>
      <c r="O2238" s="65">
        <f t="shared" si="397"/>
        <v>20.07893065667303</v>
      </c>
      <c r="P2238" s="91">
        <f>Assumptions!$I$15</f>
        <v>0.941864596537063</v>
      </c>
      <c r="Q2238" s="39">
        <f t="shared" si="398"/>
        <v>18.87351980116981</v>
      </c>
      <c r="R2238"/>
      <c r="S2238"/>
    </row>
    <row r="2239" spans="2:19" ht="14.4" x14ac:dyDescent="0.3">
      <c r="B2239" s="13">
        <v>44985</v>
      </c>
      <c r="C2239" s="16">
        <v>45566</v>
      </c>
      <c r="D2239" s="56">
        <v>14.938000000000001</v>
      </c>
      <c r="E2239" s="49">
        <v>1600</v>
      </c>
      <c r="F2239" s="10">
        <f t="shared" si="399"/>
        <v>16.88</v>
      </c>
      <c r="H2239" s="13">
        <v>44980</v>
      </c>
      <c r="I2239" s="29" t="s">
        <v>117</v>
      </c>
      <c r="J2239" s="17">
        <v>0.89075056683829856</v>
      </c>
      <c r="L2239" s="40" t="str">
        <f t="shared" si="400"/>
        <v>4498545566</v>
      </c>
      <c r="M2239" s="63">
        <f t="shared" si="396"/>
        <v>45566</v>
      </c>
      <c r="N2239" s="64">
        <f>VLOOKUP(B2239,Assumptions!$B$6:$D$2000,3,FALSE)</f>
        <v>0.67848000000000008</v>
      </c>
      <c r="O2239" s="65">
        <f t="shared" si="397"/>
        <v>19.624643869627874</v>
      </c>
      <c r="P2239" s="91">
        <f>Assumptions!$I$15</f>
        <v>0.941864596537063</v>
      </c>
      <c r="Q2239" s="39">
        <f t="shared" si="398"/>
        <v>18.445643159777404</v>
      </c>
      <c r="R2239"/>
      <c r="S2239"/>
    </row>
    <row r="2240" spans="2:19" ht="14.4" x14ac:dyDescent="0.3">
      <c r="B2240" s="13">
        <v>44985</v>
      </c>
      <c r="C2240" s="16">
        <v>45597</v>
      </c>
      <c r="D2240" s="56">
        <v>16.175999999999998</v>
      </c>
      <c r="E2240" s="49">
        <v>1711</v>
      </c>
      <c r="F2240" s="10">
        <f t="shared" si="399"/>
        <v>18.05105</v>
      </c>
      <c r="H2240" s="13">
        <v>44980</v>
      </c>
      <c r="I2240" s="29" t="s">
        <v>118</v>
      </c>
      <c r="J2240" s="17">
        <v>1.0217447311848926</v>
      </c>
      <c r="L2240" s="40" t="str">
        <f t="shared" si="400"/>
        <v>4498545597</v>
      </c>
      <c r="M2240" s="63">
        <f t="shared" si="396"/>
        <v>45597</v>
      </c>
      <c r="N2240" s="64">
        <f>VLOOKUP(B2240,Assumptions!$B$6:$D$2000,3,FALSE)</f>
        <v>0.67848000000000008</v>
      </c>
      <c r="O2240" s="65">
        <f t="shared" si="397"/>
        <v>21.171181175003262</v>
      </c>
      <c r="P2240" s="91">
        <f>Assumptions!$I$15</f>
        <v>0.941864596537063</v>
      </c>
      <c r="Q2240" s="39">
        <f t="shared" si="398"/>
        <v>19.902271894934312</v>
      </c>
      <c r="R2240"/>
      <c r="S2240"/>
    </row>
    <row r="2241" spans="2:19" ht="14.4" x14ac:dyDescent="0.3">
      <c r="B2241" s="13">
        <v>44985</v>
      </c>
      <c r="C2241" s="16">
        <v>45627</v>
      </c>
      <c r="D2241" s="56">
        <v>16.922999999999998</v>
      </c>
      <c r="E2241" s="49">
        <v>1600</v>
      </c>
      <c r="F2241" s="10">
        <f t="shared" si="399"/>
        <v>16.88</v>
      </c>
      <c r="H2241" s="13">
        <v>44980</v>
      </c>
      <c r="I2241" s="29" t="s">
        <v>119</v>
      </c>
      <c r="J2241" s="17">
        <v>1.1002948261734531</v>
      </c>
      <c r="L2241" s="40" t="str">
        <f t="shared" si="400"/>
        <v>4498545627</v>
      </c>
      <c r="M2241" s="63">
        <f t="shared" si="396"/>
        <v>45627</v>
      </c>
      <c r="N2241" s="64">
        <f>VLOOKUP(B2241,Assumptions!$B$6:$D$2000,3,FALSE)</f>
        <v>0.67848000000000008</v>
      </c>
      <c r="O2241" s="65">
        <f t="shared" si="397"/>
        <v>22.105035976468372</v>
      </c>
      <c r="P2241" s="91">
        <f>Assumptions!$I$15</f>
        <v>0.941864596537063</v>
      </c>
      <c r="Q2241" s="39">
        <f t="shared" si="398"/>
        <v>20.781836670740446</v>
      </c>
      <c r="R2241"/>
      <c r="S2241"/>
    </row>
    <row r="2242" spans="2:19" ht="14.4" x14ac:dyDescent="0.3">
      <c r="B2242" s="13">
        <v>44985</v>
      </c>
      <c r="C2242" s="16">
        <v>45658</v>
      </c>
      <c r="D2242" s="56">
        <v>16.274000000000001</v>
      </c>
      <c r="E2242" s="49">
        <v>556</v>
      </c>
      <c r="F2242" s="10">
        <f t="shared" si="399"/>
        <v>5.8658000000000001</v>
      </c>
      <c r="H2242" s="13">
        <v>44980</v>
      </c>
      <c r="I2242" s="29" t="s">
        <v>120</v>
      </c>
      <c r="J2242" s="17">
        <v>0.93540903383445828</v>
      </c>
      <c r="L2242" s="40" t="str">
        <f t="shared" si="400"/>
        <v>4498545658</v>
      </c>
      <c r="M2242" s="63">
        <f t="shared" si="396"/>
        <v>45658</v>
      </c>
      <c r="N2242" s="64">
        <f>VLOOKUP(B2242,Assumptions!$B$6:$D$2000,3,FALSE)</f>
        <v>0.67848000000000008</v>
      </c>
      <c r="O2242" s="65">
        <f t="shared" si="397"/>
        <v>21.428706495541945</v>
      </c>
      <c r="P2242" s="91">
        <f>Assumptions!$I$15</f>
        <v>0.941864596537063</v>
      </c>
      <c r="Q2242" s="39">
        <f t="shared" si="398"/>
        <v>20.144825877061557</v>
      </c>
      <c r="R2242"/>
      <c r="S2242"/>
    </row>
    <row r="2243" spans="2:19" ht="14.4" x14ac:dyDescent="0.3">
      <c r="B2243" s="13">
        <v>44985</v>
      </c>
      <c r="C2243" s="16">
        <v>45689</v>
      </c>
      <c r="D2243" s="56">
        <v>15.821999999999999</v>
      </c>
      <c r="E2243" s="49">
        <v>556</v>
      </c>
      <c r="F2243" s="10">
        <f t="shared" si="399"/>
        <v>5.8658000000000001</v>
      </c>
      <c r="H2243" s="13">
        <v>44980</v>
      </c>
      <c r="I2243" s="29" t="s">
        <v>121</v>
      </c>
      <c r="J2243" s="17">
        <v>0.72149829197420901</v>
      </c>
      <c r="L2243" s="40" t="str">
        <f t="shared" si="400"/>
        <v>4498545689</v>
      </c>
      <c r="M2243" s="63">
        <f t="shared" si="396"/>
        <v>45689</v>
      </c>
      <c r="N2243" s="64">
        <f>VLOOKUP(B2243,Assumptions!$B$6:$D$2000,3,FALSE)</f>
        <v>0.67848000000000008</v>
      </c>
      <c r="O2243" s="65">
        <f t="shared" si="397"/>
        <v>21.096085015272205</v>
      </c>
      <c r="P2243" s="91">
        <f>Assumptions!$I$15</f>
        <v>0.941864596537063</v>
      </c>
      <c r="Q2243" s="39">
        <f t="shared" si="398"/>
        <v>19.831541480747735</v>
      </c>
      <c r="R2243"/>
      <c r="S2243"/>
    </row>
    <row r="2244" spans="2:19" ht="14.4" x14ac:dyDescent="0.3">
      <c r="B2244" s="13">
        <v>44985</v>
      </c>
      <c r="C2244" s="16">
        <v>45717</v>
      </c>
      <c r="D2244" s="56">
        <v>14.425000000000001</v>
      </c>
      <c r="E2244" s="49">
        <v>556</v>
      </c>
      <c r="F2244" s="10">
        <f t="shared" si="399"/>
        <v>5.8658000000000001</v>
      </c>
      <c r="H2244" s="13">
        <v>44980</v>
      </c>
      <c r="I2244" s="29" t="s">
        <v>122</v>
      </c>
      <c r="J2244" s="17">
        <v>0.68915990650059977</v>
      </c>
      <c r="L2244" s="40" t="str">
        <f t="shared" si="400"/>
        <v>4498545717</v>
      </c>
      <c r="M2244" s="63">
        <f t="shared" si="396"/>
        <v>45717</v>
      </c>
      <c r="N2244" s="64">
        <f>VLOOKUP(B2244,Assumptions!$B$6:$D$2000,3,FALSE)</f>
        <v>0.67848000000000008</v>
      </c>
      <c r="O2244" s="65">
        <f t="shared" si="397"/>
        <v>19.189590913700322</v>
      </c>
      <c r="P2244" s="91">
        <f>Assumptions!$I$15</f>
        <v>0.941864596537063</v>
      </c>
      <c r="Q2244" s="39">
        <f t="shared" si="398"/>
        <v>18.035882182970443</v>
      </c>
      <c r="R2244"/>
      <c r="S2244"/>
    </row>
    <row r="2245" spans="2:19" x14ac:dyDescent="0.25">
      <c r="B2245" s="13">
        <v>44999</v>
      </c>
      <c r="C2245" s="16">
        <v>45017</v>
      </c>
      <c r="D2245" s="56">
        <v>14.157999999999999</v>
      </c>
      <c r="E2245" s="49">
        <v>4571</v>
      </c>
      <c r="F2245" s="10">
        <f t="shared" ref="F2245" si="401">E2245*10000*mmbtu_gj/1000000</f>
        <v>48.224049999999998</v>
      </c>
      <c r="H2245" s="13">
        <v>44994</v>
      </c>
      <c r="I2245" s="29" t="s">
        <v>75</v>
      </c>
      <c r="J2245" s="17">
        <v>0.74362482093950633</v>
      </c>
      <c r="L2245" s="40" t="str">
        <f t="shared" si="400"/>
        <v>4499945017</v>
      </c>
      <c r="M2245" s="63">
        <f t="shared" ref="M2245" si="402">IF(C2245="",NA(),C2245)</f>
        <v>45017</v>
      </c>
      <c r="N2245" s="64">
        <f>VLOOKUP(B2245,Assumptions!$B$6:$D$2000,3,FALSE)</f>
        <v>0.66227999999999998</v>
      </c>
      <c r="O2245" s="65">
        <f t="shared" ref="O2245" si="403">(D2245-J2245)/N2245/mmbtu_gj</f>
        <v>19.198900107342084</v>
      </c>
      <c r="P2245" s="91">
        <f>Assumptions!$I$15</f>
        <v>0.941864596537063</v>
      </c>
      <c r="Q2245" s="39">
        <f>(O2245-opex_2020)*P2245-transport_2020</f>
        <v>18.044650182883927</v>
      </c>
    </row>
    <row r="2246" spans="2:19" x14ac:dyDescent="0.25">
      <c r="B2246" s="13">
        <v>44999</v>
      </c>
      <c r="C2246" s="16">
        <v>45047</v>
      </c>
      <c r="D2246" s="56">
        <v>13.909000000000001</v>
      </c>
      <c r="E2246" s="49">
        <v>4885</v>
      </c>
      <c r="F2246" s="10">
        <f t="shared" ref="F2246:F2268" si="404">E2246*10000*mmbtu_gj/1000000</f>
        <v>51.536749999999998</v>
      </c>
      <c r="H2246" s="13">
        <v>44994</v>
      </c>
      <c r="I2246" s="29" t="s">
        <v>76</v>
      </c>
      <c r="J2246" s="17">
        <v>0.73962042443178544</v>
      </c>
      <c r="L2246" s="40" t="str">
        <f t="shared" si="400"/>
        <v>4499945047</v>
      </c>
      <c r="M2246" s="63">
        <f t="shared" ref="M2246:M2292" si="405">IF(C2246="",NA(),C2246)</f>
        <v>45047</v>
      </c>
      <c r="N2246" s="64">
        <f>VLOOKUP(B2246,Assumptions!$B$6:$D$2000,3,FALSE)</f>
        <v>0.66227999999999998</v>
      </c>
      <c r="O2246" s="65">
        <f t="shared" ref="O2246:O2292" si="406">(D2246-J2246)/N2246/mmbtu_gj</f>
        <v>18.848257900351445</v>
      </c>
      <c r="P2246" s="91">
        <f>Assumptions!$I$15</f>
        <v>0.941864596537063</v>
      </c>
      <c r="Q2246" s="39">
        <f t="shared" ref="Q2246:Q2292" si="407">(O2246-opex_2020)*P2246-transport_2020</f>
        <v>17.714392702067823</v>
      </c>
    </row>
    <row r="2247" spans="2:19" x14ac:dyDescent="0.25">
      <c r="B2247" s="13">
        <v>44999</v>
      </c>
      <c r="C2247" s="16">
        <v>45078</v>
      </c>
      <c r="D2247" s="56">
        <v>13.888999999999999</v>
      </c>
      <c r="E2247" s="49">
        <v>5165</v>
      </c>
      <c r="F2247" s="10">
        <f t="shared" si="404"/>
        <v>54.490749999999998</v>
      </c>
      <c r="H2247" s="13">
        <v>44994</v>
      </c>
      <c r="I2247" s="29" t="s">
        <v>77</v>
      </c>
      <c r="J2247" s="17">
        <v>0.74045002983015562</v>
      </c>
      <c r="L2247" s="40" t="str">
        <f t="shared" si="400"/>
        <v>4499945078</v>
      </c>
      <c r="M2247" s="63">
        <f t="shared" si="405"/>
        <v>45078</v>
      </c>
      <c r="N2247" s="64">
        <f>VLOOKUP(B2247,Assumptions!$B$6:$D$2000,3,FALSE)</f>
        <v>0.66227999999999998</v>
      </c>
      <c r="O2247" s="65">
        <f t="shared" si="406"/>
        <v>18.818446186575692</v>
      </c>
      <c r="P2247" s="91">
        <f>Assumptions!$I$15</f>
        <v>0.941864596537063</v>
      </c>
      <c r="Q2247" s="39">
        <f t="shared" si="407"/>
        <v>17.686314104300344</v>
      </c>
    </row>
    <row r="2248" spans="2:19" x14ac:dyDescent="0.25">
      <c r="B2248" s="13">
        <v>44999</v>
      </c>
      <c r="C2248" s="16">
        <v>45108</v>
      </c>
      <c r="D2248" s="56">
        <v>14.061999999999999</v>
      </c>
      <c r="E2248" s="49">
        <v>5235</v>
      </c>
      <c r="F2248" s="10">
        <f t="shared" si="404"/>
        <v>55.22925</v>
      </c>
      <c r="H2248" s="13">
        <v>44994</v>
      </c>
      <c r="I2248" s="29" t="s">
        <v>78</v>
      </c>
      <c r="J2248" s="17">
        <v>0.75844472972430477</v>
      </c>
      <c r="L2248" s="40" t="str">
        <f t="shared" si="400"/>
        <v>4499945108</v>
      </c>
      <c r="M2248" s="63">
        <f t="shared" si="405"/>
        <v>45108</v>
      </c>
      <c r="N2248" s="64">
        <f>VLOOKUP(B2248,Assumptions!$B$6:$D$2000,3,FALSE)</f>
        <v>0.66227999999999998</v>
      </c>
      <c r="O2248" s="65">
        <f t="shared" si="406"/>
        <v>19.040292618714119</v>
      </c>
      <c r="P2248" s="91">
        <f>Assumptions!$I$15</f>
        <v>0.941864596537063</v>
      </c>
      <c r="Q2248" s="39">
        <f t="shared" si="407"/>
        <v>17.895263404599593</v>
      </c>
    </row>
    <row r="2249" spans="2:19" x14ac:dyDescent="0.25">
      <c r="B2249" s="13">
        <v>44999</v>
      </c>
      <c r="C2249" s="16">
        <v>45139</v>
      </c>
      <c r="D2249" s="56">
        <v>14.941000000000001</v>
      </c>
      <c r="E2249" s="49">
        <v>4770</v>
      </c>
      <c r="F2249" s="10">
        <f t="shared" si="404"/>
        <v>50.323500000000003</v>
      </c>
      <c r="H2249" s="13">
        <v>44994</v>
      </c>
      <c r="I2249" s="29" t="s">
        <v>79</v>
      </c>
      <c r="J2249" s="17">
        <v>0.85576064576063338</v>
      </c>
      <c r="L2249" s="40" t="str">
        <f t="shared" si="400"/>
        <v>4499945139</v>
      </c>
      <c r="M2249" s="63">
        <f t="shared" si="405"/>
        <v>45139</v>
      </c>
      <c r="N2249" s="64">
        <f>VLOOKUP(B2249,Assumptions!$B$6:$D$2000,3,FALSE)</f>
        <v>0.66227999999999998</v>
      </c>
      <c r="O2249" s="65">
        <f t="shared" si="406"/>
        <v>20.159053235082151</v>
      </c>
      <c r="P2249" s="91">
        <f>Assumptions!$I$15</f>
        <v>0.941864596537063</v>
      </c>
      <c r="Q2249" s="39">
        <f t="shared" si="407"/>
        <v>18.948984421156624</v>
      </c>
    </row>
    <row r="2250" spans="2:19" x14ac:dyDescent="0.25">
      <c r="B2250" s="13">
        <v>44999</v>
      </c>
      <c r="C2250" s="16">
        <v>45170</v>
      </c>
      <c r="D2250" s="56">
        <v>14.608000000000001</v>
      </c>
      <c r="E2250" s="49">
        <v>4810</v>
      </c>
      <c r="F2250" s="10">
        <f t="shared" si="404"/>
        <v>50.7455</v>
      </c>
      <c r="H2250" s="13">
        <v>44994</v>
      </c>
      <c r="I2250" s="29" t="s">
        <v>80</v>
      </c>
      <c r="J2250" s="17">
        <v>1.0470043938864984</v>
      </c>
      <c r="L2250" s="40" t="str">
        <f t="shared" si="400"/>
        <v>4499945170</v>
      </c>
      <c r="M2250" s="63">
        <f t="shared" si="405"/>
        <v>45170</v>
      </c>
      <c r="N2250" s="64">
        <f>VLOOKUP(B2250,Assumptions!$B$6:$D$2000,3,FALSE)</f>
        <v>0.66227999999999998</v>
      </c>
      <c r="O2250" s="65">
        <f t="shared" si="406"/>
        <v>19.408745955181544</v>
      </c>
      <c r="P2250" s="91">
        <f>Assumptions!$I$15</f>
        <v>0.941864596537063</v>
      </c>
      <c r="Q2250" s="39">
        <f t="shared" si="407"/>
        <v>18.242296557694218</v>
      </c>
    </row>
    <row r="2251" spans="2:19" x14ac:dyDescent="0.25">
      <c r="B2251" s="13">
        <v>44999</v>
      </c>
      <c r="C2251" s="16">
        <v>45200</v>
      </c>
      <c r="D2251" s="56">
        <v>14.794</v>
      </c>
      <c r="E2251" s="49">
        <v>3300</v>
      </c>
      <c r="F2251" s="10">
        <f t="shared" si="404"/>
        <v>34.814999999999998</v>
      </c>
      <c r="H2251" s="13">
        <v>44994</v>
      </c>
      <c r="I2251" s="29" t="s">
        <v>81</v>
      </c>
      <c r="J2251" s="17">
        <v>1.4672901345412681</v>
      </c>
      <c r="L2251" s="40" t="str">
        <f t="shared" si="400"/>
        <v>4499945200</v>
      </c>
      <c r="M2251" s="63">
        <f t="shared" si="405"/>
        <v>45200</v>
      </c>
      <c r="N2251" s="64">
        <f>VLOOKUP(B2251,Assumptions!$B$6:$D$2000,3,FALSE)</f>
        <v>0.66227999999999998</v>
      </c>
      <c r="O2251" s="65">
        <f t="shared" si="406"/>
        <v>19.073431900567439</v>
      </c>
      <c r="P2251" s="91">
        <f>Assumptions!$I$15</f>
        <v>0.941864596537063</v>
      </c>
      <c r="Q2251" s="39">
        <f t="shared" si="407"/>
        <v>17.926476120931898</v>
      </c>
    </row>
    <row r="2252" spans="2:19" x14ac:dyDescent="0.25">
      <c r="B2252" s="13">
        <v>44999</v>
      </c>
      <c r="C2252" s="16">
        <v>45231</v>
      </c>
      <c r="D2252" s="56">
        <v>16.423999999999999</v>
      </c>
      <c r="E2252" s="49">
        <v>3862</v>
      </c>
      <c r="F2252" s="10">
        <f t="shared" si="404"/>
        <v>40.744100000000003</v>
      </c>
      <c r="H2252" s="13">
        <v>44994</v>
      </c>
      <c r="I2252" s="29" t="s">
        <v>82</v>
      </c>
      <c r="J2252" s="17">
        <v>1.7577104437822124</v>
      </c>
      <c r="L2252" s="40" t="str">
        <f t="shared" si="400"/>
        <v>4499945231</v>
      </c>
      <c r="M2252" s="63">
        <f t="shared" si="405"/>
        <v>45231</v>
      </c>
      <c r="N2252" s="64">
        <f>VLOOKUP(B2252,Assumptions!$B$6:$D$2000,3,FALSE)</f>
        <v>0.66227999999999998</v>
      </c>
      <c r="O2252" s="65">
        <f t="shared" si="406"/>
        <v>20.990662954970418</v>
      </c>
      <c r="P2252" s="91">
        <f>Assumptions!$I$15</f>
        <v>0.941864596537063</v>
      </c>
      <c r="Q2252" s="39">
        <f t="shared" si="407"/>
        <v>19.732248174455489</v>
      </c>
    </row>
    <row r="2253" spans="2:19" x14ac:dyDescent="0.25">
      <c r="B2253" s="13">
        <v>44999</v>
      </c>
      <c r="C2253" s="16">
        <v>45261</v>
      </c>
      <c r="D2253" s="56">
        <v>17.533000000000001</v>
      </c>
      <c r="E2253" s="49">
        <v>2944</v>
      </c>
      <c r="F2253" s="10">
        <f t="shared" si="404"/>
        <v>31.059200000000001</v>
      </c>
      <c r="H2253" s="13">
        <v>44994</v>
      </c>
      <c r="I2253" s="29" t="s">
        <v>83</v>
      </c>
      <c r="J2253" s="17">
        <v>1.5050184574762266</v>
      </c>
      <c r="L2253" s="40" t="str">
        <f t="shared" si="400"/>
        <v>4499945261</v>
      </c>
      <c r="M2253" s="63">
        <f t="shared" si="405"/>
        <v>45261</v>
      </c>
      <c r="N2253" s="64">
        <f>VLOOKUP(B2253,Assumptions!$B$6:$D$2000,3,FALSE)</f>
        <v>0.66227999999999998</v>
      </c>
      <c r="O2253" s="65">
        <f t="shared" si="406"/>
        <v>22.939541532846</v>
      </c>
      <c r="P2253" s="91">
        <f>Assumptions!$I$15</f>
        <v>0.941864596537063</v>
      </c>
      <c r="Q2253" s="39">
        <f t="shared" si="407"/>
        <v>21.567827909905997</v>
      </c>
    </row>
    <row r="2254" spans="2:19" x14ac:dyDescent="0.25">
      <c r="B2254" s="13">
        <v>44999</v>
      </c>
      <c r="C2254" s="16">
        <v>45292</v>
      </c>
      <c r="D2254" s="56">
        <v>17.478999999999999</v>
      </c>
      <c r="E2254" s="49">
        <v>4137</v>
      </c>
      <c r="F2254" s="10">
        <f t="shared" si="404"/>
        <v>43.645350000000001</v>
      </c>
      <c r="H2254" s="13">
        <v>44994</v>
      </c>
      <c r="I2254" s="29" t="s">
        <v>85</v>
      </c>
      <c r="J2254" s="17">
        <v>1.1235065723104545</v>
      </c>
      <c r="L2254" s="40" t="str">
        <f t="shared" si="400"/>
        <v>4499945292</v>
      </c>
      <c r="M2254" s="63">
        <f t="shared" si="405"/>
        <v>45292</v>
      </c>
      <c r="N2254" s="64">
        <f>VLOOKUP(B2254,Assumptions!$B$6:$D$2000,3,FALSE)</f>
        <v>0.66227999999999998</v>
      </c>
      <c r="O2254" s="65">
        <f t="shared" si="406"/>
        <v>23.408282557555079</v>
      </c>
      <c r="P2254" s="91">
        <f>Assumptions!$I$15</f>
        <v>0.941864596537063</v>
      </c>
      <c r="Q2254" s="39">
        <f t="shared" si="407"/>
        <v>22.009318486023982</v>
      </c>
    </row>
    <row r="2255" spans="2:19" x14ac:dyDescent="0.25">
      <c r="B2255" s="13">
        <v>44999</v>
      </c>
      <c r="C2255" s="16">
        <v>45323</v>
      </c>
      <c r="D2255" s="56">
        <v>17.405000000000001</v>
      </c>
      <c r="E2255" s="49">
        <v>3100</v>
      </c>
      <c r="F2255" s="10">
        <f t="shared" si="404"/>
        <v>32.704999999999998</v>
      </c>
      <c r="H2255" s="13">
        <v>44994</v>
      </c>
      <c r="I2255" s="29" t="s">
        <v>86</v>
      </c>
      <c r="J2255" s="17">
        <v>0.87043536792765075</v>
      </c>
      <c r="L2255" s="40" t="str">
        <f t="shared" si="400"/>
        <v>4499945323</v>
      </c>
      <c r="M2255" s="63">
        <f t="shared" si="405"/>
        <v>45323</v>
      </c>
      <c r="N2255" s="64">
        <f>VLOOKUP(B2255,Assumptions!$B$6:$D$2000,3,FALSE)</f>
        <v>0.66227999999999998</v>
      </c>
      <c r="O2255" s="65">
        <f t="shared" si="406"/>
        <v>23.664572553857965</v>
      </c>
      <c r="P2255" s="91">
        <f>Assumptions!$I$15</f>
        <v>0.941864596537063</v>
      </c>
      <c r="Q2255" s="39">
        <f t="shared" si="407"/>
        <v>22.250708959988287</v>
      </c>
    </row>
    <row r="2256" spans="2:19" x14ac:dyDescent="0.25">
      <c r="B2256" s="13">
        <v>44999</v>
      </c>
      <c r="C2256" s="16">
        <v>45352</v>
      </c>
      <c r="D2256" s="56">
        <v>14.503</v>
      </c>
      <c r="E2256" s="49">
        <v>2370</v>
      </c>
      <c r="F2256" s="10">
        <f t="shared" si="404"/>
        <v>25.003499999999999</v>
      </c>
      <c r="H2256" s="13">
        <v>44994</v>
      </c>
      <c r="I2256" s="29" t="s">
        <v>87</v>
      </c>
      <c r="J2256" s="17">
        <v>0.71799324041601631</v>
      </c>
      <c r="L2256" s="40" t="str">
        <f t="shared" si="400"/>
        <v>4499945352</v>
      </c>
      <c r="M2256" s="63">
        <f t="shared" si="405"/>
        <v>45352</v>
      </c>
      <c r="N2256" s="64">
        <f>VLOOKUP(B2256,Assumptions!$B$6:$D$2000,3,FALSE)</f>
        <v>0.66227999999999998</v>
      </c>
      <c r="O2256" s="65">
        <f t="shared" si="406"/>
        <v>19.729354831927715</v>
      </c>
      <c r="P2256" s="91">
        <f>Assumptions!$I$15</f>
        <v>0.941864596537063</v>
      </c>
      <c r="Q2256" s="39">
        <f t="shared" si="407"/>
        <v>18.54426670803695</v>
      </c>
    </row>
    <row r="2257" spans="2:17" x14ac:dyDescent="0.25">
      <c r="B2257" s="13">
        <v>44999</v>
      </c>
      <c r="C2257" s="16">
        <v>45383</v>
      </c>
      <c r="D2257" s="56">
        <v>14.189</v>
      </c>
      <c r="E2257" s="49">
        <v>2017</v>
      </c>
      <c r="F2257" s="10">
        <f t="shared" si="404"/>
        <v>21.279350000000001</v>
      </c>
      <c r="H2257" s="13">
        <v>44994</v>
      </c>
      <c r="I2257" s="29" t="s">
        <v>89</v>
      </c>
      <c r="J2257" s="17">
        <v>0.64918766676567352</v>
      </c>
      <c r="L2257" s="40" t="str">
        <f t="shared" si="400"/>
        <v>4499945383</v>
      </c>
      <c r="M2257" s="63">
        <f t="shared" si="405"/>
        <v>45383</v>
      </c>
      <c r="N2257" s="64">
        <f>VLOOKUP(B2257,Assumptions!$B$6:$D$2000,3,FALSE)</f>
        <v>0.66227999999999998</v>
      </c>
      <c r="O2257" s="65">
        <f t="shared" si="406"/>
        <v>19.378428066012265</v>
      </c>
      <c r="P2257" s="91">
        <f>Assumptions!$I$15</f>
        <v>0.941864596537063</v>
      </c>
      <c r="Q2257" s="39">
        <f t="shared" si="407"/>
        <v>18.213741211243939</v>
      </c>
    </row>
    <row r="2258" spans="2:17" x14ac:dyDescent="0.25">
      <c r="B2258" s="13">
        <v>44999</v>
      </c>
      <c r="C2258" s="16">
        <v>45413</v>
      </c>
      <c r="D2258" s="56">
        <v>13.917999999999999</v>
      </c>
      <c r="E2258" s="49">
        <v>2110</v>
      </c>
      <c r="F2258" s="10">
        <f t="shared" si="404"/>
        <v>22.2605</v>
      </c>
      <c r="H2258" s="13">
        <v>44994</v>
      </c>
      <c r="I2258" s="29" t="s">
        <v>90</v>
      </c>
      <c r="J2258" s="17">
        <v>0.64990301135699413</v>
      </c>
      <c r="L2258" s="40" t="str">
        <f t="shared" si="400"/>
        <v>4499945413</v>
      </c>
      <c r="M2258" s="63">
        <f t="shared" si="405"/>
        <v>45413</v>
      </c>
      <c r="N2258" s="64">
        <f>VLOOKUP(B2258,Assumptions!$B$6:$D$2000,3,FALSE)</f>
        <v>0.66227999999999998</v>
      </c>
      <c r="O2258" s="65">
        <f t="shared" si="406"/>
        <v>18.989544074860461</v>
      </c>
      <c r="P2258" s="91">
        <f>Assumptions!$I$15</f>
        <v>0.941864596537063</v>
      </c>
      <c r="Q2258" s="39">
        <f t="shared" si="407"/>
        <v>17.847465147818024</v>
      </c>
    </row>
    <row r="2259" spans="2:17" x14ac:dyDescent="0.25">
      <c r="B2259" s="13">
        <v>44999</v>
      </c>
      <c r="C2259" s="16">
        <v>45444</v>
      </c>
      <c r="D2259" s="56">
        <v>14.034000000000001</v>
      </c>
      <c r="E2259" s="49">
        <v>2044</v>
      </c>
      <c r="F2259" s="10">
        <f t="shared" si="404"/>
        <v>21.5642</v>
      </c>
      <c r="H2259" s="13">
        <v>44994</v>
      </c>
      <c r="I2259" s="29" t="s">
        <v>91</v>
      </c>
      <c r="J2259" s="17">
        <v>0.65722800887426203</v>
      </c>
      <c r="L2259" s="40" t="str">
        <f t="shared" si="400"/>
        <v>4499945444</v>
      </c>
      <c r="M2259" s="63">
        <f t="shared" si="405"/>
        <v>45444</v>
      </c>
      <c r="N2259" s="64">
        <f>VLOOKUP(B2259,Assumptions!$B$6:$D$2000,3,FALSE)</f>
        <v>0.66227999999999998</v>
      </c>
      <c r="O2259" s="65">
        <f t="shared" si="406"/>
        <v>19.145081734198335</v>
      </c>
      <c r="P2259" s="91">
        <f>Assumptions!$I$15</f>
        <v>0.941864596537063</v>
      </c>
      <c r="Q2259" s="39">
        <f t="shared" si="407"/>
        <v>17.993960562576611</v>
      </c>
    </row>
    <row r="2260" spans="2:17" x14ac:dyDescent="0.25">
      <c r="B2260" s="13">
        <v>44999</v>
      </c>
      <c r="C2260" s="16">
        <v>45474</v>
      </c>
      <c r="D2260" s="56">
        <v>14.39</v>
      </c>
      <c r="E2260" s="49">
        <v>2195</v>
      </c>
      <c r="F2260" s="10">
        <f t="shared" si="404"/>
        <v>23.157250000000001</v>
      </c>
      <c r="H2260" s="13">
        <v>44994</v>
      </c>
      <c r="I2260" s="29" t="s">
        <v>113</v>
      </c>
      <c r="J2260" s="17">
        <v>0.66902209097870924</v>
      </c>
      <c r="L2260" s="40" t="str">
        <f t="shared" si="400"/>
        <v>4499945474</v>
      </c>
      <c r="M2260" s="63">
        <f t="shared" si="405"/>
        <v>45474</v>
      </c>
      <c r="N2260" s="64">
        <f>VLOOKUP(B2260,Assumptions!$B$6:$D$2000,3,FALSE)</f>
        <v>0.66227999999999998</v>
      </c>
      <c r="O2260" s="65">
        <f t="shared" si="406"/>
        <v>19.637715565131302</v>
      </c>
      <c r="P2260" s="91">
        <f>Assumptions!$I$15</f>
        <v>0.941864596537063</v>
      </c>
      <c r="Q2260" s="39">
        <f t="shared" si="407"/>
        <v>18.457954926988794</v>
      </c>
    </row>
    <row r="2261" spans="2:17" x14ac:dyDescent="0.25">
      <c r="B2261" s="13">
        <v>44999</v>
      </c>
      <c r="C2261" s="16">
        <v>45505</v>
      </c>
      <c r="D2261" s="56">
        <v>14.497</v>
      </c>
      <c r="E2261" s="49">
        <v>2092</v>
      </c>
      <c r="F2261" s="10">
        <f t="shared" si="404"/>
        <v>22.070599999999999</v>
      </c>
      <c r="H2261" s="13">
        <v>44994</v>
      </c>
      <c r="I2261" s="29" t="s">
        <v>114</v>
      </c>
      <c r="J2261" s="17">
        <v>0.6899849630909396</v>
      </c>
      <c r="L2261" s="40" t="str">
        <f t="shared" si="400"/>
        <v>4499945505</v>
      </c>
      <c r="M2261" s="63">
        <f t="shared" si="405"/>
        <v>45505</v>
      </c>
      <c r="N2261" s="64">
        <f>VLOOKUP(B2261,Assumptions!$B$6:$D$2000,3,FALSE)</f>
        <v>0.66227999999999998</v>
      </c>
      <c r="O2261" s="65">
        <f t="shared" si="406"/>
        <v>19.76085348261093</v>
      </c>
      <c r="P2261" s="91">
        <f>Assumptions!$I$15</f>
        <v>0.941864596537063</v>
      </c>
      <c r="Q2261" s="39">
        <f t="shared" si="407"/>
        <v>18.573934171954161</v>
      </c>
    </row>
    <row r="2262" spans="2:17" x14ac:dyDescent="0.25">
      <c r="B2262" s="13">
        <v>44999</v>
      </c>
      <c r="C2262" s="16">
        <v>45536</v>
      </c>
      <c r="D2262" s="56">
        <v>14.521000000000001</v>
      </c>
      <c r="E2262" s="49">
        <v>2195</v>
      </c>
      <c r="F2262" s="10">
        <f t="shared" si="404"/>
        <v>23.157250000000001</v>
      </c>
      <c r="H2262" s="13">
        <v>44994</v>
      </c>
      <c r="I2262" s="29" t="s">
        <v>115</v>
      </c>
      <c r="J2262" s="17">
        <v>0.73382751751951159</v>
      </c>
      <c r="L2262" s="40" t="str">
        <f t="shared" si="400"/>
        <v>4499945536</v>
      </c>
      <c r="M2262" s="63">
        <f t="shared" si="405"/>
        <v>45536</v>
      </c>
      <c r="N2262" s="64">
        <f>VLOOKUP(B2262,Assumptions!$B$6:$D$2000,3,FALSE)</f>
        <v>0.66227999999999998</v>
      </c>
      <c r="O2262" s="65">
        <f t="shared" si="406"/>
        <v>19.732454454310059</v>
      </c>
      <c r="P2262" s="91">
        <f>Assumptions!$I$15</f>
        <v>0.941864596537063</v>
      </c>
      <c r="Q2262" s="39">
        <f t="shared" si="407"/>
        <v>18.547186132621515</v>
      </c>
    </row>
    <row r="2263" spans="2:17" x14ac:dyDescent="0.25">
      <c r="B2263" s="13">
        <v>44999</v>
      </c>
      <c r="C2263" s="16">
        <v>45566</v>
      </c>
      <c r="D2263" s="56">
        <v>14.417999999999999</v>
      </c>
      <c r="E2263" s="49">
        <v>1621</v>
      </c>
      <c r="F2263" s="10">
        <f t="shared" si="404"/>
        <v>17.10155</v>
      </c>
      <c r="H2263" s="13">
        <v>44994</v>
      </c>
      <c r="I2263" s="29" t="s">
        <v>117</v>
      </c>
      <c r="J2263" s="17">
        <v>0.8764367128454944</v>
      </c>
      <c r="L2263" s="40" t="str">
        <f t="shared" si="400"/>
        <v>4499945566</v>
      </c>
      <c r="M2263" s="63">
        <f t="shared" si="405"/>
        <v>45566</v>
      </c>
      <c r="N2263" s="64">
        <f>VLOOKUP(B2263,Assumptions!$B$6:$D$2000,3,FALSE)</f>
        <v>0.66227999999999998</v>
      </c>
      <c r="O2263" s="65">
        <f t="shared" si="406"/>
        <v>19.380934063418582</v>
      </c>
      <c r="P2263" s="91">
        <f>Assumptions!$I$15</f>
        <v>0.941864596537063</v>
      </c>
      <c r="Q2263" s="39">
        <f t="shared" si="407"/>
        <v>18.216101521479963</v>
      </c>
    </row>
    <row r="2264" spans="2:17" x14ac:dyDescent="0.25">
      <c r="B2264" s="13">
        <v>44999</v>
      </c>
      <c r="C2264" s="16">
        <v>45597</v>
      </c>
      <c r="D2264" s="56">
        <v>15.303000000000001</v>
      </c>
      <c r="E2264" s="49">
        <v>1734</v>
      </c>
      <c r="F2264" s="10">
        <f t="shared" si="404"/>
        <v>18.293700000000001</v>
      </c>
      <c r="H2264" s="13">
        <v>44994</v>
      </c>
      <c r="I2264" s="29" t="s">
        <v>118</v>
      </c>
      <c r="J2264" s="17">
        <v>1.1614616901526156</v>
      </c>
      <c r="L2264" s="40" t="str">
        <f t="shared" si="400"/>
        <v>4499945597</v>
      </c>
      <c r="M2264" s="63">
        <f t="shared" si="405"/>
        <v>45597</v>
      </c>
      <c r="N2264" s="64">
        <f>VLOOKUP(B2264,Assumptions!$B$6:$D$2000,3,FALSE)</f>
        <v>0.66227999999999998</v>
      </c>
      <c r="O2264" s="65">
        <f t="shared" si="406"/>
        <v>20.239629334262176</v>
      </c>
      <c r="P2264" s="91">
        <f>Assumptions!$I$15</f>
        <v>0.941864596537063</v>
      </c>
      <c r="Q2264" s="39">
        <f t="shared" si="407"/>
        <v>19.024876196301349</v>
      </c>
    </row>
    <row r="2265" spans="2:17" x14ac:dyDescent="0.25">
      <c r="B2265" s="13">
        <v>44999</v>
      </c>
      <c r="C2265" s="16">
        <v>45627</v>
      </c>
      <c r="D2265" s="56">
        <v>15.493</v>
      </c>
      <c r="E2265" s="49">
        <v>1621</v>
      </c>
      <c r="F2265" s="10">
        <f t="shared" si="404"/>
        <v>17.10155</v>
      </c>
      <c r="H2265" s="13">
        <v>44994</v>
      </c>
      <c r="I2265" s="29" t="s">
        <v>119</v>
      </c>
      <c r="J2265" s="17">
        <v>1.2283698407213586</v>
      </c>
      <c r="L2265" s="40" t="str">
        <f t="shared" si="400"/>
        <v>4499945627</v>
      </c>
      <c r="M2265" s="63">
        <f t="shared" si="405"/>
        <v>45627</v>
      </c>
      <c r="N2265" s="64">
        <f>VLOOKUP(B2265,Assumptions!$B$6:$D$2000,3,FALSE)</f>
        <v>0.66227999999999998</v>
      </c>
      <c r="O2265" s="65">
        <f t="shared" si="406"/>
        <v>20.415800649713947</v>
      </c>
      <c r="P2265" s="91">
        <f>Assumptions!$I$15</f>
        <v>0.941864596537063</v>
      </c>
      <c r="Q2265" s="39">
        <f t="shared" si="407"/>
        <v>19.190805721250737</v>
      </c>
    </row>
    <row r="2266" spans="2:17" x14ac:dyDescent="0.25">
      <c r="B2266" s="13">
        <v>44999</v>
      </c>
      <c r="C2266" s="16">
        <v>45658</v>
      </c>
      <c r="D2266" s="56">
        <v>15.159000000000001</v>
      </c>
      <c r="E2266" s="49">
        <v>568</v>
      </c>
      <c r="F2266" s="10">
        <f t="shared" si="404"/>
        <v>5.9923999999999999</v>
      </c>
      <c r="H2266" s="13">
        <v>44994</v>
      </c>
      <c r="I2266" s="29" t="s">
        <v>120</v>
      </c>
      <c r="J2266" s="17">
        <v>1.0109649272249195</v>
      </c>
      <c r="L2266" s="40" t="str">
        <f t="shared" si="400"/>
        <v>4499945658</v>
      </c>
      <c r="M2266" s="63">
        <f t="shared" si="405"/>
        <v>45658</v>
      </c>
      <c r="N2266" s="64">
        <f>VLOOKUP(B2266,Assumptions!$B$6:$D$2000,3,FALSE)</f>
        <v>0.66227999999999998</v>
      </c>
      <c r="O2266" s="65">
        <f t="shared" si="406"/>
        <v>20.248927620675442</v>
      </c>
      <c r="P2266" s="91">
        <f>Assumptions!$I$15</f>
        <v>0.941864596537063</v>
      </c>
      <c r="Q2266" s="39">
        <f t="shared" si="407"/>
        <v>19.033633923082466</v>
      </c>
    </row>
    <row r="2267" spans="2:17" x14ac:dyDescent="0.25">
      <c r="B2267" s="13">
        <v>44999</v>
      </c>
      <c r="C2267" s="16">
        <v>45689</v>
      </c>
      <c r="D2267" s="56">
        <v>14.763</v>
      </c>
      <c r="E2267" s="49">
        <v>568</v>
      </c>
      <c r="F2267" s="10">
        <f t="shared" si="404"/>
        <v>5.9923999999999999</v>
      </c>
      <c r="H2267" s="13">
        <v>44994</v>
      </c>
      <c r="I2267" s="29" t="s">
        <v>121</v>
      </c>
      <c r="J2267" s="17">
        <v>0.71891236507102441</v>
      </c>
      <c r="L2267" s="40" t="str">
        <f t="shared" si="400"/>
        <v>4499945689</v>
      </c>
      <c r="M2267" s="63">
        <f t="shared" si="405"/>
        <v>45689</v>
      </c>
      <c r="N2267" s="64">
        <f>VLOOKUP(B2267,Assumptions!$B$6:$D$2000,3,FALSE)</f>
        <v>0.66227999999999998</v>
      </c>
      <c r="O2267" s="65">
        <f t="shared" si="406"/>
        <v>20.100156138665849</v>
      </c>
      <c r="P2267" s="91">
        <f>Assumptions!$I$15</f>
        <v>0.941864596537063</v>
      </c>
      <c r="Q2267" s="39">
        <f t="shared" si="407"/>
        <v>18.893511331203278</v>
      </c>
    </row>
    <row r="2268" spans="2:17" x14ac:dyDescent="0.25">
      <c r="B2268" s="13">
        <v>44999</v>
      </c>
      <c r="C2268" s="16">
        <v>45717</v>
      </c>
      <c r="D2268" s="56">
        <v>13.859</v>
      </c>
      <c r="E2268" s="49">
        <v>568</v>
      </c>
      <c r="F2268" s="10">
        <f t="shared" si="404"/>
        <v>5.9923999999999999</v>
      </c>
      <c r="H2268" s="13">
        <v>44994</v>
      </c>
      <c r="I2268" s="29" t="s">
        <v>122</v>
      </c>
      <c r="J2268" s="17">
        <v>0.63480258190692063</v>
      </c>
      <c r="L2268" s="40" t="str">
        <f t="shared" si="400"/>
        <v>4499945717</v>
      </c>
      <c r="M2268" s="63">
        <f t="shared" si="405"/>
        <v>45717</v>
      </c>
      <c r="N2268" s="64">
        <f>VLOOKUP(B2268,Assumptions!$B$6:$D$2000,3,FALSE)</f>
        <v>0.66227999999999998</v>
      </c>
      <c r="O2268" s="65">
        <f t="shared" si="406"/>
        <v>18.92671420328665</v>
      </c>
      <c r="P2268" s="91">
        <f>Assumptions!$I$15</f>
        <v>0.941864596537063</v>
      </c>
      <c r="Q2268" s="39">
        <f t="shared" si="407"/>
        <v>17.78828791617768</v>
      </c>
    </row>
    <row r="2269" spans="2:17" x14ac:dyDescent="0.25">
      <c r="B2269" s="13">
        <v>45016</v>
      </c>
      <c r="C2269" s="16">
        <v>45047</v>
      </c>
      <c r="D2269" s="56">
        <v>12.593999999999999</v>
      </c>
      <c r="E2269" s="49">
        <v>4735</v>
      </c>
      <c r="F2269" s="10">
        <f t="shared" ref="F2269:F2332" si="408">E2269*10000*mmbtu_gj/1000000</f>
        <v>49.954250000000002</v>
      </c>
      <c r="H2269" s="13">
        <v>45015</v>
      </c>
      <c r="I2269" s="29" t="s">
        <v>76</v>
      </c>
      <c r="J2269" s="17">
        <v>0.67260599321340853</v>
      </c>
      <c r="L2269" s="40" t="str">
        <f t="shared" si="400"/>
        <v>4501645047</v>
      </c>
      <c r="M2269" s="63">
        <f t="shared" si="405"/>
        <v>45047</v>
      </c>
      <c r="N2269" s="64">
        <f>VLOOKUP(B2269,Assumptions!$B$6:$D$2000,3,FALSE)</f>
        <v>0.66881999999999997</v>
      </c>
      <c r="O2269" s="65">
        <f t="shared" si="406"/>
        <v>16.895277552254925</v>
      </c>
      <c r="P2269" s="91">
        <f>Assumptions!$I$15</f>
        <v>0.941864596537063</v>
      </c>
      <c r="Q2269" s="39">
        <f>(O2269-opex_2020)*P2269-transport_2020</f>
        <v>15.874949654463082</v>
      </c>
    </row>
    <row r="2270" spans="2:17" x14ac:dyDescent="0.25">
      <c r="B2270" s="13">
        <v>45016</v>
      </c>
      <c r="C2270" s="16">
        <v>45078</v>
      </c>
      <c r="D2270" s="56">
        <v>14.928000000000001</v>
      </c>
      <c r="E2270" s="49">
        <v>5366</v>
      </c>
      <c r="F2270" s="10">
        <f t="shared" si="408"/>
        <v>56.6113</v>
      </c>
      <c r="H2270" s="13">
        <v>45015</v>
      </c>
      <c r="I2270" s="29" t="s">
        <v>77</v>
      </c>
      <c r="J2270" s="17">
        <v>0.6694883542187543</v>
      </c>
      <c r="L2270" s="40" t="str">
        <f t="shared" si="400"/>
        <v>4501645078</v>
      </c>
      <c r="M2270" s="63">
        <f t="shared" si="405"/>
        <v>45078</v>
      </c>
      <c r="N2270" s="64">
        <f>VLOOKUP(B2270,Assumptions!$B$6:$D$2000,3,FALSE)</f>
        <v>0.66881999999999997</v>
      </c>
      <c r="O2270" s="65">
        <f t="shared" si="406"/>
        <v>20.207495163769718</v>
      </c>
      <c r="P2270" s="91">
        <f>Assumptions!$I$15</f>
        <v>0.941864596537063</v>
      </c>
      <c r="Q2270" s="39">
        <f t="shared" si="407"/>
        <v>18.994610158775416</v>
      </c>
    </row>
    <row r="2271" spans="2:17" x14ac:dyDescent="0.25">
      <c r="B2271" s="13">
        <v>45016</v>
      </c>
      <c r="C2271" s="16">
        <v>45108</v>
      </c>
      <c r="D2271" s="56">
        <v>15.278</v>
      </c>
      <c r="E2271" s="49">
        <v>5152</v>
      </c>
      <c r="F2271" s="10">
        <f t="shared" si="408"/>
        <v>54.3536</v>
      </c>
      <c r="H2271" s="13">
        <v>45015</v>
      </c>
      <c r="I2271" s="29" t="s">
        <v>78</v>
      </c>
      <c r="J2271" s="17">
        <v>0.68397991635097943</v>
      </c>
      <c r="L2271" s="40" t="str">
        <f t="shared" si="400"/>
        <v>4501645108</v>
      </c>
      <c r="M2271" s="63">
        <f t="shared" si="405"/>
        <v>45108</v>
      </c>
      <c r="N2271" s="64">
        <f>VLOOKUP(B2271,Assumptions!$B$6:$D$2000,3,FALSE)</f>
        <v>0.66881999999999997</v>
      </c>
      <c r="O2271" s="65">
        <f t="shared" si="406"/>
        <v>20.682985544816813</v>
      </c>
      <c r="P2271" s="91">
        <f>Assumptions!$I$15</f>
        <v>0.941864596537063</v>
      </c>
      <c r="Q2271" s="39">
        <f t="shared" si="407"/>
        <v>19.442457714677595</v>
      </c>
    </row>
    <row r="2272" spans="2:17" x14ac:dyDescent="0.25">
      <c r="B2272" s="13">
        <v>45016</v>
      </c>
      <c r="C2272" s="16">
        <v>45139</v>
      </c>
      <c r="D2272" s="56">
        <v>15.914</v>
      </c>
      <c r="E2272" s="49">
        <v>4641</v>
      </c>
      <c r="F2272" s="10">
        <f t="shared" si="408"/>
        <v>48.96255</v>
      </c>
      <c r="H2272" s="13">
        <v>45015</v>
      </c>
      <c r="I2272" s="29" t="s">
        <v>79</v>
      </c>
      <c r="J2272" s="17">
        <v>0.81377668325641417</v>
      </c>
      <c r="L2272" s="40" t="str">
        <f t="shared" si="400"/>
        <v>4501645139</v>
      </c>
      <c r="M2272" s="63">
        <f t="shared" si="405"/>
        <v>45139</v>
      </c>
      <c r="N2272" s="64">
        <f>VLOOKUP(B2272,Assumptions!$B$6:$D$2000,3,FALSE)</f>
        <v>0.66881999999999997</v>
      </c>
      <c r="O2272" s="65">
        <f t="shared" si="406"/>
        <v>21.400388569673872</v>
      </c>
      <c r="P2272" s="91">
        <f>Assumptions!$I$15</f>
        <v>0.941864596537063</v>
      </c>
      <c r="Q2272" s="39">
        <f t="shared" si="407"/>
        <v>20.118154225239056</v>
      </c>
    </row>
    <row r="2273" spans="2:17" x14ac:dyDescent="0.25">
      <c r="B2273" s="13">
        <v>45016</v>
      </c>
      <c r="C2273" s="16">
        <v>45170</v>
      </c>
      <c r="D2273" s="56">
        <v>16.199000000000002</v>
      </c>
      <c r="E2273" s="49">
        <v>5494</v>
      </c>
      <c r="F2273" s="10">
        <f t="shared" si="408"/>
        <v>57.9617</v>
      </c>
      <c r="H2273" s="13">
        <v>45015</v>
      </c>
      <c r="I2273" s="29" t="s">
        <v>80</v>
      </c>
      <c r="J2273" s="17">
        <v>1.0285163026404671</v>
      </c>
      <c r="L2273" s="40" t="str">
        <f t="shared" si="400"/>
        <v>4501645170</v>
      </c>
      <c r="M2273" s="63">
        <f t="shared" si="405"/>
        <v>45170</v>
      </c>
      <c r="N2273" s="64">
        <f>VLOOKUP(B2273,Assumptions!$B$6:$D$2000,3,FALSE)</f>
        <v>0.66881999999999997</v>
      </c>
      <c r="O2273" s="65">
        <f t="shared" si="406"/>
        <v>21.499963219312811</v>
      </c>
      <c r="P2273" s="91">
        <f>Assumptions!$I$15</f>
        <v>0.941864596537063</v>
      </c>
      <c r="Q2273" s="39">
        <f t="shared" si="407"/>
        <v>20.211940062446555</v>
      </c>
    </row>
    <row r="2274" spans="2:17" x14ac:dyDescent="0.25">
      <c r="B2274" s="13">
        <v>45016</v>
      </c>
      <c r="C2274" s="16">
        <v>45200</v>
      </c>
      <c r="D2274" s="56">
        <v>16.347000000000001</v>
      </c>
      <c r="E2274" s="49">
        <v>4012</v>
      </c>
      <c r="F2274" s="10">
        <f t="shared" si="408"/>
        <v>42.326599999999999</v>
      </c>
      <c r="H2274" s="13">
        <v>45015</v>
      </c>
      <c r="I2274" s="29" t="s">
        <v>81</v>
      </c>
      <c r="J2274" s="17">
        <v>1.4688154710033565</v>
      </c>
      <c r="L2274" s="40" t="str">
        <f t="shared" si="400"/>
        <v>4501645200</v>
      </c>
      <c r="M2274" s="63">
        <f t="shared" si="405"/>
        <v>45200</v>
      </c>
      <c r="N2274" s="64">
        <f>VLOOKUP(B2274,Assumptions!$B$6:$D$2000,3,FALSE)</f>
        <v>0.66881999999999997</v>
      </c>
      <c r="O2274" s="65">
        <f t="shared" si="406"/>
        <v>21.085710022499338</v>
      </c>
      <c r="P2274" s="91">
        <f>Assumptions!$I$15</f>
        <v>0.941864596537063</v>
      </c>
      <c r="Q2274" s="39">
        <f t="shared" si="407"/>
        <v>19.821769642365645</v>
      </c>
    </row>
    <row r="2275" spans="2:17" x14ac:dyDescent="0.25">
      <c r="B2275" s="13">
        <v>45016</v>
      </c>
      <c r="C2275" s="16">
        <v>45231</v>
      </c>
      <c r="D2275" s="56">
        <v>18.234000000000002</v>
      </c>
      <c r="E2275" s="49">
        <v>3951</v>
      </c>
      <c r="F2275" s="10">
        <f t="shared" si="408"/>
        <v>41.683050000000001</v>
      </c>
      <c r="H2275" s="13">
        <v>45015</v>
      </c>
      <c r="I2275" s="29" t="s">
        <v>82</v>
      </c>
      <c r="J2275" s="17">
        <v>1.7673247879572365</v>
      </c>
      <c r="L2275" s="40" t="str">
        <f t="shared" si="400"/>
        <v>4501645231</v>
      </c>
      <c r="M2275" s="63">
        <f t="shared" si="405"/>
        <v>45231</v>
      </c>
      <c r="N2275" s="64">
        <f>VLOOKUP(B2275,Assumptions!$B$6:$D$2000,3,FALSE)</f>
        <v>0.66881999999999997</v>
      </c>
      <c r="O2275" s="65">
        <f t="shared" si="406"/>
        <v>23.3369560566424</v>
      </c>
      <c r="P2275" s="91">
        <f>Assumptions!$I$15</f>
        <v>0.941864596537063</v>
      </c>
      <c r="Q2275" s="39">
        <f t="shared" si="407"/>
        <v>21.942138580019463</v>
      </c>
    </row>
    <row r="2276" spans="2:17" x14ac:dyDescent="0.25">
      <c r="B2276" s="13">
        <v>45016</v>
      </c>
      <c r="C2276" s="16">
        <v>45261</v>
      </c>
      <c r="D2276" s="56">
        <v>19.497</v>
      </c>
      <c r="E2276" s="49">
        <v>3008</v>
      </c>
      <c r="F2276" s="10">
        <f t="shared" si="408"/>
        <v>31.734399999999997</v>
      </c>
      <c r="H2276" s="13">
        <v>45015</v>
      </c>
      <c r="I2276" s="29" t="s">
        <v>83</v>
      </c>
      <c r="J2276" s="17">
        <v>1.5491983039929464</v>
      </c>
      <c r="L2276" s="40" t="str">
        <f t="shared" si="400"/>
        <v>4501645261</v>
      </c>
      <c r="M2276" s="63">
        <f t="shared" si="405"/>
        <v>45261</v>
      </c>
      <c r="N2276" s="64">
        <f>VLOOKUP(B2276,Assumptions!$B$6:$D$2000,3,FALSE)</f>
        <v>0.66881999999999997</v>
      </c>
      <c r="O2276" s="65">
        <f t="shared" si="406"/>
        <v>25.436043044483462</v>
      </c>
      <c r="P2276" s="91">
        <f>Assumptions!$I$15</f>
        <v>0.941864596537063</v>
      </c>
      <c r="Q2276" s="39">
        <f t="shared" si="407"/>
        <v>23.919194298918583</v>
      </c>
    </row>
    <row r="2277" spans="2:17" x14ac:dyDescent="0.25">
      <c r="B2277" s="13">
        <v>45016</v>
      </c>
      <c r="C2277" s="16">
        <v>45292</v>
      </c>
      <c r="D2277" s="56">
        <v>19.510000000000002</v>
      </c>
      <c r="E2277" s="49">
        <v>4040</v>
      </c>
      <c r="F2277" s="10">
        <f t="shared" si="408"/>
        <v>42.622</v>
      </c>
      <c r="H2277" s="13">
        <v>45015</v>
      </c>
      <c r="I2277" s="29" t="s">
        <v>85</v>
      </c>
      <c r="J2277" s="17">
        <v>1.1576874743164074</v>
      </c>
      <c r="L2277" s="40" t="str">
        <f t="shared" si="400"/>
        <v>4501645292</v>
      </c>
      <c r="M2277" s="63">
        <f t="shared" si="405"/>
        <v>45292</v>
      </c>
      <c r="N2277" s="64">
        <f>VLOOKUP(B2277,Assumptions!$B$6:$D$2000,3,FALSE)</f>
        <v>0.66881999999999997</v>
      </c>
      <c r="O2277" s="65">
        <f t="shared" si="406"/>
        <v>26.009325224099989</v>
      </c>
      <c r="P2277" s="91">
        <f>Assumptions!$I$15</f>
        <v>0.941864596537063</v>
      </c>
      <c r="Q2277" s="39">
        <f t="shared" si="407"/>
        <v>24.459148487724992</v>
      </c>
    </row>
    <row r="2278" spans="2:17" x14ac:dyDescent="0.25">
      <c r="B2278" s="13">
        <v>45016</v>
      </c>
      <c r="C2278" s="16">
        <v>45323</v>
      </c>
      <c r="D2278" s="56">
        <v>19.494</v>
      </c>
      <c r="E2278" s="49">
        <v>2961</v>
      </c>
      <c r="F2278" s="10">
        <f t="shared" si="408"/>
        <v>31.23855</v>
      </c>
      <c r="H2278" s="13">
        <v>45015</v>
      </c>
      <c r="I2278" s="29" t="s">
        <v>86</v>
      </c>
      <c r="J2278" s="17">
        <v>0.87592955626362345</v>
      </c>
      <c r="L2278" s="40" t="str">
        <f t="shared" si="400"/>
        <v>4501645323</v>
      </c>
      <c r="M2278" s="63">
        <f t="shared" si="405"/>
        <v>45323</v>
      </c>
      <c r="N2278" s="64">
        <f>VLOOKUP(B2278,Assumptions!$B$6:$D$2000,3,FALSE)</f>
        <v>0.66881999999999997</v>
      </c>
      <c r="O2278" s="65">
        <f t="shared" si="406"/>
        <v>26.385963542123456</v>
      </c>
      <c r="P2278" s="91">
        <f>Assumptions!$I$15</f>
        <v>0.941864596537063</v>
      </c>
      <c r="Q2278" s="39">
        <f t="shared" si="407"/>
        <v>24.813890785170564</v>
      </c>
    </row>
    <row r="2279" spans="2:17" x14ac:dyDescent="0.25">
      <c r="B2279" s="13">
        <v>45016</v>
      </c>
      <c r="C2279" s="16">
        <v>45352</v>
      </c>
      <c r="D2279" s="56">
        <v>16.632999999999999</v>
      </c>
      <c r="E2279" s="49">
        <v>2487</v>
      </c>
      <c r="F2279" s="10">
        <f t="shared" si="408"/>
        <v>26.237850000000002</v>
      </c>
      <c r="H2279" s="13">
        <v>45015</v>
      </c>
      <c r="I2279" s="29" t="s">
        <v>87</v>
      </c>
      <c r="J2279" s="17">
        <v>0.72559325609212244</v>
      </c>
      <c r="L2279" s="40" t="str">
        <f t="shared" si="400"/>
        <v>4501645352</v>
      </c>
      <c r="M2279" s="63">
        <f t="shared" si="405"/>
        <v>45352</v>
      </c>
      <c r="N2279" s="64">
        <f>VLOOKUP(B2279,Assumptions!$B$6:$D$2000,3,FALSE)</f>
        <v>0.66881999999999997</v>
      </c>
      <c r="O2279" s="65">
        <f t="shared" si="406"/>
        <v>22.544347743387739</v>
      </c>
      <c r="P2279" s="91">
        <f>Assumptions!$I$15</f>
        <v>0.941864596537063</v>
      </c>
      <c r="Q2279" s="39">
        <f t="shared" si="407"/>
        <v>21.195608870843941</v>
      </c>
    </row>
    <row r="2280" spans="2:17" x14ac:dyDescent="0.25">
      <c r="B2280" s="13">
        <v>45016</v>
      </c>
      <c r="C2280" s="16">
        <v>45383</v>
      </c>
      <c r="D2280" s="56">
        <v>16.213000000000001</v>
      </c>
      <c r="E2280" s="49">
        <v>2089</v>
      </c>
      <c r="F2280" s="10">
        <f t="shared" si="408"/>
        <v>22.03895</v>
      </c>
      <c r="H2280" s="13">
        <v>45015</v>
      </c>
      <c r="I2280" s="29" t="s">
        <v>89</v>
      </c>
      <c r="J2280" s="17">
        <v>0.64555276920267857</v>
      </c>
      <c r="L2280" s="40" t="str">
        <f t="shared" si="400"/>
        <v>4501645383</v>
      </c>
      <c r="M2280" s="63">
        <f t="shared" si="405"/>
        <v>45383</v>
      </c>
      <c r="N2280" s="64">
        <f>VLOOKUP(B2280,Assumptions!$B$6:$D$2000,3,FALSE)</f>
        <v>0.66881999999999997</v>
      </c>
      <c r="O2280" s="65">
        <f t="shared" si="406"/>
        <v>22.06254919472283</v>
      </c>
      <c r="P2280" s="91">
        <f>Assumptions!$I$15</f>
        <v>0.941864596537063</v>
      </c>
      <c r="Q2280" s="39">
        <f t="shared" si="407"/>
        <v>20.741819875193524</v>
      </c>
    </row>
    <row r="2281" spans="2:17" x14ac:dyDescent="0.25">
      <c r="B2281" s="13">
        <v>45016</v>
      </c>
      <c r="C2281" s="16">
        <v>45413</v>
      </c>
      <c r="D2281" s="56">
        <v>16.155000000000001</v>
      </c>
      <c r="E2281" s="49">
        <v>2263</v>
      </c>
      <c r="F2281" s="10">
        <f t="shared" si="408"/>
        <v>23.874649999999999</v>
      </c>
      <c r="H2281" s="13">
        <v>45015</v>
      </c>
      <c r="I2281" s="29" t="s">
        <v>90</v>
      </c>
      <c r="J2281" s="17">
        <v>0.64639256984306659</v>
      </c>
      <c r="L2281" s="40" t="str">
        <f t="shared" si="400"/>
        <v>4501645413</v>
      </c>
      <c r="M2281" s="63">
        <f t="shared" si="405"/>
        <v>45413</v>
      </c>
      <c r="N2281" s="64">
        <f>VLOOKUP(B2281,Assumptions!$B$6:$D$2000,3,FALSE)</f>
        <v>0.66881999999999997</v>
      </c>
      <c r="O2281" s="65">
        <f t="shared" si="406"/>
        <v>21.979160057313841</v>
      </c>
      <c r="P2281" s="91">
        <f>Assumptions!$I$15</f>
        <v>0.941864596537063</v>
      </c>
      <c r="Q2281" s="39">
        <f t="shared" si="407"/>
        <v>20.66327859893223</v>
      </c>
    </row>
    <row r="2282" spans="2:17" x14ac:dyDescent="0.25">
      <c r="B2282" s="13">
        <v>45016</v>
      </c>
      <c r="C2282" s="16">
        <v>45444</v>
      </c>
      <c r="D2282" s="56">
        <v>16.23</v>
      </c>
      <c r="E2282" s="49">
        <v>1994</v>
      </c>
      <c r="F2282" s="10">
        <f t="shared" si="408"/>
        <v>21.0367</v>
      </c>
      <c r="H2282" s="13">
        <v>45015</v>
      </c>
      <c r="I2282" s="29" t="s">
        <v>91</v>
      </c>
      <c r="J2282" s="17">
        <v>0.65454793045103188</v>
      </c>
      <c r="L2282" s="40" t="str">
        <f t="shared" si="400"/>
        <v>4501645444</v>
      </c>
      <c r="M2282" s="63">
        <f t="shared" si="405"/>
        <v>45444</v>
      </c>
      <c r="N2282" s="64">
        <f>VLOOKUP(B2282,Assumptions!$B$6:$D$2000,3,FALSE)</f>
        <v>0.66881999999999997</v>
      </c>
      <c r="O2282" s="65">
        <f t="shared" si="406"/>
        <v>22.073893838846924</v>
      </c>
      <c r="P2282" s="91">
        <f>Assumptions!$I$15</f>
        <v>0.941864596537063</v>
      </c>
      <c r="Q2282" s="39">
        <f t="shared" si="407"/>
        <v>20.75250499385432</v>
      </c>
    </row>
    <row r="2283" spans="2:17" x14ac:dyDescent="0.25">
      <c r="B2283" s="13">
        <v>45016</v>
      </c>
      <c r="C2283" s="16">
        <v>45474</v>
      </c>
      <c r="D2283" s="56">
        <v>16.513999999999999</v>
      </c>
      <c r="E2283" s="49">
        <v>2118</v>
      </c>
      <c r="F2283" s="10">
        <f t="shared" si="408"/>
        <v>22.344899999999999</v>
      </c>
      <c r="H2283" s="13">
        <v>45015</v>
      </c>
      <c r="I2283" s="29" t="s">
        <v>113</v>
      </c>
      <c r="J2283" s="17">
        <v>0.67345842583301008</v>
      </c>
      <c r="L2283" s="40" t="str">
        <f t="shared" si="400"/>
        <v>4501645474</v>
      </c>
      <c r="M2283" s="63">
        <f t="shared" si="405"/>
        <v>45474</v>
      </c>
      <c r="N2283" s="64">
        <f>VLOOKUP(B2283,Assumptions!$B$6:$D$2000,3,FALSE)</f>
        <v>0.66881999999999997</v>
      </c>
      <c r="O2283" s="65">
        <f t="shared" si="406"/>
        <v>22.449584865765555</v>
      </c>
      <c r="P2283" s="91">
        <f>Assumptions!$I$15</f>
        <v>0.941864596537063</v>
      </c>
      <c r="Q2283" s="39">
        <f t="shared" si="407"/>
        <v>21.106355071345629</v>
      </c>
    </row>
    <row r="2284" spans="2:17" x14ac:dyDescent="0.25">
      <c r="B2284" s="13">
        <v>45016</v>
      </c>
      <c r="C2284" s="16">
        <v>45505</v>
      </c>
      <c r="D2284" s="56">
        <v>16.518999999999998</v>
      </c>
      <c r="E2284" s="49">
        <v>2025</v>
      </c>
      <c r="F2284" s="10">
        <f t="shared" si="408"/>
        <v>21.36375</v>
      </c>
      <c r="H2284" s="13">
        <v>45015</v>
      </c>
      <c r="I2284" s="29" t="s">
        <v>114</v>
      </c>
      <c r="J2284" s="17">
        <v>0.69284393651316334</v>
      </c>
      <c r="L2284" s="40" t="str">
        <f t="shared" si="400"/>
        <v>4501645505</v>
      </c>
      <c r="M2284" s="63">
        <f t="shared" si="405"/>
        <v>45505</v>
      </c>
      <c r="N2284" s="64">
        <f>VLOOKUP(B2284,Assumptions!$B$6:$D$2000,3,FALSE)</f>
        <v>0.66881999999999997</v>
      </c>
      <c r="O2284" s="65">
        <f t="shared" si="406"/>
        <v>22.42919738460909</v>
      </c>
      <c r="P2284" s="91">
        <f>Assumptions!$I$15</f>
        <v>0.941864596537063</v>
      </c>
      <c r="Q2284" s="39">
        <f t="shared" si="407"/>
        <v>21.08715282463179</v>
      </c>
    </row>
    <row r="2285" spans="2:17" x14ac:dyDescent="0.25">
      <c r="B2285" s="13">
        <v>45016</v>
      </c>
      <c r="C2285" s="16">
        <v>45536</v>
      </c>
      <c r="D2285" s="56">
        <v>16.731000000000002</v>
      </c>
      <c r="E2285" s="49">
        <v>2118</v>
      </c>
      <c r="F2285" s="10">
        <f t="shared" si="408"/>
        <v>22.344899999999999</v>
      </c>
      <c r="H2285" s="13">
        <v>45015</v>
      </c>
      <c r="I2285" s="29" t="s">
        <v>115</v>
      </c>
      <c r="J2285" s="17">
        <v>0.74032936891317136</v>
      </c>
      <c r="L2285" s="40" t="str">
        <f t="shared" si="400"/>
        <v>4501645536</v>
      </c>
      <c r="M2285" s="63">
        <f t="shared" si="405"/>
        <v>45536</v>
      </c>
      <c r="N2285" s="64">
        <f>VLOOKUP(B2285,Assumptions!$B$6:$D$2000,3,FALSE)</f>
        <v>0.66881999999999997</v>
      </c>
      <c r="O2285" s="65">
        <f t="shared" si="406"/>
        <v>22.662351265724741</v>
      </c>
      <c r="P2285" s="91">
        <f>Assumptions!$I$15</f>
        <v>0.941864596537063</v>
      </c>
      <c r="Q2285" s="39">
        <f t="shared" si="407"/>
        <v>21.306752210799832</v>
      </c>
    </row>
    <row r="2286" spans="2:17" x14ac:dyDescent="0.25">
      <c r="B2286" s="13">
        <v>45016</v>
      </c>
      <c r="C2286" s="16">
        <v>45566</v>
      </c>
      <c r="D2286" s="56">
        <v>16.869</v>
      </c>
      <c r="E2286" s="49">
        <v>1613</v>
      </c>
      <c r="F2286" s="10">
        <f t="shared" si="408"/>
        <v>17.017150000000001</v>
      </c>
      <c r="H2286" s="13">
        <v>45015</v>
      </c>
      <c r="I2286" s="29" t="s">
        <v>117</v>
      </c>
      <c r="J2286" s="17">
        <v>0.88245040913187267</v>
      </c>
      <c r="L2286" s="40" t="str">
        <f t="shared" si="400"/>
        <v>4501645566</v>
      </c>
      <c r="M2286" s="63">
        <f t="shared" si="405"/>
        <v>45566</v>
      </c>
      <c r="N2286" s="64">
        <f>VLOOKUP(B2286,Assumptions!$B$6:$D$2000,3,FALSE)</f>
        <v>0.66881999999999997</v>
      </c>
      <c r="O2286" s="65">
        <f t="shared" si="406"/>
        <v>22.656510831438336</v>
      </c>
      <c r="P2286" s="91">
        <f>Assumptions!$I$15</f>
        <v>0.941864596537063</v>
      </c>
      <c r="Q2286" s="39">
        <f t="shared" si="407"/>
        <v>21.301251312517067</v>
      </c>
    </row>
    <row r="2287" spans="2:17" x14ac:dyDescent="0.25">
      <c r="B2287" s="13">
        <v>45016</v>
      </c>
      <c r="C2287" s="16">
        <v>45597</v>
      </c>
      <c r="D2287" s="56">
        <v>17.707999999999998</v>
      </c>
      <c r="E2287" s="49">
        <v>1726</v>
      </c>
      <c r="F2287" s="10">
        <f t="shared" si="408"/>
        <v>18.209299999999999</v>
      </c>
      <c r="H2287" s="13">
        <v>45015</v>
      </c>
      <c r="I2287" s="29" t="s">
        <v>118</v>
      </c>
      <c r="J2287" s="17">
        <v>1.1658229732075074</v>
      </c>
      <c r="L2287" s="40" t="str">
        <f t="shared" si="400"/>
        <v>4501645597</v>
      </c>
      <c r="M2287" s="63">
        <f t="shared" si="405"/>
        <v>45597</v>
      </c>
      <c r="N2287" s="64">
        <f>VLOOKUP(B2287,Assumptions!$B$6:$D$2000,3,FALSE)</f>
        <v>0.66881999999999997</v>
      </c>
      <c r="O2287" s="65">
        <f t="shared" si="406"/>
        <v>23.443958988947916</v>
      </c>
      <c r="P2287" s="91">
        <f>Assumptions!$I$15</f>
        <v>0.941864596537063</v>
      </c>
      <c r="Q2287" s="39">
        <f t="shared" si="407"/>
        <v>22.042920853683679</v>
      </c>
    </row>
    <row r="2288" spans="2:17" x14ac:dyDescent="0.25">
      <c r="B2288" s="13">
        <v>45016</v>
      </c>
      <c r="C2288" s="16">
        <v>45627</v>
      </c>
      <c r="D2288" s="56">
        <v>18.042000000000002</v>
      </c>
      <c r="E2288" s="49">
        <v>1613</v>
      </c>
      <c r="F2288" s="10">
        <f t="shared" si="408"/>
        <v>17.017150000000001</v>
      </c>
      <c r="H2288" s="13">
        <v>45015</v>
      </c>
      <c r="I2288" s="29" t="s">
        <v>119</v>
      </c>
      <c r="J2288" s="17">
        <v>1.2347215885161986</v>
      </c>
      <c r="L2288" s="40" t="str">
        <f t="shared" si="400"/>
        <v>4501645627</v>
      </c>
      <c r="M2288" s="63">
        <f t="shared" si="405"/>
        <v>45627</v>
      </c>
      <c r="N2288" s="64">
        <f>VLOOKUP(B2288,Assumptions!$B$6:$D$2000,3,FALSE)</f>
        <v>0.66881999999999997</v>
      </c>
      <c r="O2288" s="65">
        <f t="shared" si="406"/>
        <v>23.819666852583413</v>
      </c>
      <c r="P2288" s="91">
        <f>Assumptions!$I$15</f>
        <v>0.941864596537063</v>
      </c>
      <c r="Q2288" s="39">
        <f t="shared" si="407"/>
        <v>22.39678678908253</v>
      </c>
    </row>
    <row r="2289" spans="2:17" x14ac:dyDescent="0.25">
      <c r="B2289" s="13">
        <v>45016</v>
      </c>
      <c r="C2289" s="16">
        <v>45658</v>
      </c>
      <c r="D2289" s="56">
        <v>16.824999999999999</v>
      </c>
      <c r="E2289" s="49">
        <v>646</v>
      </c>
      <c r="F2289" s="10">
        <f t="shared" si="408"/>
        <v>6.8152999999999997</v>
      </c>
      <c r="H2289" s="13">
        <v>45015</v>
      </c>
      <c r="I2289" s="29" t="s">
        <v>120</v>
      </c>
      <c r="J2289" s="17">
        <v>1.0110450736022756</v>
      </c>
      <c r="L2289" s="40" t="str">
        <f t="shared" si="400"/>
        <v>4501645658</v>
      </c>
      <c r="M2289" s="63">
        <f t="shared" si="405"/>
        <v>45658</v>
      </c>
      <c r="N2289" s="64">
        <f>VLOOKUP(B2289,Assumptions!$B$6:$D$2000,3,FALSE)</f>
        <v>0.66881999999999997</v>
      </c>
      <c r="O2289" s="65">
        <f t="shared" si="406"/>
        <v>22.411905648637923</v>
      </c>
      <c r="P2289" s="91">
        <f>Assumptions!$I$15</f>
        <v>0.941864596537063</v>
      </c>
      <c r="Q2289" s="39">
        <f t="shared" si="407"/>
        <v>21.070866350707881</v>
      </c>
    </row>
    <row r="2290" spans="2:17" x14ac:dyDescent="0.25">
      <c r="B2290" s="13">
        <v>45016</v>
      </c>
      <c r="C2290" s="16">
        <v>45689</v>
      </c>
      <c r="D2290" s="56">
        <v>16.937000000000001</v>
      </c>
      <c r="E2290" s="49">
        <v>646</v>
      </c>
      <c r="F2290" s="10">
        <f t="shared" si="408"/>
        <v>6.8152999999999997</v>
      </c>
      <c r="H2290" s="13">
        <v>45015</v>
      </c>
      <c r="I2290" s="29" t="s">
        <v>121</v>
      </c>
      <c r="J2290" s="17">
        <v>0.72394975114284132</v>
      </c>
      <c r="L2290" s="40" t="str">
        <f t="shared" si="400"/>
        <v>4501645689</v>
      </c>
      <c r="M2290" s="63">
        <f t="shared" si="405"/>
        <v>45689</v>
      </c>
      <c r="N2290" s="64">
        <f>VLOOKUP(B2290,Assumptions!$B$6:$D$2000,3,FALSE)</f>
        <v>0.66881999999999997</v>
      </c>
      <c r="O2290" s="65">
        <f t="shared" si="406"/>
        <v>22.977512845155402</v>
      </c>
      <c r="P2290" s="91">
        <f>Assumptions!$I$15</f>
        <v>0.941864596537063</v>
      </c>
      <c r="Q2290" s="39">
        <f t="shared" si="407"/>
        <v>21.603591744654274</v>
      </c>
    </row>
    <row r="2291" spans="2:17" x14ac:dyDescent="0.25">
      <c r="B2291" s="13">
        <v>45016</v>
      </c>
      <c r="C2291" s="16">
        <v>45717</v>
      </c>
      <c r="D2291" s="56">
        <v>15.722</v>
      </c>
      <c r="E2291" s="49">
        <v>646</v>
      </c>
      <c r="F2291" s="10">
        <f t="shared" si="408"/>
        <v>6.8152999999999997</v>
      </c>
      <c r="H2291" s="13">
        <v>45015</v>
      </c>
      <c r="I2291" s="29" t="s">
        <v>122</v>
      </c>
      <c r="J2291" s="17">
        <v>0.63570893490001978</v>
      </c>
      <c r="L2291" s="40" t="str">
        <f t="shared" si="400"/>
        <v>4501645717</v>
      </c>
      <c r="M2291" s="63">
        <f t="shared" si="405"/>
        <v>45717</v>
      </c>
      <c r="N2291" s="64">
        <f>VLOOKUP(B2291,Assumptions!$B$6:$D$2000,3,FALSE)</f>
        <v>0.66881999999999997</v>
      </c>
      <c r="O2291" s="65">
        <f t="shared" si="406"/>
        <v>21.380643457792441</v>
      </c>
      <c r="P2291" s="91">
        <f>Assumptions!$I$15</f>
        <v>0.941864596537063</v>
      </c>
      <c r="Q2291" s="39">
        <f t="shared" si="407"/>
        <v>20.099557003403273</v>
      </c>
    </row>
    <row r="2292" spans="2:17" x14ac:dyDescent="0.25">
      <c r="B2292" s="13">
        <v>45016</v>
      </c>
      <c r="C2292" s="16">
        <v>45748</v>
      </c>
      <c r="D2292" s="56">
        <v>13.444000000000001</v>
      </c>
      <c r="E2292" s="49">
        <v>685</v>
      </c>
      <c r="F2292" s="10">
        <f t="shared" si="408"/>
        <v>7.22675</v>
      </c>
      <c r="H2292" s="13">
        <v>45015</v>
      </c>
      <c r="I2292" s="29" t="s">
        <v>123</v>
      </c>
      <c r="J2292" s="17">
        <v>0.5748237482594889</v>
      </c>
      <c r="L2292" s="40" t="str">
        <f>B2292&amp;M2292</f>
        <v>4501645748</v>
      </c>
      <c r="M2292" s="63">
        <f t="shared" si="405"/>
        <v>45748</v>
      </c>
      <c r="N2292" s="64">
        <f>VLOOKUP(B2292,Assumptions!$B$6:$D$2000,3,FALSE)</f>
        <v>0.66881999999999997</v>
      </c>
      <c r="O2292" s="65">
        <f t="shared" si="406"/>
        <v>18.238496648820298</v>
      </c>
      <c r="P2292" s="91">
        <f>Assumptions!$I$15</f>
        <v>0.941864596537063</v>
      </c>
      <c r="Q2292" s="39">
        <f t="shared" si="407"/>
        <v>17.140080166910504</v>
      </c>
    </row>
    <row r="2293" spans="2:17" x14ac:dyDescent="0.25">
      <c r="B2293" s="13">
        <v>45030</v>
      </c>
      <c r="C2293" s="16">
        <v>45047</v>
      </c>
      <c r="D2293" s="56">
        <v>12.593</v>
      </c>
      <c r="E2293" s="57">
        <v>4735</v>
      </c>
      <c r="F2293" s="10">
        <f t="shared" si="408"/>
        <v>49.954250000000002</v>
      </c>
      <c r="H2293" s="13">
        <v>45029</v>
      </c>
      <c r="I2293" s="29" t="s">
        <v>76</v>
      </c>
      <c r="J2293" s="17">
        <v>0.6352800852694731</v>
      </c>
      <c r="L2293" s="40" t="str">
        <f t="shared" ref="L2293:L2316" si="409">B2293&amp;M2293</f>
        <v>4503045047</v>
      </c>
      <c r="M2293" s="63">
        <f t="shared" ref="M2293:M2316" si="410">IF(C2293="",NA(),C2293)</f>
        <v>45047</v>
      </c>
      <c r="N2293" s="64">
        <f>VLOOKUP(B2293,Assumptions!$B$6:$D$2000,3,FALSE)</f>
        <v>0.67052</v>
      </c>
      <c r="O2293" s="65">
        <f t="shared" ref="O2293:O2316" si="411">(D2293-J2293)/N2293/mmbtu_gj</f>
        <v>16.903793582190474</v>
      </c>
      <c r="P2293" s="91">
        <v>0.94428597863168495</v>
      </c>
      <c r="Q2293" s="39">
        <f t="shared" ref="Q2293:Q2316" si="412">(O2293-opex_2021)*P2293-transport_2021</f>
        <v>15.927076684137356</v>
      </c>
    </row>
    <row r="2294" spans="2:17" x14ac:dyDescent="0.25">
      <c r="B2294" s="13">
        <v>45030</v>
      </c>
      <c r="C2294" s="16">
        <v>45078</v>
      </c>
      <c r="D2294" s="56">
        <v>12.638999999999999</v>
      </c>
      <c r="E2294" s="57">
        <v>4525</v>
      </c>
      <c r="F2294" s="10">
        <f t="shared" si="408"/>
        <v>47.738750000000003</v>
      </c>
      <c r="H2294" s="13">
        <v>45029</v>
      </c>
      <c r="I2294" s="29" t="s">
        <v>77</v>
      </c>
      <c r="J2294" s="17">
        <v>0.66024445745437288</v>
      </c>
      <c r="L2294" s="40" t="str">
        <f t="shared" si="409"/>
        <v>4503045078</v>
      </c>
      <c r="M2294" s="63">
        <f t="shared" si="410"/>
        <v>45078</v>
      </c>
      <c r="N2294" s="64">
        <f>VLOOKUP(B2294,Assumptions!$B$6:$D$2000,3,FALSE)</f>
        <v>0.67052</v>
      </c>
      <c r="O2294" s="65">
        <f t="shared" si="411"/>
        <v>16.933530180220355</v>
      </c>
      <c r="P2294" s="91">
        <v>0.94428597863168495</v>
      </c>
      <c r="Q2294" s="39">
        <f t="shared" si="412"/>
        <v>15.955156536709179</v>
      </c>
    </row>
    <row r="2295" spans="2:17" x14ac:dyDescent="0.25">
      <c r="B2295" s="13">
        <v>45030</v>
      </c>
      <c r="C2295" s="16">
        <v>45108</v>
      </c>
      <c r="D2295" s="56">
        <v>13.337</v>
      </c>
      <c r="E2295" s="57">
        <v>5919</v>
      </c>
      <c r="F2295" s="10">
        <f t="shared" si="408"/>
        <v>62.445450000000001</v>
      </c>
      <c r="H2295" s="13">
        <v>45029</v>
      </c>
      <c r="I2295" s="29" t="s">
        <v>78</v>
      </c>
      <c r="J2295" s="17">
        <v>0.67918580722549438</v>
      </c>
      <c r="L2295" s="40" t="str">
        <f t="shared" si="409"/>
        <v>4503045108</v>
      </c>
      <c r="M2295" s="63">
        <f t="shared" si="410"/>
        <v>45108</v>
      </c>
      <c r="N2295" s="64">
        <f>VLOOKUP(B2295,Assumptions!$B$6:$D$2000,3,FALSE)</f>
        <v>0.67052</v>
      </c>
      <c r="O2295" s="65">
        <f t="shared" si="411"/>
        <v>17.893467972334843</v>
      </c>
      <c r="P2295" s="91">
        <v>0.94428597863168495</v>
      </c>
      <c r="Q2295" s="39">
        <f t="shared" si="412"/>
        <v>16.861612334161546</v>
      </c>
    </row>
    <row r="2296" spans="2:17" x14ac:dyDescent="0.25">
      <c r="B2296" s="13">
        <v>45030</v>
      </c>
      <c r="C2296" s="16">
        <v>45139</v>
      </c>
      <c r="D2296" s="56">
        <v>13.881</v>
      </c>
      <c r="E2296" s="57">
        <v>4730</v>
      </c>
      <c r="F2296" s="10">
        <f t="shared" si="408"/>
        <v>49.901499999999999</v>
      </c>
      <c r="H2296" s="13">
        <v>45029</v>
      </c>
      <c r="I2296" s="29" t="s">
        <v>79</v>
      </c>
      <c r="J2296" s="17">
        <v>0.81841093249838104</v>
      </c>
      <c r="L2296" s="40" t="str">
        <f t="shared" si="409"/>
        <v>4503045139</v>
      </c>
      <c r="M2296" s="63">
        <f t="shared" si="410"/>
        <v>45139</v>
      </c>
      <c r="N2296" s="64">
        <f>VLOOKUP(B2296,Assumptions!$B$6:$D$2000,3,FALSE)</f>
        <v>0.67052</v>
      </c>
      <c r="O2296" s="65">
        <f t="shared" si="411"/>
        <v>18.465669945489886</v>
      </c>
      <c r="P2296" s="91">
        <v>0.94428597863168495</v>
      </c>
      <c r="Q2296" s="39">
        <f t="shared" si="412"/>
        <v>17.401934634357239</v>
      </c>
    </row>
    <row r="2297" spans="2:17" x14ac:dyDescent="0.25">
      <c r="B2297" s="13">
        <v>45030</v>
      </c>
      <c r="C2297" s="16">
        <v>45170</v>
      </c>
      <c r="D2297" s="56">
        <v>14.680999999999999</v>
      </c>
      <c r="E2297" s="57">
        <v>6188</v>
      </c>
      <c r="F2297" s="10">
        <f t="shared" si="408"/>
        <v>65.283399999999986</v>
      </c>
      <c r="H2297" s="13">
        <v>45029</v>
      </c>
      <c r="I2297" s="29" t="s">
        <v>80</v>
      </c>
      <c r="J2297" s="17">
        <v>1.043104909667993</v>
      </c>
      <c r="L2297" s="40" t="str">
        <f t="shared" si="409"/>
        <v>4503045170</v>
      </c>
      <c r="M2297" s="63">
        <f t="shared" si="410"/>
        <v>45170</v>
      </c>
      <c r="N2297" s="64">
        <f>VLOOKUP(B2297,Assumptions!$B$6:$D$2000,3,FALSE)</f>
        <v>0.67052</v>
      </c>
      <c r="O2297" s="65">
        <f t="shared" si="411"/>
        <v>19.278939893762875</v>
      </c>
      <c r="P2297" s="91">
        <v>0.94428597863168495</v>
      </c>
      <c r="Q2297" s="39">
        <f t="shared" si="412"/>
        <v>18.169894043353938</v>
      </c>
    </row>
    <row r="2298" spans="2:17" x14ac:dyDescent="0.25">
      <c r="B2298" s="13">
        <v>45030</v>
      </c>
      <c r="C2298" s="16">
        <v>45200</v>
      </c>
      <c r="D2298" s="56">
        <v>15.65</v>
      </c>
      <c r="E2298" s="57">
        <v>4274</v>
      </c>
      <c r="F2298" s="10">
        <f t="shared" si="408"/>
        <v>45.090699999999998</v>
      </c>
      <c r="H2298" s="13">
        <v>45029</v>
      </c>
      <c r="I2298" s="29" t="s">
        <v>81</v>
      </c>
      <c r="J2298" s="17">
        <v>1.5032012947553359</v>
      </c>
      <c r="L2298" s="40" t="str">
        <f t="shared" si="409"/>
        <v>4503045200</v>
      </c>
      <c r="M2298" s="63">
        <f t="shared" si="410"/>
        <v>45200</v>
      </c>
      <c r="N2298" s="64">
        <f>VLOOKUP(B2298,Assumptions!$B$6:$D$2000,3,FALSE)</f>
        <v>0.67052</v>
      </c>
      <c r="O2298" s="65">
        <f t="shared" si="411"/>
        <v>19.998341395140823</v>
      </c>
      <c r="P2298" s="91">
        <v>0.94428597863168495</v>
      </c>
      <c r="Q2298" s="39">
        <f t="shared" si="412"/>
        <v>18.849214794111717</v>
      </c>
    </row>
    <row r="2299" spans="2:17" x14ac:dyDescent="0.25">
      <c r="B2299" s="13">
        <v>45030</v>
      </c>
      <c r="C2299" s="16">
        <v>45231</v>
      </c>
      <c r="D2299" s="56">
        <v>17.404</v>
      </c>
      <c r="E2299" s="57">
        <v>3745</v>
      </c>
      <c r="F2299" s="10">
        <f t="shared" si="408"/>
        <v>39.509749999999997</v>
      </c>
      <c r="H2299" s="13">
        <v>45029</v>
      </c>
      <c r="I2299" s="29" t="s">
        <v>82</v>
      </c>
      <c r="J2299" s="17">
        <v>1.8071938508217835</v>
      </c>
      <c r="L2299" s="40" t="str">
        <f t="shared" si="409"/>
        <v>4503045231</v>
      </c>
      <c r="M2299" s="63">
        <f t="shared" si="410"/>
        <v>45231</v>
      </c>
      <c r="N2299" s="64">
        <f>VLOOKUP(B2299,Assumptions!$B$6:$D$2000,3,FALSE)</f>
        <v>0.67052</v>
      </c>
      <c r="O2299" s="65">
        <f t="shared" si="411"/>
        <v>22.048115658100283</v>
      </c>
      <c r="P2299" s="91">
        <v>0.94428597863168495</v>
      </c>
      <c r="Q2299" s="39">
        <f t="shared" si="412"/>
        <v>20.784787889984429</v>
      </c>
    </row>
    <row r="2300" spans="2:17" x14ac:dyDescent="0.25">
      <c r="B2300" s="13">
        <v>45030</v>
      </c>
      <c r="C2300" s="16">
        <v>45261</v>
      </c>
      <c r="D2300" s="56">
        <v>19.094999999999999</v>
      </c>
      <c r="E2300" s="57">
        <v>3046</v>
      </c>
      <c r="F2300" s="10">
        <f t="shared" si="408"/>
        <v>32.135299999999994</v>
      </c>
      <c r="H2300" s="13">
        <v>45029</v>
      </c>
      <c r="I2300" s="29" t="s">
        <v>83</v>
      </c>
      <c r="J2300" s="17">
        <v>1.5880325289758399</v>
      </c>
      <c r="L2300" s="40" t="str">
        <f t="shared" si="409"/>
        <v>4503045261</v>
      </c>
      <c r="M2300" s="63">
        <f t="shared" si="410"/>
        <v>45261</v>
      </c>
      <c r="N2300" s="64">
        <f>VLOOKUP(B2300,Assumptions!$B$6:$D$2000,3,FALSE)</f>
        <v>0.67052</v>
      </c>
      <c r="O2300" s="65">
        <f t="shared" si="411"/>
        <v>24.748377323653397</v>
      </c>
      <c r="P2300" s="91">
        <v>0.94428597863168495</v>
      </c>
      <c r="Q2300" s="39">
        <f t="shared" si="412"/>
        <v>23.334607119402875</v>
      </c>
    </row>
    <row r="2301" spans="2:17" x14ac:dyDescent="0.25">
      <c r="B2301" s="13">
        <v>45030</v>
      </c>
      <c r="C2301" s="16">
        <v>45292</v>
      </c>
      <c r="D2301" s="56">
        <v>19.027000000000001</v>
      </c>
      <c r="E2301" s="57">
        <v>4292</v>
      </c>
      <c r="F2301" s="10">
        <f t="shared" si="408"/>
        <v>45.2806</v>
      </c>
      <c r="H2301" s="13">
        <v>45029</v>
      </c>
      <c r="I2301" s="29" t="s">
        <v>85</v>
      </c>
      <c r="J2301" s="17">
        <v>1.1943447407218937</v>
      </c>
      <c r="L2301" s="40" t="str">
        <f t="shared" si="409"/>
        <v>4503045292</v>
      </c>
      <c r="M2301" s="63">
        <f t="shared" si="410"/>
        <v>45292</v>
      </c>
      <c r="N2301" s="64">
        <f>VLOOKUP(B2301,Assumptions!$B$6:$D$2000,3,FALSE)</f>
        <v>0.67052</v>
      </c>
      <c r="O2301" s="65">
        <f t="shared" si="411"/>
        <v>25.20877940566762</v>
      </c>
      <c r="P2301" s="91">
        <v>0.94428597863168495</v>
      </c>
      <c r="Q2301" s="39">
        <f t="shared" si="412"/>
        <v>23.769358349981744</v>
      </c>
    </row>
    <row r="2302" spans="2:17" x14ac:dyDescent="0.25">
      <c r="B2302" s="13">
        <v>45030</v>
      </c>
      <c r="C2302" s="16">
        <v>45323</v>
      </c>
      <c r="D2302" s="56">
        <v>18.977</v>
      </c>
      <c r="E2302" s="57">
        <v>2975</v>
      </c>
      <c r="F2302" s="10">
        <f t="shared" si="408"/>
        <v>31.38625</v>
      </c>
      <c r="H2302" s="13">
        <v>45029</v>
      </c>
      <c r="I2302" s="29" t="s">
        <v>86</v>
      </c>
      <c r="J2302" s="17">
        <v>0.91539392114480356</v>
      </c>
      <c r="L2302" s="40" t="str">
        <f t="shared" si="409"/>
        <v>4503045323</v>
      </c>
      <c r="M2302" s="63">
        <f t="shared" si="410"/>
        <v>45323</v>
      </c>
      <c r="N2302" s="64">
        <f>VLOOKUP(B2302,Assumptions!$B$6:$D$2000,3,FALSE)</f>
        <v>0.67052</v>
      </c>
      <c r="O2302" s="65">
        <f t="shared" si="411"/>
        <v>25.532431190640182</v>
      </c>
      <c r="P2302" s="91">
        <v>0.94428597863168495</v>
      </c>
      <c r="Q2302" s="39">
        <f t="shared" si="412"/>
        <v>24.074978192490448</v>
      </c>
    </row>
    <row r="2303" spans="2:17" x14ac:dyDescent="0.25">
      <c r="B2303" s="13">
        <v>45030</v>
      </c>
      <c r="C2303" s="16">
        <v>45352</v>
      </c>
      <c r="D2303" s="56">
        <v>16.552</v>
      </c>
      <c r="E2303" s="57">
        <v>2537</v>
      </c>
      <c r="F2303" s="10">
        <f t="shared" si="408"/>
        <v>26.765350000000002</v>
      </c>
      <c r="H2303" s="13">
        <v>45029</v>
      </c>
      <c r="I2303" s="29" t="s">
        <v>87</v>
      </c>
      <c r="J2303" s="17">
        <v>0.76633846748729861</v>
      </c>
      <c r="L2303" s="40" t="str">
        <f t="shared" si="409"/>
        <v>4503045352</v>
      </c>
      <c r="M2303" s="63">
        <f t="shared" si="410"/>
        <v>45352</v>
      </c>
      <c r="N2303" s="64">
        <f>VLOOKUP(B2303,Assumptions!$B$6:$D$2000,3,FALSE)</f>
        <v>0.67052</v>
      </c>
      <c r="O2303" s="65">
        <f t="shared" si="411"/>
        <v>22.315087324900986</v>
      </c>
      <c r="P2303" s="91">
        <v>0.94428597863168495</v>
      </c>
      <c r="Q2303" s="39">
        <f t="shared" si="412"/>
        <v>21.036885491636266</v>
      </c>
    </row>
    <row r="2304" spans="2:17" x14ac:dyDescent="0.25">
      <c r="B2304" s="13">
        <v>45030</v>
      </c>
      <c r="C2304" s="16">
        <v>45383</v>
      </c>
      <c r="D2304" s="56">
        <v>16.119</v>
      </c>
      <c r="E2304" s="57">
        <v>2063</v>
      </c>
      <c r="F2304" s="10">
        <f t="shared" si="408"/>
        <v>21.76465</v>
      </c>
      <c r="H2304" s="13">
        <v>45029</v>
      </c>
      <c r="I2304" s="29" t="s">
        <v>89</v>
      </c>
      <c r="J2304" s="17">
        <v>0.6832411704093817</v>
      </c>
      <c r="L2304" s="40" t="str">
        <f t="shared" si="409"/>
        <v>4503045383</v>
      </c>
      <c r="M2304" s="63">
        <f t="shared" si="410"/>
        <v>45383</v>
      </c>
      <c r="N2304" s="64">
        <f>VLOOKUP(B2304,Assumptions!$B$6:$D$2000,3,FALSE)</f>
        <v>0.67052</v>
      </c>
      <c r="O2304" s="65">
        <f t="shared" si="411"/>
        <v>21.820454309056618</v>
      </c>
      <c r="P2304" s="91">
        <v>0.94428597863168495</v>
      </c>
      <c r="Q2304" s="39">
        <f t="shared" si="412"/>
        <v>20.569810470206125</v>
      </c>
    </row>
    <row r="2305" spans="2:17" x14ac:dyDescent="0.25">
      <c r="B2305" s="13">
        <v>45030</v>
      </c>
      <c r="C2305" s="16">
        <v>45413</v>
      </c>
      <c r="D2305" s="56">
        <v>16.091000000000001</v>
      </c>
      <c r="E2305" s="57">
        <v>2243</v>
      </c>
      <c r="F2305" s="10">
        <f t="shared" si="408"/>
        <v>23.663650000000001</v>
      </c>
      <c r="H2305" s="13">
        <v>45029</v>
      </c>
      <c r="I2305" s="29" t="s">
        <v>90</v>
      </c>
      <c r="J2305" s="17">
        <v>0.68684139660715915</v>
      </c>
      <c r="L2305" s="40" t="str">
        <f t="shared" si="409"/>
        <v>4503045413</v>
      </c>
      <c r="M2305" s="63">
        <f t="shared" si="410"/>
        <v>45413</v>
      </c>
      <c r="N2305" s="64">
        <f>VLOOKUP(B2305,Assumptions!$B$6:$D$2000,3,FALSE)</f>
        <v>0.67052</v>
      </c>
      <c r="O2305" s="65">
        <f t="shared" si="411"/>
        <v>21.775783276066484</v>
      </c>
      <c r="P2305" s="91">
        <v>0.94428597863168495</v>
      </c>
      <c r="Q2305" s="39">
        <f t="shared" si="412"/>
        <v>20.527628240102548</v>
      </c>
    </row>
    <row r="2306" spans="2:17" x14ac:dyDescent="0.25">
      <c r="B2306" s="13">
        <v>45030</v>
      </c>
      <c r="C2306" s="16">
        <v>45444</v>
      </c>
      <c r="D2306" s="56">
        <v>16.190000000000001</v>
      </c>
      <c r="E2306" s="57">
        <v>1968</v>
      </c>
      <c r="F2306" s="10">
        <f t="shared" si="408"/>
        <v>20.7624</v>
      </c>
      <c r="H2306" s="13">
        <v>45029</v>
      </c>
      <c r="I2306" s="29" t="s">
        <v>91</v>
      </c>
      <c r="J2306" s="17">
        <v>0.69275409303294855</v>
      </c>
      <c r="L2306" s="40" t="str">
        <f t="shared" si="409"/>
        <v>4503045444</v>
      </c>
      <c r="M2306" s="63">
        <f t="shared" si="410"/>
        <v>45444</v>
      </c>
      <c r="N2306" s="64">
        <f>VLOOKUP(B2306,Assumptions!$B$6:$D$2000,3,FALSE)</f>
        <v>0.67052</v>
      </c>
      <c r="O2306" s="65">
        <f t="shared" si="411"/>
        <v>21.907374296425033</v>
      </c>
      <c r="P2306" s="91">
        <v>0.94428597863168495</v>
      </c>
      <c r="Q2306" s="39">
        <f t="shared" si="412"/>
        <v>20.651887795540961</v>
      </c>
    </row>
    <row r="2307" spans="2:17" x14ac:dyDescent="0.25">
      <c r="B2307" s="13">
        <v>45030</v>
      </c>
      <c r="C2307" s="16">
        <v>45474</v>
      </c>
      <c r="D2307" s="56">
        <v>16.451000000000001</v>
      </c>
      <c r="E2307" s="57">
        <v>2102</v>
      </c>
      <c r="F2307" s="10">
        <f t="shared" si="408"/>
        <v>22.176100000000002</v>
      </c>
      <c r="H2307" s="13">
        <v>45029</v>
      </c>
      <c r="I2307" s="29" t="s">
        <v>113</v>
      </c>
      <c r="J2307" s="17">
        <v>0.71231524463889895</v>
      </c>
      <c r="L2307" s="40" t="str">
        <f t="shared" si="409"/>
        <v>4503045474</v>
      </c>
      <c r="M2307" s="63">
        <f t="shared" si="410"/>
        <v>45474</v>
      </c>
      <c r="N2307" s="64">
        <f>VLOOKUP(B2307,Assumptions!$B$6:$D$2000,3,FALSE)</f>
        <v>0.67052</v>
      </c>
      <c r="O2307" s="65">
        <f t="shared" si="411"/>
        <v>22.24867953564101</v>
      </c>
      <c r="P2307" s="91">
        <v>0.94428597863168495</v>
      </c>
      <c r="Q2307" s="39">
        <f t="shared" si="412"/>
        <v>20.974177547366143</v>
      </c>
    </row>
    <row r="2308" spans="2:17" x14ac:dyDescent="0.25">
      <c r="B2308" s="13">
        <v>45030</v>
      </c>
      <c r="C2308" s="16">
        <v>45505</v>
      </c>
      <c r="D2308" s="56">
        <v>16.568999999999999</v>
      </c>
      <c r="E2308" s="57">
        <v>1999</v>
      </c>
      <c r="F2308" s="10">
        <f t="shared" si="408"/>
        <v>21.089449999999999</v>
      </c>
      <c r="H2308" s="13">
        <v>45029</v>
      </c>
      <c r="I2308" s="29" t="s">
        <v>114</v>
      </c>
      <c r="J2308" s="17">
        <v>0.73076228941531784</v>
      </c>
      <c r="L2308" s="40" t="str">
        <f t="shared" si="409"/>
        <v>4503045505</v>
      </c>
      <c r="M2308" s="63">
        <f t="shared" si="410"/>
        <v>45505</v>
      </c>
      <c r="N2308" s="64">
        <f>VLOOKUP(B2308,Assumptions!$B$6:$D$2000,3,FALSE)</f>
        <v>0.67052</v>
      </c>
      <c r="O2308" s="65">
        <f t="shared" si="411"/>
        <v>22.389410596210794</v>
      </c>
      <c r="P2308" s="91">
        <v>0.94428597863168495</v>
      </c>
      <c r="Q2308" s="39">
        <f t="shared" si="412"/>
        <v>21.107067914620156</v>
      </c>
    </row>
    <row r="2309" spans="2:17" x14ac:dyDescent="0.25">
      <c r="B2309" s="13">
        <v>45030</v>
      </c>
      <c r="C2309" s="16">
        <v>45536</v>
      </c>
      <c r="D2309" s="56">
        <v>16.542000000000002</v>
      </c>
      <c r="E2309" s="57">
        <v>2102</v>
      </c>
      <c r="F2309" s="10">
        <f t="shared" si="408"/>
        <v>22.176100000000002</v>
      </c>
      <c r="H2309" s="13">
        <v>45029</v>
      </c>
      <c r="I2309" s="29" t="s">
        <v>115</v>
      </c>
      <c r="J2309" s="17">
        <v>0.77580694627892177</v>
      </c>
      <c r="L2309" s="40" t="str">
        <f t="shared" si="409"/>
        <v>4503045536</v>
      </c>
      <c r="M2309" s="63">
        <f t="shared" si="410"/>
        <v>45536</v>
      </c>
      <c r="N2309" s="64">
        <f>VLOOKUP(B2309,Assumptions!$B$6:$D$2000,3,FALSE)</f>
        <v>0.67052</v>
      </c>
      <c r="O2309" s="65">
        <f t="shared" si="411"/>
        <v>22.287566096004547</v>
      </c>
      <c r="P2309" s="91">
        <v>0.94428597863168495</v>
      </c>
      <c r="Q2309" s="39">
        <f t="shared" si="412"/>
        <v>21.010897581074644</v>
      </c>
    </row>
    <row r="2310" spans="2:17" x14ac:dyDescent="0.25">
      <c r="B2310" s="13">
        <v>45030</v>
      </c>
      <c r="C2310" s="16">
        <v>45566</v>
      </c>
      <c r="D2310" s="56">
        <v>16.832999999999998</v>
      </c>
      <c r="E2310" s="57">
        <v>1613</v>
      </c>
      <c r="F2310" s="10">
        <f t="shared" si="408"/>
        <v>17.017150000000001</v>
      </c>
      <c r="H2310" s="13">
        <v>45029</v>
      </c>
      <c r="I2310" s="29" t="s">
        <v>117</v>
      </c>
      <c r="J2310" s="17">
        <v>0.92209686388716605</v>
      </c>
      <c r="L2310" s="40" t="str">
        <f t="shared" si="409"/>
        <v>4503045566</v>
      </c>
      <c r="M2310" s="63">
        <f t="shared" si="410"/>
        <v>45566</v>
      </c>
      <c r="N2310" s="64">
        <f>VLOOKUP(B2310,Assumptions!$B$6:$D$2000,3,FALSE)</f>
        <v>0.67052</v>
      </c>
      <c r="O2310" s="65">
        <f t="shared" si="411"/>
        <v>22.492132633727056</v>
      </c>
      <c r="P2310" s="91">
        <v>0.94428597863168495</v>
      </c>
      <c r="Q2310" s="39">
        <f t="shared" si="412"/>
        <v>21.204066894343239</v>
      </c>
    </row>
    <row r="2311" spans="2:17" x14ac:dyDescent="0.25">
      <c r="B2311" s="13">
        <v>45030</v>
      </c>
      <c r="C2311" s="16">
        <v>45597</v>
      </c>
      <c r="D2311" s="56">
        <v>17.149999999999999</v>
      </c>
      <c r="E2311" s="57">
        <v>1726</v>
      </c>
      <c r="F2311" s="10">
        <f t="shared" si="408"/>
        <v>18.209299999999999</v>
      </c>
      <c r="H2311" s="13">
        <v>45029</v>
      </c>
      <c r="I2311" s="29" t="s">
        <v>118</v>
      </c>
      <c r="J2311" s="17">
        <v>1.1985595678392174</v>
      </c>
      <c r="L2311" s="40" t="str">
        <f t="shared" si="409"/>
        <v>4503045597</v>
      </c>
      <c r="M2311" s="63">
        <f t="shared" si="410"/>
        <v>45597</v>
      </c>
      <c r="N2311" s="64">
        <f>VLOOKUP(B2311,Assumptions!$B$6:$D$2000,3,FALSE)</f>
        <v>0.67052</v>
      </c>
      <c r="O2311" s="65">
        <f t="shared" si="411"/>
        <v>22.549437378248676</v>
      </c>
      <c r="P2311" s="91">
        <v>0.94428597863168495</v>
      </c>
      <c r="Q2311" s="39">
        <f t="shared" si="412"/>
        <v>21.258178961104075</v>
      </c>
    </row>
    <row r="2312" spans="2:17" x14ac:dyDescent="0.25">
      <c r="B2312" s="13">
        <v>45030</v>
      </c>
      <c r="C2312" s="16">
        <v>45627</v>
      </c>
      <c r="D2312" s="56">
        <v>17.53</v>
      </c>
      <c r="E2312" s="57">
        <v>1613</v>
      </c>
      <c r="F2312" s="10">
        <f t="shared" si="408"/>
        <v>17.017150000000001</v>
      </c>
      <c r="H2312" s="13">
        <v>45029</v>
      </c>
      <c r="I2312" s="29" t="s">
        <v>119</v>
      </c>
      <c r="J2312" s="17">
        <v>1.2659937178260692</v>
      </c>
      <c r="L2312" s="40" t="str">
        <f t="shared" si="409"/>
        <v>4503045627</v>
      </c>
      <c r="M2312" s="63">
        <f t="shared" si="410"/>
        <v>45627</v>
      </c>
      <c r="N2312" s="64">
        <f>VLOOKUP(B2312,Assumptions!$B$6:$D$2000,3,FALSE)</f>
        <v>0.67052</v>
      </c>
      <c r="O2312" s="65">
        <f t="shared" si="411"/>
        <v>22.991289892535736</v>
      </c>
      <c r="P2312" s="91">
        <v>0.94428597863168495</v>
      </c>
      <c r="Q2312" s="39">
        <f t="shared" si="412"/>
        <v>21.675414094968502</v>
      </c>
    </row>
    <row r="2313" spans="2:17" x14ac:dyDescent="0.25">
      <c r="B2313" s="13">
        <v>45030</v>
      </c>
      <c r="C2313" s="16">
        <v>45658</v>
      </c>
      <c r="D2313" s="56">
        <v>17.600999999999999</v>
      </c>
      <c r="E2313" s="57">
        <v>651</v>
      </c>
      <c r="F2313" s="10">
        <f t="shared" si="408"/>
        <v>6.8680500000000002</v>
      </c>
      <c r="H2313" s="13">
        <v>45029</v>
      </c>
      <c r="I2313" s="29" t="s">
        <v>120</v>
      </c>
      <c r="J2313" s="17">
        <v>1.0536589401343215</v>
      </c>
      <c r="L2313" s="40" t="str">
        <f t="shared" si="409"/>
        <v>4503045658</v>
      </c>
      <c r="M2313" s="63">
        <f t="shared" si="410"/>
        <v>45658</v>
      </c>
      <c r="N2313" s="64">
        <f>VLOOKUP(B2313,Assumptions!$B$6:$D$2000,3,FALSE)</f>
        <v>0.67052</v>
      </c>
      <c r="O2313" s="65">
        <f t="shared" si="411"/>
        <v>23.391820481219042</v>
      </c>
      <c r="P2313" s="91">
        <v>0.94428597863168495</v>
      </c>
      <c r="Q2313" s="39">
        <f t="shared" si="412"/>
        <v>22.053629513875244</v>
      </c>
    </row>
    <row r="2314" spans="2:17" x14ac:dyDescent="0.25">
      <c r="B2314" s="13">
        <v>45030</v>
      </c>
      <c r="C2314" s="16">
        <v>45689</v>
      </c>
      <c r="D2314" s="56">
        <v>17.190000000000001</v>
      </c>
      <c r="E2314" s="57">
        <v>651</v>
      </c>
      <c r="F2314" s="10">
        <f t="shared" si="408"/>
        <v>6.8680500000000002</v>
      </c>
      <c r="H2314" s="13">
        <v>45029</v>
      </c>
      <c r="I2314" s="29" t="s">
        <v>121</v>
      </c>
      <c r="J2314" s="17">
        <v>0.76194442948889352</v>
      </c>
      <c r="L2314" s="40" t="str">
        <f t="shared" si="409"/>
        <v>4503045689</v>
      </c>
      <c r="M2314" s="63">
        <f t="shared" si="410"/>
        <v>45689</v>
      </c>
      <c r="N2314" s="64">
        <f>VLOOKUP(B2314,Assumptions!$B$6:$D$2000,3,FALSE)</f>
        <v>0.67052</v>
      </c>
      <c r="O2314" s="65">
        <f t="shared" si="411"/>
        <v>23.223194915159727</v>
      </c>
      <c r="P2314" s="91">
        <v>0.94428597863168495</v>
      </c>
      <c r="Q2314" s="39">
        <f t="shared" si="412"/>
        <v>21.894398756206602</v>
      </c>
    </row>
    <row r="2315" spans="2:17" x14ac:dyDescent="0.25">
      <c r="B2315" s="13">
        <v>45030</v>
      </c>
      <c r="C2315" s="16">
        <v>45717</v>
      </c>
      <c r="D2315" s="56">
        <v>16.227</v>
      </c>
      <c r="E2315" s="57">
        <v>651</v>
      </c>
      <c r="F2315" s="10">
        <f t="shared" si="408"/>
        <v>6.8680500000000002</v>
      </c>
      <c r="H2315" s="13">
        <v>45029</v>
      </c>
      <c r="I2315" s="29" t="s">
        <v>122</v>
      </c>
      <c r="J2315" s="17">
        <v>0.67727143941809909</v>
      </c>
      <c r="L2315" s="40" t="str">
        <f t="shared" si="409"/>
        <v>4503045717</v>
      </c>
      <c r="M2315" s="63">
        <f t="shared" si="410"/>
        <v>45717</v>
      </c>
      <c r="N2315" s="64">
        <f>VLOOKUP(B2315,Assumptions!$B$6:$D$2000,3,FALSE)</f>
        <v>0.67052</v>
      </c>
      <c r="O2315" s="65">
        <f t="shared" si="411"/>
        <v>21.98156535874103</v>
      </c>
      <c r="P2315" s="91">
        <v>0.94428597863168495</v>
      </c>
      <c r="Q2315" s="39">
        <f t="shared" si="412"/>
        <v>20.721945375425747</v>
      </c>
    </row>
    <row r="2316" spans="2:17" x14ac:dyDescent="0.25">
      <c r="B2316" s="13">
        <v>45030</v>
      </c>
      <c r="C2316" s="16">
        <v>45748</v>
      </c>
      <c r="D2316" s="56">
        <v>13.926</v>
      </c>
      <c r="E2316" s="57">
        <v>710</v>
      </c>
      <c r="F2316" s="10">
        <f t="shared" si="408"/>
        <v>7.4904999999999999</v>
      </c>
      <c r="H2316" s="13">
        <v>45029</v>
      </c>
      <c r="I2316" s="29" t="s">
        <v>123</v>
      </c>
      <c r="J2316" s="17">
        <v>0.61195501250121409</v>
      </c>
      <c r="L2316" s="40" t="str">
        <f t="shared" si="409"/>
        <v>4503045748</v>
      </c>
      <c r="M2316" s="63">
        <f t="shared" si="410"/>
        <v>45748</v>
      </c>
      <c r="N2316" s="64">
        <f>VLOOKUP(B2316,Assumptions!$B$6:$D$2000,3,FALSE)</f>
        <v>0.67052</v>
      </c>
      <c r="O2316" s="65">
        <f t="shared" si="411"/>
        <v>18.821135619294107</v>
      </c>
      <c r="P2316" s="91">
        <v>0.94428597863168495</v>
      </c>
      <c r="Q2316" s="39">
        <f t="shared" si="412"/>
        <v>17.737595886015427</v>
      </c>
    </row>
    <row r="2317" spans="2:17" x14ac:dyDescent="0.25">
      <c r="B2317" s="13">
        <v>45044</v>
      </c>
      <c r="C2317" s="16">
        <v>45078</v>
      </c>
      <c r="D2317" s="56">
        <v>11.351000000000001</v>
      </c>
      <c r="E2317" s="57">
        <v>4903</v>
      </c>
      <c r="F2317" s="10">
        <f t="shared" si="408"/>
        <v>51.726649999999999</v>
      </c>
      <c r="H2317" s="13">
        <v>45043</v>
      </c>
      <c r="I2317" s="29" t="s">
        <v>77</v>
      </c>
      <c r="J2317" s="17">
        <v>0.593358165642077</v>
      </c>
      <c r="L2317" s="40" t="str">
        <f t="shared" ref="L2317:L2340" si="413">B2317&amp;M2317</f>
        <v>4504445078</v>
      </c>
      <c r="M2317" s="63">
        <f t="shared" ref="M2317:M2340" si="414">IF(C2317="",NA(),C2317)</f>
        <v>45078</v>
      </c>
      <c r="N2317" s="64">
        <f>VLOOKUP(B2317,Assumptions!$B$6:$D$2000,3,FALSE)</f>
        <v>0.66459999999999997</v>
      </c>
      <c r="O2317" s="65">
        <f t="shared" ref="O2317:O2340" si="415">(D2317-J2317)/N2317/mmbtu_gj</f>
        <v>15.342787999706093</v>
      </c>
      <c r="P2317" s="64">
        <v>0.94428597863168495</v>
      </c>
      <c r="Q2317" s="39">
        <f t="shared" ref="Q2317:Q2340" si="416">(O2317-opex_2021)*P2317-transport_2021</f>
        <v>14.453041000031567</v>
      </c>
    </row>
    <row r="2318" spans="2:17" x14ac:dyDescent="0.25">
      <c r="B2318" s="13">
        <v>45044</v>
      </c>
      <c r="C2318" s="16">
        <v>45108</v>
      </c>
      <c r="D2318" s="56">
        <v>11.632</v>
      </c>
      <c r="E2318" s="57">
        <v>6591</v>
      </c>
      <c r="F2318" s="10">
        <f t="shared" si="408"/>
        <v>69.535049999999998</v>
      </c>
      <c r="H2318" s="13">
        <v>45043</v>
      </c>
      <c r="I2318" s="29" t="s">
        <v>78</v>
      </c>
      <c r="J2318" s="17">
        <v>0.61556855336233185</v>
      </c>
      <c r="L2318" s="40" t="str">
        <f t="shared" si="413"/>
        <v>4504445108</v>
      </c>
      <c r="M2318" s="63">
        <f t="shared" si="414"/>
        <v>45108</v>
      </c>
      <c r="N2318" s="64">
        <f>VLOOKUP(B2318,Assumptions!$B$6:$D$2000,3,FALSE)</f>
        <v>0.66459999999999997</v>
      </c>
      <c r="O2318" s="65">
        <f t="shared" si="415"/>
        <v>15.711879499392669</v>
      </c>
      <c r="P2318" s="64">
        <v>0.94428597863168495</v>
      </c>
      <c r="Q2318" s="39">
        <f t="shared" si="416"/>
        <v>14.801568928017742</v>
      </c>
    </row>
    <row r="2319" spans="2:17" x14ac:dyDescent="0.25">
      <c r="B2319" s="13">
        <v>45044</v>
      </c>
      <c r="C2319" s="16">
        <v>45139</v>
      </c>
      <c r="D2319" s="56">
        <v>12.382</v>
      </c>
      <c r="E2319" s="57">
        <v>5706</v>
      </c>
      <c r="F2319" s="10">
        <f t="shared" si="408"/>
        <v>60.198300000000003</v>
      </c>
      <c r="H2319" s="13">
        <v>45043</v>
      </c>
      <c r="I2319" s="29" t="s">
        <v>79</v>
      </c>
      <c r="J2319" s="17">
        <v>0.73409380623204246</v>
      </c>
      <c r="L2319" s="40" t="str">
        <f t="shared" si="413"/>
        <v>4504445139</v>
      </c>
      <c r="M2319" s="63">
        <f t="shared" si="414"/>
        <v>45139</v>
      </c>
      <c r="N2319" s="64">
        <f>VLOOKUP(B2319,Assumptions!$B$6:$D$2000,3,FALSE)</f>
        <v>0.66459999999999997</v>
      </c>
      <c r="O2319" s="65">
        <f t="shared" si="415"/>
        <v>16.61250282572842</v>
      </c>
      <c r="P2319" s="64">
        <v>0.94428597863168495</v>
      </c>
      <c r="Q2319" s="39">
        <f t="shared" si="416"/>
        <v>15.652014907105221</v>
      </c>
    </row>
    <row r="2320" spans="2:17" x14ac:dyDescent="0.25">
      <c r="B2320" s="13">
        <v>45044</v>
      </c>
      <c r="C2320" s="16">
        <v>45170</v>
      </c>
      <c r="D2320" s="56">
        <v>13.566000000000001</v>
      </c>
      <c r="E2320" s="57">
        <v>5574</v>
      </c>
      <c r="F2320" s="10">
        <f t="shared" si="408"/>
        <v>58.805700000000002</v>
      </c>
      <c r="H2320" s="13">
        <v>45043</v>
      </c>
      <c r="I2320" s="29" t="s">
        <v>80</v>
      </c>
      <c r="J2320" s="17">
        <v>0.99391528996828138</v>
      </c>
      <c r="L2320" s="40" t="str">
        <f t="shared" si="413"/>
        <v>4504445170</v>
      </c>
      <c r="M2320" s="63">
        <f t="shared" si="414"/>
        <v>45170</v>
      </c>
      <c r="N2320" s="64">
        <f>VLOOKUP(B2320,Assumptions!$B$6:$D$2000,3,FALSE)</f>
        <v>0.66459999999999997</v>
      </c>
      <c r="O2320" s="65">
        <f t="shared" si="415"/>
        <v>17.930586776397906</v>
      </c>
      <c r="P2320" s="64">
        <v>0.94428597863168495</v>
      </c>
      <c r="Q2320" s="39">
        <f t="shared" si="416"/>
        <v>16.896663100381875</v>
      </c>
    </row>
    <row r="2321" spans="2:17" x14ac:dyDescent="0.25">
      <c r="B2321" s="13">
        <v>45044</v>
      </c>
      <c r="C2321" s="16">
        <v>45200</v>
      </c>
      <c r="D2321" s="56">
        <v>15.048</v>
      </c>
      <c r="E2321" s="57">
        <v>4389</v>
      </c>
      <c r="F2321" s="10">
        <f t="shared" si="408"/>
        <v>46.30395</v>
      </c>
      <c r="H2321" s="13">
        <v>45043</v>
      </c>
      <c r="I2321" s="29" t="s">
        <v>81</v>
      </c>
      <c r="J2321" s="17">
        <v>1.4709881522527577</v>
      </c>
      <c r="L2321" s="40" t="str">
        <f t="shared" si="413"/>
        <v>4504445200</v>
      </c>
      <c r="M2321" s="63">
        <f t="shared" si="414"/>
        <v>45200</v>
      </c>
      <c r="N2321" s="64">
        <f>VLOOKUP(B2321,Assumptions!$B$6:$D$2000,3,FALSE)</f>
        <v>0.66459999999999997</v>
      </c>
      <c r="O2321" s="65">
        <f t="shared" si="415"/>
        <v>19.363836206572948</v>
      </c>
      <c r="P2321" s="64">
        <v>0.94428597863168495</v>
      </c>
      <c r="Q2321" s="39">
        <f>(O2321-opex_2021)*P2321-transport_2021</f>
        <v>18.250060441178018</v>
      </c>
    </row>
    <row r="2322" spans="2:17" x14ac:dyDescent="0.25">
      <c r="B2322" s="13">
        <v>45044</v>
      </c>
      <c r="C2322" s="16">
        <v>45231</v>
      </c>
      <c r="D2322" s="56">
        <v>17.670000000000002</v>
      </c>
      <c r="E2322" s="57">
        <v>3905</v>
      </c>
      <c r="F2322" s="10">
        <f t="shared" si="408"/>
        <v>41.197749999999999</v>
      </c>
      <c r="H2322" s="13">
        <v>45043</v>
      </c>
      <c r="I2322" s="29" t="s">
        <v>82</v>
      </c>
      <c r="J2322" s="17">
        <v>1.7577804729874151</v>
      </c>
      <c r="L2322" s="40" t="str">
        <f t="shared" si="413"/>
        <v>4504445231</v>
      </c>
      <c r="M2322" s="63">
        <f t="shared" si="414"/>
        <v>45231</v>
      </c>
      <c r="N2322" s="64">
        <f>VLOOKUP(B2322,Assumptions!$B$6:$D$2000,3,FALSE)</f>
        <v>0.66459999999999997</v>
      </c>
      <c r="O2322" s="65">
        <f t="shared" si="415"/>
        <v>22.694361326290537</v>
      </c>
      <c r="P2322" s="64">
        <v>0.94428597863168495</v>
      </c>
      <c r="Q2322" s="39">
        <f t="shared" si="416"/>
        <v>21.395028613207952</v>
      </c>
    </row>
    <row r="2323" spans="2:17" x14ac:dyDescent="0.25">
      <c r="B2323" s="13">
        <v>45044</v>
      </c>
      <c r="C2323" s="16">
        <v>45261</v>
      </c>
      <c r="D2323" s="56">
        <v>18.815999999999999</v>
      </c>
      <c r="E2323" s="57">
        <v>3108</v>
      </c>
      <c r="F2323" s="10">
        <f t="shared" si="408"/>
        <v>32.789399999999993</v>
      </c>
      <c r="H2323" s="13">
        <v>45043</v>
      </c>
      <c r="I2323" s="29" t="s">
        <v>83</v>
      </c>
      <c r="J2323" s="17">
        <v>1.5269228382785158</v>
      </c>
      <c r="L2323" s="40" t="str">
        <f t="shared" si="413"/>
        <v>4504445261</v>
      </c>
      <c r="M2323" s="63">
        <f t="shared" si="414"/>
        <v>45261</v>
      </c>
      <c r="N2323" s="64">
        <f>VLOOKUP(B2323,Assumptions!$B$6:$D$2000,3,FALSE)</f>
        <v>0.66459999999999997</v>
      </c>
      <c r="O2323" s="65">
        <f t="shared" si="415"/>
        <v>24.658066301822121</v>
      </c>
      <c r="P2323" s="64">
        <v>0.94428597863168495</v>
      </c>
      <c r="Q2323" s="39">
        <f t="shared" si="416"/>
        <v>23.249327687771704</v>
      </c>
    </row>
    <row r="2324" spans="2:17" x14ac:dyDescent="0.25">
      <c r="B2324" s="13">
        <v>45044</v>
      </c>
      <c r="C2324" s="16">
        <v>45292</v>
      </c>
      <c r="D2324" s="56">
        <v>19.094999999999999</v>
      </c>
      <c r="E2324" s="57">
        <v>4441</v>
      </c>
      <c r="F2324" s="10">
        <f t="shared" si="408"/>
        <v>46.852550000000001</v>
      </c>
      <c r="H2324" s="13">
        <v>45043</v>
      </c>
      <c r="I2324" s="29" t="s">
        <v>85</v>
      </c>
      <c r="J2324" s="17">
        <v>1.1417476851442121</v>
      </c>
      <c r="L2324" s="40" t="str">
        <f t="shared" si="413"/>
        <v>4504445292</v>
      </c>
      <c r="M2324" s="63">
        <f t="shared" si="414"/>
        <v>45292</v>
      </c>
      <c r="N2324" s="64">
        <f>VLOOKUP(B2324,Assumptions!$B$6:$D$2000,3,FALSE)</f>
        <v>0.66459999999999997</v>
      </c>
      <c r="O2324" s="65">
        <f t="shared" si="415"/>
        <v>25.60532767435323</v>
      </c>
      <c r="P2324" s="64">
        <v>0.94428597863168495</v>
      </c>
      <c r="Q2324" s="39">
        <f t="shared" si="416"/>
        <v>24.143813319952233</v>
      </c>
    </row>
    <row r="2325" spans="2:17" x14ac:dyDescent="0.25">
      <c r="B2325" s="13">
        <v>45044</v>
      </c>
      <c r="C2325" s="16">
        <v>45323</v>
      </c>
      <c r="D2325" s="56">
        <v>19.045999999999999</v>
      </c>
      <c r="E2325" s="57">
        <v>3070</v>
      </c>
      <c r="F2325" s="10">
        <f t="shared" si="408"/>
        <v>32.388499999999993</v>
      </c>
      <c r="H2325" s="13">
        <v>45043</v>
      </c>
      <c r="I2325" s="29" t="s">
        <v>86</v>
      </c>
      <c r="J2325" s="17">
        <v>0.86513048967839445</v>
      </c>
      <c r="L2325" s="40" t="str">
        <f t="shared" si="413"/>
        <v>4504445323</v>
      </c>
      <c r="M2325" s="63">
        <f t="shared" si="414"/>
        <v>45323</v>
      </c>
      <c r="N2325" s="64">
        <f>VLOOKUP(B2325,Assumptions!$B$6:$D$2000,3,FALSE)</f>
        <v>0.66459999999999997</v>
      </c>
      <c r="O2325" s="65">
        <f t="shared" si="415"/>
        <v>25.92996038000495</v>
      </c>
      <c r="P2325" s="64">
        <v>0.94428597863168495</v>
      </c>
      <c r="Q2325" s="39">
        <f t="shared" si="416"/>
        <v>24.45035943210442</v>
      </c>
    </row>
    <row r="2326" spans="2:17" x14ac:dyDescent="0.25">
      <c r="B2326" s="13">
        <v>45044</v>
      </c>
      <c r="C2326" s="16">
        <v>45352</v>
      </c>
      <c r="D2326" s="56">
        <v>16.632000000000001</v>
      </c>
      <c r="E2326" s="57">
        <v>2615</v>
      </c>
      <c r="F2326" s="10">
        <f t="shared" si="408"/>
        <v>27.588249999999999</v>
      </c>
      <c r="H2326" s="13">
        <v>45043</v>
      </c>
      <c r="I2326" s="29" t="s">
        <v>87</v>
      </c>
      <c r="J2326" s="17">
        <v>0.72043154796569131</v>
      </c>
      <c r="L2326" s="40" t="str">
        <f t="shared" si="413"/>
        <v>4504445352</v>
      </c>
      <c r="M2326" s="63">
        <f t="shared" si="414"/>
        <v>45352</v>
      </c>
      <c r="N2326" s="64">
        <f>VLOOKUP(B2326,Assumptions!$B$6:$D$2000,3,FALSE)</f>
        <v>0.66459999999999997</v>
      </c>
      <c r="O2326" s="65">
        <f t="shared" si="415"/>
        <v>22.693432748678692</v>
      </c>
      <c r="P2326" s="64">
        <v>0.94428597863168495</v>
      </c>
      <c r="Q2326" s="39">
        <f t="shared" si="416"/>
        <v>21.394151770389016</v>
      </c>
    </row>
    <row r="2327" spans="2:17" x14ac:dyDescent="0.25">
      <c r="B2327" s="13">
        <v>45044</v>
      </c>
      <c r="C2327" s="16">
        <v>45383</v>
      </c>
      <c r="D2327" s="56">
        <v>16.347000000000001</v>
      </c>
      <c r="E2327" s="57">
        <v>2063</v>
      </c>
      <c r="F2327" s="10">
        <f t="shared" si="408"/>
        <v>21.76465</v>
      </c>
      <c r="H2327" s="13">
        <v>45043</v>
      </c>
      <c r="I2327" s="29" t="s">
        <v>89</v>
      </c>
      <c r="J2327" s="17">
        <v>0.63661011003705681</v>
      </c>
      <c r="L2327" s="40" t="str">
        <f t="shared" si="413"/>
        <v>4504445383</v>
      </c>
      <c r="M2327" s="63">
        <f t="shared" si="414"/>
        <v>45383</v>
      </c>
      <c r="N2327" s="64">
        <f>VLOOKUP(B2327,Assumptions!$B$6:$D$2000,3,FALSE)</f>
        <v>0.66459999999999997</v>
      </c>
      <c r="O2327" s="65">
        <f t="shared" si="415"/>
        <v>22.406507409884785</v>
      </c>
      <c r="P2327" s="64">
        <v>0.94428597863168495</v>
      </c>
      <c r="Q2327" s="39">
        <f t="shared" si="416"/>
        <v>21.123212196051785</v>
      </c>
    </row>
    <row r="2328" spans="2:17" x14ac:dyDescent="0.25">
      <c r="B2328" s="13">
        <v>45044</v>
      </c>
      <c r="C2328" s="16">
        <v>45413</v>
      </c>
      <c r="D2328" s="56">
        <v>16.218</v>
      </c>
      <c r="E2328" s="57">
        <v>2233</v>
      </c>
      <c r="F2328" s="10">
        <f t="shared" si="408"/>
        <v>23.558150000000001</v>
      </c>
      <c r="H2328" s="13">
        <v>45043</v>
      </c>
      <c r="I2328" s="29" t="s">
        <v>90</v>
      </c>
      <c r="J2328" s="17">
        <v>0.63917205386212661</v>
      </c>
      <c r="L2328" s="40" t="str">
        <f t="shared" si="413"/>
        <v>4504445413</v>
      </c>
      <c r="M2328" s="63">
        <f t="shared" si="414"/>
        <v>45413</v>
      </c>
      <c r="N2328" s="64">
        <f>VLOOKUP(B2328,Assumptions!$B$6:$D$2000,3,FALSE)</f>
        <v>0.66459999999999997</v>
      </c>
      <c r="O2328" s="65">
        <f t="shared" si="415"/>
        <v>22.218870840084655</v>
      </c>
      <c r="P2328" s="64">
        <v>0.94428597863168495</v>
      </c>
      <c r="Q2328" s="39">
        <f t="shared" si="416"/>
        <v>20.946029614110977</v>
      </c>
    </row>
    <row r="2329" spans="2:17" x14ac:dyDescent="0.25">
      <c r="B2329" s="13">
        <v>45044</v>
      </c>
      <c r="C2329" s="16">
        <v>45444</v>
      </c>
      <c r="D2329" s="56">
        <v>16.367999999999999</v>
      </c>
      <c r="E2329" s="57">
        <v>2043</v>
      </c>
      <c r="F2329" s="10">
        <f t="shared" si="408"/>
        <v>21.553650000000001</v>
      </c>
      <c r="H2329" s="13">
        <v>45043</v>
      </c>
      <c r="I2329" s="29" t="s">
        <v>91</v>
      </c>
      <c r="J2329" s="17">
        <v>0.64590962339145364</v>
      </c>
      <c r="L2329" s="40" t="str">
        <f t="shared" si="413"/>
        <v>4504445444</v>
      </c>
      <c r="M2329" s="63">
        <f t="shared" si="414"/>
        <v>45444</v>
      </c>
      <c r="N2329" s="64">
        <f>VLOOKUP(B2329,Assumptions!$B$6:$D$2000,3,FALSE)</f>
        <v>0.66459999999999997</v>
      </c>
      <c r="O2329" s="65">
        <f t="shared" si="415"/>
        <v>22.423194904120137</v>
      </c>
      <c r="P2329" s="64">
        <v>0.94428597863168495</v>
      </c>
      <c r="Q2329" s="39">
        <f t="shared" si="416"/>
        <v>21.138969962876725</v>
      </c>
    </row>
    <row r="2330" spans="2:17" x14ac:dyDescent="0.25">
      <c r="B2330" s="13">
        <v>45044</v>
      </c>
      <c r="C2330" s="16">
        <v>45474</v>
      </c>
      <c r="D2330" s="56">
        <v>16.741</v>
      </c>
      <c r="E2330" s="57">
        <v>2177</v>
      </c>
      <c r="F2330" s="10">
        <f t="shared" si="408"/>
        <v>22.96735</v>
      </c>
      <c r="H2330" s="13">
        <v>45043</v>
      </c>
      <c r="I2330" s="29" t="s">
        <v>113</v>
      </c>
      <c r="J2330" s="17">
        <v>0.70439887185685279</v>
      </c>
      <c r="L2330" s="40" t="str">
        <f t="shared" si="413"/>
        <v>4504445474</v>
      </c>
      <c r="M2330" s="63">
        <f t="shared" si="414"/>
        <v>45474</v>
      </c>
      <c r="N2330" s="64">
        <f>VLOOKUP(B2330,Assumptions!$B$6:$D$2000,3,FALSE)</f>
        <v>0.66459999999999997</v>
      </c>
      <c r="O2330" s="65">
        <f t="shared" si="415"/>
        <v>22.871757131671899</v>
      </c>
      <c r="P2330" s="64">
        <v>0.94428597863168495</v>
      </c>
      <c r="Q2330" s="39">
        <f t="shared" si="416"/>
        <v>21.562540984897648</v>
      </c>
    </row>
    <row r="2331" spans="2:17" x14ac:dyDescent="0.25">
      <c r="B2331" s="13">
        <v>45044</v>
      </c>
      <c r="C2331" s="16">
        <v>45505</v>
      </c>
      <c r="D2331" s="56">
        <v>16.667999999999999</v>
      </c>
      <c r="E2331" s="57">
        <v>2074</v>
      </c>
      <c r="F2331" s="10">
        <f t="shared" si="408"/>
        <v>21.880700000000001</v>
      </c>
      <c r="H2331" s="13">
        <v>45043</v>
      </c>
      <c r="I2331" s="29" t="s">
        <v>114</v>
      </c>
      <c r="J2331" s="17">
        <v>0.72216981361634502</v>
      </c>
      <c r="L2331" s="40" t="str">
        <f t="shared" si="413"/>
        <v>4504445505</v>
      </c>
      <c r="M2331" s="63">
        <f t="shared" si="414"/>
        <v>45505</v>
      </c>
      <c r="N2331" s="64">
        <f>VLOOKUP(B2331,Assumptions!$B$6:$D$2000,3,FALSE)</f>
        <v>0.66459999999999997</v>
      </c>
      <c r="O2331" s="65">
        <f t="shared" si="415"/>
        <v>22.742297596079112</v>
      </c>
      <c r="P2331" s="64">
        <v>0.94428597863168495</v>
      </c>
      <c r="Q2331" s="39">
        <f t="shared" si="416"/>
        <v>21.440294160637208</v>
      </c>
    </row>
    <row r="2332" spans="2:17" x14ac:dyDescent="0.25">
      <c r="B2332" s="13">
        <v>45044</v>
      </c>
      <c r="C2332" s="16">
        <v>45536</v>
      </c>
      <c r="D2332" s="56">
        <v>16.754999999999999</v>
      </c>
      <c r="E2332" s="57">
        <v>2177</v>
      </c>
      <c r="F2332" s="10">
        <f t="shared" si="408"/>
        <v>22.96735</v>
      </c>
      <c r="H2332" s="13">
        <v>45043</v>
      </c>
      <c r="I2332" s="29" t="s">
        <v>115</v>
      </c>
      <c r="J2332" s="17">
        <v>0.76687641897148728</v>
      </c>
      <c r="L2332" s="40" t="str">
        <f t="shared" si="413"/>
        <v>4504445536</v>
      </c>
      <c r="M2332" s="63">
        <f t="shared" si="414"/>
        <v>45536</v>
      </c>
      <c r="N2332" s="64">
        <f>VLOOKUP(B2332,Assumptions!$B$6:$D$2000,3,FALSE)</f>
        <v>0.66459999999999997</v>
      </c>
      <c r="O2332" s="65">
        <f t="shared" si="415"/>
        <v>22.802617375991421</v>
      </c>
      <c r="P2332" s="64">
        <v>0.94428597863168495</v>
      </c>
      <c r="Q2332" s="39">
        <f t="shared" si="416"/>
        <v>21.49725328304255</v>
      </c>
    </row>
    <row r="2333" spans="2:17" x14ac:dyDescent="0.25">
      <c r="B2333" s="13">
        <v>45044</v>
      </c>
      <c r="C2333" s="16">
        <v>45566</v>
      </c>
      <c r="D2333" s="56">
        <v>16.952000000000002</v>
      </c>
      <c r="E2333" s="57">
        <v>1553</v>
      </c>
      <c r="F2333" s="10">
        <f t="shared" ref="F2333:F2364" si="417">E2333*10000*mmbtu_gj/1000000</f>
        <v>16.384149999999998</v>
      </c>
      <c r="H2333" s="13">
        <v>45043</v>
      </c>
      <c r="I2333" s="29" t="s">
        <v>117</v>
      </c>
      <c r="J2333" s="17">
        <v>0.92142840273716331</v>
      </c>
      <c r="L2333" s="40" t="str">
        <f t="shared" si="413"/>
        <v>4504445566</v>
      </c>
      <c r="M2333" s="63">
        <f t="shared" si="414"/>
        <v>45566</v>
      </c>
      <c r="N2333" s="64">
        <f>VLOOKUP(B2333,Assumptions!$B$6:$D$2000,3,FALSE)</f>
        <v>0.66459999999999997</v>
      </c>
      <c r="O2333" s="65">
        <f t="shared" si="415"/>
        <v>22.863157680652925</v>
      </c>
      <c r="P2333" s="64">
        <v>0.94428597863168495</v>
      </c>
      <c r="Q2333" s="39">
        <f t="shared" si="416"/>
        <v>21.554420643876501</v>
      </c>
    </row>
    <row r="2334" spans="2:17" x14ac:dyDescent="0.25">
      <c r="B2334" s="13">
        <v>45044</v>
      </c>
      <c r="C2334" s="16">
        <v>45597</v>
      </c>
      <c r="D2334" s="56">
        <v>17.358000000000001</v>
      </c>
      <c r="E2334" s="57">
        <v>1666</v>
      </c>
      <c r="F2334" s="10">
        <f t="shared" si="417"/>
        <v>17.5763</v>
      </c>
      <c r="H2334" s="13">
        <v>45043</v>
      </c>
      <c r="I2334" s="29" t="s">
        <v>118</v>
      </c>
      <c r="J2334" s="17">
        <v>1.1978160548898056</v>
      </c>
      <c r="L2334" s="40" t="str">
        <f t="shared" si="413"/>
        <v>4504445597</v>
      </c>
      <c r="M2334" s="63">
        <f t="shared" si="414"/>
        <v>45597</v>
      </c>
      <c r="N2334" s="64">
        <f>VLOOKUP(B2334,Assumptions!$B$6:$D$2000,3,FALSE)</f>
        <v>0.66459999999999997</v>
      </c>
      <c r="O2334" s="65">
        <f t="shared" si="415"/>
        <v>23.048013693316861</v>
      </c>
      <c r="P2334" s="64">
        <v>0.94428597863168495</v>
      </c>
      <c r="Q2334" s="39">
        <f t="shared" si="416"/>
        <v>21.728977584700814</v>
      </c>
    </row>
    <row r="2335" spans="2:17" x14ac:dyDescent="0.25">
      <c r="B2335" s="13">
        <v>45044</v>
      </c>
      <c r="C2335" s="16">
        <v>45627</v>
      </c>
      <c r="D2335" s="56">
        <v>17.524000000000001</v>
      </c>
      <c r="E2335" s="57">
        <v>1553</v>
      </c>
      <c r="F2335" s="10">
        <f t="shared" si="417"/>
        <v>16.384149999999998</v>
      </c>
      <c r="H2335" s="13">
        <v>45043</v>
      </c>
      <c r="I2335" s="29" t="s">
        <v>119</v>
      </c>
      <c r="J2335" s="17">
        <v>1.2634476880463494</v>
      </c>
      <c r="L2335" s="40" t="str">
        <f t="shared" si="413"/>
        <v>4504445627</v>
      </c>
      <c r="M2335" s="63">
        <f t="shared" si="414"/>
        <v>45627</v>
      </c>
      <c r="N2335" s="64">
        <f>VLOOKUP(B2335,Assumptions!$B$6:$D$2000,3,FALSE)</f>
        <v>0.66459999999999997</v>
      </c>
      <c r="O2335" s="65">
        <f t="shared" si="415"/>
        <v>23.191161289980439</v>
      </c>
      <c r="P2335" s="64">
        <v>0.94428597863168495</v>
      </c>
      <c r="Q2335" s="39">
        <f t="shared" si="416"/>
        <v>21.864149853105058</v>
      </c>
    </row>
    <row r="2336" spans="2:17" x14ac:dyDescent="0.25">
      <c r="B2336" s="13">
        <v>45044</v>
      </c>
      <c r="C2336" s="16">
        <v>45658</v>
      </c>
      <c r="D2336" s="56">
        <v>17.917999999999999</v>
      </c>
      <c r="E2336" s="57">
        <v>973</v>
      </c>
      <c r="F2336" s="10">
        <f t="shared" si="417"/>
        <v>10.26515</v>
      </c>
      <c r="H2336" s="13">
        <v>45043</v>
      </c>
      <c r="I2336" s="29" t="s">
        <v>120</v>
      </c>
      <c r="J2336" s="17">
        <v>1.0492353417248916</v>
      </c>
      <c r="L2336" s="40" t="str">
        <f t="shared" si="413"/>
        <v>4504445658</v>
      </c>
      <c r="M2336" s="63">
        <f t="shared" si="414"/>
        <v>45658</v>
      </c>
      <c r="N2336" s="64">
        <f>VLOOKUP(B2336,Assumptions!$B$6:$D$2000,3,FALSE)</f>
        <v>0.66459999999999997</v>
      </c>
      <c r="O2336" s="65">
        <f t="shared" si="415"/>
        <v>24.058607263001242</v>
      </c>
      <c r="P2336" s="64">
        <v>0.94428597863168495</v>
      </c>
      <c r="Q2336" s="39">
        <f t="shared" si="416"/>
        <v>22.683266922649121</v>
      </c>
    </row>
    <row r="2337" spans="2:17" x14ac:dyDescent="0.25">
      <c r="B2337" s="13">
        <v>45044</v>
      </c>
      <c r="C2337" s="16">
        <v>45689</v>
      </c>
      <c r="D2337" s="56">
        <v>17.468</v>
      </c>
      <c r="E2337" s="57">
        <v>720</v>
      </c>
      <c r="F2337" s="10">
        <f t="shared" si="417"/>
        <v>7.5960000000000001</v>
      </c>
      <c r="H2337" s="13">
        <v>45043</v>
      </c>
      <c r="I2337" s="29" t="s">
        <v>121</v>
      </c>
      <c r="J2337" s="17">
        <v>0.75586841784797376</v>
      </c>
      <c r="L2337" s="40" t="str">
        <f t="shared" si="413"/>
        <v>4504445689</v>
      </c>
      <c r="M2337" s="63">
        <f t="shared" si="414"/>
        <v>45689</v>
      </c>
      <c r="N2337" s="64">
        <f>VLOOKUP(B2337,Assumptions!$B$6:$D$2000,3,FALSE)</f>
        <v>0.66459999999999997</v>
      </c>
      <c r="O2337" s="65">
        <f t="shared" si="415"/>
        <v>23.835213686815898</v>
      </c>
      <c r="P2337" s="64">
        <v>0.94428597863168495</v>
      </c>
      <c r="Q2337" s="39">
        <f t="shared" si="416"/>
        <v>22.472319500940909</v>
      </c>
    </row>
    <row r="2338" spans="2:17" x14ac:dyDescent="0.25">
      <c r="B2338" s="13">
        <v>45044</v>
      </c>
      <c r="C2338" s="16">
        <v>45717</v>
      </c>
      <c r="D2338" s="56">
        <v>16.655000000000001</v>
      </c>
      <c r="E2338" s="57">
        <v>973</v>
      </c>
      <c r="F2338" s="10">
        <f t="shared" si="417"/>
        <v>10.26515</v>
      </c>
      <c r="H2338" s="13">
        <v>45043</v>
      </c>
      <c r="I2338" s="29" t="s">
        <v>122</v>
      </c>
      <c r="J2338" s="17">
        <v>0.67367404762441052</v>
      </c>
      <c r="L2338" s="40" t="str">
        <f t="shared" si="413"/>
        <v>4504445717</v>
      </c>
      <c r="M2338" s="63">
        <f t="shared" si="414"/>
        <v>45717</v>
      </c>
      <c r="N2338" s="64">
        <f>VLOOKUP(B2338,Assumptions!$B$6:$D$2000,3,FALSE)</f>
        <v>0.66459999999999997</v>
      </c>
      <c r="O2338" s="65">
        <f t="shared" si="415"/>
        <v>22.792922446849104</v>
      </c>
      <c r="P2338" s="64">
        <v>0.94428597863168495</v>
      </c>
      <c r="Q2338" s="39">
        <f t="shared" si="416"/>
        <v>21.488098497389633</v>
      </c>
    </row>
    <row r="2339" spans="2:17" x14ac:dyDescent="0.25">
      <c r="B2339" s="13">
        <v>45044</v>
      </c>
      <c r="C2339" s="16">
        <v>45748</v>
      </c>
      <c r="D2339" s="56">
        <v>14.401</v>
      </c>
      <c r="E2339" s="57">
        <v>860</v>
      </c>
      <c r="F2339" s="10">
        <f t="shared" si="417"/>
        <v>9.0730000000000004</v>
      </c>
      <c r="H2339" s="13">
        <v>45043</v>
      </c>
      <c r="I2339" s="29" t="s">
        <v>123</v>
      </c>
      <c r="J2339" s="17">
        <v>0.61188760256872732</v>
      </c>
      <c r="L2339" s="40" t="str">
        <f t="shared" si="413"/>
        <v>4504445748</v>
      </c>
      <c r="M2339" s="63">
        <f t="shared" si="414"/>
        <v>45748</v>
      </c>
      <c r="N2339" s="64">
        <f>VLOOKUP(B2339,Assumptions!$B$6:$D$2000,3,FALSE)</f>
        <v>0.66459999999999997</v>
      </c>
      <c r="O2339" s="65">
        <f t="shared" si="415"/>
        <v>19.66633872697011</v>
      </c>
      <c r="P2339" s="64">
        <v>0.94428597863168495</v>
      </c>
      <c r="Q2339" s="39">
        <f t="shared" si="416"/>
        <v>18.535709329689805</v>
      </c>
    </row>
    <row r="2340" spans="2:17" x14ac:dyDescent="0.25">
      <c r="B2340" s="13">
        <v>45044</v>
      </c>
      <c r="C2340" s="16">
        <v>45778</v>
      </c>
      <c r="D2340" s="56">
        <v>13.557</v>
      </c>
      <c r="E2340" s="57">
        <v>795</v>
      </c>
      <c r="F2340" s="10">
        <f t="shared" si="417"/>
        <v>8.3872499999999999</v>
      </c>
      <c r="H2340" s="13">
        <v>45043</v>
      </c>
      <c r="I2340" s="29">
        <v>45778</v>
      </c>
      <c r="J2340" s="17">
        <v>0.60276351957053897</v>
      </c>
      <c r="L2340" s="40" t="str">
        <f t="shared" si="413"/>
        <v>4504445778</v>
      </c>
      <c r="M2340" s="63">
        <f t="shared" si="414"/>
        <v>45778</v>
      </c>
      <c r="N2340" s="64">
        <f>VLOOKUP(B2340,Assumptions!$B$6:$D$2000,3,FALSE)</f>
        <v>0.66459999999999997</v>
      </c>
      <c r="O2340" s="65">
        <f t="shared" si="415"/>
        <v>18.475620129172182</v>
      </c>
      <c r="P2340" s="64">
        <v>0.94428597863168495</v>
      </c>
      <c r="Q2340" s="39">
        <f t="shared" si="416"/>
        <v>17.411330453293239</v>
      </c>
    </row>
    <row r="2341" spans="2:17" x14ac:dyDescent="0.25">
      <c r="B2341" s="13">
        <v>45061</v>
      </c>
      <c r="C2341" s="16">
        <v>45078</v>
      </c>
      <c r="D2341" s="56">
        <v>11.048999999999999</v>
      </c>
      <c r="E2341" s="57">
        <v>4928</v>
      </c>
      <c r="F2341" s="10">
        <f t="shared" si="417"/>
        <v>51.990400000000001</v>
      </c>
      <c r="H2341" s="13">
        <v>45057</v>
      </c>
      <c r="I2341" s="29" t="s">
        <v>77</v>
      </c>
      <c r="J2341" s="17">
        <v>0.54568055133952598</v>
      </c>
      <c r="L2341" s="40" t="str">
        <f t="shared" ref="L2341:L2404" si="418">B2341&amp;M2341</f>
        <v>4506145078</v>
      </c>
      <c r="M2341" s="63">
        <f t="shared" ref="M2341:M2388" si="419">IF(C2341="",NA(),C2341)</f>
        <v>45078</v>
      </c>
      <c r="N2341" s="64">
        <f>VLOOKUP(B2341,Assumptions!$B$6:$D$2000,3,FALSE)</f>
        <v>0.67378000000000005</v>
      </c>
      <c r="O2341" s="65">
        <f t="shared" ref="O2341:O2364" si="420">(D2341-J2341)/N2341/mmbtu_gj</f>
        <v>14.775969948507914</v>
      </c>
      <c r="P2341" s="64">
        <v>0.94428597863168495</v>
      </c>
      <c r="Q2341" s="39">
        <f t="shared" ref="Q2341:Q2388" si="421">(O2341-opex_2021)*P2341-transport_2021</f>
        <v>13.917802661849789</v>
      </c>
    </row>
    <row r="2342" spans="2:17" x14ac:dyDescent="0.25">
      <c r="B2342" s="13">
        <v>45061</v>
      </c>
      <c r="C2342" s="16">
        <v>45108</v>
      </c>
      <c r="D2342" s="56">
        <v>10.050000000000001</v>
      </c>
      <c r="E2342" s="57">
        <v>6598</v>
      </c>
      <c r="F2342" s="10">
        <f t="shared" si="417"/>
        <v>69.608900000000006</v>
      </c>
      <c r="H2342" s="13">
        <v>45057</v>
      </c>
      <c r="I2342" s="29" t="s">
        <v>78</v>
      </c>
      <c r="J2342" s="17">
        <v>0.58194468435079094</v>
      </c>
      <c r="L2342" s="40" t="str">
        <f t="shared" si="418"/>
        <v>4506145108</v>
      </c>
      <c r="M2342" s="63">
        <f t="shared" si="419"/>
        <v>45108</v>
      </c>
      <c r="N2342" s="64">
        <f>VLOOKUP(B2342,Assumptions!$B$6:$D$2000,3,FALSE)</f>
        <v>0.67378000000000005</v>
      </c>
      <c r="O2342" s="65">
        <f t="shared" si="420"/>
        <v>13.319570208129321</v>
      </c>
      <c r="P2342" s="64">
        <v>0.94428597863168495</v>
      </c>
      <c r="Q2342" s="39">
        <f t="shared" si="421"/>
        <v>12.542544807727458</v>
      </c>
    </row>
    <row r="2343" spans="2:17" x14ac:dyDescent="0.25">
      <c r="B2343" s="13">
        <v>45061</v>
      </c>
      <c r="C2343" s="16">
        <v>45139</v>
      </c>
      <c r="D2343" s="56">
        <v>10.553000000000001</v>
      </c>
      <c r="E2343" s="57">
        <v>5432</v>
      </c>
      <c r="F2343" s="10">
        <f t="shared" si="417"/>
        <v>57.307600000000001</v>
      </c>
      <c r="H2343" s="13">
        <v>45057</v>
      </c>
      <c r="I2343" s="29" t="s">
        <v>79</v>
      </c>
      <c r="J2343" s="17">
        <v>0.71343724357489091</v>
      </c>
      <c r="L2343" s="40" t="str">
        <f t="shared" si="418"/>
        <v>4506145139</v>
      </c>
      <c r="M2343" s="63">
        <f t="shared" si="419"/>
        <v>45139</v>
      </c>
      <c r="N2343" s="64">
        <f>VLOOKUP(B2343,Assumptions!$B$6:$D$2000,3,FALSE)</f>
        <v>0.67378000000000005</v>
      </c>
      <c r="O2343" s="65">
        <f t="shared" si="420"/>
        <v>13.842203344004462</v>
      </c>
      <c r="P2343" s="64">
        <v>0.94428597863168495</v>
      </c>
      <c r="Q2343" s="39">
        <f t="shared" si="421"/>
        <v>13.036059949902661</v>
      </c>
    </row>
    <row r="2344" spans="2:17" x14ac:dyDescent="0.25">
      <c r="B2344" s="13">
        <v>45061</v>
      </c>
      <c r="C2344" s="16">
        <v>45170</v>
      </c>
      <c r="D2344" s="56">
        <v>11.199</v>
      </c>
      <c r="E2344" s="57">
        <v>6163</v>
      </c>
      <c r="F2344" s="10">
        <f t="shared" si="417"/>
        <v>65.019649999999999</v>
      </c>
      <c r="H2344" s="13">
        <v>45057</v>
      </c>
      <c r="I2344" s="29" t="s">
        <v>80</v>
      </c>
      <c r="J2344" s="17">
        <v>0.99322468604926883</v>
      </c>
      <c r="L2344" s="40" t="str">
        <f t="shared" si="418"/>
        <v>4506145170</v>
      </c>
      <c r="M2344" s="63">
        <f t="shared" si="419"/>
        <v>45170</v>
      </c>
      <c r="N2344" s="64">
        <f>VLOOKUP(B2344,Assumptions!$B$6:$D$2000,3,FALSE)</f>
        <v>0.67378000000000005</v>
      </c>
      <c r="O2344" s="65">
        <f t="shared" si="420"/>
        <v>14.357387688459958</v>
      </c>
      <c r="P2344" s="64">
        <v>0.94428597863168495</v>
      </c>
      <c r="Q2344" s="39">
        <f t="shared" si="421"/>
        <v>13.522541302782544</v>
      </c>
    </row>
    <row r="2345" spans="2:17" x14ac:dyDescent="0.25">
      <c r="B2345" s="13">
        <v>45061</v>
      </c>
      <c r="C2345" s="16">
        <v>45200</v>
      </c>
      <c r="D2345" s="56">
        <v>12.127000000000001</v>
      </c>
      <c r="E2345" s="57">
        <v>4773</v>
      </c>
      <c r="F2345" s="10">
        <f t="shared" si="417"/>
        <v>50.355150000000002</v>
      </c>
      <c r="H2345" s="13">
        <v>45057</v>
      </c>
      <c r="I2345" s="29" t="s">
        <v>81</v>
      </c>
      <c r="J2345" s="17">
        <v>1.4709509447641755</v>
      </c>
      <c r="L2345" s="40" t="str">
        <f t="shared" si="418"/>
        <v>4506145200</v>
      </c>
      <c r="M2345" s="63">
        <f t="shared" si="419"/>
        <v>45200</v>
      </c>
      <c r="N2345" s="64">
        <f>VLOOKUP(B2345,Assumptions!$B$6:$D$2000,3,FALSE)</f>
        <v>0.67378000000000005</v>
      </c>
      <c r="O2345" s="65">
        <f t="shared" si="420"/>
        <v>14.99082850708414</v>
      </c>
      <c r="P2345" s="64">
        <v>0.94428597863168495</v>
      </c>
      <c r="Q2345" s="39">
        <f t="shared" si="421"/>
        <v>14.120690586102334</v>
      </c>
    </row>
    <row r="2346" spans="2:17" x14ac:dyDescent="0.25">
      <c r="B2346" s="13">
        <v>45061</v>
      </c>
      <c r="C2346" s="16">
        <v>45231</v>
      </c>
      <c r="D2346" s="56">
        <v>14.343</v>
      </c>
      <c r="E2346" s="57">
        <v>3875</v>
      </c>
      <c r="F2346" s="10">
        <f t="shared" si="417"/>
        <v>40.881250000000001</v>
      </c>
      <c r="H2346" s="13">
        <v>45057</v>
      </c>
      <c r="I2346" s="29" t="s">
        <v>82</v>
      </c>
      <c r="J2346" s="17">
        <v>1.7860594458323298</v>
      </c>
      <c r="L2346" s="40" t="str">
        <f t="shared" si="418"/>
        <v>4506145231</v>
      </c>
      <c r="M2346" s="63">
        <f t="shared" si="419"/>
        <v>45231</v>
      </c>
      <c r="N2346" s="64">
        <f>VLOOKUP(B2346,Assumptions!$B$6:$D$2000,3,FALSE)</f>
        <v>0.67378000000000005</v>
      </c>
      <c r="O2346" s="65">
        <f t="shared" si="420"/>
        <v>17.66498459658337</v>
      </c>
      <c r="P2346" s="64">
        <v>0.94428597863168495</v>
      </c>
      <c r="Q2346" s="39">
        <f t="shared" si="421"/>
        <v>16.645858686088996</v>
      </c>
    </row>
    <row r="2347" spans="2:17" x14ac:dyDescent="0.25">
      <c r="B2347" s="13">
        <v>45061</v>
      </c>
      <c r="C2347" s="16">
        <v>45261</v>
      </c>
      <c r="D2347" s="56">
        <v>15.760999999999999</v>
      </c>
      <c r="E2347" s="57">
        <v>3240</v>
      </c>
      <c r="F2347" s="10">
        <f t="shared" si="417"/>
        <v>34.182000000000002</v>
      </c>
      <c r="H2347" s="13">
        <v>45057</v>
      </c>
      <c r="I2347" s="29" t="s">
        <v>83</v>
      </c>
      <c r="J2347" s="17">
        <v>1.5810393716096982</v>
      </c>
      <c r="L2347" s="40" t="str">
        <f t="shared" si="418"/>
        <v>4506145261</v>
      </c>
      <c r="M2347" s="63">
        <f t="shared" si="419"/>
        <v>45261</v>
      </c>
      <c r="N2347" s="64">
        <f>VLOOKUP(B2347,Assumptions!$B$6:$D$2000,3,FALSE)</f>
        <v>0.67378000000000005</v>
      </c>
      <c r="O2347" s="65">
        <f t="shared" si="420"/>
        <v>19.948233807440911</v>
      </c>
      <c r="P2347" s="64">
        <v>0.94428597863168495</v>
      </c>
      <c r="Q2347" s="39">
        <f t="shared" si="421"/>
        <v>18.80189890162363</v>
      </c>
    </row>
    <row r="2348" spans="2:17" x14ac:dyDescent="0.25">
      <c r="B2348" s="13">
        <v>45061</v>
      </c>
      <c r="C2348" s="16">
        <v>45292</v>
      </c>
      <c r="D2348" s="56">
        <v>16.183</v>
      </c>
      <c r="E2348" s="57">
        <v>4531</v>
      </c>
      <c r="F2348" s="10">
        <f t="shared" si="417"/>
        <v>47.802050000000001</v>
      </c>
      <c r="H2348" s="13">
        <v>45057</v>
      </c>
      <c r="I2348" s="29" t="s">
        <v>85</v>
      </c>
      <c r="J2348" s="17">
        <v>1.1762715068667386</v>
      </c>
      <c r="L2348" s="40" t="str">
        <f t="shared" si="418"/>
        <v>4506145292</v>
      </c>
      <c r="M2348" s="63">
        <f t="shared" si="419"/>
        <v>45292</v>
      </c>
      <c r="N2348" s="64">
        <f>VLOOKUP(B2348,Assumptions!$B$6:$D$2000,3,FALSE)</f>
        <v>0.67378000000000005</v>
      </c>
      <c r="O2348" s="65">
        <f t="shared" si="420"/>
        <v>21.111322979730346</v>
      </c>
      <c r="P2348" s="64">
        <v>0.94428597863168495</v>
      </c>
      <c r="Q2348" s="39">
        <f t="shared" si="421"/>
        <v>19.900187698914877</v>
      </c>
    </row>
    <row r="2349" spans="2:17" x14ac:dyDescent="0.25">
      <c r="B2349" s="13">
        <v>45061</v>
      </c>
      <c r="C2349" s="16">
        <v>45323</v>
      </c>
      <c r="D2349" s="56">
        <v>16.204999999999998</v>
      </c>
      <c r="E2349" s="57">
        <v>3021</v>
      </c>
      <c r="F2349" s="10">
        <f t="shared" si="417"/>
        <v>31.871549999999996</v>
      </c>
      <c r="H2349" s="13">
        <v>45057</v>
      </c>
      <c r="I2349" s="29" t="s">
        <v>86</v>
      </c>
      <c r="J2349" s="17">
        <v>0.90150705725492297</v>
      </c>
      <c r="L2349" s="40" t="str">
        <f t="shared" si="418"/>
        <v>4506145323</v>
      </c>
      <c r="M2349" s="63">
        <f t="shared" si="419"/>
        <v>45323</v>
      </c>
      <c r="N2349" s="64">
        <f>VLOOKUP(B2349,Assumptions!$B$6:$D$2000,3,FALSE)</f>
        <v>0.67378000000000005</v>
      </c>
      <c r="O2349" s="65">
        <f t="shared" si="420"/>
        <v>21.528808386194761</v>
      </c>
      <c r="P2349" s="64">
        <v>0.94428597863168495</v>
      </c>
      <c r="Q2349" s="39">
        <f t="shared" si="421"/>
        <v>20.294413314522576</v>
      </c>
    </row>
    <row r="2350" spans="2:17" x14ac:dyDescent="0.25">
      <c r="B2350" s="13">
        <v>45061</v>
      </c>
      <c r="C2350" s="16">
        <v>45352</v>
      </c>
      <c r="D2350" s="56">
        <v>14.319000000000001</v>
      </c>
      <c r="E2350" s="57">
        <v>2761</v>
      </c>
      <c r="F2350" s="10">
        <f t="shared" si="417"/>
        <v>29.128550000000001</v>
      </c>
      <c r="H2350" s="13">
        <v>45057</v>
      </c>
      <c r="I2350" s="29" t="s">
        <v>87</v>
      </c>
      <c r="J2350" s="17">
        <v>0.75799001754947337</v>
      </c>
      <c r="L2350" s="40" t="str">
        <f t="shared" si="418"/>
        <v>4506145352</v>
      </c>
      <c r="M2350" s="63">
        <f t="shared" si="419"/>
        <v>45352</v>
      </c>
      <c r="N2350" s="64">
        <f>VLOOKUP(B2350,Assumptions!$B$6:$D$2000,3,FALSE)</f>
        <v>0.67378000000000005</v>
      </c>
      <c r="O2350" s="65">
        <f t="shared" si="420"/>
        <v>19.077499922908626</v>
      </c>
      <c r="P2350" s="64">
        <v>0.94428597863168495</v>
      </c>
      <c r="Q2350" s="39">
        <f t="shared" si="421"/>
        <v>17.979677103340293</v>
      </c>
    </row>
    <row r="2351" spans="2:17" x14ac:dyDescent="0.25">
      <c r="B2351" s="13">
        <v>45061</v>
      </c>
      <c r="C2351" s="16">
        <v>45383</v>
      </c>
      <c r="D2351" s="56">
        <v>14.016999999999999</v>
      </c>
      <c r="E2351" s="57">
        <v>1976</v>
      </c>
      <c r="F2351" s="10">
        <f t="shared" si="417"/>
        <v>20.846800000000002</v>
      </c>
      <c r="H2351" s="13">
        <v>45057</v>
      </c>
      <c r="I2351" s="29" t="s">
        <v>89</v>
      </c>
      <c r="J2351" s="17">
        <v>0.66910570741818953</v>
      </c>
      <c r="L2351" s="40" t="str">
        <f t="shared" si="418"/>
        <v>4506145383</v>
      </c>
      <c r="M2351" s="63">
        <f t="shared" si="419"/>
        <v>45383</v>
      </c>
      <c r="N2351" s="64">
        <f>VLOOKUP(B2351,Assumptions!$B$6:$D$2000,3,FALSE)</f>
        <v>0.67378000000000005</v>
      </c>
      <c r="O2351" s="65">
        <f t="shared" si="420"/>
        <v>18.777690796427439</v>
      </c>
      <c r="P2351" s="64">
        <v>0.94428597863168495</v>
      </c>
      <c r="Q2351" s="39">
        <f t="shared" si="421"/>
        <v>17.696571548938298</v>
      </c>
    </row>
    <row r="2352" spans="2:17" x14ac:dyDescent="0.25">
      <c r="B2352" s="13">
        <v>45061</v>
      </c>
      <c r="C2352" s="16">
        <v>45413</v>
      </c>
      <c r="D2352" s="56">
        <v>14.198</v>
      </c>
      <c r="E2352" s="57">
        <v>2146</v>
      </c>
      <c r="F2352" s="10">
        <f t="shared" si="417"/>
        <v>22.6403</v>
      </c>
      <c r="H2352" s="13">
        <v>45057</v>
      </c>
      <c r="I2352" s="29" t="s">
        <v>90</v>
      </c>
      <c r="J2352" s="17">
        <v>0.67407516828130887</v>
      </c>
      <c r="L2352" s="40" t="str">
        <f t="shared" si="418"/>
        <v>4506145413</v>
      </c>
      <c r="M2352" s="63">
        <f t="shared" si="419"/>
        <v>45413</v>
      </c>
      <c r="N2352" s="64">
        <f>VLOOKUP(B2352,Assumptions!$B$6:$D$2000,3,FALSE)</f>
        <v>0.67378000000000005</v>
      </c>
      <c r="O2352" s="65">
        <f t="shared" si="420"/>
        <v>19.025328885416339</v>
      </c>
      <c r="P2352" s="64">
        <v>0.94428597863168495</v>
      </c>
      <c r="Q2352" s="39">
        <f t="shared" si="421"/>
        <v>17.930412724145661</v>
      </c>
    </row>
    <row r="2353" spans="2:17" x14ac:dyDescent="0.25">
      <c r="B2353" s="13">
        <v>45061</v>
      </c>
      <c r="C2353" s="16">
        <v>45444</v>
      </c>
      <c r="D2353" s="56">
        <v>14.522</v>
      </c>
      <c r="E2353" s="57">
        <v>1915</v>
      </c>
      <c r="F2353" s="10">
        <f t="shared" si="417"/>
        <v>20.203250000000001</v>
      </c>
      <c r="H2353" s="13">
        <v>45057</v>
      </c>
      <c r="I2353" s="29" t="s">
        <v>91</v>
      </c>
      <c r="J2353" s="17">
        <v>0.6803229100594449</v>
      </c>
      <c r="L2353" s="40" t="str">
        <f t="shared" si="418"/>
        <v>4506145444</v>
      </c>
      <c r="M2353" s="63">
        <f t="shared" si="419"/>
        <v>45444</v>
      </c>
      <c r="N2353" s="64">
        <f>VLOOKUP(B2353,Assumptions!$B$6:$D$2000,3,FALSE)</f>
        <v>0.67378000000000005</v>
      </c>
      <c r="O2353" s="65">
        <f t="shared" si="420"/>
        <v>19.472339741508655</v>
      </c>
      <c r="P2353" s="64">
        <v>0.94428597863168495</v>
      </c>
      <c r="Q2353" s="39">
        <f t="shared" si="421"/>
        <v>18.35251880784978</v>
      </c>
    </row>
    <row r="2354" spans="2:17" x14ac:dyDescent="0.25">
      <c r="B2354" s="13">
        <v>45061</v>
      </c>
      <c r="C2354" s="16">
        <v>45474</v>
      </c>
      <c r="D2354" s="56">
        <v>15.2</v>
      </c>
      <c r="E2354" s="57">
        <v>2055</v>
      </c>
      <c r="F2354" s="10">
        <f t="shared" si="417"/>
        <v>21.680250000000001</v>
      </c>
      <c r="H2354" s="13">
        <v>45057</v>
      </c>
      <c r="I2354" s="29" t="s">
        <v>113</v>
      </c>
      <c r="J2354" s="17">
        <v>0.68641027422014478</v>
      </c>
      <c r="L2354" s="40" t="str">
        <f t="shared" si="418"/>
        <v>4506145474</v>
      </c>
      <c r="M2354" s="63">
        <f t="shared" si="419"/>
        <v>45474</v>
      </c>
      <c r="N2354" s="64">
        <f>VLOOKUP(B2354,Assumptions!$B$6:$D$2000,3,FALSE)</f>
        <v>0.67378000000000005</v>
      </c>
      <c r="O2354" s="65">
        <f t="shared" si="420"/>
        <v>20.417580049938046</v>
      </c>
      <c r="P2354" s="64">
        <v>0.94428597863168495</v>
      </c>
      <c r="Q2354" s="39">
        <f t="shared" si="421"/>
        <v>19.245095977537144</v>
      </c>
    </row>
    <row r="2355" spans="2:17" x14ac:dyDescent="0.25">
      <c r="B2355" s="13">
        <v>45061</v>
      </c>
      <c r="C2355" s="16">
        <v>45505</v>
      </c>
      <c r="D2355" s="56">
        <v>15.157999999999999</v>
      </c>
      <c r="E2355" s="57">
        <v>1942</v>
      </c>
      <c r="F2355" s="10">
        <f t="shared" si="417"/>
        <v>20.488099999999999</v>
      </c>
      <c r="H2355" s="13">
        <v>45057</v>
      </c>
      <c r="I2355" s="29" t="s">
        <v>114</v>
      </c>
      <c r="J2355" s="17">
        <v>0.70466937108691852</v>
      </c>
      <c r="L2355" s="40" t="str">
        <f t="shared" si="418"/>
        <v>4506145505</v>
      </c>
      <c r="M2355" s="63">
        <f t="shared" si="419"/>
        <v>45505</v>
      </c>
      <c r="N2355" s="64">
        <f>VLOOKUP(B2355,Assumptions!$B$6:$D$2000,3,FALSE)</f>
        <v>0.67378000000000005</v>
      </c>
      <c r="O2355" s="65">
        <f t="shared" si="420"/>
        <v>20.3328081253308</v>
      </c>
      <c r="P2355" s="64">
        <v>0.94428597863168495</v>
      </c>
      <c r="Q2355" s="39">
        <f t="shared" si="421"/>
        <v>19.165047037748899</v>
      </c>
    </row>
    <row r="2356" spans="2:17" x14ac:dyDescent="0.25">
      <c r="B2356" s="13">
        <v>45061</v>
      </c>
      <c r="C2356" s="16">
        <v>45536</v>
      </c>
      <c r="D2356" s="56">
        <v>15.206</v>
      </c>
      <c r="E2356" s="57">
        <v>2055</v>
      </c>
      <c r="F2356" s="10">
        <f t="shared" si="417"/>
        <v>21.680250000000001</v>
      </c>
      <c r="H2356" s="13">
        <v>45057</v>
      </c>
      <c r="I2356" s="29" t="s">
        <v>115</v>
      </c>
      <c r="J2356" s="17">
        <v>0.75035228665662024</v>
      </c>
      <c r="L2356" s="40" t="str">
        <f t="shared" si="418"/>
        <v>4506145536</v>
      </c>
      <c r="M2356" s="63">
        <f t="shared" si="419"/>
        <v>45536</v>
      </c>
      <c r="N2356" s="64">
        <f>VLOOKUP(B2356,Assumptions!$B$6:$D$2000,3,FALSE)</f>
        <v>0.67378000000000005</v>
      </c>
      <c r="O2356" s="65">
        <f t="shared" si="420"/>
        <v>20.336067777679524</v>
      </c>
      <c r="P2356" s="64">
        <v>0.94428597863168495</v>
      </c>
      <c r="Q2356" s="39">
        <f t="shared" si="421"/>
        <v>19.168125081757012</v>
      </c>
    </row>
    <row r="2357" spans="2:17" x14ac:dyDescent="0.25">
      <c r="B2357" s="13">
        <v>45061</v>
      </c>
      <c r="C2357" s="16">
        <v>45566</v>
      </c>
      <c r="D2357" s="56">
        <v>15.16</v>
      </c>
      <c r="E2357" s="57">
        <v>1521</v>
      </c>
      <c r="F2357" s="10">
        <f t="shared" si="417"/>
        <v>16.04655</v>
      </c>
      <c r="H2357" s="13">
        <v>45057</v>
      </c>
      <c r="I2357" s="29" t="s">
        <v>117</v>
      </c>
      <c r="J2357" s="17">
        <v>0.89919587591150307</v>
      </c>
      <c r="L2357" s="40" t="str">
        <f t="shared" si="418"/>
        <v>4506145566</v>
      </c>
      <c r="M2357" s="63">
        <f t="shared" si="419"/>
        <v>45566</v>
      </c>
      <c r="N2357" s="64">
        <f>VLOOKUP(B2357,Assumptions!$B$6:$D$2000,3,FALSE)</f>
        <v>0.67378000000000005</v>
      </c>
      <c r="O2357" s="65">
        <f t="shared" si="420"/>
        <v>20.061963668634576</v>
      </c>
      <c r="P2357" s="64">
        <v>0.94428597863168495</v>
      </c>
      <c r="Q2357" s="39">
        <f t="shared" si="421"/>
        <v>18.909292414900538</v>
      </c>
    </row>
    <row r="2358" spans="2:17" x14ac:dyDescent="0.25">
      <c r="B2358" s="13">
        <v>45061</v>
      </c>
      <c r="C2358" s="16">
        <v>45597</v>
      </c>
      <c r="D2358" s="56">
        <v>15.701000000000001</v>
      </c>
      <c r="E2358" s="57">
        <v>1634</v>
      </c>
      <c r="F2358" s="10">
        <f t="shared" si="417"/>
        <v>17.238700000000001</v>
      </c>
      <c r="H2358" s="13">
        <v>45057</v>
      </c>
      <c r="I2358" s="29" t="s">
        <v>118</v>
      </c>
      <c r="J2358" s="17">
        <v>1.1761467349708359</v>
      </c>
      <c r="L2358" s="40" t="str">
        <f t="shared" si="418"/>
        <v>4506145597</v>
      </c>
      <c r="M2358" s="63">
        <f t="shared" si="419"/>
        <v>45597</v>
      </c>
      <c r="N2358" s="64">
        <f>VLOOKUP(B2358,Assumptions!$B$6:$D$2000,3,FALSE)</f>
        <v>0.67378000000000005</v>
      </c>
      <c r="O2358" s="65">
        <f t="shared" si="420"/>
        <v>20.433425489874928</v>
      </c>
      <c r="P2358" s="64">
        <v>0.94428597863168495</v>
      </c>
      <c r="Q2358" s="39">
        <f t="shared" si="421"/>
        <v>19.260058604294791</v>
      </c>
    </row>
    <row r="2359" spans="2:17" x14ac:dyDescent="0.25">
      <c r="B2359" s="13">
        <v>45061</v>
      </c>
      <c r="C2359" s="16">
        <v>45627</v>
      </c>
      <c r="D2359" s="56">
        <v>15.773</v>
      </c>
      <c r="E2359" s="57">
        <v>1521</v>
      </c>
      <c r="F2359" s="10">
        <f t="shared" si="417"/>
        <v>16.04655</v>
      </c>
      <c r="H2359" s="13">
        <v>45057</v>
      </c>
      <c r="I2359" s="29" t="s">
        <v>119</v>
      </c>
      <c r="J2359" s="17">
        <v>1.2413274205086837</v>
      </c>
      <c r="L2359" s="40" t="str">
        <f t="shared" si="418"/>
        <v>4506145627</v>
      </c>
      <c r="M2359" s="63">
        <f t="shared" si="419"/>
        <v>45627</v>
      </c>
      <c r="N2359" s="64">
        <f>VLOOKUP(B2359,Assumptions!$B$6:$D$2000,3,FALSE)</f>
        <v>0.67378000000000005</v>
      </c>
      <c r="O2359" s="65">
        <f t="shared" si="420"/>
        <v>20.443018836631133</v>
      </c>
      <c r="P2359" s="64">
        <v>0.94428597863168495</v>
      </c>
      <c r="Q2359" s="39">
        <f t="shared" si="421"/>
        <v>19.269117467124829</v>
      </c>
    </row>
    <row r="2360" spans="2:17" x14ac:dyDescent="0.25">
      <c r="B2360" s="13">
        <v>45061</v>
      </c>
      <c r="C2360" s="16">
        <v>45658</v>
      </c>
      <c r="D2360" s="56">
        <v>16.187999999999999</v>
      </c>
      <c r="E2360" s="57">
        <v>973</v>
      </c>
      <c r="F2360" s="10">
        <f t="shared" si="417"/>
        <v>10.26515</v>
      </c>
      <c r="H2360" s="13">
        <v>45057</v>
      </c>
      <c r="I2360" s="29" t="s">
        <v>120</v>
      </c>
      <c r="J2360" s="17">
        <v>1.0360153990507559</v>
      </c>
      <c r="L2360" s="40" t="str">
        <f t="shared" si="418"/>
        <v>4506145658</v>
      </c>
      <c r="M2360" s="63">
        <f t="shared" si="419"/>
        <v>45658</v>
      </c>
      <c r="N2360" s="64">
        <f>VLOOKUP(B2360,Assumptions!$B$6:$D$2000,3,FALSE)</f>
        <v>0.67378000000000005</v>
      </c>
      <c r="O2360" s="65">
        <f t="shared" si="420"/>
        <v>21.315667891300173</v>
      </c>
      <c r="P2360" s="64">
        <v>0.94428597863168495</v>
      </c>
      <c r="Q2360" s="39">
        <f t="shared" si="421"/>
        <v>20.093147733714996</v>
      </c>
    </row>
    <row r="2361" spans="2:17" x14ac:dyDescent="0.25">
      <c r="B2361" s="13">
        <v>45061</v>
      </c>
      <c r="C2361" s="16">
        <v>45689</v>
      </c>
      <c r="D2361" s="56">
        <v>15.673999999999999</v>
      </c>
      <c r="E2361" s="57">
        <v>740</v>
      </c>
      <c r="F2361" s="10">
        <f t="shared" si="417"/>
        <v>7.8070000000000004</v>
      </c>
      <c r="H2361" s="13">
        <v>45057</v>
      </c>
      <c r="I2361" s="29" t="s">
        <v>121</v>
      </c>
      <c r="J2361" s="17">
        <v>0.74189732035750544</v>
      </c>
      <c r="L2361" s="40" t="str">
        <f t="shared" si="418"/>
        <v>4506145689</v>
      </c>
      <c r="M2361" s="63">
        <f t="shared" si="419"/>
        <v>45689</v>
      </c>
      <c r="N2361" s="64">
        <f>VLOOKUP(B2361,Assumptions!$B$6:$D$2000,3,FALSE)</f>
        <v>0.67378000000000005</v>
      </c>
      <c r="O2361" s="65">
        <f t="shared" si="420"/>
        <v>21.006340094756474</v>
      </c>
      <c r="P2361" s="64">
        <v>0.94428597863168495</v>
      </c>
      <c r="Q2361" s="39">
        <f t="shared" si="421"/>
        <v>19.801053832637749</v>
      </c>
    </row>
    <row r="2362" spans="2:17" x14ac:dyDescent="0.25">
      <c r="B2362" s="13">
        <v>45061</v>
      </c>
      <c r="C2362" s="16">
        <v>45717</v>
      </c>
      <c r="D2362" s="56">
        <v>15.007999999999999</v>
      </c>
      <c r="E2362" s="57">
        <v>973</v>
      </c>
      <c r="F2362" s="10">
        <f t="shared" si="417"/>
        <v>10.26515</v>
      </c>
      <c r="H2362" s="13">
        <v>45057</v>
      </c>
      <c r="I2362" s="29" t="s">
        <v>122</v>
      </c>
      <c r="J2362" s="17">
        <v>0.66019110524122038</v>
      </c>
      <c r="L2362" s="40" t="str">
        <f t="shared" si="418"/>
        <v>4506145717</v>
      </c>
      <c r="M2362" s="63">
        <f t="shared" si="419"/>
        <v>45717</v>
      </c>
      <c r="N2362" s="64">
        <f>VLOOKUP(B2362,Assumptions!$B$6:$D$2000,3,FALSE)</f>
        <v>0.67378000000000005</v>
      </c>
      <c r="O2362" s="65">
        <f t="shared" si="420"/>
        <v>20.184361152885597</v>
      </c>
      <c r="P2362" s="64">
        <v>0.94428597863168495</v>
      </c>
      <c r="Q2362" s="39">
        <f t="shared" si="421"/>
        <v>19.02487064309857</v>
      </c>
    </row>
    <row r="2363" spans="2:17" x14ac:dyDescent="0.25">
      <c r="B2363" s="13">
        <v>45061</v>
      </c>
      <c r="C2363" s="16">
        <v>45748</v>
      </c>
      <c r="D2363" s="56">
        <v>12.933</v>
      </c>
      <c r="E2363" s="57">
        <v>951</v>
      </c>
      <c r="F2363" s="10">
        <f t="shared" si="417"/>
        <v>10.033049999999999</v>
      </c>
      <c r="H2363" s="13">
        <v>45057</v>
      </c>
      <c r="I2363" s="29" t="s">
        <v>123</v>
      </c>
      <c r="J2363" s="17">
        <v>0.59757845356979389</v>
      </c>
      <c r="L2363" s="40" t="str">
        <f t="shared" si="418"/>
        <v>4506145748</v>
      </c>
      <c r="M2363" s="63">
        <f t="shared" si="419"/>
        <v>45748</v>
      </c>
      <c r="N2363" s="64">
        <f>VLOOKUP(B2363,Assumptions!$B$6:$D$2000,3,FALSE)</f>
        <v>0.67378000000000005</v>
      </c>
      <c r="O2363" s="65">
        <f t="shared" si="420"/>
        <v>17.353353762412226</v>
      </c>
      <c r="P2363" s="64">
        <v>0.94428597863168495</v>
      </c>
      <c r="Q2363" s="39">
        <f t="shared" si="421"/>
        <v>16.351590058871889</v>
      </c>
    </row>
    <row r="2364" spans="2:17" x14ac:dyDescent="0.25">
      <c r="B2364" s="13">
        <v>45061</v>
      </c>
      <c r="C2364" s="16">
        <v>45778</v>
      </c>
      <c r="D2364" s="56">
        <v>12.625</v>
      </c>
      <c r="E2364" s="57">
        <v>806</v>
      </c>
      <c r="F2364" s="10">
        <f t="shared" si="417"/>
        <v>8.5032999999999994</v>
      </c>
      <c r="H2364" s="13">
        <v>45057</v>
      </c>
      <c r="I2364" s="29" t="s">
        <v>125</v>
      </c>
      <c r="J2364" s="17">
        <v>0.59021904309108464</v>
      </c>
      <c r="L2364" s="40" t="str">
        <f t="shared" si="418"/>
        <v>4506145778</v>
      </c>
      <c r="M2364" s="63">
        <f t="shared" si="419"/>
        <v>45778</v>
      </c>
      <c r="N2364" s="64">
        <f>VLOOKUP(B2364,Assumptions!$B$6:$D$2000,3,FALSE)</f>
        <v>0.67378000000000005</v>
      </c>
      <c r="O2364" s="65">
        <f t="shared" si="420"/>
        <v>16.930415439172442</v>
      </c>
      <c r="P2364" s="64">
        <v>0.94428597863168495</v>
      </c>
      <c r="Q2364" s="39">
        <f t="shared" si="421"/>
        <v>15.952215330410567</v>
      </c>
    </row>
    <row r="2365" spans="2:17" x14ac:dyDescent="0.25">
      <c r="B2365" s="13">
        <v>45076</v>
      </c>
      <c r="C2365" s="16">
        <v>45108</v>
      </c>
      <c r="D2365" s="56">
        <v>9.0459999999999994</v>
      </c>
      <c r="E2365" s="57">
        <v>5995</v>
      </c>
      <c r="F2365" s="10">
        <f t="shared" ref="F2365:F2388" si="422">E2365*10000*mmbtu_gj/1000000</f>
        <v>63.247249999999994</v>
      </c>
      <c r="H2365" s="13">
        <v>45071</v>
      </c>
      <c r="I2365" s="29" t="s">
        <v>78</v>
      </c>
      <c r="J2365" s="17">
        <v>0.50854810626982916</v>
      </c>
      <c r="L2365" s="40" t="str">
        <f t="shared" si="418"/>
        <v>4507645108</v>
      </c>
      <c r="M2365" s="63">
        <f t="shared" si="419"/>
        <v>45108</v>
      </c>
      <c r="N2365" s="64">
        <f>VLOOKUP(B2365,Assumptions!$B$6:$D$2000,3,FALSE)</f>
        <v>0.65392000000000006</v>
      </c>
      <c r="O2365" s="65">
        <f t="shared" ref="O2365:O2388" si="423">(D2365-J2365)/N2365/mmbtu_gj</f>
        <v>12.37517045395667</v>
      </c>
      <c r="P2365" s="64">
        <v>0.94428597863168495</v>
      </c>
      <c r="Q2365" s="39">
        <f t="shared" si="421"/>
        <v>11.650761361639015</v>
      </c>
    </row>
    <row r="2366" spans="2:17" x14ac:dyDescent="0.25">
      <c r="B2366" s="13">
        <v>45076</v>
      </c>
      <c r="C2366" s="16">
        <v>45139</v>
      </c>
      <c r="D2366" s="56">
        <v>9.3800000000000008</v>
      </c>
      <c r="E2366" s="57">
        <v>6167</v>
      </c>
      <c r="F2366" s="10">
        <f t="shared" si="422"/>
        <v>65.061849999999993</v>
      </c>
      <c r="H2366" s="13">
        <v>45071</v>
      </c>
      <c r="I2366" s="29" t="s">
        <v>79</v>
      </c>
      <c r="J2366" s="17">
        <v>0.62010294811863642</v>
      </c>
      <c r="L2366" s="40" t="str">
        <f t="shared" si="418"/>
        <v>4507645139</v>
      </c>
      <c r="M2366" s="63">
        <f t="shared" si="419"/>
        <v>45139</v>
      </c>
      <c r="N2366" s="64">
        <f>VLOOKUP(B2366,Assumptions!$B$6:$D$2000,3,FALSE)</f>
        <v>0.65392000000000006</v>
      </c>
      <c r="O2366" s="65">
        <f t="shared" si="423"/>
        <v>12.697608200376068</v>
      </c>
      <c r="P2366" s="64">
        <v>0.94428597863168495</v>
      </c>
      <c r="Q2366" s="39">
        <f t="shared" si="421"/>
        <v>11.955234804564451</v>
      </c>
    </row>
    <row r="2367" spans="2:17" x14ac:dyDescent="0.25">
      <c r="B2367" s="13">
        <v>45076</v>
      </c>
      <c r="C2367" s="16">
        <v>45170</v>
      </c>
      <c r="D2367" s="56">
        <v>10.026</v>
      </c>
      <c r="E2367" s="57">
        <v>6167</v>
      </c>
      <c r="F2367" s="10">
        <f t="shared" si="422"/>
        <v>65.061849999999993</v>
      </c>
      <c r="H2367" s="13">
        <v>45071</v>
      </c>
      <c r="I2367" s="29" t="s">
        <v>80</v>
      </c>
      <c r="J2367" s="17">
        <v>0.88136893083943135</v>
      </c>
      <c r="L2367" s="40" t="str">
        <f t="shared" si="418"/>
        <v>4507645170</v>
      </c>
      <c r="M2367" s="63">
        <f t="shared" si="419"/>
        <v>45170</v>
      </c>
      <c r="N2367" s="64">
        <f>VLOOKUP(B2367,Assumptions!$B$6:$D$2000,3,FALSE)</f>
        <v>0.65392000000000006</v>
      </c>
      <c r="O2367" s="65">
        <f t="shared" si="423"/>
        <v>13.255286194059666</v>
      </c>
      <c r="P2367" s="64">
        <v>0.94428597863168495</v>
      </c>
      <c r="Q2367" s="39">
        <f t="shared" si="421"/>
        <v>12.48184231459132</v>
      </c>
    </row>
    <row r="2368" spans="2:17" x14ac:dyDescent="0.25">
      <c r="B2368" s="13">
        <v>45076</v>
      </c>
      <c r="C2368" s="16">
        <v>45200</v>
      </c>
      <c r="D2368" s="56">
        <v>11.134</v>
      </c>
      <c r="E2368" s="57">
        <v>4927</v>
      </c>
      <c r="F2368" s="10">
        <f t="shared" si="422"/>
        <v>51.979849999999999</v>
      </c>
      <c r="H2368" s="13">
        <v>45071</v>
      </c>
      <c r="I2368" s="29" t="s">
        <v>81</v>
      </c>
      <c r="J2368" s="17">
        <v>1.3845904916782101</v>
      </c>
      <c r="L2368" s="40" t="str">
        <f t="shared" si="418"/>
        <v>4507645200</v>
      </c>
      <c r="M2368" s="63">
        <f t="shared" si="419"/>
        <v>45200</v>
      </c>
      <c r="N2368" s="64">
        <f>VLOOKUP(B2368,Assumptions!$B$6:$D$2000,3,FALSE)</f>
        <v>0.65392000000000006</v>
      </c>
      <c r="O2368" s="65">
        <f t="shared" si="423"/>
        <v>14.131922029278174</v>
      </c>
      <c r="P2368" s="64">
        <v>0.94428597863168495</v>
      </c>
      <c r="Q2368" s="39">
        <f t="shared" si="421"/>
        <v>13.309637242154235</v>
      </c>
    </row>
    <row r="2369" spans="2:17" x14ac:dyDescent="0.25">
      <c r="B2369" s="13">
        <v>45076</v>
      </c>
      <c r="C2369" s="16">
        <v>45231</v>
      </c>
      <c r="D2369" s="56">
        <v>12.977</v>
      </c>
      <c r="E2369" s="57">
        <v>3405</v>
      </c>
      <c r="F2369" s="10">
        <f t="shared" si="422"/>
        <v>35.922750000000001</v>
      </c>
      <c r="H2369" s="13">
        <v>45071</v>
      </c>
      <c r="I2369" s="29" t="s">
        <v>82</v>
      </c>
      <c r="J2369" s="17">
        <v>1.6180340532902919</v>
      </c>
      <c r="L2369" s="40" t="str">
        <f t="shared" si="418"/>
        <v>4507645231</v>
      </c>
      <c r="M2369" s="63">
        <f t="shared" si="419"/>
        <v>45231</v>
      </c>
      <c r="N2369" s="64">
        <f>VLOOKUP(B2369,Assumptions!$B$6:$D$2000,3,FALSE)</f>
        <v>0.65392000000000006</v>
      </c>
      <c r="O2369" s="65">
        <f t="shared" si="423"/>
        <v>16.464999337150548</v>
      </c>
      <c r="P2369" s="64">
        <v>0.94428597863168495</v>
      </c>
      <c r="Q2369" s="39">
        <f t="shared" si="421"/>
        <v>15.512729431041878</v>
      </c>
    </row>
    <row r="2370" spans="2:17" x14ac:dyDescent="0.25">
      <c r="B2370" s="13">
        <v>45076</v>
      </c>
      <c r="C2370" s="16">
        <v>45261</v>
      </c>
      <c r="D2370" s="56">
        <v>14.105</v>
      </c>
      <c r="E2370" s="57">
        <v>3419</v>
      </c>
      <c r="F2370" s="10">
        <f t="shared" si="422"/>
        <v>36.070450000000001</v>
      </c>
      <c r="H2370" s="13">
        <v>45071</v>
      </c>
      <c r="I2370" s="29" t="s">
        <v>83</v>
      </c>
      <c r="J2370" s="17">
        <v>1.4404054188949624</v>
      </c>
      <c r="L2370" s="40" t="str">
        <f t="shared" si="418"/>
        <v>4507645261</v>
      </c>
      <c r="M2370" s="63">
        <f t="shared" si="419"/>
        <v>45261</v>
      </c>
      <c r="N2370" s="64">
        <f>VLOOKUP(B2370,Assumptions!$B$6:$D$2000,3,FALSE)</f>
        <v>0.65392000000000006</v>
      </c>
      <c r="O2370" s="65">
        <f t="shared" si="423"/>
        <v>18.357528525171475</v>
      </c>
      <c r="P2370" s="64">
        <v>0.94428597863168495</v>
      </c>
      <c r="Q2370" s="39">
        <f t="shared" si="421"/>
        <v>17.299818207441248</v>
      </c>
    </row>
    <row r="2371" spans="2:17" x14ac:dyDescent="0.25">
      <c r="B2371" s="13">
        <v>45076</v>
      </c>
      <c r="C2371" s="16">
        <v>45292</v>
      </c>
      <c r="D2371" s="56">
        <v>14.840999999999999</v>
      </c>
      <c r="E2371" s="57">
        <v>5016</v>
      </c>
      <c r="F2371" s="10">
        <f t="shared" si="422"/>
        <v>52.918799999999997</v>
      </c>
      <c r="H2371" s="13">
        <v>45071</v>
      </c>
      <c r="I2371" s="29" t="s">
        <v>85</v>
      </c>
      <c r="J2371" s="17">
        <v>1.0643064340646486</v>
      </c>
      <c r="L2371" s="40" t="str">
        <f t="shared" si="418"/>
        <v>4507645292</v>
      </c>
      <c r="M2371" s="63">
        <f t="shared" si="419"/>
        <v>45292</v>
      </c>
      <c r="N2371" s="64">
        <f>VLOOKUP(B2371,Assumptions!$B$6:$D$2000,3,FALSE)</f>
        <v>0.65392000000000006</v>
      </c>
      <c r="O2371" s="65">
        <f t="shared" si="423"/>
        <v>19.969533450089916</v>
      </c>
      <c r="P2371" s="64">
        <v>0.94428597863168495</v>
      </c>
      <c r="Q2371" s="39">
        <f t="shared" si="421"/>
        <v>18.822011855526952</v>
      </c>
    </row>
    <row r="2372" spans="2:17" x14ac:dyDescent="0.25">
      <c r="B2372" s="13">
        <v>45076</v>
      </c>
      <c r="C2372" s="16">
        <v>45323</v>
      </c>
      <c r="D2372" s="56">
        <v>14.654</v>
      </c>
      <c r="E2372" s="57">
        <v>3128</v>
      </c>
      <c r="F2372" s="10">
        <f t="shared" si="422"/>
        <v>33.000399999999999</v>
      </c>
      <c r="H2372" s="13">
        <v>45071</v>
      </c>
      <c r="I2372" s="29" t="s">
        <v>86</v>
      </c>
      <c r="J2372" s="17">
        <v>0.87422116501006675</v>
      </c>
      <c r="L2372" s="40" t="str">
        <f t="shared" si="418"/>
        <v>4507645323</v>
      </c>
      <c r="M2372" s="63">
        <f t="shared" si="419"/>
        <v>45323</v>
      </c>
      <c r="N2372" s="64">
        <f>VLOOKUP(B2372,Assumptions!$B$6:$D$2000,3,FALSE)</f>
        <v>0.65392000000000006</v>
      </c>
      <c r="O2372" s="65">
        <f t="shared" si="423"/>
        <v>19.97400559598567</v>
      </c>
      <c r="P2372" s="64">
        <v>0.94428597863168495</v>
      </c>
      <c r="Q2372" s="39">
        <f t="shared" si="421"/>
        <v>18.826234840190708</v>
      </c>
    </row>
    <row r="2373" spans="2:17" x14ac:dyDescent="0.25">
      <c r="B2373" s="13">
        <v>45076</v>
      </c>
      <c r="C2373" s="16">
        <v>45352</v>
      </c>
      <c r="D2373" s="56">
        <v>12.253</v>
      </c>
      <c r="E2373" s="57">
        <v>2812</v>
      </c>
      <c r="F2373" s="10">
        <f t="shared" si="422"/>
        <v>29.666599999999999</v>
      </c>
      <c r="H2373" s="13">
        <v>45071</v>
      </c>
      <c r="I2373" s="29" t="s">
        <v>87</v>
      </c>
      <c r="J2373" s="17">
        <v>0.72171916455214857</v>
      </c>
      <c r="L2373" s="40" t="str">
        <f t="shared" si="418"/>
        <v>4507645352</v>
      </c>
      <c r="M2373" s="63">
        <f t="shared" si="419"/>
        <v>45352</v>
      </c>
      <c r="N2373" s="64">
        <f>VLOOKUP(B2373,Assumptions!$B$6:$D$2000,3,FALSE)</f>
        <v>0.65392000000000006</v>
      </c>
      <c r="O2373" s="65">
        <f t="shared" si="423"/>
        <v>16.714772471621167</v>
      </c>
      <c r="P2373" s="64">
        <v>0.94428597863168495</v>
      </c>
      <c r="Q2373" s="39">
        <f t="shared" si="421"/>
        <v>15.74858669976137</v>
      </c>
    </row>
    <row r="2374" spans="2:17" x14ac:dyDescent="0.25">
      <c r="B2374" s="13">
        <v>45076</v>
      </c>
      <c r="C2374" s="16">
        <v>45383</v>
      </c>
      <c r="D2374" s="56">
        <v>12.159000000000001</v>
      </c>
      <c r="E2374" s="57">
        <v>2318</v>
      </c>
      <c r="F2374" s="10">
        <f t="shared" si="422"/>
        <v>24.454899999999999</v>
      </c>
      <c r="H2374" s="13">
        <v>45071</v>
      </c>
      <c r="I2374" s="29" t="s">
        <v>89</v>
      </c>
      <c r="J2374" s="17">
        <v>0.64081939358082018</v>
      </c>
      <c r="L2374" s="40" t="str">
        <f t="shared" si="418"/>
        <v>4507645383</v>
      </c>
      <c r="M2374" s="63">
        <f t="shared" si="419"/>
        <v>45383</v>
      </c>
      <c r="N2374" s="64">
        <f>VLOOKUP(B2374,Assumptions!$B$6:$D$2000,3,FALSE)</f>
        <v>0.65392000000000006</v>
      </c>
      <c r="O2374" s="65">
        <f t="shared" si="423"/>
        <v>16.695783484130093</v>
      </c>
      <c r="P2374" s="64">
        <v>0.94428597863168495</v>
      </c>
      <c r="Q2374" s="39">
        <f t="shared" si="421"/>
        <v>15.730655665125136</v>
      </c>
    </row>
    <row r="2375" spans="2:17" x14ac:dyDescent="0.25">
      <c r="B2375" s="13">
        <v>45076</v>
      </c>
      <c r="C2375" s="16">
        <v>45413</v>
      </c>
      <c r="D2375" s="56">
        <v>12.534000000000001</v>
      </c>
      <c r="E2375" s="57">
        <v>2310</v>
      </c>
      <c r="F2375" s="10">
        <f t="shared" si="422"/>
        <v>24.3705</v>
      </c>
      <c r="H2375" s="13">
        <v>45071</v>
      </c>
      <c r="I2375" s="29" t="s">
        <v>90</v>
      </c>
      <c r="J2375" s="17">
        <v>0.65383802546877434</v>
      </c>
      <c r="L2375" s="40" t="str">
        <f t="shared" si="418"/>
        <v>4507645413</v>
      </c>
      <c r="M2375" s="63">
        <f t="shared" si="419"/>
        <v>45413</v>
      </c>
      <c r="N2375" s="64">
        <f>VLOOKUP(B2375,Assumptions!$B$6:$D$2000,3,FALSE)</f>
        <v>0.65392000000000006</v>
      </c>
      <c r="O2375" s="65">
        <f t="shared" si="423"/>
        <v>17.220481155906466</v>
      </c>
      <c r="P2375" s="64">
        <v>0.94428597863168495</v>
      </c>
      <c r="Q2375" s="39">
        <f t="shared" si="421"/>
        <v>16.226120319604256</v>
      </c>
    </row>
    <row r="2376" spans="2:17" x14ac:dyDescent="0.25">
      <c r="B2376" s="13">
        <v>45076</v>
      </c>
      <c r="C2376" s="16">
        <v>45444</v>
      </c>
      <c r="D2376" s="56">
        <v>12.547000000000001</v>
      </c>
      <c r="E2376" s="57">
        <v>2060</v>
      </c>
      <c r="F2376" s="10">
        <f t="shared" si="422"/>
        <v>21.733000000000001</v>
      </c>
      <c r="H2376" s="13">
        <v>45071</v>
      </c>
      <c r="I2376" s="29" t="s">
        <v>91</v>
      </c>
      <c r="J2376" s="17">
        <v>0.65339665450092999</v>
      </c>
      <c r="L2376" s="40" t="str">
        <f t="shared" si="418"/>
        <v>4507645444</v>
      </c>
      <c r="M2376" s="63">
        <f t="shared" si="419"/>
        <v>45444</v>
      </c>
      <c r="N2376" s="64">
        <f>VLOOKUP(B2376,Assumptions!$B$6:$D$2000,3,FALSE)</f>
        <v>0.65392000000000006</v>
      </c>
      <c r="O2376" s="65">
        <f t="shared" si="423"/>
        <v>17.239964633990141</v>
      </c>
      <c r="P2376" s="64">
        <v>0.94428597863168495</v>
      </c>
      <c r="Q2376" s="39">
        <f t="shared" si="421"/>
        <v>16.244518294773648</v>
      </c>
    </row>
    <row r="2377" spans="2:17" x14ac:dyDescent="0.25">
      <c r="B2377" s="13">
        <v>45076</v>
      </c>
      <c r="C2377" s="16">
        <v>45474</v>
      </c>
      <c r="D2377" s="56">
        <v>12.987</v>
      </c>
      <c r="E2377" s="57">
        <v>1945</v>
      </c>
      <c r="F2377" s="10">
        <f t="shared" si="422"/>
        <v>20.519749999999998</v>
      </c>
      <c r="H2377" s="13">
        <v>45071</v>
      </c>
      <c r="I2377" s="29" t="s">
        <v>113</v>
      </c>
      <c r="J2377" s="17">
        <v>0.65824356066322076</v>
      </c>
      <c r="L2377" s="40" t="str">
        <f t="shared" si="418"/>
        <v>4507645474</v>
      </c>
      <c r="M2377" s="63">
        <f t="shared" si="419"/>
        <v>45474</v>
      </c>
      <c r="N2377" s="64">
        <f>VLOOKUP(B2377,Assumptions!$B$6:$D$2000,3,FALSE)</f>
        <v>0.65392000000000006</v>
      </c>
      <c r="O2377" s="65">
        <f t="shared" si="423"/>
        <v>17.870725870110608</v>
      </c>
      <c r="P2377" s="64">
        <v>0.94428597863168495</v>
      </c>
      <c r="Q2377" s="39">
        <f t="shared" si="421"/>
        <v>16.840137285906593</v>
      </c>
    </row>
    <row r="2378" spans="2:17" x14ac:dyDescent="0.25">
      <c r="B2378" s="13">
        <v>45076</v>
      </c>
      <c r="C2378" s="16">
        <v>45505</v>
      </c>
      <c r="D2378" s="56">
        <v>12.93</v>
      </c>
      <c r="E2378" s="57">
        <v>1822</v>
      </c>
      <c r="F2378" s="10">
        <f t="shared" si="422"/>
        <v>19.222100000000001</v>
      </c>
      <c r="H2378" s="13">
        <v>45071</v>
      </c>
      <c r="I2378" s="29" t="s">
        <v>114</v>
      </c>
      <c r="J2378" s="17">
        <v>0.6760895542221238</v>
      </c>
      <c r="L2378" s="40" t="str">
        <f t="shared" si="418"/>
        <v>4507645505</v>
      </c>
      <c r="M2378" s="63">
        <f t="shared" si="419"/>
        <v>45505</v>
      </c>
      <c r="N2378" s="64">
        <f>VLOOKUP(B2378,Assumptions!$B$6:$D$2000,3,FALSE)</f>
        <v>0.65392000000000006</v>
      </c>
      <c r="O2378" s="65">
        <f t="shared" si="423"/>
        <v>17.762235428276625</v>
      </c>
      <c r="P2378" s="64">
        <v>0.94428597863168495</v>
      </c>
      <c r="Q2378" s="39">
        <f t="shared" si="421"/>
        <v>16.737691282867207</v>
      </c>
    </row>
    <row r="2379" spans="2:17" x14ac:dyDescent="0.25">
      <c r="B2379" s="13">
        <v>45076</v>
      </c>
      <c r="C2379" s="16">
        <v>45536</v>
      </c>
      <c r="D2379" s="56">
        <v>12.904999999999999</v>
      </c>
      <c r="E2379" s="57">
        <v>1945</v>
      </c>
      <c r="F2379" s="10">
        <f t="shared" si="422"/>
        <v>20.519749999999998</v>
      </c>
      <c r="H2379" s="13">
        <v>45071</v>
      </c>
      <c r="I2379" s="29" t="s">
        <v>115</v>
      </c>
      <c r="J2379" s="17">
        <v>0.72087121137667332</v>
      </c>
      <c r="L2379" s="40" t="str">
        <f t="shared" si="418"/>
        <v>4507645536</v>
      </c>
      <c r="M2379" s="63">
        <f t="shared" si="419"/>
        <v>45536</v>
      </c>
      <c r="N2379" s="64">
        <f>VLOOKUP(B2379,Assumptions!$B$6:$D$2000,3,FALSE)</f>
        <v>0.65392000000000006</v>
      </c>
      <c r="O2379" s="65">
        <f t="shared" si="423"/>
        <v>17.66108582150914</v>
      </c>
      <c r="P2379" s="64">
        <v>0.94428597863168495</v>
      </c>
      <c r="Q2379" s="39">
        <f t="shared" si="421"/>
        <v>16.642177127452563</v>
      </c>
    </row>
    <row r="2380" spans="2:17" x14ac:dyDescent="0.25">
      <c r="B2380" s="13">
        <v>45076</v>
      </c>
      <c r="C2380" s="16">
        <v>45566</v>
      </c>
      <c r="D2380" s="56">
        <v>13.425000000000001</v>
      </c>
      <c r="E2380" s="57">
        <v>1568</v>
      </c>
      <c r="F2380" s="10">
        <f t="shared" si="422"/>
        <v>16.542399999999997</v>
      </c>
      <c r="H2380" s="13">
        <v>45071</v>
      </c>
      <c r="I2380" s="29" t="s">
        <v>117</v>
      </c>
      <c r="J2380" s="17">
        <v>0.87110421415399009</v>
      </c>
      <c r="L2380" s="40" t="str">
        <f t="shared" si="418"/>
        <v>4507645566</v>
      </c>
      <c r="M2380" s="63">
        <f t="shared" si="419"/>
        <v>45566</v>
      </c>
      <c r="N2380" s="64">
        <f>VLOOKUP(B2380,Assumptions!$B$6:$D$2000,3,FALSE)</f>
        <v>0.65392000000000006</v>
      </c>
      <c r="O2380" s="65">
        <f t="shared" si="423"/>
        <v>18.197068884820919</v>
      </c>
      <c r="P2380" s="64">
        <v>0.94428597863168495</v>
      </c>
      <c r="Q2380" s="39">
        <f t="shared" si="421"/>
        <v>17.148298418921932</v>
      </c>
    </row>
    <row r="2381" spans="2:17" x14ac:dyDescent="0.25">
      <c r="B2381" s="13">
        <v>45076</v>
      </c>
      <c r="C2381" s="16">
        <v>45597</v>
      </c>
      <c r="D2381" s="56">
        <v>13.913</v>
      </c>
      <c r="E2381" s="57">
        <v>1691</v>
      </c>
      <c r="F2381" s="10">
        <f t="shared" si="422"/>
        <v>17.840050000000002</v>
      </c>
      <c r="H2381" s="13">
        <v>45071</v>
      </c>
      <c r="I2381" s="29" t="s">
        <v>118</v>
      </c>
      <c r="J2381" s="17">
        <v>1.1506087448599616</v>
      </c>
      <c r="L2381" s="40" t="str">
        <f t="shared" si="418"/>
        <v>4507645597</v>
      </c>
      <c r="M2381" s="63">
        <f t="shared" si="419"/>
        <v>45597</v>
      </c>
      <c r="N2381" s="64">
        <f>VLOOKUP(B2381,Assumptions!$B$6:$D$2000,3,FALSE)</f>
        <v>0.65392000000000006</v>
      </c>
      <c r="O2381" s="65">
        <f t="shared" si="423"/>
        <v>18.499286338401667</v>
      </c>
      <c r="P2381" s="64">
        <v>0.94428597863168495</v>
      </c>
      <c r="Q2381" s="39">
        <f t="shared" si="421"/>
        <v>17.433678122836007</v>
      </c>
    </row>
    <row r="2382" spans="2:17" x14ac:dyDescent="0.25">
      <c r="B2382" s="13">
        <v>45076</v>
      </c>
      <c r="C2382" s="16">
        <v>45627</v>
      </c>
      <c r="D2382" s="56">
        <v>14.135999999999999</v>
      </c>
      <c r="E2382" s="57">
        <v>1568</v>
      </c>
      <c r="F2382" s="10">
        <f t="shared" si="422"/>
        <v>16.542399999999997</v>
      </c>
      <c r="H2382" s="13">
        <v>45071</v>
      </c>
      <c r="I2382" s="29" t="s">
        <v>119</v>
      </c>
      <c r="J2382" s="17">
        <v>1.2157143785984004</v>
      </c>
      <c r="L2382" s="40" t="str">
        <f t="shared" si="418"/>
        <v>4507645627</v>
      </c>
      <c r="M2382" s="63">
        <f t="shared" si="419"/>
        <v>45627</v>
      </c>
      <c r="N2382" s="64">
        <f>VLOOKUP(B2382,Assumptions!$B$6:$D$2000,3,FALSE)</f>
        <v>0.65392000000000006</v>
      </c>
      <c r="O2382" s="65">
        <f t="shared" si="423"/>
        <v>18.728156699315939</v>
      </c>
      <c r="P2382" s="64">
        <v>0.94428597863168495</v>
      </c>
      <c r="Q2382" s="39">
        <f t="shared" si="421"/>
        <v>17.649797195571725</v>
      </c>
    </row>
    <row r="2383" spans="2:17" x14ac:dyDescent="0.25">
      <c r="B2383" s="13">
        <v>45076</v>
      </c>
      <c r="C2383" s="16">
        <v>45658</v>
      </c>
      <c r="D2383" s="56">
        <v>14.385</v>
      </c>
      <c r="E2383" s="57">
        <v>1083</v>
      </c>
      <c r="F2383" s="10">
        <f t="shared" si="422"/>
        <v>11.425649999999999</v>
      </c>
      <c r="H2383" s="13">
        <v>45071</v>
      </c>
      <c r="I2383" s="29" t="s">
        <v>120</v>
      </c>
      <c r="J2383" s="17">
        <v>1.0081110483806428</v>
      </c>
      <c r="L2383" s="40" t="str">
        <f t="shared" si="418"/>
        <v>4507645658</v>
      </c>
      <c r="M2383" s="63">
        <f t="shared" si="419"/>
        <v>45658</v>
      </c>
      <c r="N2383" s="64">
        <f>VLOOKUP(B2383,Assumptions!$B$6:$D$2000,3,FALSE)</f>
        <v>0.65392000000000006</v>
      </c>
      <c r="O2383" s="65">
        <f t="shared" si="423"/>
        <v>19.390010389576702</v>
      </c>
      <c r="P2383" s="64">
        <v>0.94428597863168495</v>
      </c>
      <c r="Q2383" s="39">
        <f t="shared" si="421"/>
        <v>18.274776355190603</v>
      </c>
    </row>
    <row r="2384" spans="2:17" x14ac:dyDescent="0.25">
      <c r="B2384" s="13">
        <v>45076</v>
      </c>
      <c r="C2384" s="16">
        <v>45689</v>
      </c>
      <c r="D2384" s="56">
        <v>13.948</v>
      </c>
      <c r="E2384" s="57">
        <v>863</v>
      </c>
      <c r="F2384" s="10">
        <f t="shared" si="422"/>
        <v>9.1046499999999995</v>
      </c>
      <c r="H2384" s="13">
        <v>45071</v>
      </c>
      <c r="I2384" s="29" t="s">
        <v>121</v>
      </c>
      <c r="J2384" s="17">
        <v>0.71594559011651504</v>
      </c>
      <c r="L2384" s="40" t="str">
        <f t="shared" si="418"/>
        <v>4507645689</v>
      </c>
      <c r="M2384" s="63">
        <f t="shared" si="419"/>
        <v>45689</v>
      </c>
      <c r="N2384" s="64">
        <f>VLOOKUP(B2384,Assumptions!$B$6:$D$2000,3,FALSE)</f>
        <v>0.65392000000000006</v>
      </c>
      <c r="O2384" s="65">
        <f t="shared" si="423"/>
        <v>19.180070449192566</v>
      </c>
      <c r="P2384" s="64">
        <v>0.94428597863168495</v>
      </c>
      <c r="Q2384" s="39">
        <f t="shared" si="421"/>
        <v>18.076533013131094</v>
      </c>
    </row>
    <row r="2385" spans="2:17" x14ac:dyDescent="0.25">
      <c r="B2385" s="13">
        <v>45076</v>
      </c>
      <c r="C2385" s="16">
        <v>45717</v>
      </c>
      <c r="D2385" s="56">
        <v>13.275</v>
      </c>
      <c r="E2385" s="57">
        <v>1083</v>
      </c>
      <c r="F2385" s="10">
        <f t="shared" si="422"/>
        <v>11.425649999999999</v>
      </c>
      <c r="H2385" s="13">
        <v>45071</v>
      </c>
      <c r="I2385" s="29" t="s">
        <v>122</v>
      </c>
      <c r="J2385" s="17">
        <v>0.63570384032207283</v>
      </c>
      <c r="L2385" s="40" t="str">
        <f t="shared" si="418"/>
        <v>4507645717</v>
      </c>
      <c r="M2385" s="63">
        <f t="shared" si="419"/>
        <v>45717</v>
      </c>
      <c r="N2385" s="64">
        <f>VLOOKUP(B2385,Assumptions!$B$6:$D$2000,3,FALSE)</f>
        <v>0.65392000000000006</v>
      </c>
      <c r="O2385" s="65">
        <f t="shared" si="423"/>
        <v>18.320858066435836</v>
      </c>
      <c r="P2385" s="64">
        <v>0.94428597863168495</v>
      </c>
      <c r="Q2385" s="39">
        <f t="shared" si="421"/>
        <v>17.265190807427192</v>
      </c>
    </row>
    <row r="2386" spans="2:17" x14ac:dyDescent="0.25">
      <c r="B2386" s="13">
        <v>45076</v>
      </c>
      <c r="C2386" s="16">
        <v>45748</v>
      </c>
      <c r="D2386" s="56">
        <v>11.593999999999999</v>
      </c>
      <c r="E2386" s="57">
        <v>986</v>
      </c>
      <c r="F2386" s="10">
        <f t="shared" si="422"/>
        <v>10.4023</v>
      </c>
      <c r="H2386" s="13">
        <v>45071</v>
      </c>
      <c r="I2386" s="29" t="s">
        <v>123</v>
      </c>
      <c r="J2386" s="17">
        <v>0.57571991209669404</v>
      </c>
      <c r="L2386" s="40" t="str">
        <f t="shared" si="418"/>
        <v>4507645748</v>
      </c>
      <c r="M2386" s="63">
        <f t="shared" si="419"/>
        <v>45748</v>
      </c>
      <c r="N2386" s="64">
        <f>VLOOKUP(B2386,Assumptions!$B$6:$D$2000,3,FALSE)</f>
        <v>0.65392000000000006</v>
      </c>
      <c r="O2386" s="65">
        <f t="shared" si="423"/>
        <v>15.971169840192788</v>
      </c>
      <c r="P2386" s="64">
        <v>0.94428597863168495</v>
      </c>
      <c r="Q2386" s="39">
        <f t="shared" si="421"/>
        <v>15.046413161229925</v>
      </c>
    </row>
    <row r="2387" spans="2:17" x14ac:dyDescent="0.25">
      <c r="B2387" s="13">
        <v>45076</v>
      </c>
      <c r="C2387" s="16">
        <v>45778</v>
      </c>
      <c r="D2387" s="56">
        <v>11.606999999999999</v>
      </c>
      <c r="E2387" s="57">
        <v>828</v>
      </c>
      <c r="F2387" s="10">
        <f t="shared" si="422"/>
        <v>8.7354000000000003</v>
      </c>
      <c r="H2387" s="13">
        <v>45071</v>
      </c>
      <c r="I2387" s="29" t="s">
        <v>125</v>
      </c>
      <c r="J2387" s="17">
        <v>0.57996523854921644</v>
      </c>
      <c r="L2387" s="40" t="str">
        <f t="shared" si="418"/>
        <v>4507645778</v>
      </c>
      <c r="M2387" s="63">
        <f t="shared" si="419"/>
        <v>45778</v>
      </c>
      <c r="N2387" s="64">
        <f>VLOOKUP(B2387,Assumptions!$B$6:$D$2000,3,FALSE)</f>
        <v>0.65392000000000006</v>
      </c>
      <c r="O2387" s="65">
        <f t="shared" si="423"/>
        <v>15.983859876841583</v>
      </c>
      <c r="P2387" s="64">
        <v>0.94428597863168495</v>
      </c>
      <c r="Q2387" s="39">
        <f t="shared" si="421"/>
        <v>15.058396184905705</v>
      </c>
    </row>
    <row r="2388" spans="2:17" x14ac:dyDescent="0.25">
      <c r="B2388" s="13">
        <v>45076</v>
      </c>
      <c r="C2388" s="16">
        <v>45809</v>
      </c>
      <c r="D2388" s="56">
        <v>11.209</v>
      </c>
      <c r="E2388" s="57">
        <v>986</v>
      </c>
      <c r="F2388" s="10">
        <f t="shared" si="422"/>
        <v>10.4023</v>
      </c>
      <c r="H2388" s="13">
        <v>45071</v>
      </c>
      <c r="I2388" s="61" t="s">
        <v>126</v>
      </c>
      <c r="J2388" s="17">
        <v>0.57842711869153651</v>
      </c>
      <c r="L2388" s="40" t="str">
        <f t="shared" si="418"/>
        <v>4507645809</v>
      </c>
      <c r="M2388" s="63">
        <f t="shared" si="419"/>
        <v>45809</v>
      </c>
      <c r="N2388" s="64">
        <f>VLOOKUP(B2388,Assumptions!$B$6:$D$2000,3,FALSE)</f>
        <v>0.65392000000000006</v>
      </c>
      <c r="O2388" s="65">
        <f t="shared" si="423"/>
        <v>15.40918216195332</v>
      </c>
      <c r="P2388" s="64">
        <v>0.94428597863168495</v>
      </c>
      <c r="Q2388" s="39">
        <f t="shared" si="421"/>
        <v>14.51573607650462</v>
      </c>
    </row>
    <row r="2389" spans="2:17" x14ac:dyDescent="0.25">
      <c r="B2389" s="13">
        <v>45091</v>
      </c>
      <c r="C2389" s="16">
        <v>45108</v>
      </c>
      <c r="D2389" s="56">
        <v>9.5459999999999994</v>
      </c>
      <c r="E2389" s="57">
        <v>6031</v>
      </c>
      <c r="F2389" s="10">
        <f t="shared" ref="F2389:F2412" si="424">E2389*10000*mmbtu_gj/1000000</f>
        <v>63.62704999999999</v>
      </c>
      <c r="H2389" s="13">
        <v>45085</v>
      </c>
      <c r="I2389" s="29" t="s">
        <v>78</v>
      </c>
      <c r="J2389" s="17">
        <v>0.55509223060898072</v>
      </c>
      <c r="L2389" s="40" t="str">
        <f t="shared" si="418"/>
        <v>4509145108</v>
      </c>
      <c r="M2389" s="63">
        <f t="shared" ref="M2389" si="425">IF(C2389="",NA(),C2389)</f>
        <v>45108</v>
      </c>
      <c r="N2389" s="64">
        <f>VLOOKUP(B2389,Assumptions!$B$6:$D$2000,3,FALSE)</f>
        <v>0.67151999999999989</v>
      </c>
      <c r="O2389" s="65">
        <f t="shared" ref="O2389" si="426">(D2389-J2389)/N2389/mmbtu_gj</f>
        <v>12.69089149859782</v>
      </c>
      <c r="P2389" s="64">
        <v>0.94428597863168495</v>
      </c>
      <c r="Q2389" s="39">
        <f t="shared" ref="Q2389" si="427">(O2389-opex_2021)*P2389-transport_2021</f>
        <v>11.9488923172526</v>
      </c>
    </row>
    <row r="2390" spans="2:17" x14ac:dyDescent="0.25">
      <c r="B2390" s="13">
        <v>45091</v>
      </c>
      <c r="C2390" s="16">
        <v>45139</v>
      </c>
      <c r="D2390" s="56">
        <v>12.678000000000001</v>
      </c>
      <c r="E2390" s="57">
        <v>5966</v>
      </c>
      <c r="F2390" s="10">
        <f t="shared" si="424"/>
        <v>62.941299999999998</v>
      </c>
      <c r="H2390" s="13">
        <v>45085</v>
      </c>
      <c r="I2390" s="29" t="s">
        <v>79</v>
      </c>
      <c r="J2390" s="17">
        <v>0.6449537180299042</v>
      </c>
      <c r="L2390" s="40" t="str">
        <f t="shared" si="418"/>
        <v>4509145139</v>
      </c>
      <c r="M2390" s="63">
        <f t="shared" ref="M2390:M2436" si="428">IF(C2390="",NA(),C2390)</f>
        <v>45139</v>
      </c>
      <c r="N2390" s="64">
        <f>VLOOKUP(B2390,Assumptions!$B$6:$D$2000,3,FALSE)</f>
        <v>0.67151999999999989</v>
      </c>
      <c r="O2390" s="65">
        <f t="shared" ref="O2390:O2412" si="429">(D2390-J2390)/N2390/mmbtu_gj</f>
        <v>16.98494620109221</v>
      </c>
      <c r="P2390" s="64">
        <v>0.94428597863168495</v>
      </c>
      <c r="Q2390" s="39">
        <f t="shared" ref="Q2390:Q2436" si="430">(O2390-opex_2021)*P2390-transport_2021</f>
        <v>16.003707964295504</v>
      </c>
    </row>
    <row r="2391" spans="2:17" x14ac:dyDescent="0.25">
      <c r="B2391" s="13">
        <v>45091</v>
      </c>
      <c r="C2391" s="16">
        <v>45170</v>
      </c>
      <c r="D2391" s="56">
        <v>13.137</v>
      </c>
      <c r="E2391" s="57">
        <v>6709</v>
      </c>
      <c r="F2391" s="10">
        <f t="shared" si="424"/>
        <v>70.779949999999999</v>
      </c>
      <c r="H2391" s="13">
        <v>45085</v>
      </c>
      <c r="I2391" s="29" t="s">
        <v>80</v>
      </c>
      <c r="J2391" s="17">
        <v>0.88994277188714155</v>
      </c>
      <c r="L2391" s="40" t="str">
        <f t="shared" si="418"/>
        <v>4509145170</v>
      </c>
      <c r="M2391" s="63">
        <f t="shared" si="428"/>
        <v>45170</v>
      </c>
      <c r="N2391" s="64">
        <f>VLOOKUP(B2391,Assumptions!$B$6:$D$2000,3,FALSE)</f>
        <v>0.67151999999999989</v>
      </c>
      <c r="O2391" s="65">
        <f t="shared" si="429"/>
        <v>17.287028011591527</v>
      </c>
      <c r="P2391" s="64">
        <v>0.94428597863168495</v>
      </c>
      <c r="Q2391" s="39">
        <f t="shared" si="430"/>
        <v>16.288959582349683</v>
      </c>
    </row>
    <row r="2392" spans="2:17" x14ac:dyDescent="0.25">
      <c r="B2392" s="13">
        <v>45091</v>
      </c>
      <c r="C2392" s="16">
        <v>45200</v>
      </c>
      <c r="D2392" s="56">
        <v>14.772</v>
      </c>
      <c r="E2392" s="57">
        <v>5971</v>
      </c>
      <c r="F2392" s="10">
        <f t="shared" si="424"/>
        <v>62.994050000000001</v>
      </c>
      <c r="H2392" s="13">
        <v>45085</v>
      </c>
      <c r="I2392" s="29" t="s">
        <v>81</v>
      </c>
      <c r="J2392" s="17">
        <v>1.3753203732528327</v>
      </c>
      <c r="L2392" s="40" t="str">
        <f t="shared" si="418"/>
        <v>4509145200</v>
      </c>
      <c r="M2392" s="63">
        <f t="shared" si="428"/>
        <v>45200</v>
      </c>
      <c r="N2392" s="64">
        <f>VLOOKUP(B2392,Assumptions!$B$6:$D$2000,3,FALSE)</f>
        <v>0.67151999999999989</v>
      </c>
      <c r="O2392" s="65">
        <f t="shared" si="429"/>
        <v>18.909748820172794</v>
      </c>
      <c r="P2392" s="64">
        <v>0.94428597863168495</v>
      </c>
      <c r="Q2392" s="39">
        <f t="shared" si="430"/>
        <v>17.821272089126847</v>
      </c>
    </row>
    <row r="2393" spans="2:17" x14ac:dyDescent="0.25">
      <c r="B2393" s="13">
        <v>45091</v>
      </c>
      <c r="C2393" s="16">
        <v>45231</v>
      </c>
      <c r="D2393" s="56">
        <v>17.225999999999999</v>
      </c>
      <c r="E2393" s="57">
        <v>3584</v>
      </c>
      <c r="F2393" s="10">
        <f t="shared" si="424"/>
        <v>37.811199999999999</v>
      </c>
      <c r="H2393" s="13">
        <v>45085</v>
      </c>
      <c r="I2393" s="29" t="s">
        <v>82</v>
      </c>
      <c r="J2393" s="17">
        <v>1.6039891776448998</v>
      </c>
      <c r="L2393" s="40" t="str">
        <f t="shared" si="418"/>
        <v>4509145231</v>
      </c>
      <c r="M2393" s="63">
        <f t="shared" si="428"/>
        <v>45231</v>
      </c>
      <c r="N2393" s="64">
        <f>VLOOKUP(B2393,Assumptions!$B$6:$D$2000,3,FALSE)</f>
        <v>0.67151999999999989</v>
      </c>
      <c r="O2393" s="65">
        <f t="shared" si="429"/>
        <v>22.050859537385513</v>
      </c>
      <c r="P2393" s="64">
        <v>0.94428597863168495</v>
      </c>
      <c r="Q2393" s="39">
        <f t="shared" si="430"/>
        <v>20.787378896720533</v>
      </c>
    </row>
    <row r="2394" spans="2:17" x14ac:dyDescent="0.25">
      <c r="B2394" s="13">
        <v>45091</v>
      </c>
      <c r="C2394" s="16">
        <v>45261</v>
      </c>
      <c r="D2394" s="56">
        <v>18.672000000000001</v>
      </c>
      <c r="E2394" s="57">
        <v>3923</v>
      </c>
      <c r="F2394" s="10">
        <f t="shared" si="424"/>
        <v>41.387650000000001</v>
      </c>
      <c r="H2394" s="13">
        <v>45085</v>
      </c>
      <c r="I2394" s="29" t="s">
        <v>83</v>
      </c>
      <c r="J2394" s="17">
        <v>1.4255343366338269</v>
      </c>
      <c r="L2394" s="40" t="str">
        <f t="shared" si="418"/>
        <v>4509145261</v>
      </c>
      <c r="M2394" s="63">
        <f t="shared" si="428"/>
        <v>45261</v>
      </c>
      <c r="N2394" s="64">
        <f>VLOOKUP(B2394,Assumptions!$B$6:$D$2000,3,FALSE)</f>
        <v>0.67151999999999989</v>
      </c>
      <c r="O2394" s="65">
        <f t="shared" si="429"/>
        <v>24.34381823081452</v>
      </c>
      <c r="P2394" s="64">
        <v>0.94428597863168495</v>
      </c>
      <c r="Q2394" s="39">
        <f t="shared" si="430"/>
        <v>22.952587640507172</v>
      </c>
    </row>
    <row r="2395" spans="2:17" x14ac:dyDescent="0.25">
      <c r="B2395" s="13">
        <v>45091</v>
      </c>
      <c r="C2395" s="16">
        <v>45292</v>
      </c>
      <c r="D2395" s="56">
        <v>18.954999999999998</v>
      </c>
      <c r="E2395" s="57">
        <v>5339</v>
      </c>
      <c r="F2395" s="10">
        <f t="shared" si="424"/>
        <v>56.326450000000001</v>
      </c>
      <c r="H2395" s="13">
        <v>45085</v>
      </c>
      <c r="I2395" s="29" t="s">
        <v>85</v>
      </c>
      <c r="J2395" s="17">
        <v>1.0510877650349997</v>
      </c>
      <c r="L2395" s="40" t="str">
        <f t="shared" si="418"/>
        <v>4509145292</v>
      </c>
      <c r="M2395" s="63">
        <f t="shared" si="428"/>
        <v>45292</v>
      </c>
      <c r="N2395" s="64">
        <f>VLOOKUP(B2395,Assumptions!$B$6:$D$2000,3,FALSE)</f>
        <v>0.67151999999999989</v>
      </c>
      <c r="O2395" s="65">
        <f t="shared" si="429"/>
        <v>25.271820532727904</v>
      </c>
      <c r="P2395" s="64">
        <v>0.94428597863168495</v>
      </c>
      <c r="Q2395" s="39">
        <f t="shared" si="430"/>
        <v>23.828887202341907</v>
      </c>
    </row>
    <row r="2396" spans="2:17" x14ac:dyDescent="0.25">
      <c r="B2396" s="13">
        <v>45091</v>
      </c>
      <c r="C2396" s="16">
        <v>45323</v>
      </c>
      <c r="D2396" s="56">
        <v>18.84</v>
      </c>
      <c r="E2396" s="57">
        <v>3248</v>
      </c>
      <c r="F2396" s="10">
        <f t="shared" si="424"/>
        <v>34.266399999999997</v>
      </c>
      <c r="H2396" s="13">
        <v>45085</v>
      </c>
      <c r="I2396" s="29" t="s">
        <v>86</v>
      </c>
      <c r="J2396" s="17">
        <v>0.85057293781721011</v>
      </c>
      <c r="L2396" s="40" t="str">
        <f t="shared" si="418"/>
        <v>4509145323</v>
      </c>
      <c r="M2396" s="63">
        <f t="shared" si="428"/>
        <v>45323</v>
      </c>
      <c r="N2396" s="64">
        <f>VLOOKUP(B2396,Assumptions!$B$6:$D$2000,3,FALSE)</f>
        <v>0.67151999999999989</v>
      </c>
      <c r="O2396" s="65">
        <f t="shared" si="429"/>
        <v>25.392526853110486</v>
      </c>
      <c r="P2396" s="64">
        <v>0.94428597863168495</v>
      </c>
      <c r="Q2396" s="39">
        <f t="shared" si="430"/>
        <v>23.942868488211403</v>
      </c>
    </row>
    <row r="2397" spans="2:17" x14ac:dyDescent="0.25">
      <c r="B2397" s="13">
        <v>45091</v>
      </c>
      <c r="C2397" s="16">
        <v>45352</v>
      </c>
      <c r="D2397" s="56">
        <v>16.164000000000001</v>
      </c>
      <c r="E2397" s="57">
        <v>2781</v>
      </c>
      <c r="F2397" s="10">
        <f t="shared" si="424"/>
        <v>29.339549999999999</v>
      </c>
      <c r="H2397" s="13">
        <v>45085</v>
      </c>
      <c r="I2397" s="29" t="s">
        <v>87</v>
      </c>
      <c r="J2397" s="17">
        <v>0.69925119850668871</v>
      </c>
      <c r="L2397" s="40" t="str">
        <f t="shared" si="418"/>
        <v>4509145352</v>
      </c>
      <c r="M2397" s="63">
        <f t="shared" si="428"/>
        <v>45352</v>
      </c>
      <c r="N2397" s="64">
        <f>VLOOKUP(B2397,Assumptions!$B$6:$D$2000,3,FALSE)</f>
        <v>0.67151999999999989</v>
      </c>
      <c r="O2397" s="65">
        <f t="shared" si="429"/>
        <v>21.828880256227531</v>
      </c>
      <c r="P2397" s="64">
        <v>0.94428597863168495</v>
      </c>
      <c r="Q2397" s="39">
        <f t="shared" si="430"/>
        <v>20.57776697397631</v>
      </c>
    </row>
    <row r="2398" spans="2:17" x14ac:dyDescent="0.25">
      <c r="B2398" s="13">
        <v>45091</v>
      </c>
      <c r="C2398" s="16">
        <v>45383</v>
      </c>
      <c r="D2398" s="56">
        <v>15.708</v>
      </c>
      <c r="E2398" s="57">
        <v>2216</v>
      </c>
      <c r="F2398" s="10">
        <f t="shared" si="424"/>
        <v>23.378799999999998</v>
      </c>
      <c r="H2398" s="13">
        <v>45085</v>
      </c>
      <c r="I2398" s="29" t="s">
        <v>89</v>
      </c>
      <c r="J2398" s="17">
        <v>0.61587071020860207</v>
      </c>
      <c r="L2398" s="40" t="str">
        <f t="shared" si="418"/>
        <v>4509145383</v>
      </c>
      <c r="M2398" s="63">
        <f t="shared" si="428"/>
        <v>45383</v>
      </c>
      <c r="N2398" s="64">
        <f>VLOOKUP(B2398,Assumptions!$B$6:$D$2000,3,FALSE)</f>
        <v>0.67151999999999989</v>
      </c>
      <c r="O2398" s="65">
        <f t="shared" si="429"/>
        <v>21.302918483004959</v>
      </c>
      <c r="P2398" s="64">
        <v>0.94428597863168495</v>
      </c>
      <c r="Q2398" s="39">
        <f t="shared" si="430"/>
        <v>20.081108646225974</v>
      </c>
    </row>
    <row r="2399" spans="2:17" x14ac:dyDescent="0.25">
      <c r="B2399" s="13">
        <v>45091</v>
      </c>
      <c r="C2399" s="16">
        <v>45413</v>
      </c>
      <c r="D2399" s="56">
        <v>15.97</v>
      </c>
      <c r="E2399" s="57">
        <v>2221</v>
      </c>
      <c r="F2399" s="10">
        <f t="shared" si="424"/>
        <v>23.431550000000001</v>
      </c>
      <c r="H2399" s="13">
        <v>45085</v>
      </c>
      <c r="I2399" s="29" t="s">
        <v>90</v>
      </c>
      <c r="J2399" s="17">
        <v>0.6291443165792161</v>
      </c>
      <c r="L2399" s="40" t="str">
        <f t="shared" si="418"/>
        <v>4509145413</v>
      </c>
      <c r="M2399" s="63">
        <f t="shared" si="428"/>
        <v>45413</v>
      </c>
      <c r="N2399" s="64">
        <f>VLOOKUP(B2399,Assumptions!$B$6:$D$2000,3,FALSE)</f>
        <v>0.67151999999999989</v>
      </c>
      <c r="O2399" s="65">
        <f t="shared" si="429"/>
        <v>21.654002017098634</v>
      </c>
      <c r="P2399" s="64">
        <v>0.94428597863168495</v>
      </c>
      <c r="Q2399" s="39">
        <f t="shared" si="430"/>
        <v>20.412631904799092</v>
      </c>
    </row>
    <row r="2400" spans="2:17" x14ac:dyDescent="0.25">
      <c r="B2400" s="13">
        <v>45091</v>
      </c>
      <c r="C2400" s="16">
        <v>45444</v>
      </c>
      <c r="D2400" s="56">
        <v>15.862</v>
      </c>
      <c r="E2400" s="57">
        <v>1933</v>
      </c>
      <c r="F2400" s="10">
        <f t="shared" si="424"/>
        <v>20.393149999999999</v>
      </c>
      <c r="H2400" s="13">
        <v>45085</v>
      </c>
      <c r="I2400" s="29" t="s">
        <v>91</v>
      </c>
      <c r="J2400" s="17">
        <v>0.62890751721077087</v>
      </c>
      <c r="L2400" s="40" t="str">
        <f t="shared" si="418"/>
        <v>4509145444</v>
      </c>
      <c r="M2400" s="63">
        <f t="shared" si="428"/>
        <v>45444</v>
      </c>
      <c r="N2400" s="64">
        <f>VLOOKUP(B2400,Assumptions!$B$6:$D$2000,3,FALSE)</f>
        <v>0.67151999999999989</v>
      </c>
      <c r="O2400" s="65">
        <f t="shared" si="429"/>
        <v>21.501891560420095</v>
      </c>
      <c r="P2400" s="64">
        <v>0.94428597863168495</v>
      </c>
      <c r="Q2400" s="39">
        <f t="shared" si="430"/>
        <v>20.268996133354285</v>
      </c>
    </row>
    <row r="2401" spans="2:18" x14ac:dyDescent="0.25">
      <c r="B2401" s="13">
        <v>45091</v>
      </c>
      <c r="C2401" s="16">
        <v>45474</v>
      </c>
      <c r="D2401" s="56">
        <v>16.337</v>
      </c>
      <c r="E2401" s="57">
        <v>1947</v>
      </c>
      <c r="F2401" s="10">
        <f t="shared" si="424"/>
        <v>20.540849999999999</v>
      </c>
      <c r="H2401" s="13">
        <v>45085</v>
      </c>
      <c r="I2401" s="29" t="s">
        <v>113</v>
      </c>
      <c r="J2401" s="17">
        <v>0.64592615004872567</v>
      </c>
      <c r="L2401" s="40" t="str">
        <f t="shared" si="418"/>
        <v>4509145474</v>
      </c>
      <c r="M2401" s="63">
        <f t="shared" si="428"/>
        <v>45474</v>
      </c>
      <c r="N2401" s="64">
        <f>VLOOKUP(B2401,Assumptions!$B$6:$D$2000,3,FALSE)</f>
        <v>0.67151999999999989</v>
      </c>
      <c r="O2401" s="65">
        <f t="shared" si="429"/>
        <v>22.148343730558047</v>
      </c>
      <c r="P2401" s="64">
        <v>0.94428597863168495</v>
      </c>
      <c r="Q2401" s="39">
        <f t="shared" si="430"/>
        <v>20.879431853471576</v>
      </c>
    </row>
    <row r="2402" spans="2:18" x14ac:dyDescent="0.25">
      <c r="B2402" s="13">
        <v>45091</v>
      </c>
      <c r="C2402" s="16">
        <v>45505</v>
      </c>
      <c r="D2402" s="56">
        <v>16.288</v>
      </c>
      <c r="E2402" s="57">
        <v>1814</v>
      </c>
      <c r="F2402" s="10">
        <f t="shared" si="424"/>
        <v>19.137699999999999</v>
      </c>
      <c r="H2402" s="13">
        <v>45085</v>
      </c>
      <c r="I2402" s="29" t="s">
        <v>114</v>
      </c>
      <c r="J2402" s="17">
        <v>0.6645983502233701</v>
      </c>
      <c r="L2402" s="40" t="str">
        <f t="shared" si="418"/>
        <v>4509145505</v>
      </c>
      <c r="M2402" s="63">
        <f t="shared" si="428"/>
        <v>45505</v>
      </c>
      <c r="N2402" s="64">
        <f>VLOOKUP(B2402,Assumptions!$B$6:$D$2000,3,FALSE)</f>
        <v>0.67151999999999989</v>
      </c>
      <c r="O2402" s="65">
        <f t="shared" si="429"/>
        <v>22.052822725125026</v>
      </c>
      <c r="P2402" s="64">
        <v>0.94428597863168495</v>
      </c>
      <c r="Q2402" s="39">
        <f t="shared" si="430"/>
        <v>20.789232707376375</v>
      </c>
    </row>
    <row r="2403" spans="2:18" x14ac:dyDescent="0.25">
      <c r="B2403" s="13">
        <v>45091</v>
      </c>
      <c r="C2403" s="16">
        <v>45536</v>
      </c>
      <c r="D2403" s="56">
        <v>16.364999999999998</v>
      </c>
      <c r="E2403" s="57">
        <v>1947</v>
      </c>
      <c r="F2403" s="10">
        <f t="shared" si="424"/>
        <v>20.540849999999999</v>
      </c>
      <c r="H2403" s="13">
        <v>45085</v>
      </c>
      <c r="I2403" s="29" t="s">
        <v>115</v>
      </c>
      <c r="J2403" s="17">
        <v>0.70994321428461027</v>
      </c>
      <c r="L2403" s="40" t="str">
        <f t="shared" si="418"/>
        <v>4509145536</v>
      </c>
      <c r="M2403" s="63">
        <f t="shared" si="428"/>
        <v>45536</v>
      </c>
      <c r="N2403" s="64">
        <f>VLOOKUP(B2403,Assumptions!$B$6:$D$2000,3,FALSE)</f>
        <v>0.67151999999999989</v>
      </c>
      <c r="O2403" s="65">
        <f t="shared" si="429"/>
        <v>22.097504742322421</v>
      </c>
      <c r="P2403" s="64">
        <v>0.94428597863168495</v>
      </c>
      <c r="Q2403" s="39">
        <f t="shared" si="430"/>
        <v>20.831425309712856</v>
      </c>
    </row>
    <row r="2404" spans="2:18" x14ac:dyDescent="0.25">
      <c r="B2404" s="13">
        <v>45091</v>
      </c>
      <c r="C2404" s="16">
        <v>45566</v>
      </c>
      <c r="D2404" s="56">
        <v>16.878</v>
      </c>
      <c r="E2404" s="57">
        <v>1609</v>
      </c>
      <c r="F2404" s="10">
        <f t="shared" si="424"/>
        <v>16.97495</v>
      </c>
      <c r="H2404" s="13">
        <v>45085</v>
      </c>
      <c r="I2404" s="29" t="s">
        <v>117</v>
      </c>
      <c r="J2404" s="17">
        <v>0.86149057878494983</v>
      </c>
      <c r="L2404" s="40" t="str">
        <f t="shared" si="418"/>
        <v>4509145566</v>
      </c>
      <c r="M2404" s="63">
        <f t="shared" si="428"/>
        <v>45566</v>
      </c>
      <c r="N2404" s="64">
        <f>VLOOKUP(B2404,Assumptions!$B$6:$D$2000,3,FALSE)</f>
        <v>0.67151999999999989</v>
      </c>
      <c r="O2404" s="65">
        <f t="shared" si="429"/>
        <v>22.607704190105117</v>
      </c>
      <c r="P2404" s="64">
        <v>0.94428597863168495</v>
      </c>
      <c r="Q2404" s="39">
        <f t="shared" si="430"/>
        <v>21.313199494559683</v>
      </c>
    </row>
    <row r="2405" spans="2:18" x14ac:dyDescent="0.25">
      <c r="B2405" s="13">
        <v>45091</v>
      </c>
      <c r="C2405" s="16">
        <v>45597</v>
      </c>
      <c r="D2405" s="56">
        <v>17.283999999999999</v>
      </c>
      <c r="E2405" s="57">
        <v>1732</v>
      </c>
      <c r="F2405" s="10">
        <f t="shared" si="424"/>
        <v>18.272600000000001</v>
      </c>
      <c r="H2405" s="13">
        <v>45085</v>
      </c>
      <c r="I2405" s="29" t="s">
        <v>118</v>
      </c>
      <c r="J2405" s="17">
        <v>1.1399809549655346</v>
      </c>
      <c r="L2405" s="40" t="str">
        <f t="shared" ref="L2405:L2436" si="431">B2405&amp;M2405</f>
        <v>4509145597</v>
      </c>
      <c r="M2405" s="63">
        <f t="shared" si="428"/>
        <v>45597</v>
      </c>
      <c r="N2405" s="64">
        <f>VLOOKUP(B2405,Assumptions!$B$6:$D$2000,3,FALSE)</f>
        <v>0.67151999999999989</v>
      </c>
      <c r="O2405" s="65">
        <f t="shared" si="429"/>
        <v>22.787687217673067</v>
      </c>
      <c r="P2405" s="64">
        <v>0.94428597863168495</v>
      </c>
      <c r="Q2405" s="39">
        <f t="shared" si="430"/>
        <v>21.483154943883779</v>
      </c>
    </row>
    <row r="2406" spans="2:18" x14ac:dyDescent="0.25">
      <c r="B2406" s="13">
        <v>45091</v>
      </c>
      <c r="C2406" s="16">
        <v>45627</v>
      </c>
      <c r="D2406" s="56">
        <v>17.510000000000002</v>
      </c>
      <c r="E2406" s="57">
        <v>1609</v>
      </c>
      <c r="F2406" s="10">
        <f t="shared" si="424"/>
        <v>16.97495</v>
      </c>
      <c r="H2406" s="13">
        <v>45085</v>
      </c>
      <c r="I2406" s="29" t="s">
        <v>119</v>
      </c>
      <c r="J2406" s="17">
        <v>1.2072271570427395</v>
      </c>
      <c r="L2406" s="40" t="str">
        <f t="shared" si="431"/>
        <v>4509145627</v>
      </c>
      <c r="M2406" s="63">
        <f t="shared" si="428"/>
        <v>45627</v>
      </c>
      <c r="N2406" s="64">
        <f>VLOOKUP(B2406,Assumptions!$B$6:$D$2000,3,FALSE)</f>
        <v>0.67151999999999989</v>
      </c>
      <c r="O2406" s="65">
        <f t="shared" si="429"/>
        <v>23.01177217951502</v>
      </c>
      <c r="P2406" s="64">
        <v>0.94428597863168495</v>
      </c>
      <c r="Q2406" s="39">
        <f t="shared" si="430"/>
        <v>21.69475523137335</v>
      </c>
    </row>
    <row r="2407" spans="2:18" x14ac:dyDescent="0.25">
      <c r="B2407" s="13">
        <v>45091</v>
      </c>
      <c r="C2407" s="16">
        <v>45658</v>
      </c>
      <c r="D2407" s="56">
        <v>17.225000000000001</v>
      </c>
      <c r="E2407" s="57">
        <v>1183</v>
      </c>
      <c r="F2407" s="10">
        <f t="shared" si="424"/>
        <v>12.480650000000001</v>
      </c>
      <c r="H2407" s="13">
        <v>45085</v>
      </c>
      <c r="I2407" s="29" t="s">
        <v>120</v>
      </c>
      <c r="J2407" s="17">
        <v>0.99699510337893604</v>
      </c>
      <c r="L2407" s="40" t="str">
        <f t="shared" si="431"/>
        <v>4509145658</v>
      </c>
      <c r="M2407" s="63">
        <f t="shared" si="428"/>
        <v>45658</v>
      </c>
      <c r="N2407" s="64">
        <f>VLOOKUP(B2407,Assumptions!$B$6:$D$2000,3,FALSE)</f>
        <v>0.67151999999999989</v>
      </c>
      <c r="O2407" s="65">
        <f t="shared" si="429"/>
        <v>22.906235350658207</v>
      </c>
      <c r="P2407" s="64">
        <v>0.94428597863168495</v>
      </c>
      <c r="Q2407" s="39">
        <f t="shared" si="430"/>
        <v>21.595098283654611</v>
      </c>
    </row>
    <row r="2408" spans="2:18" x14ac:dyDescent="0.25">
      <c r="B2408" s="13">
        <v>45091</v>
      </c>
      <c r="C2408" s="16">
        <v>45689</v>
      </c>
      <c r="D2408" s="56">
        <v>16.809999999999999</v>
      </c>
      <c r="E2408" s="57">
        <v>968</v>
      </c>
      <c r="F2408" s="10">
        <f t="shared" si="424"/>
        <v>10.212400000000001</v>
      </c>
      <c r="H2408" s="13">
        <v>45085</v>
      </c>
      <c r="I2408" s="29" t="s">
        <v>121</v>
      </c>
      <c r="J2408" s="17">
        <v>0.70501759302445199</v>
      </c>
      <c r="L2408" s="40" t="str">
        <f t="shared" si="431"/>
        <v>4509145689</v>
      </c>
      <c r="M2408" s="63">
        <f t="shared" si="428"/>
        <v>45689</v>
      </c>
      <c r="N2408" s="64">
        <f>VLOOKUP(B2408,Assumptions!$B$6:$D$2000,3,FALSE)</f>
        <v>0.67151999999999989</v>
      </c>
      <c r="O2408" s="65">
        <f t="shared" si="429"/>
        <v>22.732586025359389</v>
      </c>
      <c r="P2408" s="64">
        <v>0.94428597863168495</v>
      </c>
      <c r="Q2408" s="39">
        <f t="shared" si="430"/>
        <v>21.431123660576084</v>
      </c>
    </row>
    <row r="2409" spans="2:18" x14ac:dyDescent="0.25">
      <c r="B2409" s="13">
        <v>45091</v>
      </c>
      <c r="C2409" s="16">
        <v>45717</v>
      </c>
      <c r="D2409" s="56">
        <v>16.375</v>
      </c>
      <c r="E2409" s="57">
        <v>1183</v>
      </c>
      <c r="F2409" s="10">
        <f t="shared" si="424"/>
        <v>12.480650000000001</v>
      </c>
      <c r="H2409" s="13">
        <v>45085</v>
      </c>
      <c r="I2409" s="29" t="s">
        <v>122</v>
      </c>
      <c r="J2409" s="17">
        <v>0.62958297932565066</v>
      </c>
      <c r="L2409" s="40" t="str">
        <f t="shared" si="431"/>
        <v>4509145717</v>
      </c>
      <c r="M2409" s="63">
        <f t="shared" si="428"/>
        <v>45717</v>
      </c>
      <c r="N2409" s="64">
        <f>VLOOKUP(B2409,Assumptions!$B$6:$D$2000,3,FALSE)</f>
        <v>0.67151999999999989</v>
      </c>
      <c r="O2409" s="65">
        <f t="shared" si="429"/>
        <v>22.225050477087496</v>
      </c>
      <c r="P2409" s="64">
        <v>0.94428597863168495</v>
      </c>
      <c r="Q2409" s="39">
        <f t="shared" si="430"/>
        <v>20.951864958685793</v>
      </c>
    </row>
    <row r="2410" spans="2:18" x14ac:dyDescent="0.25">
      <c r="B2410" s="13">
        <v>45091</v>
      </c>
      <c r="C2410" s="16">
        <v>45748</v>
      </c>
      <c r="D2410" s="56">
        <v>13.891999999999999</v>
      </c>
      <c r="E2410" s="57">
        <v>1067</v>
      </c>
      <c r="F2410" s="10">
        <f t="shared" si="424"/>
        <v>11.25685</v>
      </c>
      <c r="H2410" s="13">
        <v>45085</v>
      </c>
      <c r="I2410" s="29" t="s">
        <v>123</v>
      </c>
      <c r="J2410" s="17">
        <v>0.57729791035101474</v>
      </c>
      <c r="L2410" s="40" t="str">
        <f t="shared" si="431"/>
        <v>4509145748</v>
      </c>
      <c r="M2410" s="63">
        <f t="shared" si="428"/>
        <v>45748</v>
      </c>
      <c r="N2410" s="64">
        <f>VLOOKUP(B2410,Assumptions!$B$6:$D$2000,3,FALSE)</f>
        <v>0.67151999999999989</v>
      </c>
      <c r="O2410" s="65">
        <f t="shared" si="429"/>
        <v>18.794035473387375</v>
      </c>
      <c r="P2410" s="64">
        <v>0.94428597863168495</v>
      </c>
      <c r="Q2410" s="39">
        <f t="shared" si="430"/>
        <v>17.712005598216827</v>
      </c>
    </row>
    <row r="2411" spans="2:18" x14ac:dyDescent="0.25">
      <c r="B2411" s="13">
        <v>45091</v>
      </c>
      <c r="C2411" s="16">
        <v>45778</v>
      </c>
      <c r="D2411" s="56">
        <v>13.462</v>
      </c>
      <c r="E2411" s="57">
        <v>914</v>
      </c>
      <c r="F2411" s="10">
        <f t="shared" si="424"/>
        <v>9.6426999999999996</v>
      </c>
      <c r="H2411" s="13">
        <v>45085</v>
      </c>
      <c r="I2411" s="29" t="s">
        <v>125</v>
      </c>
      <c r="J2411" s="17">
        <v>0.58064197838838472</v>
      </c>
      <c r="L2411" s="40" t="str">
        <f t="shared" si="431"/>
        <v>4509145778</v>
      </c>
      <c r="M2411" s="63">
        <f t="shared" si="428"/>
        <v>45778</v>
      </c>
      <c r="N2411" s="64">
        <f>VLOOKUP(B2411,Assumptions!$B$6:$D$2000,3,FALSE)</f>
        <v>0.67151999999999989</v>
      </c>
      <c r="O2411" s="65">
        <f t="shared" si="429"/>
        <v>18.182359468018255</v>
      </c>
      <c r="P2411" s="64">
        <v>0.94428597863168495</v>
      </c>
      <c r="Q2411" s="39">
        <f t="shared" si="430"/>
        <v>17.13440852288133</v>
      </c>
    </row>
    <row r="2412" spans="2:18" x14ac:dyDescent="0.25">
      <c r="B2412" s="13">
        <v>45091</v>
      </c>
      <c r="C2412" s="16">
        <v>45809</v>
      </c>
      <c r="D2412" s="56">
        <v>12.834</v>
      </c>
      <c r="E2412" s="57">
        <v>1067</v>
      </c>
      <c r="F2412" s="10">
        <f t="shared" si="424"/>
        <v>11.25685</v>
      </c>
      <c r="H2412" s="13">
        <v>45085</v>
      </c>
      <c r="I2412" s="61" t="s">
        <v>126</v>
      </c>
      <c r="J2412" s="17">
        <v>0.57993006514644807</v>
      </c>
      <c r="L2412" s="40" t="str">
        <f t="shared" si="431"/>
        <v>4509145809</v>
      </c>
      <c r="M2412" s="63">
        <f t="shared" si="428"/>
        <v>45809</v>
      </c>
      <c r="N2412" s="64">
        <f>VLOOKUP(B2412,Assumptions!$B$6:$D$2000,3,FALSE)</f>
        <v>0.67151999999999989</v>
      </c>
      <c r="O2412" s="65">
        <f t="shared" si="429"/>
        <v>17.296926622793016</v>
      </c>
      <c r="P2412" s="64">
        <v>0.94428597863168495</v>
      </c>
      <c r="Q2412" s="39">
        <f t="shared" si="430"/>
        <v>16.298306702115177</v>
      </c>
      <c r="R2412" s="11"/>
    </row>
    <row r="2413" spans="2:18" x14ac:dyDescent="0.25">
      <c r="B2413" s="13">
        <v>45107</v>
      </c>
      <c r="C2413" s="16">
        <v>45139</v>
      </c>
      <c r="D2413" s="56">
        <v>12.385999999999999</v>
      </c>
      <c r="E2413" s="57">
        <v>6490</v>
      </c>
      <c r="F2413" s="10">
        <f t="shared" ref="F2413" si="432">E2413*10000*mmbtu_gj/1000000</f>
        <v>68.469499999999996</v>
      </c>
      <c r="G2413" s="66"/>
      <c r="H2413" s="13">
        <v>45106</v>
      </c>
      <c r="I2413" s="29" t="s">
        <v>79</v>
      </c>
      <c r="J2413" s="17">
        <v>0.6735279784071746</v>
      </c>
      <c r="L2413" s="40" t="str">
        <f t="shared" si="431"/>
        <v>4510745139</v>
      </c>
      <c r="M2413" s="63">
        <f t="shared" si="428"/>
        <v>45139</v>
      </c>
      <c r="N2413" s="64">
        <f>VLOOKUP(B2413,Assumptions!$B$6:$D$2000,3,FALSE)</f>
        <v>0.66561999999999999</v>
      </c>
      <c r="O2413" s="65">
        <f t="shared" ref="O2413" si="433">(D2413-J2413)/N2413/mmbtu_gj</f>
        <v>16.678989836212747</v>
      </c>
      <c r="P2413" s="64">
        <v>0.94428597863168495</v>
      </c>
      <c r="Q2413" s="39">
        <f t="shared" si="430"/>
        <v>15.71479765886671</v>
      </c>
      <c r="R2413" s="28"/>
    </row>
    <row r="2414" spans="2:18" x14ac:dyDescent="0.25">
      <c r="B2414" s="13">
        <v>45107</v>
      </c>
      <c r="C2414" s="16">
        <v>45170</v>
      </c>
      <c r="D2414" s="56">
        <v>12.819000000000001</v>
      </c>
      <c r="E2414" s="57">
        <v>7566</v>
      </c>
      <c r="F2414" s="10">
        <f t="shared" ref="F2414:F2477" si="434">E2414*10000*mmbtu_gj/1000000</f>
        <v>79.821299999999994</v>
      </c>
      <c r="G2414" s="66"/>
      <c r="H2414" s="13">
        <v>45106</v>
      </c>
      <c r="I2414" s="29" t="s">
        <v>80</v>
      </c>
      <c r="J2414" s="17">
        <v>0.89146219905202317</v>
      </c>
      <c r="L2414" s="40" t="str">
        <f t="shared" si="431"/>
        <v>4510745170</v>
      </c>
      <c r="M2414" s="63">
        <f t="shared" si="428"/>
        <v>45170</v>
      </c>
      <c r="N2414" s="64">
        <f>VLOOKUP(B2414,Assumptions!$B$6:$D$2000,3,FALSE)</f>
        <v>0.66561999999999999</v>
      </c>
      <c r="O2414" s="65">
        <f t="shared" ref="O2414:O2436" si="435">(D2414-J2414)/N2414/mmbtu_gj</f>
        <v>16.98525139580228</v>
      </c>
      <c r="P2414" s="64">
        <v>0.94428597863168495</v>
      </c>
      <c r="Q2414" s="39">
        <f t="shared" si="430"/>
        <v>16.003996155380978</v>
      </c>
      <c r="R2414" s="28"/>
    </row>
    <row r="2415" spans="2:18" x14ac:dyDescent="0.25">
      <c r="B2415" s="13">
        <v>45107</v>
      </c>
      <c r="C2415" s="16">
        <v>45200</v>
      </c>
      <c r="D2415" s="56">
        <v>14.13</v>
      </c>
      <c r="E2415" s="57">
        <v>5766</v>
      </c>
      <c r="F2415" s="10">
        <f t="shared" si="434"/>
        <v>60.831299999999999</v>
      </c>
      <c r="G2415" s="66"/>
      <c r="H2415" s="13">
        <v>45106</v>
      </c>
      <c r="I2415" s="29" t="s">
        <v>81</v>
      </c>
      <c r="J2415" s="17">
        <v>1.4044088941065063</v>
      </c>
      <c r="L2415" s="40" t="str">
        <f t="shared" si="431"/>
        <v>4510745200</v>
      </c>
      <c r="M2415" s="63">
        <f t="shared" si="428"/>
        <v>45200</v>
      </c>
      <c r="N2415" s="64">
        <f>VLOOKUP(B2415,Assumptions!$B$6:$D$2000,3,FALSE)</f>
        <v>0.66561999999999999</v>
      </c>
      <c r="O2415" s="65">
        <f t="shared" si="435"/>
        <v>18.121708579000067</v>
      </c>
      <c r="P2415" s="64">
        <v>0.94428597863168495</v>
      </c>
      <c r="Q2415" s="39">
        <f t="shared" si="430"/>
        <v>17.077136738789907</v>
      </c>
      <c r="R2415" s="28"/>
    </row>
    <row r="2416" spans="2:18" x14ac:dyDescent="0.25">
      <c r="B2416" s="13">
        <v>45107</v>
      </c>
      <c r="C2416" s="16">
        <v>45231</v>
      </c>
      <c r="D2416" s="56">
        <v>16.63</v>
      </c>
      <c r="E2416" s="57">
        <v>4236</v>
      </c>
      <c r="F2416" s="10">
        <f t="shared" si="434"/>
        <v>44.689799999999998</v>
      </c>
      <c r="G2416" s="66"/>
      <c r="H2416" s="13">
        <v>45106</v>
      </c>
      <c r="I2416" s="29" t="s">
        <v>82</v>
      </c>
      <c r="J2416" s="17">
        <v>1.6262394588250149</v>
      </c>
      <c r="L2416" s="40" t="str">
        <f t="shared" si="431"/>
        <v>4510745231</v>
      </c>
      <c r="M2416" s="63">
        <f t="shared" si="428"/>
        <v>45231</v>
      </c>
      <c r="N2416" s="64">
        <f>VLOOKUP(B2416,Assumptions!$B$6:$D$2000,3,FALSE)</f>
        <v>0.66561999999999999</v>
      </c>
      <c r="O2416" s="65">
        <f t="shared" si="435"/>
        <v>21.365905430542519</v>
      </c>
      <c r="P2416" s="64">
        <v>0.94428597863168495</v>
      </c>
      <c r="Q2416" s="39">
        <f t="shared" si="430"/>
        <v>20.140586337622501</v>
      </c>
      <c r="R2416" s="28"/>
    </row>
    <row r="2417" spans="2:18" x14ac:dyDescent="0.25">
      <c r="B2417" s="13">
        <v>45107</v>
      </c>
      <c r="C2417" s="16">
        <v>45261</v>
      </c>
      <c r="D2417" s="56">
        <v>17.803000000000001</v>
      </c>
      <c r="E2417" s="57">
        <v>3828</v>
      </c>
      <c r="F2417" s="10">
        <f t="shared" si="434"/>
        <v>40.385399999999997</v>
      </c>
      <c r="G2417" s="66"/>
      <c r="H2417" s="13">
        <v>45106</v>
      </c>
      <c r="I2417" s="29" t="s">
        <v>83</v>
      </c>
      <c r="J2417" s="17">
        <v>1.4580784243715363</v>
      </c>
      <c r="L2417" s="40" t="str">
        <f t="shared" si="431"/>
        <v>4510745261</v>
      </c>
      <c r="M2417" s="63">
        <f t="shared" si="428"/>
        <v>45261</v>
      </c>
      <c r="N2417" s="64">
        <f>VLOOKUP(B2417,Assumptions!$B$6:$D$2000,3,FALSE)</f>
        <v>0.66561999999999999</v>
      </c>
      <c r="O2417" s="65">
        <f t="shared" si="435"/>
        <v>23.275767944718421</v>
      </c>
      <c r="P2417" s="64">
        <v>0.94428597863168495</v>
      </c>
      <c r="Q2417" s="39">
        <f t="shared" si="430"/>
        <v>21.944042730873065</v>
      </c>
      <c r="R2417" s="28"/>
    </row>
    <row r="2418" spans="2:18" x14ac:dyDescent="0.25">
      <c r="B2418" s="13">
        <v>45107</v>
      </c>
      <c r="C2418" s="16">
        <v>45292</v>
      </c>
      <c r="D2418" s="56">
        <v>18.312000000000001</v>
      </c>
      <c r="E2418" s="57">
        <v>5496</v>
      </c>
      <c r="F2418" s="10">
        <f t="shared" si="434"/>
        <v>57.982799999999997</v>
      </c>
      <c r="G2418" s="66"/>
      <c r="H2418" s="13">
        <v>45106</v>
      </c>
      <c r="I2418" s="29" t="s">
        <v>85</v>
      </c>
      <c r="J2418" s="17">
        <v>1.0899447298504021</v>
      </c>
      <c r="L2418" s="40" t="str">
        <f t="shared" si="431"/>
        <v>4510745292</v>
      </c>
      <c r="M2418" s="63">
        <f t="shared" si="428"/>
        <v>45292</v>
      </c>
      <c r="N2418" s="64">
        <f>VLOOKUP(B2418,Assumptions!$B$6:$D$2000,3,FALSE)</f>
        <v>0.66561999999999999</v>
      </c>
      <c r="O2418" s="65">
        <f t="shared" si="435"/>
        <v>24.524838503772628</v>
      </c>
      <c r="P2418" s="64">
        <v>0.94428597863168495</v>
      </c>
      <c r="Q2418" s="39">
        <f t="shared" si="430"/>
        <v>23.123522546109594</v>
      </c>
      <c r="R2418" s="28"/>
    </row>
    <row r="2419" spans="2:18" x14ac:dyDescent="0.25">
      <c r="B2419" s="13">
        <v>45107</v>
      </c>
      <c r="C2419" s="16">
        <v>45323</v>
      </c>
      <c r="D2419" s="56">
        <v>18.393999999999998</v>
      </c>
      <c r="E2419" s="57">
        <v>3310</v>
      </c>
      <c r="F2419" s="10">
        <f t="shared" si="434"/>
        <v>34.920499999999997</v>
      </c>
      <c r="G2419" s="66"/>
      <c r="H2419" s="13">
        <v>45106</v>
      </c>
      <c r="I2419" s="29" t="s">
        <v>86</v>
      </c>
      <c r="J2419" s="17">
        <v>0.8908347234457481</v>
      </c>
      <c r="L2419" s="40" t="str">
        <f t="shared" si="431"/>
        <v>4510745323</v>
      </c>
      <c r="M2419" s="63">
        <f t="shared" si="428"/>
        <v>45323</v>
      </c>
      <c r="N2419" s="64">
        <f>VLOOKUP(B2419,Assumptions!$B$6:$D$2000,3,FALSE)</f>
        <v>0.66561999999999999</v>
      </c>
      <c r="O2419" s="65">
        <f t="shared" si="435"/>
        <v>24.925149465543726</v>
      </c>
      <c r="P2419" s="64">
        <v>0.94428597863168495</v>
      </c>
      <c r="Q2419" s="39">
        <f t="shared" si="430"/>
        <v>23.501530574402604</v>
      </c>
    </row>
    <row r="2420" spans="2:18" x14ac:dyDescent="0.25">
      <c r="B2420" s="13">
        <v>45107</v>
      </c>
      <c r="C2420" s="16">
        <v>45352</v>
      </c>
      <c r="D2420" s="56">
        <v>15.91</v>
      </c>
      <c r="E2420" s="57">
        <v>2934</v>
      </c>
      <c r="F2420" s="10">
        <f t="shared" si="434"/>
        <v>30.953700000000001</v>
      </c>
      <c r="G2420" s="66"/>
      <c r="H2420" s="13">
        <v>45106</v>
      </c>
      <c r="I2420" s="29" t="s">
        <v>87</v>
      </c>
      <c r="J2420" s="17">
        <v>0.75372383561551137</v>
      </c>
      <c r="L2420" s="40" t="str">
        <f t="shared" si="431"/>
        <v>4510745352</v>
      </c>
      <c r="M2420" s="63">
        <f t="shared" si="428"/>
        <v>45352</v>
      </c>
      <c r="N2420" s="64">
        <f>VLOOKUP(B2420,Assumptions!$B$6:$D$2000,3,FALSE)</f>
        <v>0.66561999999999999</v>
      </c>
      <c r="O2420" s="65">
        <f t="shared" si="435"/>
        <v>21.583093273099177</v>
      </c>
      <c r="P2420" s="64">
        <v>0.94428597863168495</v>
      </c>
      <c r="Q2420" s="39">
        <f t="shared" si="430"/>
        <v>20.345673772078023</v>
      </c>
    </row>
    <row r="2421" spans="2:18" x14ac:dyDescent="0.25">
      <c r="B2421" s="13">
        <v>45107</v>
      </c>
      <c r="C2421" s="16">
        <v>45383</v>
      </c>
      <c r="D2421" s="56">
        <v>15.6</v>
      </c>
      <c r="E2421" s="57">
        <v>2469</v>
      </c>
      <c r="F2421" s="10">
        <f t="shared" si="434"/>
        <v>26.04795</v>
      </c>
      <c r="G2421" s="66"/>
      <c r="H2421" s="13">
        <v>45106</v>
      </c>
      <c r="I2421" s="29" t="s">
        <v>89</v>
      </c>
      <c r="J2421" s="17">
        <v>0.64637324436580823</v>
      </c>
      <c r="L2421" s="40" t="str">
        <f t="shared" si="431"/>
        <v>4510745383</v>
      </c>
      <c r="M2421" s="63">
        <f t="shared" si="428"/>
        <v>45383</v>
      </c>
      <c r="N2421" s="64">
        <f>VLOOKUP(B2421,Assumptions!$B$6:$D$2000,3,FALSE)</f>
        <v>0.66561999999999999</v>
      </c>
      <c r="O2421" s="65">
        <f t="shared" si="435"/>
        <v>21.294513080751273</v>
      </c>
      <c r="P2421" s="64">
        <v>0.94428597863168495</v>
      </c>
      <c r="Q2421" s="39">
        <f t="shared" si="430"/>
        <v>20.073171542733061</v>
      </c>
    </row>
    <row r="2422" spans="2:18" x14ac:dyDescent="0.25">
      <c r="B2422" s="13">
        <v>45107</v>
      </c>
      <c r="C2422" s="16">
        <v>45413</v>
      </c>
      <c r="D2422" s="56">
        <v>15.898999999999999</v>
      </c>
      <c r="E2422" s="57">
        <v>2346</v>
      </c>
      <c r="F2422" s="10">
        <f t="shared" si="434"/>
        <v>24.750299999999999</v>
      </c>
      <c r="G2422" s="66"/>
      <c r="H2422" s="13">
        <v>45106</v>
      </c>
      <c r="I2422" s="29" t="s">
        <v>90</v>
      </c>
      <c r="J2422" s="17">
        <v>0.66242530144526424</v>
      </c>
      <c r="L2422" s="40" t="str">
        <f t="shared" si="431"/>
        <v>4510745413</v>
      </c>
      <c r="M2422" s="63">
        <f t="shared" si="428"/>
        <v>45413</v>
      </c>
      <c r="N2422" s="64">
        <f>VLOOKUP(B2422,Assumptions!$B$6:$D$2000,3,FALSE)</f>
        <v>0.66561999999999999</v>
      </c>
      <c r="O2422" s="65">
        <f t="shared" si="435"/>
        <v>21.69744133154655</v>
      </c>
      <c r="P2422" s="64">
        <v>0.94428597863168495</v>
      </c>
      <c r="Q2422" s="39">
        <f t="shared" si="430"/>
        <v>20.45365104035363</v>
      </c>
    </row>
    <row r="2423" spans="2:18" x14ac:dyDescent="0.25">
      <c r="B2423" s="13">
        <v>45107</v>
      </c>
      <c r="C2423" s="16">
        <v>45444</v>
      </c>
      <c r="D2423" s="56">
        <v>15.808</v>
      </c>
      <c r="E2423" s="57">
        <v>2312</v>
      </c>
      <c r="F2423" s="10">
        <f t="shared" si="434"/>
        <v>24.3916</v>
      </c>
      <c r="G2423" s="66"/>
      <c r="H2423" s="13">
        <v>45106</v>
      </c>
      <c r="I2423" s="29" t="s">
        <v>91</v>
      </c>
      <c r="J2423" s="17">
        <v>0.65973484484601574</v>
      </c>
      <c r="L2423" s="40" t="str">
        <f t="shared" si="431"/>
        <v>4510745444</v>
      </c>
      <c r="M2423" s="63">
        <f t="shared" si="428"/>
        <v>45444</v>
      </c>
      <c r="N2423" s="64">
        <f>VLOOKUP(B2423,Assumptions!$B$6:$D$2000,3,FALSE)</f>
        <v>0.66561999999999999</v>
      </c>
      <c r="O2423" s="65">
        <f t="shared" si="435"/>
        <v>21.571685302067355</v>
      </c>
      <c r="P2423" s="64">
        <v>0.94428597863168495</v>
      </c>
      <c r="Q2423" s="39">
        <f t="shared" si="430"/>
        <v>20.334901384988036</v>
      </c>
    </row>
    <row r="2424" spans="2:18" x14ac:dyDescent="0.25">
      <c r="B2424" s="13">
        <v>45107</v>
      </c>
      <c r="C2424" s="16">
        <v>45474</v>
      </c>
      <c r="D2424" s="56">
        <v>16.384</v>
      </c>
      <c r="E2424" s="57">
        <v>2208</v>
      </c>
      <c r="F2424" s="10">
        <f t="shared" si="434"/>
        <v>23.2944</v>
      </c>
      <c r="G2424" s="66"/>
      <c r="H2424" s="13">
        <v>45106</v>
      </c>
      <c r="I2424" s="29" t="s">
        <v>113</v>
      </c>
      <c r="J2424" s="17">
        <v>0.67653072892942767</v>
      </c>
      <c r="L2424" s="40" t="str">
        <f t="shared" si="431"/>
        <v>4510745474</v>
      </c>
      <c r="M2424" s="63">
        <f t="shared" si="428"/>
        <v>45474</v>
      </c>
      <c r="N2424" s="64">
        <f>VLOOKUP(B2424,Assumptions!$B$6:$D$2000,3,FALSE)</f>
        <v>0.66561999999999999</v>
      </c>
      <c r="O2424" s="65">
        <f t="shared" si="435"/>
        <v>22.368012477794746</v>
      </c>
      <c r="P2424" s="64">
        <v>0.94428597863168495</v>
      </c>
      <c r="Q2424" s="39">
        <f t="shared" si="430"/>
        <v>21.086861971430782</v>
      </c>
    </row>
    <row r="2425" spans="2:18" x14ac:dyDescent="0.25">
      <c r="B2425" s="13">
        <v>45107</v>
      </c>
      <c r="C2425" s="16">
        <v>45505</v>
      </c>
      <c r="D2425" s="56">
        <v>16.384</v>
      </c>
      <c r="E2425" s="57">
        <v>2075</v>
      </c>
      <c r="F2425" s="10">
        <f t="shared" si="434"/>
        <v>21.891249999999999</v>
      </c>
      <c r="G2425" s="66"/>
      <c r="H2425" s="13">
        <v>45106</v>
      </c>
      <c r="I2425" s="29" t="s">
        <v>114</v>
      </c>
      <c r="J2425" s="17">
        <v>0.69500655659262822</v>
      </c>
      <c r="L2425" s="40" t="str">
        <f t="shared" si="431"/>
        <v>4510745505</v>
      </c>
      <c r="M2425" s="63">
        <f t="shared" si="428"/>
        <v>45505</v>
      </c>
      <c r="N2425" s="64">
        <f>VLOOKUP(B2425,Assumptions!$B$6:$D$2000,3,FALSE)</f>
        <v>0.66561999999999999</v>
      </c>
      <c r="O2425" s="65">
        <f t="shared" si="435"/>
        <v>22.341702221408049</v>
      </c>
      <c r="P2425" s="64">
        <v>0.94428597863168495</v>
      </c>
      <c r="Q2425" s="39">
        <f t="shared" si="430"/>
        <v>21.062017565230619</v>
      </c>
    </row>
    <row r="2426" spans="2:18" x14ac:dyDescent="0.25">
      <c r="B2426" s="13">
        <v>45107</v>
      </c>
      <c r="C2426" s="16">
        <v>45536</v>
      </c>
      <c r="D2426" s="56">
        <v>16.417999999999999</v>
      </c>
      <c r="E2426" s="57">
        <v>2219</v>
      </c>
      <c r="F2426" s="10">
        <f t="shared" si="434"/>
        <v>23.410450000000001</v>
      </c>
      <c r="G2426" s="66"/>
      <c r="H2426" s="13">
        <v>45106</v>
      </c>
      <c r="I2426" s="29" t="s">
        <v>115</v>
      </c>
      <c r="J2426" s="17">
        <v>0.83731965186169666</v>
      </c>
      <c r="L2426" s="40" t="str">
        <f t="shared" si="431"/>
        <v>4510745536</v>
      </c>
      <c r="M2426" s="63">
        <f t="shared" si="428"/>
        <v>45536</v>
      </c>
      <c r="N2426" s="64">
        <f>VLOOKUP(B2426,Assumptions!$B$6:$D$2000,3,FALSE)</f>
        <v>0.66561999999999999</v>
      </c>
      <c r="O2426" s="65">
        <f t="shared" si="435"/>
        <v>22.18746040022879</v>
      </c>
      <c r="P2426" s="64">
        <v>0.94428597863168495</v>
      </c>
      <c r="Q2426" s="39">
        <f t="shared" si="430"/>
        <v>20.916369176172427</v>
      </c>
    </row>
    <row r="2427" spans="2:18" x14ac:dyDescent="0.25">
      <c r="B2427" s="13">
        <v>45107</v>
      </c>
      <c r="C2427" s="16">
        <v>45566</v>
      </c>
      <c r="D2427" s="56">
        <v>16.716999999999999</v>
      </c>
      <c r="E2427" s="57">
        <v>1755</v>
      </c>
      <c r="F2427" s="10">
        <f t="shared" si="434"/>
        <v>18.515250000000002</v>
      </c>
      <c r="G2427" s="66"/>
      <c r="H2427" s="13">
        <v>45106</v>
      </c>
      <c r="I2427" s="29" t="s">
        <v>117</v>
      </c>
      <c r="J2427" s="17">
        <v>1.0903106368012399</v>
      </c>
      <c r="L2427" s="40" t="str">
        <f t="shared" si="431"/>
        <v>4510745566</v>
      </c>
      <c r="M2427" s="63">
        <f t="shared" si="428"/>
        <v>45566</v>
      </c>
      <c r="N2427" s="64">
        <f>VLOOKUP(B2427,Assumptions!$B$6:$D$2000,3,FALSE)</f>
        <v>0.66561999999999999</v>
      </c>
      <c r="O2427" s="65">
        <f t="shared" si="435"/>
        <v>22.252978925536922</v>
      </c>
      <c r="P2427" s="64">
        <v>0.94428597863168495</v>
      </c>
      <c r="Q2427" s="39">
        <f t="shared" si="430"/>
        <v>20.978237400961522</v>
      </c>
    </row>
    <row r="2428" spans="2:18" x14ac:dyDescent="0.25">
      <c r="B2428" s="13">
        <v>45107</v>
      </c>
      <c r="C2428" s="16">
        <v>45597</v>
      </c>
      <c r="D2428" s="56">
        <v>16.981999999999999</v>
      </c>
      <c r="E2428" s="57">
        <v>1878</v>
      </c>
      <c r="F2428" s="10">
        <f t="shared" si="434"/>
        <v>19.812899999999999</v>
      </c>
      <c r="G2428" s="66"/>
      <c r="H2428" s="13">
        <v>45106</v>
      </c>
      <c r="I2428" s="29" t="s">
        <v>118</v>
      </c>
      <c r="J2428" s="17">
        <v>1.3895401269593983</v>
      </c>
      <c r="L2428" s="40" t="str">
        <f t="shared" si="431"/>
        <v>4510745597</v>
      </c>
      <c r="M2428" s="63">
        <f t="shared" si="428"/>
        <v>45597</v>
      </c>
      <c r="N2428" s="64">
        <f>VLOOKUP(B2428,Assumptions!$B$6:$D$2000,3,FALSE)</f>
        <v>0.66561999999999999</v>
      </c>
      <c r="O2428" s="65">
        <f t="shared" si="435"/>
        <v>22.204234875826995</v>
      </c>
      <c r="P2428" s="64">
        <v>0.94428597863168495</v>
      </c>
      <c r="Q2428" s="39">
        <f t="shared" si="430"/>
        <v>20.93220907827871</v>
      </c>
    </row>
    <row r="2429" spans="2:18" x14ac:dyDescent="0.25">
      <c r="B2429" s="13">
        <v>45107</v>
      </c>
      <c r="C2429" s="16">
        <v>45627</v>
      </c>
      <c r="D2429" s="56">
        <v>17.239000000000001</v>
      </c>
      <c r="E2429" s="57">
        <v>1755</v>
      </c>
      <c r="F2429" s="10">
        <f t="shared" si="434"/>
        <v>18.515250000000002</v>
      </c>
      <c r="G2429" s="66"/>
      <c r="H2429" s="13">
        <v>45106</v>
      </c>
      <c r="I2429" s="29" t="s">
        <v>119</v>
      </c>
      <c r="J2429" s="17">
        <v>1.2356600544199328</v>
      </c>
      <c r="L2429" s="40" t="str">
        <f t="shared" si="431"/>
        <v>4510745627</v>
      </c>
      <c r="M2429" s="63">
        <f t="shared" si="428"/>
        <v>45627</v>
      </c>
      <c r="N2429" s="64">
        <f>VLOOKUP(B2429,Assumptions!$B$6:$D$2000,3,FALSE)</f>
        <v>0.66561999999999999</v>
      </c>
      <c r="O2429" s="65">
        <f t="shared" si="435"/>
        <v>22.789343172449087</v>
      </c>
      <c r="P2429" s="64">
        <v>0.94428597863168495</v>
      </c>
      <c r="Q2429" s="39">
        <f t="shared" si="430"/>
        <v>21.484718638760022</v>
      </c>
    </row>
    <row r="2430" spans="2:18" x14ac:dyDescent="0.25">
      <c r="B2430" s="13">
        <v>45107</v>
      </c>
      <c r="C2430" s="16">
        <v>45658</v>
      </c>
      <c r="D2430" s="56">
        <v>16.920999999999999</v>
      </c>
      <c r="E2430" s="57">
        <v>1277</v>
      </c>
      <c r="F2430" s="10">
        <f t="shared" si="434"/>
        <v>13.47235</v>
      </c>
      <c r="G2430" s="66"/>
      <c r="H2430" s="13">
        <v>45106</v>
      </c>
      <c r="I2430" s="29" t="s">
        <v>120</v>
      </c>
      <c r="J2430" s="17">
        <v>1.0185931924319569</v>
      </c>
      <c r="L2430" s="40" t="str">
        <f t="shared" si="431"/>
        <v>4510745658</v>
      </c>
      <c r="M2430" s="63">
        <f t="shared" si="428"/>
        <v>45658</v>
      </c>
      <c r="N2430" s="64">
        <f>VLOOKUP(B2430,Assumptions!$B$6:$D$2000,3,FALSE)</f>
        <v>0.66561999999999999</v>
      </c>
      <c r="O2430" s="65">
        <f t="shared" si="435"/>
        <v>22.645610681141015</v>
      </c>
      <c r="P2430" s="64">
        <v>0.94428597863168495</v>
      </c>
      <c r="Q2430" s="39">
        <f t="shared" si="430"/>
        <v>21.348994062544008</v>
      </c>
    </row>
    <row r="2431" spans="2:18" x14ac:dyDescent="0.25">
      <c r="B2431" s="13">
        <v>45107</v>
      </c>
      <c r="C2431" s="16">
        <v>45689</v>
      </c>
      <c r="D2431" s="56">
        <v>16.417000000000002</v>
      </c>
      <c r="E2431" s="57">
        <v>1062</v>
      </c>
      <c r="F2431" s="10">
        <f t="shared" si="434"/>
        <v>11.2041</v>
      </c>
      <c r="G2431" s="66"/>
      <c r="H2431" s="13">
        <v>45106</v>
      </c>
      <c r="I2431" s="29" t="s">
        <v>121</v>
      </c>
      <c r="J2431" s="17">
        <v>0.7240620104308324</v>
      </c>
      <c r="L2431" s="40" t="str">
        <f t="shared" si="431"/>
        <v>4510745689</v>
      </c>
      <c r="M2431" s="63">
        <f t="shared" si="428"/>
        <v>45689</v>
      </c>
      <c r="N2431" s="64">
        <f>VLOOKUP(B2431,Assumptions!$B$6:$D$2000,3,FALSE)</f>
        <v>0.66561999999999999</v>
      </c>
      <c r="O2431" s="65">
        <f t="shared" si="435"/>
        <v>22.347319399849951</v>
      </c>
      <c r="P2431" s="64">
        <v>0.94428597863168495</v>
      </c>
      <c r="Q2431" s="39">
        <f t="shared" si="430"/>
        <v>21.067321788072778</v>
      </c>
    </row>
    <row r="2432" spans="2:18" x14ac:dyDescent="0.25">
      <c r="B2432" s="13">
        <v>45107</v>
      </c>
      <c r="C2432" s="16">
        <v>45717</v>
      </c>
      <c r="D2432" s="56">
        <v>15.765000000000001</v>
      </c>
      <c r="E2432" s="57">
        <v>1277</v>
      </c>
      <c r="F2432" s="10">
        <f t="shared" si="434"/>
        <v>13.47235</v>
      </c>
      <c r="G2432" s="66"/>
      <c r="H2432" s="13">
        <v>45106</v>
      </c>
      <c r="I2432" s="29" t="s">
        <v>122</v>
      </c>
      <c r="J2432" s="17">
        <v>0.64483441516177853</v>
      </c>
      <c r="L2432" s="40" t="str">
        <f t="shared" si="431"/>
        <v>4510745717</v>
      </c>
      <c r="M2432" s="63">
        <f t="shared" si="428"/>
        <v>45717</v>
      </c>
      <c r="N2432" s="64">
        <f>VLOOKUP(B2432,Assumptions!$B$6:$D$2000,3,FALSE)</f>
        <v>0.66561999999999999</v>
      </c>
      <c r="O2432" s="65">
        <f t="shared" si="435"/>
        <v>21.531670483091947</v>
      </c>
      <c r="P2432" s="64">
        <v>0.94428597863168495</v>
      </c>
      <c r="Q2432" s="39">
        <f t="shared" si="430"/>
        <v>20.297115952492071</v>
      </c>
    </row>
    <row r="2433" spans="2:17" x14ac:dyDescent="0.25">
      <c r="B2433" s="13">
        <v>45107</v>
      </c>
      <c r="C2433" s="16">
        <v>45748</v>
      </c>
      <c r="D2433" s="56">
        <v>13.843</v>
      </c>
      <c r="E2433" s="57">
        <v>1172</v>
      </c>
      <c r="F2433" s="10">
        <f t="shared" si="434"/>
        <v>12.364599999999999</v>
      </c>
      <c r="G2433" s="66"/>
      <c r="H2433" s="13">
        <v>45106</v>
      </c>
      <c r="I2433" s="29" t="s">
        <v>123</v>
      </c>
      <c r="J2433" s="17">
        <v>0.58759210649268356</v>
      </c>
      <c r="L2433" s="40" t="str">
        <f t="shared" si="431"/>
        <v>4510745748</v>
      </c>
      <c r="M2433" s="63">
        <f t="shared" si="428"/>
        <v>45748</v>
      </c>
      <c r="N2433" s="64">
        <f>VLOOKUP(B2433,Assumptions!$B$6:$D$2000,3,FALSE)</f>
        <v>0.66561999999999999</v>
      </c>
      <c r="O2433" s="65">
        <f t="shared" si="435"/>
        <v>18.87618712113656</v>
      </c>
      <c r="P2433" s="64">
        <v>0.94428597863168495</v>
      </c>
      <c r="Q2433" s="39">
        <f t="shared" si="430"/>
        <v>17.789580247307875</v>
      </c>
    </row>
    <row r="2434" spans="2:17" x14ac:dyDescent="0.25">
      <c r="B2434" s="13">
        <v>45107</v>
      </c>
      <c r="C2434" s="16">
        <v>45778</v>
      </c>
      <c r="D2434" s="56">
        <v>13.164999999999999</v>
      </c>
      <c r="E2434" s="57">
        <v>1019</v>
      </c>
      <c r="F2434" s="10">
        <f t="shared" si="434"/>
        <v>10.750450000000001</v>
      </c>
      <c r="G2434" s="66"/>
      <c r="H2434" s="13">
        <v>45106</v>
      </c>
      <c r="I2434" s="29" t="s">
        <v>125</v>
      </c>
      <c r="J2434" s="17">
        <v>0.58631698634405627</v>
      </c>
      <c r="L2434" s="40" t="str">
        <f t="shared" si="431"/>
        <v>4510745778</v>
      </c>
      <c r="M2434" s="63">
        <f t="shared" si="428"/>
        <v>45778</v>
      </c>
      <c r="N2434" s="64">
        <f>VLOOKUP(B2434,Assumptions!$B$6:$D$2000,3,FALSE)</f>
        <v>0.66561999999999999</v>
      </c>
      <c r="O2434" s="65">
        <f t="shared" si="435"/>
        <v>17.912506066262342</v>
      </c>
      <c r="P2434" s="64">
        <v>0.94428597863168495</v>
      </c>
      <c r="Q2434" s="39">
        <f t="shared" si="430"/>
        <v>16.879589739317158</v>
      </c>
    </row>
    <row r="2435" spans="2:17" x14ac:dyDescent="0.25">
      <c r="B2435" s="13">
        <v>45107</v>
      </c>
      <c r="C2435" s="16">
        <v>45809</v>
      </c>
      <c r="D2435" s="56">
        <v>12.682</v>
      </c>
      <c r="E2435" s="57">
        <v>1172</v>
      </c>
      <c r="F2435" s="10">
        <f t="shared" si="434"/>
        <v>12.364599999999999</v>
      </c>
      <c r="G2435" s="66"/>
      <c r="H2435" s="13">
        <v>45106</v>
      </c>
      <c r="I2435" s="29" t="s">
        <v>126</v>
      </c>
      <c r="J2435" s="17">
        <v>0.58353955656276069</v>
      </c>
      <c r="L2435" s="40" t="str">
        <f t="shared" si="431"/>
        <v>4510745809</v>
      </c>
      <c r="M2435" s="63">
        <f t="shared" si="428"/>
        <v>45809</v>
      </c>
      <c r="N2435" s="64">
        <f>VLOOKUP(B2435,Assumptions!$B$6:$D$2000,3,FALSE)</f>
        <v>0.66561999999999999</v>
      </c>
      <c r="O2435" s="65">
        <f t="shared" si="435"/>
        <v>17.228651509083349</v>
      </c>
      <c r="P2435" s="64">
        <v>0.94428597863168495</v>
      </c>
      <c r="Q2435" s="39">
        <f t="shared" si="430"/>
        <v>16.233835469549653</v>
      </c>
    </row>
    <row r="2436" spans="2:17" x14ac:dyDescent="0.25">
      <c r="B2436" s="13">
        <v>45107</v>
      </c>
      <c r="C2436" s="16">
        <v>45839</v>
      </c>
      <c r="D2436" s="56">
        <v>12.726000000000001</v>
      </c>
      <c r="E2436" s="57">
        <v>909</v>
      </c>
      <c r="F2436" s="10">
        <f t="shared" si="434"/>
        <v>9.58995</v>
      </c>
      <c r="G2436" s="66"/>
      <c r="H2436" s="13">
        <v>45106</v>
      </c>
      <c r="I2436" s="29" t="s">
        <v>127</v>
      </c>
      <c r="J2436" s="17">
        <v>0.59394562240834614</v>
      </c>
      <c r="L2436" s="40" t="str">
        <f t="shared" si="431"/>
        <v>4510745839</v>
      </c>
      <c r="M2436" s="63">
        <f t="shared" si="428"/>
        <v>45839</v>
      </c>
      <c r="N2436" s="64">
        <f>VLOOKUP(B2436,Assumptions!$B$6:$D$2000,3,FALSE)</f>
        <v>0.66561999999999999</v>
      </c>
      <c r="O2436" s="65">
        <f t="shared" si="435"/>
        <v>17.276490503728276</v>
      </c>
      <c r="P2436" s="64">
        <v>0.94428597863168495</v>
      </c>
      <c r="Q2436" s="39">
        <f t="shared" si="430"/>
        <v>16.279009161424696</v>
      </c>
    </row>
    <row r="2437" spans="2:17" ht="14.4" x14ac:dyDescent="0.3">
      <c r="B2437" s="36">
        <v>45121</v>
      </c>
      <c r="C2437" s="16">
        <v>45139</v>
      </c>
      <c r="D2437" s="37">
        <v>11.869</v>
      </c>
      <c r="E2437" s="73">
        <v>6540</v>
      </c>
      <c r="F2437" s="10">
        <f t="shared" si="434"/>
        <v>68.997</v>
      </c>
      <c r="H2437" s="36">
        <v>45120</v>
      </c>
      <c r="I2437" s="16">
        <v>45139</v>
      </c>
      <c r="J2437" s="74">
        <v>0.6608878975831094</v>
      </c>
      <c r="L2437" s="40" t="str">
        <f t="shared" ref="L2437:L2460" si="436">B2437&amp;M2437</f>
        <v>4512145139</v>
      </c>
      <c r="M2437" s="63">
        <f>IF(C2437="",NA(),C2437)</f>
        <v>45139</v>
      </c>
      <c r="N2437" s="64">
        <f>VLOOKUP(B2437,Assumptions!$B$6:$D$2000,3,FALSE)</f>
        <v>0.67489999999999994</v>
      </c>
      <c r="O2437" s="65">
        <f t="shared" ref="O2437:O2460" si="437">(D2437-J2437)/N2437/mmbtu_gj</f>
        <v>15.741299363875417</v>
      </c>
      <c r="P2437" s="64">
        <v>0.94428597863168495</v>
      </c>
      <c r="Q2437" s="39">
        <f t="shared" ref="Q2437:Q2459" si="438">(O2437-opex_2021)*P2437-transport_2021</f>
        <v>14.829349693542044</v>
      </c>
    </row>
    <row r="2438" spans="2:17" ht="14.4" x14ac:dyDescent="0.3">
      <c r="B2438" s="36">
        <v>45121</v>
      </c>
      <c r="C2438" s="16">
        <v>45170</v>
      </c>
      <c r="D2438" s="37">
        <v>10.756</v>
      </c>
      <c r="E2438" s="73">
        <v>8749</v>
      </c>
      <c r="F2438" s="10">
        <f t="shared" si="434"/>
        <v>92.301950000000005</v>
      </c>
      <c r="H2438" s="36">
        <v>45120</v>
      </c>
      <c r="I2438" s="16">
        <v>45170</v>
      </c>
      <c r="J2438" s="75">
        <v>0.8810080997397165</v>
      </c>
      <c r="L2438" s="40" t="str">
        <f t="shared" si="436"/>
        <v>4512145170</v>
      </c>
      <c r="M2438" s="63">
        <f t="shared" ref="M2438:M2460" si="439">IF(C2438="",NA(),C2438)</f>
        <v>45170</v>
      </c>
      <c r="N2438" s="64">
        <f>VLOOKUP(B2438,Assumptions!$B$6:$D$2000,3,FALSE)</f>
        <v>0.67489999999999994</v>
      </c>
      <c r="O2438" s="65">
        <f t="shared" si="437"/>
        <v>13.868990807499351</v>
      </c>
      <c r="P2438" s="64">
        <v>0.94428597863168495</v>
      </c>
      <c r="Q2438" s="39">
        <f t="shared" si="438"/>
        <v>13.061354976083994</v>
      </c>
    </row>
    <row r="2439" spans="2:17" ht="14.4" x14ac:dyDescent="0.3">
      <c r="B2439" s="36">
        <v>45121</v>
      </c>
      <c r="C2439" s="16">
        <v>45200</v>
      </c>
      <c r="D2439" s="37">
        <v>12.02</v>
      </c>
      <c r="E2439" s="73">
        <v>6446</v>
      </c>
      <c r="F2439" s="10">
        <f t="shared" si="434"/>
        <v>68.005300000000005</v>
      </c>
      <c r="H2439" s="36">
        <v>45120</v>
      </c>
      <c r="I2439" s="16">
        <v>45200</v>
      </c>
      <c r="J2439" s="74">
        <v>1.3996053093157281</v>
      </c>
      <c r="L2439" s="40" t="str">
        <f t="shared" si="436"/>
        <v>4512145200</v>
      </c>
      <c r="M2439" s="63">
        <f t="shared" si="439"/>
        <v>45200</v>
      </c>
      <c r="N2439" s="64">
        <f>VLOOKUP(B2439,Assumptions!$B$6:$D$2000,3,FALSE)</f>
        <v>0.67489999999999994</v>
      </c>
      <c r="O2439" s="65">
        <f t="shared" si="437"/>
        <v>14.915876167273892</v>
      </c>
      <c r="P2439" s="64">
        <v>0.94428597863168495</v>
      </c>
      <c r="Q2439" s="39">
        <f t="shared" si="438"/>
        <v>14.049914142553879</v>
      </c>
    </row>
    <row r="2440" spans="2:17" ht="14.4" x14ac:dyDescent="0.3">
      <c r="B2440" s="36">
        <v>45121</v>
      </c>
      <c r="C2440" s="16">
        <v>45231</v>
      </c>
      <c r="D2440" s="37">
        <v>14.683999999999999</v>
      </c>
      <c r="E2440" s="73">
        <v>4828</v>
      </c>
      <c r="F2440" s="10">
        <f t="shared" si="434"/>
        <v>50.935400000000001</v>
      </c>
      <c r="H2440" s="36">
        <v>45120</v>
      </c>
      <c r="I2440" s="16">
        <v>45231</v>
      </c>
      <c r="J2440" s="75">
        <v>1.6225271144448499</v>
      </c>
      <c r="L2440" s="40" t="str">
        <f t="shared" si="436"/>
        <v>4512145231</v>
      </c>
      <c r="M2440" s="63">
        <f t="shared" si="439"/>
        <v>45231</v>
      </c>
      <c r="N2440" s="64">
        <f>VLOOKUP(B2440,Assumptions!$B$6:$D$2000,3,FALSE)</f>
        <v>0.67489999999999994</v>
      </c>
      <c r="O2440" s="65">
        <f t="shared" si="437"/>
        <v>18.344262882624914</v>
      </c>
      <c r="P2440" s="64">
        <v>0.94428597863168495</v>
      </c>
      <c r="Q2440" s="39">
        <f t="shared" si="438"/>
        <v>17.28729164718699</v>
      </c>
    </row>
    <row r="2441" spans="2:17" ht="14.4" x14ac:dyDescent="0.3">
      <c r="B2441" s="36">
        <v>45121</v>
      </c>
      <c r="C2441" s="16">
        <v>45261</v>
      </c>
      <c r="D2441" s="37">
        <v>16.504000000000001</v>
      </c>
      <c r="E2441" s="73">
        <v>4212</v>
      </c>
      <c r="F2441" s="10">
        <f t="shared" si="434"/>
        <v>44.436599999999999</v>
      </c>
      <c r="H2441" s="36">
        <v>45120</v>
      </c>
      <c r="I2441" s="16">
        <v>45261</v>
      </c>
      <c r="J2441" s="74">
        <v>1.463755196784424</v>
      </c>
      <c r="L2441" s="40" t="str">
        <f t="shared" si="436"/>
        <v>4512145261</v>
      </c>
      <c r="M2441" s="63">
        <f t="shared" si="439"/>
        <v>45261</v>
      </c>
      <c r="N2441" s="64">
        <f>VLOOKUP(B2441,Assumptions!$B$6:$D$2000,3,FALSE)</f>
        <v>0.67489999999999994</v>
      </c>
      <c r="O2441" s="65">
        <f t="shared" si="437"/>
        <v>21.123360811347975</v>
      </c>
      <c r="P2441" s="64">
        <v>0.94428597863168495</v>
      </c>
      <c r="Q2441" s="39">
        <f t="shared" si="438"/>
        <v>19.911554854524535</v>
      </c>
    </row>
    <row r="2442" spans="2:17" ht="14.4" x14ac:dyDescent="0.3">
      <c r="B2442" s="36">
        <v>45121</v>
      </c>
      <c r="C2442" s="16">
        <v>45292</v>
      </c>
      <c r="D2442" s="37">
        <v>17.568999999999999</v>
      </c>
      <c r="E2442" s="73">
        <v>6387</v>
      </c>
      <c r="F2442" s="10">
        <f t="shared" si="434"/>
        <v>67.382850000000005</v>
      </c>
      <c r="H2442" s="36">
        <v>45120</v>
      </c>
      <c r="I2442" s="16">
        <v>45292</v>
      </c>
      <c r="J2442" s="75">
        <v>1.1017808443927826</v>
      </c>
      <c r="L2442" s="40" t="str">
        <f t="shared" si="436"/>
        <v>4512145292</v>
      </c>
      <c r="M2442" s="63">
        <f t="shared" si="439"/>
        <v>45292</v>
      </c>
      <c r="N2442" s="64">
        <f>VLOOKUP(B2442,Assumptions!$B$6:$D$2000,3,FALSE)</f>
        <v>0.67489999999999994</v>
      </c>
      <c r="O2442" s="65">
        <f t="shared" si="437"/>
        <v>23.127483384383741</v>
      </c>
      <c r="P2442" s="64">
        <v>0.94428597863168495</v>
      </c>
      <c r="Q2442" s="39">
        <f>(O2442-opex_2021)*P2442-transport_2021</f>
        <v>21.804019699701463</v>
      </c>
    </row>
    <row r="2443" spans="2:17" ht="14.4" x14ac:dyDescent="0.3">
      <c r="B2443" s="36">
        <v>45121</v>
      </c>
      <c r="C2443" s="16">
        <v>45323</v>
      </c>
      <c r="D2443" s="37">
        <v>17.542000000000002</v>
      </c>
      <c r="E2443" s="73">
        <v>3694</v>
      </c>
      <c r="F2443" s="10">
        <f t="shared" si="434"/>
        <v>38.971699999999998</v>
      </c>
      <c r="H2443" s="36">
        <v>45120</v>
      </c>
      <c r="I2443" s="16">
        <v>45323</v>
      </c>
      <c r="J2443" s="74">
        <v>0.90210763108143988</v>
      </c>
      <c r="L2443" s="40" t="str">
        <f t="shared" si="436"/>
        <v>4512145323</v>
      </c>
      <c r="M2443" s="63">
        <f t="shared" si="439"/>
        <v>45323</v>
      </c>
      <c r="N2443" s="64">
        <f>VLOOKUP(B2443,Assumptions!$B$6:$D$2000,3,FALSE)</f>
        <v>0.67489999999999994</v>
      </c>
      <c r="O2443" s="65">
        <f>(D2443-J2443)/N2443/mmbtu_gj</f>
        <v>23.369995300576129</v>
      </c>
      <c r="P2443" s="64">
        <v>0.94428597863168495</v>
      </c>
      <c r="Q2443" s="39">
        <f t="shared" si="438"/>
        <v>22.033020301813036</v>
      </c>
    </row>
    <row r="2444" spans="2:17" ht="14.4" x14ac:dyDescent="0.3">
      <c r="B2444" s="36">
        <v>45121</v>
      </c>
      <c r="C2444" s="16">
        <v>45352</v>
      </c>
      <c r="D2444" s="37">
        <v>15.342000000000001</v>
      </c>
      <c r="E2444" s="73">
        <v>2894</v>
      </c>
      <c r="F2444" s="10">
        <f t="shared" si="434"/>
        <v>30.531700000000001</v>
      </c>
      <c r="H2444" s="36">
        <v>45120</v>
      </c>
      <c r="I2444" s="16">
        <v>45352</v>
      </c>
      <c r="J2444" s="75">
        <v>0.74651242164504805</v>
      </c>
      <c r="L2444" s="40" t="str">
        <f t="shared" si="436"/>
        <v>4512145352</v>
      </c>
      <c r="M2444" s="63">
        <f t="shared" si="439"/>
        <v>45352</v>
      </c>
      <c r="N2444" s="64">
        <f>VLOOKUP(B2444,Assumptions!$B$6:$D$2000,3,FALSE)</f>
        <v>0.67489999999999994</v>
      </c>
      <c r="O2444" s="65">
        <f t="shared" si="437"/>
        <v>20.498718895135532</v>
      </c>
      <c r="P2444" s="64">
        <v>0.94428597863168495</v>
      </c>
      <c r="Q2444" s="39">
        <f t="shared" si="438"/>
        <v>19.321714251379497</v>
      </c>
    </row>
    <row r="2445" spans="2:17" ht="14.4" x14ac:dyDescent="0.3">
      <c r="B2445" s="36">
        <v>45121</v>
      </c>
      <c r="C2445" s="16">
        <v>45383</v>
      </c>
      <c r="D2445" s="37">
        <v>14.920999999999999</v>
      </c>
      <c r="E2445" s="73">
        <v>2424</v>
      </c>
      <c r="F2445" s="10">
        <f t="shared" si="434"/>
        <v>25.5732</v>
      </c>
      <c r="H2445" s="36">
        <v>45120</v>
      </c>
      <c r="I2445" s="16">
        <v>45383</v>
      </c>
      <c r="J2445" s="74">
        <v>0.67294335370004588</v>
      </c>
      <c r="L2445" s="40" t="str">
        <f t="shared" si="436"/>
        <v>4512145383</v>
      </c>
      <c r="M2445" s="63">
        <f t="shared" si="439"/>
        <v>45383</v>
      </c>
      <c r="N2445" s="64">
        <f>VLOOKUP(B2445,Assumptions!$B$6:$D$2000,3,FALSE)</f>
        <v>0.67489999999999994</v>
      </c>
      <c r="O2445" s="65">
        <f t="shared" si="437"/>
        <v>20.010767466761731</v>
      </c>
      <c r="P2445" s="64">
        <v>0.94428597863168495</v>
      </c>
      <c r="Q2445" s="39">
        <f t="shared" si="438"/>
        <v>18.860948559312813</v>
      </c>
    </row>
    <row r="2446" spans="2:17" ht="14.4" x14ac:dyDescent="0.3">
      <c r="B2446" s="36">
        <v>45121</v>
      </c>
      <c r="C2446" s="16">
        <v>45413</v>
      </c>
      <c r="D2446" s="37">
        <v>14.778</v>
      </c>
      <c r="E2446" s="73">
        <v>2344</v>
      </c>
      <c r="F2446" s="10">
        <f t="shared" si="434"/>
        <v>24.729199999999999</v>
      </c>
      <c r="H2446" s="36">
        <v>45120</v>
      </c>
      <c r="I2446" s="16">
        <v>45413</v>
      </c>
      <c r="J2446" s="75">
        <v>0.68129825487646434</v>
      </c>
      <c r="L2446" s="40" t="str">
        <f t="shared" si="436"/>
        <v>4512145413</v>
      </c>
      <c r="M2446" s="63">
        <f t="shared" si="439"/>
        <v>45413</v>
      </c>
      <c r="N2446" s="64">
        <f>VLOOKUP(B2446,Assumptions!$B$6:$D$2000,3,FALSE)</f>
        <v>0.67489999999999994</v>
      </c>
      <c r="O2446" s="65">
        <f t="shared" si="437"/>
        <v>19.798196180193855</v>
      </c>
      <c r="P2446" s="64">
        <v>0.94428597863168495</v>
      </c>
      <c r="Q2446" s="39">
        <f t="shared" si="438"/>
        <v>18.660220473947071</v>
      </c>
    </row>
    <row r="2447" spans="2:17" ht="14.4" x14ac:dyDescent="0.3">
      <c r="B2447" s="36">
        <v>45121</v>
      </c>
      <c r="C2447" s="16">
        <v>45444</v>
      </c>
      <c r="D2447" s="37">
        <v>14.821999999999999</v>
      </c>
      <c r="E2447" s="73">
        <v>2292</v>
      </c>
      <c r="F2447" s="10">
        <f t="shared" si="434"/>
        <v>24.180599999999998</v>
      </c>
      <c r="H2447" s="36">
        <v>45120</v>
      </c>
      <c r="I2447" s="16">
        <v>45444</v>
      </c>
      <c r="J2447" s="74">
        <v>0.68393193826681054</v>
      </c>
      <c r="L2447" s="40" t="str">
        <f t="shared" si="436"/>
        <v>4512145444</v>
      </c>
      <c r="M2447" s="63">
        <f t="shared" si="439"/>
        <v>45444</v>
      </c>
      <c r="N2447" s="64">
        <f>VLOOKUP(B2447,Assumptions!$B$6:$D$2000,3,FALSE)</f>
        <v>0.67489999999999994</v>
      </c>
      <c r="O2447" s="65">
        <f t="shared" si="437"/>
        <v>19.85629334833272</v>
      </c>
      <c r="P2447" s="64">
        <v>0.94428597863168495</v>
      </c>
      <c r="Q2447" s="39">
        <f t="shared" si="438"/>
        <v>18.715080815218808</v>
      </c>
    </row>
    <row r="2448" spans="2:17" ht="14.4" x14ac:dyDescent="0.3">
      <c r="B2448" s="36">
        <v>45121</v>
      </c>
      <c r="C2448" s="16">
        <v>45474</v>
      </c>
      <c r="D2448" s="37">
        <v>15.542</v>
      </c>
      <c r="E2448" s="73">
        <v>2283</v>
      </c>
      <c r="F2448" s="10">
        <f t="shared" si="434"/>
        <v>24.085650000000001</v>
      </c>
      <c r="H2448" s="36">
        <v>45120</v>
      </c>
      <c r="I2448" s="16">
        <v>45474</v>
      </c>
      <c r="J2448" s="75">
        <v>0.6953053590728413</v>
      </c>
      <c r="L2448" s="40" t="str">
        <f t="shared" si="436"/>
        <v>4512145474</v>
      </c>
      <c r="M2448" s="63">
        <f t="shared" si="439"/>
        <v>45474</v>
      </c>
      <c r="N2448" s="64">
        <f>VLOOKUP(B2448,Assumptions!$B$6:$D$2000,3,FALSE)</f>
        <v>0.67489999999999994</v>
      </c>
      <c r="O2448" s="65">
        <f t="shared" si="437"/>
        <v>20.851528140629799</v>
      </c>
      <c r="P2448" s="64">
        <v>0.94428597863168495</v>
      </c>
      <c r="Q2448" s="39">
        <f t="shared" si="438"/>
        <v>19.654867075031358</v>
      </c>
    </row>
    <row r="2449" spans="2:17" ht="14.4" x14ac:dyDescent="0.3">
      <c r="B2449" s="36">
        <v>45121</v>
      </c>
      <c r="C2449" s="16">
        <v>45505</v>
      </c>
      <c r="D2449" s="37">
        <v>15.56</v>
      </c>
      <c r="E2449" s="73">
        <v>2120</v>
      </c>
      <c r="F2449" s="10">
        <f t="shared" si="434"/>
        <v>22.366</v>
      </c>
      <c r="H2449" s="36">
        <v>45120</v>
      </c>
      <c r="I2449" s="16">
        <v>45505</v>
      </c>
      <c r="J2449" s="74">
        <v>0.71444721723834181</v>
      </c>
      <c r="L2449" s="40" t="str">
        <f t="shared" si="436"/>
        <v>4512145505</v>
      </c>
      <c r="M2449" s="63">
        <f t="shared" si="439"/>
        <v>45505</v>
      </c>
      <c r="N2449" s="64">
        <f>VLOOKUP(B2449,Assumptions!$B$6:$D$2000,3,FALSE)</f>
        <v>0.67489999999999994</v>
      </c>
      <c r="O2449" s="65">
        <f t="shared" si="437"/>
        <v>20.849924451172559</v>
      </c>
      <c r="P2449" s="64">
        <v>0.94428597863168495</v>
      </c>
      <c r="Q2449" s="39">
        <f t="shared" si="438"/>
        <v>19.653352733562805</v>
      </c>
    </row>
    <row r="2450" spans="2:17" ht="14.4" x14ac:dyDescent="0.3">
      <c r="B2450" s="36">
        <v>45121</v>
      </c>
      <c r="C2450" s="16">
        <v>45536</v>
      </c>
      <c r="D2450" s="37">
        <v>15.685</v>
      </c>
      <c r="E2450" s="73">
        <v>2154</v>
      </c>
      <c r="F2450" s="10">
        <f t="shared" si="434"/>
        <v>22.724699999999999</v>
      </c>
      <c r="H2450" s="36">
        <v>45120</v>
      </c>
      <c r="I2450" s="16">
        <v>45536</v>
      </c>
      <c r="J2450" s="75">
        <v>0.8573985080491755</v>
      </c>
      <c r="L2450" s="40" t="str">
        <f t="shared" si="436"/>
        <v>4512145536</v>
      </c>
      <c r="M2450" s="63">
        <f t="shared" si="439"/>
        <v>45536</v>
      </c>
      <c r="N2450" s="64">
        <f>VLOOKUP(B2450,Assumptions!$B$6:$D$2000,3,FALSE)</f>
        <v>0.67489999999999994</v>
      </c>
      <c r="O2450" s="65">
        <f t="shared" si="437"/>
        <v>20.824712654570313</v>
      </c>
      <c r="P2450" s="64">
        <v>0.94428597863168495</v>
      </c>
      <c r="Q2450" s="39">
        <f t="shared" si="438"/>
        <v>19.629545587535191</v>
      </c>
    </row>
    <row r="2451" spans="2:17" ht="14.4" x14ac:dyDescent="0.3">
      <c r="B2451" s="36">
        <v>45121</v>
      </c>
      <c r="C2451" s="16">
        <v>45566</v>
      </c>
      <c r="D2451" s="37">
        <v>16.373999999999999</v>
      </c>
      <c r="E2451" s="73">
        <v>1845</v>
      </c>
      <c r="F2451" s="10">
        <f t="shared" si="434"/>
        <v>19.464749999999999</v>
      </c>
      <c r="H2451" s="36">
        <v>45120</v>
      </c>
      <c r="I2451" s="16">
        <v>45566</v>
      </c>
      <c r="J2451" s="74">
        <v>1.1029969381903466</v>
      </c>
      <c r="L2451" s="40" t="str">
        <f t="shared" si="436"/>
        <v>4512145566</v>
      </c>
      <c r="M2451" s="63">
        <f t="shared" si="439"/>
        <v>45566</v>
      </c>
      <c r="N2451" s="64">
        <f>VLOOKUP(B2451,Assumptions!$B$6:$D$2000,3,FALSE)</f>
        <v>0.67489999999999994</v>
      </c>
      <c r="O2451" s="65">
        <f t="shared" si="437"/>
        <v>21.447450613093682</v>
      </c>
      <c r="P2451" s="64">
        <v>0.94428597863168495</v>
      </c>
      <c r="Q2451" s="39">
        <f t="shared" si="438"/>
        <v>20.217588310130527</v>
      </c>
    </row>
    <row r="2452" spans="2:17" ht="14.4" x14ac:dyDescent="0.3">
      <c r="B2452" s="36">
        <v>45121</v>
      </c>
      <c r="C2452" s="16">
        <v>45597</v>
      </c>
      <c r="D2452" s="37">
        <v>16.670000000000002</v>
      </c>
      <c r="E2452" s="73">
        <v>1968</v>
      </c>
      <c r="F2452" s="10">
        <f t="shared" si="434"/>
        <v>20.7624</v>
      </c>
      <c r="H2452" s="36">
        <v>45120</v>
      </c>
      <c r="I2452" s="16">
        <v>45597</v>
      </c>
      <c r="J2452" s="75">
        <v>1.4024894280575577</v>
      </c>
      <c r="L2452" s="40" t="str">
        <f t="shared" si="436"/>
        <v>4512145597</v>
      </c>
      <c r="M2452" s="63">
        <f t="shared" si="439"/>
        <v>45597</v>
      </c>
      <c r="N2452" s="64">
        <f>VLOOKUP(B2452,Assumptions!$B$6:$D$2000,3,FALSE)</f>
        <v>0.67489999999999994</v>
      </c>
      <c r="O2452" s="65">
        <f t="shared" si="437"/>
        <v>21.442545565033608</v>
      </c>
      <c r="P2452" s="64">
        <v>0.94428597863168495</v>
      </c>
      <c r="Q2452" s="39">
        <f t="shared" si="438"/>
        <v>20.212956542022884</v>
      </c>
    </row>
    <row r="2453" spans="2:17" ht="14.4" x14ac:dyDescent="0.3">
      <c r="B2453" s="36">
        <v>45121</v>
      </c>
      <c r="C2453" s="16">
        <v>45627</v>
      </c>
      <c r="D2453" s="37">
        <v>16.969000000000001</v>
      </c>
      <c r="E2453" s="73">
        <v>1845</v>
      </c>
      <c r="F2453" s="10">
        <f t="shared" si="434"/>
        <v>19.464749999999999</v>
      </c>
      <c r="H2453" s="36">
        <v>45120</v>
      </c>
      <c r="I2453" s="16">
        <v>45627</v>
      </c>
      <c r="J2453" s="74">
        <v>1.2493605103344281</v>
      </c>
      <c r="L2453" s="40" t="str">
        <f t="shared" si="436"/>
        <v>4512145627</v>
      </c>
      <c r="M2453" s="63">
        <f t="shared" si="439"/>
        <v>45627</v>
      </c>
      <c r="N2453" s="64">
        <f>VLOOKUP(B2453,Assumptions!$B$6:$D$2000,3,FALSE)</f>
        <v>0.67489999999999994</v>
      </c>
      <c r="O2453" s="65">
        <f t="shared" si="437"/>
        <v>22.077540698907228</v>
      </c>
      <c r="P2453" s="64">
        <v>0.94428597863168495</v>
      </c>
      <c r="Q2453" s="39">
        <f t="shared" si="438"/>
        <v>20.812573543439093</v>
      </c>
    </row>
    <row r="2454" spans="2:17" ht="14.4" x14ac:dyDescent="0.3">
      <c r="B2454" s="36">
        <v>45121</v>
      </c>
      <c r="C2454" s="16">
        <v>45658</v>
      </c>
      <c r="D2454" s="37">
        <v>16.783000000000001</v>
      </c>
      <c r="E2454" s="73">
        <v>1257</v>
      </c>
      <c r="F2454" s="10">
        <f t="shared" si="434"/>
        <v>13.26135</v>
      </c>
      <c r="H2454" s="36">
        <v>45120</v>
      </c>
      <c r="I2454" s="16">
        <v>45658</v>
      </c>
      <c r="J2454" s="75">
        <v>1.0370257326426837</v>
      </c>
      <c r="L2454" s="40" t="str">
        <f t="shared" si="436"/>
        <v>4512145658</v>
      </c>
      <c r="M2454" s="63">
        <f t="shared" si="439"/>
        <v>45658</v>
      </c>
      <c r="N2454" s="64">
        <f>VLOOKUP(B2454,Assumptions!$B$6:$D$2000,3,FALSE)</f>
        <v>0.67489999999999994</v>
      </c>
      <c r="O2454" s="65">
        <f t="shared" si="437"/>
        <v>22.114526733266882</v>
      </c>
      <c r="P2454" s="64">
        <v>0.94428597863168495</v>
      </c>
      <c r="Q2454" s="39">
        <f t="shared" si="438"/>
        <v>20.847498937090105</v>
      </c>
    </row>
    <row r="2455" spans="2:17" ht="14.4" x14ac:dyDescent="0.3">
      <c r="B2455" s="36">
        <v>45121</v>
      </c>
      <c r="C2455" s="16">
        <v>45689</v>
      </c>
      <c r="D2455" s="37">
        <v>16.28</v>
      </c>
      <c r="E2455" s="73">
        <v>1042</v>
      </c>
      <c r="F2455" s="10">
        <f t="shared" si="434"/>
        <v>10.9931</v>
      </c>
      <c r="H2455" s="36">
        <v>45120</v>
      </c>
      <c r="I2455" s="16">
        <v>45689</v>
      </c>
      <c r="J2455" s="74">
        <v>0.7426074467517938</v>
      </c>
      <c r="L2455" s="40" t="str">
        <f t="shared" si="436"/>
        <v>4512145689</v>
      </c>
      <c r="M2455" s="63">
        <f t="shared" si="439"/>
        <v>45689</v>
      </c>
      <c r="N2455" s="64">
        <f>VLOOKUP(B2455,Assumptions!$B$6:$D$2000,3,FALSE)</f>
        <v>0.67489999999999994</v>
      </c>
      <c r="O2455" s="65">
        <f t="shared" si="437"/>
        <v>21.821582910648107</v>
      </c>
      <c r="P2455" s="64">
        <v>0.94428597863168495</v>
      </c>
      <c r="Q2455" s="39">
        <f t="shared" si="438"/>
        <v>20.570876192864429</v>
      </c>
    </row>
    <row r="2456" spans="2:17" ht="14.4" x14ac:dyDescent="0.3">
      <c r="B2456" s="36">
        <v>45121</v>
      </c>
      <c r="C2456" s="16">
        <v>45717</v>
      </c>
      <c r="D2456" s="37">
        <v>15.478999999999999</v>
      </c>
      <c r="E2456" s="73">
        <v>1257</v>
      </c>
      <c r="F2456" s="10">
        <f t="shared" si="434"/>
        <v>13.26135</v>
      </c>
      <c r="H2456" s="36">
        <v>45120</v>
      </c>
      <c r="I2456" s="16">
        <v>45717</v>
      </c>
      <c r="J2456" s="75">
        <v>0.66018792113000346</v>
      </c>
      <c r="L2456" s="40" t="str">
        <f t="shared" si="436"/>
        <v>4512145717</v>
      </c>
      <c r="M2456" s="63">
        <f t="shared" si="439"/>
        <v>45717</v>
      </c>
      <c r="N2456" s="64">
        <f>VLOOKUP(B2456,Assumptions!$B$6:$D$2000,3,FALSE)</f>
        <v>0.67489999999999994</v>
      </c>
      <c r="O2456" s="65">
        <f t="shared" si="437"/>
        <v>20.812368311359446</v>
      </c>
      <c r="P2456" s="64">
        <v>0.94428597863168495</v>
      </c>
      <c r="Q2456" s="39">
        <f t="shared" si="438"/>
        <v>19.61788899732575</v>
      </c>
    </row>
    <row r="2457" spans="2:17" ht="14.4" x14ac:dyDescent="0.3">
      <c r="B2457" s="36">
        <v>45121</v>
      </c>
      <c r="C2457" s="16">
        <v>45748</v>
      </c>
      <c r="D2457" s="37">
        <v>13.864000000000001</v>
      </c>
      <c r="E2457" s="73">
        <v>1262</v>
      </c>
      <c r="F2457" s="10">
        <f t="shared" si="434"/>
        <v>13.3141</v>
      </c>
      <c r="H2457" s="36">
        <v>45120</v>
      </c>
      <c r="I2457" s="16">
        <v>45748</v>
      </c>
      <c r="J2457" s="74">
        <v>0.60595023172624485</v>
      </c>
      <c r="L2457" s="40" t="str">
        <f t="shared" si="436"/>
        <v>4512145748</v>
      </c>
      <c r="M2457" s="63">
        <f t="shared" si="439"/>
        <v>45748</v>
      </c>
      <c r="N2457" s="64">
        <f>VLOOKUP(B2457,Assumptions!$B$6:$D$2000,3,FALSE)</f>
        <v>0.67489999999999994</v>
      </c>
      <c r="O2457" s="65">
        <f t="shared" si="437"/>
        <v>18.620346448761243</v>
      </c>
      <c r="P2457" s="64">
        <v>0.94428597863168495</v>
      </c>
      <c r="Q2457" s="39">
        <f t="shared" si="438"/>
        <v>17.547993487620158</v>
      </c>
    </row>
    <row r="2458" spans="2:17" ht="14.4" x14ac:dyDescent="0.3">
      <c r="B2458" s="36">
        <v>45121</v>
      </c>
      <c r="C2458" s="16">
        <v>45778</v>
      </c>
      <c r="D2458" s="37">
        <v>12.968999999999999</v>
      </c>
      <c r="E2458" s="73">
        <v>1109</v>
      </c>
      <c r="F2458" s="10">
        <f t="shared" si="434"/>
        <v>11.699949999999999</v>
      </c>
      <c r="H2458" s="36">
        <v>45120</v>
      </c>
      <c r="I2458" s="16">
        <v>45778</v>
      </c>
      <c r="J2458" s="75">
        <v>0.59536168340621543</v>
      </c>
      <c r="L2458" s="40" t="str">
        <f t="shared" si="436"/>
        <v>4512145778</v>
      </c>
      <c r="M2458" s="63">
        <f t="shared" si="439"/>
        <v>45778</v>
      </c>
      <c r="N2458" s="64">
        <f>VLOOKUP(B2458,Assumptions!$B$6:$D$2000,3,FALSE)</f>
        <v>0.67489999999999994</v>
      </c>
      <c r="O2458" s="65">
        <f t="shared" si="437"/>
        <v>17.378229552131348</v>
      </c>
      <c r="P2458" s="64">
        <v>0.94428597863168495</v>
      </c>
      <c r="Q2458" s="39">
        <f t="shared" si="438"/>
        <v>16.375079918311048</v>
      </c>
    </row>
    <row r="2459" spans="2:17" ht="14.4" x14ac:dyDescent="0.3">
      <c r="B2459" s="36">
        <v>45121</v>
      </c>
      <c r="C2459" s="16">
        <v>45809</v>
      </c>
      <c r="D2459" s="37">
        <v>12.528</v>
      </c>
      <c r="E2459" s="73">
        <v>1262</v>
      </c>
      <c r="F2459" s="10">
        <f t="shared" si="434"/>
        <v>13.3141</v>
      </c>
      <c r="H2459" s="36">
        <v>45120</v>
      </c>
      <c r="I2459" s="16">
        <v>45809</v>
      </c>
      <c r="J2459" s="74">
        <v>0.59262209793574527</v>
      </c>
      <c r="L2459" s="40" t="str">
        <f t="shared" si="436"/>
        <v>4512145809</v>
      </c>
      <c r="M2459" s="63">
        <f t="shared" si="439"/>
        <v>45809</v>
      </c>
      <c r="N2459" s="64">
        <f>VLOOKUP(B2459,Assumptions!$B$6:$D$2000,3,FALSE)</f>
        <v>0.67489999999999994</v>
      </c>
      <c r="O2459" s="65">
        <f t="shared" si="437"/>
        <v>16.762712119631917</v>
      </c>
      <c r="P2459" s="64">
        <v>0.94428597863168495</v>
      </c>
      <c r="Q2459" s="39">
        <f t="shared" si="438"/>
        <v>15.793855437198459</v>
      </c>
    </row>
    <row r="2460" spans="2:17" ht="14.4" x14ac:dyDescent="0.3">
      <c r="B2460" s="36">
        <v>45121</v>
      </c>
      <c r="C2460" s="16">
        <v>45839</v>
      </c>
      <c r="D2460" s="37">
        <v>12.555999999999999</v>
      </c>
      <c r="E2460" s="37">
        <v>999</v>
      </c>
      <c r="F2460" s="10">
        <f t="shared" si="434"/>
        <v>10.53945</v>
      </c>
      <c r="H2460" s="36">
        <v>45120</v>
      </c>
      <c r="I2460" s="16">
        <v>45839</v>
      </c>
      <c r="J2460" s="75">
        <v>0.60272795658369427</v>
      </c>
      <c r="L2460" s="40" t="str">
        <f t="shared" si="436"/>
        <v>4512145839</v>
      </c>
      <c r="M2460" s="63">
        <f t="shared" si="439"/>
        <v>45839</v>
      </c>
      <c r="N2460" s="64">
        <f>VLOOKUP(B2460,Assumptions!$B$6:$D$2000,3,FALSE)</f>
        <v>0.67489999999999994</v>
      </c>
      <c r="O2460" s="65">
        <f t="shared" si="437"/>
        <v>16.787843652338601</v>
      </c>
      <c r="P2460" s="64">
        <v>0.94428597863168495</v>
      </c>
      <c r="Q2460" s="39">
        <f>(O2460-opex_2021)*P2460-transport_2021</f>
        <v>15.817586791154906</v>
      </c>
    </row>
    <row r="2461" spans="2:17" ht="14.4" x14ac:dyDescent="0.3">
      <c r="B2461" s="77">
        <v>45135</v>
      </c>
      <c r="C2461" s="78">
        <v>45170</v>
      </c>
      <c r="D2461" s="76">
        <v>10.525</v>
      </c>
      <c r="E2461" s="79">
        <v>10392</v>
      </c>
      <c r="F2461" s="10">
        <f t="shared" si="434"/>
        <v>109.6356</v>
      </c>
      <c r="H2461" s="77">
        <v>45134</v>
      </c>
      <c r="I2461" s="80" t="s">
        <v>80</v>
      </c>
      <c r="J2461" s="81">
        <v>0.88198154242238047</v>
      </c>
      <c r="L2461" s="40" t="str">
        <f t="shared" ref="L2461:L2508" si="440">B2461&amp;M2461</f>
        <v>4513545170</v>
      </c>
      <c r="M2461" s="63">
        <f t="shared" ref="M2461:M2508" si="441">IF(C2461="",NA(),C2461)</f>
        <v>45170</v>
      </c>
      <c r="N2461" s="64">
        <f>VLOOKUP(B2461,Assumptions!$B$6:$D$2000,3,FALSE)</f>
        <v>0.67457999999999996</v>
      </c>
      <c r="O2461" s="65">
        <f t="shared" ref="O2461:O2484" si="442">(D2461-J2461)/N2461/mmbtu_gj</f>
        <v>13.549618808034349</v>
      </c>
      <c r="P2461" s="64">
        <v>0.94428597863168495</v>
      </c>
      <c r="Q2461" s="39">
        <f>(O2461-opex_2021)*P2461-transport_2021</f>
        <v>12.759776475021628</v>
      </c>
    </row>
    <row r="2462" spans="2:17" ht="14.4" x14ac:dyDescent="0.3">
      <c r="B2462" s="77">
        <v>45135</v>
      </c>
      <c r="C2462" s="78">
        <v>45200</v>
      </c>
      <c r="D2462" s="76">
        <v>11.872</v>
      </c>
      <c r="E2462" s="79">
        <v>7289</v>
      </c>
      <c r="F2462" s="10">
        <f t="shared" si="434"/>
        <v>76.898949999999999</v>
      </c>
      <c r="H2462" s="77">
        <v>45134</v>
      </c>
      <c r="I2462" s="80" t="s">
        <v>81</v>
      </c>
      <c r="J2462" s="81">
        <v>1.3792137074486879</v>
      </c>
      <c r="L2462" s="40" t="str">
        <f t="shared" si="440"/>
        <v>4513545200</v>
      </c>
      <c r="M2462" s="63">
        <f t="shared" si="441"/>
        <v>45200</v>
      </c>
      <c r="N2462" s="64">
        <f>VLOOKUP(B2462,Assumptions!$B$6:$D$2000,3,FALSE)</f>
        <v>0.67457999999999996</v>
      </c>
      <c r="O2462" s="65">
        <f t="shared" si="442"/>
        <v>14.743646413589152</v>
      </c>
      <c r="P2462" s="64">
        <v>0.94428597863168495</v>
      </c>
      <c r="Q2462" s="39">
        <f t="shared" ref="Q2462:Q2508" si="443">(O2462-opex_2021)*P2462-transport_2021</f>
        <v>13.887280001046191</v>
      </c>
    </row>
    <row r="2463" spans="2:17" ht="14.4" x14ac:dyDescent="0.3">
      <c r="B2463" s="77">
        <v>45135</v>
      </c>
      <c r="C2463" s="78">
        <v>45231</v>
      </c>
      <c r="D2463" s="76">
        <v>13.8</v>
      </c>
      <c r="E2463" s="79">
        <v>5353</v>
      </c>
      <c r="F2463" s="10">
        <f t="shared" si="434"/>
        <v>56.474150000000002</v>
      </c>
      <c r="H2463" s="77">
        <v>45134</v>
      </c>
      <c r="I2463" s="80" t="s">
        <v>82</v>
      </c>
      <c r="J2463" s="81">
        <v>1.6475782043661056</v>
      </c>
      <c r="L2463" s="40" t="str">
        <f t="shared" si="440"/>
        <v>4513545231</v>
      </c>
      <c r="M2463" s="63">
        <f t="shared" si="441"/>
        <v>45231</v>
      </c>
      <c r="N2463" s="64">
        <f>VLOOKUP(B2463,Assumptions!$B$6:$D$2000,3,FALSE)</f>
        <v>0.67457999999999996</v>
      </c>
      <c r="O2463" s="65">
        <f t="shared" si="442"/>
        <v>17.075637016529289</v>
      </c>
      <c r="P2463" s="64">
        <v>0.94428597863168495</v>
      </c>
      <c r="Q2463" s="39">
        <f t="shared" si="443"/>
        <v>16.089346029703414</v>
      </c>
    </row>
    <row r="2464" spans="2:17" ht="14.4" x14ac:dyDescent="0.3">
      <c r="B2464" s="77">
        <v>45135</v>
      </c>
      <c r="C2464" s="78">
        <v>45261</v>
      </c>
      <c r="D2464" s="76">
        <v>16.135000000000002</v>
      </c>
      <c r="E2464" s="79">
        <v>4516</v>
      </c>
      <c r="F2464" s="10">
        <f t="shared" si="434"/>
        <v>47.643799999999999</v>
      </c>
      <c r="H2464" s="77">
        <v>45134</v>
      </c>
      <c r="I2464" s="80" t="s">
        <v>83</v>
      </c>
      <c r="J2464" s="81">
        <v>1.509278969624817</v>
      </c>
      <c r="L2464" s="40" t="str">
        <f t="shared" si="440"/>
        <v>4513545261</v>
      </c>
      <c r="M2464" s="63">
        <f t="shared" si="441"/>
        <v>45261</v>
      </c>
      <c r="N2464" s="64">
        <f>VLOOKUP(B2464,Assumptions!$B$6:$D$2000,3,FALSE)</f>
        <v>0.67457999999999996</v>
      </c>
      <c r="O2464" s="65">
        <f t="shared" si="442"/>
        <v>20.550924549823716</v>
      </c>
      <c r="P2464" s="64">
        <v>0.94428597863168495</v>
      </c>
      <c r="Q2464" s="39">
        <f t="shared" si="443"/>
        <v>19.371011319106834</v>
      </c>
    </row>
    <row r="2465" spans="2:17" ht="14.4" x14ac:dyDescent="0.3">
      <c r="B2465" s="77">
        <v>45135</v>
      </c>
      <c r="C2465" s="78">
        <v>45292</v>
      </c>
      <c r="D2465" s="76">
        <v>17.25</v>
      </c>
      <c r="E2465" s="79">
        <v>6492</v>
      </c>
      <c r="F2465" s="10">
        <f t="shared" si="434"/>
        <v>68.490600000000001</v>
      </c>
      <c r="H2465" s="77">
        <v>45134</v>
      </c>
      <c r="I2465" s="80" t="s">
        <v>85</v>
      </c>
      <c r="J2465" s="81">
        <v>1.1294606577600863</v>
      </c>
      <c r="L2465" s="40" t="str">
        <f t="shared" si="440"/>
        <v>4513545292</v>
      </c>
      <c r="M2465" s="63">
        <f t="shared" si="441"/>
        <v>45292</v>
      </c>
      <c r="N2465" s="64">
        <f>VLOOKUP(B2465,Assumptions!$B$6:$D$2000,3,FALSE)</f>
        <v>0.67457999999999996</v>
      </c>
      <c r="O2465" s="65">
        <f t="shared" si="442"/>
        <v>22.651326867017296</v>
      </c>
      <c r="P2465" s="64">
        <v>0.94428597863168495</v>
      </c>
      <c r="Q2465" s="39">
        <f t="shared" si="443"/>
        <v>21.354391776718234</v>
      </c>
    </row>
    <row r="2466" spans="2:17" ht="14.4" x14ac:dyDescent="0.3">
      <c r="B2466" s="77">
        <v>45135</v>
      </c>
      <c r="C2466" s="78">
        <v>45323</v>
      </c>
      <c r="D2466" s="76">
        <v>17.616</v>
      </c>
      <c r="E2466" s="79">
        <v>4336</v>
      </c>
      <c r="F2466" s="10">
        <f t="shared" si="434"/>
        <v>45.744799999999998</v>
      </c>
      <c r="H2466" s="77">
        <v>45134</v>
      </c>
      <c r="I2466" s="80" t="s">
        <v>86</v>
      </c>
      <c r="J2466" s="81">
        <v>0.87805528833264435</v>
      </c>
      <c r="L2466" s="40" t="str">
        <f t="shared" si="440"/>
        <v>4513545323</v>
      </c>
      <c r="M2466" s="63">
        <f t="shared" si="441"/>
        <v>45323</v>
      </c>
      <c r="N2466" s="64">
        <f>VLOOKUP(B2466,Assumptions!$B$6:$D$2000,3,FALSE)</f>
        <v>0.67457999999999996</v>
      </c>
      <c r="O2466" s="65">
        <f t="shared" si="442"/>
        <v>23.518856825875943</v>
      </c>
      <c r="P2466" s="64">
        <v>0.94428597863168495</v>
      </c>
      <c r="Q2466" s="39">
        <f t="shared" si="443"/>
        <v>22.173588152911378</v>
      </c>
    </row>
    <row r="2467" spans="2:17" ht="14.4" x14ac:dyDescent="0.3">
      <c r="B2467" s="77">
        <v>45135</v>
      </c>
      <c r="C2467" s="78">
        <v>45352</v>
      </c>
      <c r="D2467" s="76">
        <v>15.209</v>
      </c>
      <c r="E2467" s="79">
        <v>2755</v>
      </c>
      <c r="F2467" s="10">
        <f t="shared" si="434"/>
        <v>29.065249999999999</v>
      </c>
      <c r="H2467" s="77">
        <v>45134</v>
      </c>
      <c r="I2467" s="80" t="s">
        <v>87</v>
      </c>
      <c r="J2467" s="81">
        <v>0.73061128302926359</v>
      </c>
      <c r="L2467" s="40" t="str">
        <f t="shared" si="440"/>
        <v>4513545352</v>
      </c>
      <c r="M2467" s="63">
        <f t="shared" si="441"/>
        <v>45352</v>
      </c>
      <c r="N2467" s="64">
        <f>VLOOKUP(B2467,Assumptions!$B$6:$D$2000,3,FALSE)</f>
        <v>0.67457999999999996</v>
      </c>
      <c r="O2467" s="65">
        <f t="shared" si="442"/>
        <v>20.343904653147334</v>
      </c>
      <c r="P2467" s="64">
        <v>0.94428597863168495</v>
      </c>
      <c r="Q2467" s="39">
        <f t="shared" si="443"/>
        <v>19.175525333377546</v>
      </c>
    </row>
    <row r="2468" spans="2:17" ht="14.4" x14ac:dyDescent="0.3">
      <c r="B2468" s="77">
        <v>45135</v>
      </c>
      <c r="C2468" s="78">
        <v>45383</v>
      </c>
      <c r="D2468" s="76">
        <v>15.3</v>
      </c>
      <c r="E2468" s="79">
        <v>2349</v>
      </c>
      <c r="F2468" s="10">
        <f t="shared" si="434"/>
        <v>24.781949999999998</v>
      </c>
      <c r="H2468" s="77">
        <v>45134</v>
      </c>
      <c r="I2468" s="80" t="s">
        <v>89</v>
      </c>
      <c r="J2468" s="81">
        <v>0.66653032558556036</v>
      </c>
      <c r="L2468" s="40" t="str">
        <f t="shared" si="440"/>
        <v>4513545383</v>
      </c>
      <c r="M2468" s="63">
        <f t="shared" si="441"/>
        <v>45383</v>
      </c>
      <c r="N2468" s="64">
        <f>VLOOKUP(B2468,Assumptions!$B$6:$D$2000,3,FALSE)</f>
        <v>0.67457999999999996</v>
      </c>
      <c r="O2468" s="65">
        <f t="shared" si="442"/>
        <v>20.561812341180019</v>
      </c>
      <c r="P2468" s="64">
        <v>0.94428597863168495</v>
      </c>
      <c r="Q2468" s="39">
        <f t="shared" si="443"/>
        <v>19.38129250782286</v>
      </c>
    </row>
    <row r="2469" spans="2:17" ht="14.4" x14ac:dyDescent="0.3">
      <c r="B2469" s="77">
        <v>45135</v>
      </c>
      <c r="C2469" s="78">
        <v>45413</v>
      </c>
      <c r="D2469" s="76">
        <v>15.154</v>
      </c>
      <c r="E2469" s="79">
        <v>2246</v>
      </c>
      <c r="F2469" s="10">
        <f t="shared" si="434"/>
        <v>23.6953</v>
      </c>
      <c r="H2469" s="77">
        <v>45134</v>
      </c>
      <c r="I2469" s="80" t="s">
        <v>90</v>
      </c>
      <c r="J2469" s="81">
        <v>0.67196418052752394</v>
      </c>
      <c r="L2469" s="40" t="str">
        <f t="shared" si="440"/>
        <v>4513545413</v>
      </c>
      <c r="M2469" s="63">
        <f t="shared" si="441"/>
        <v>45413</v>
      </c>
      <c r="N2469" s="64">
        <f>VLOOKUP(B2469,Assumptions!$B$6:$D$2000,3,FALSE)</f>
        <v>0.67457999999999996</v>
      </c>
      <c r="O2469" s="65">
        <f t="shared" si="442"/>
        <v>20.349029277648452</v>
      </c>
      <c r="P2469" s="64">
        <v>0.94428597863168495</v>
      </c>
      <c r="Q2469" s="39">
        <f t="shared" si="443"/>
        <v>19.180364444439707</v>
      </c>
    </row>
    <row r="2470" spans="2:17" ht="14.4" x14ac:dyDescent="0.3">
      <c r="B2470" s="77">
        <v>45135</v>
      </c>
      <c r="C2470" s="78">
        <v>45444</v>
      </c>
      <c r="D2470" s="76">
        <v>15.179</v>
      </c>
      <c r="E2470" s="79">
        <v>2330</v>
      </c>
      <c r="F2470" s="10">
        <f t="shared" si="434"/>
        <v>24.581499999999998</v>
      </c>
      <c r="H2470" s="77">
        <v>45134</v>
      </c>
      <c r="I2470" s="80" t="s">
        <v>91</v>
      </c>
      <c r="J2470" s="81">
        <v>0.68331764940027062</v>
      </c>
      <c r="L2470" s="40" t="str">
        <f t="shared" si="440"/>
        <v>4513545444</v>
      </c>
      <c r="M2470" s="63">
        <f t="shared" si="441"/>
        <v>45444</v>
      </c>
      <c r="N2470" s="64">
        <f>VLOOKUP(B2470,Assumptions!$B$6:$D$2000,3,FALSE)</f>
        <v>0.67457999999999996</v>
      </c>
      <c r="O2470" s="65">
        <f t="shared" si="442"/>
        <v>20.368204320778329</v>
      </c>
      <c r="P2470" s="64">
        <v>0.94428597863168495</v>
      </c>
      <c r="Q2470" s="39">
        <f t="shared" si="443"/>
        <v>19.198471168806908</v>
      </c>
    </row>
    <row r="2471" spans="2:17" ht="14.4" x14ac:dyDescent="0.3">
      <c r="B2471" s="77">
        <v>45135</v>
      </c>
      <c r="C2471" s="78">
        <v>45474</v>
      </c>
      <c r="D2471" s="76">
        <v>15.656000000000001</v>
      </c>
      <c r="E2471" s="79">
        <v>2146</v>
      </c>
      <c r="F2471" s="10">
        <f t="shared" si="434"/>
        <v>22.6403</v>
      </c>
      <c r="H2471" s="77">
        <v>45134</v>
      </c>
      <c r="I2471" s="80" t="s">
        <v>113</v>
      </c>
      <c r="J2471" s="81">
        <v>0.68284680614334037</v>
      </c>
      <c r="L2471" s="40" t="str">
        <f t="shared" si="440"/>
        <v>4513545474</v>
      </c>
      <c r="M2471" s="63">
        <f t="shared" si="441"/>
        <v>45474</v>
      </c>
      <c r="N2471" s="64">
        <f>VLOOKUP(B2471,Assumptions!$B$6:$D$2000,3,FALSE)</f>
        <v>0.67457999999999996</v>
      </c>
      <c r="O2471" s="65">
        <f t="shared" si="442"/>
        <v>21.039109177648978</v>
      </c>
      <c r="P2471" s="64">
        <v>0.94428597863168495</v>
      </c>
      <c r="Q2471" s="39">
        <f t="shared" si="443"/>
        <v>19.831997218145759</v>
      </c>
    </row>
    <row r="2472" spans="2:17" ht="14.4" x14ac:dyDescent="0.3">
      <c r="B2472" s="77">
        <v>45135</v>
      </c>
      <c r="C2472" s="78">
        <v>45505</v>
      </c>
      <c r="D2472" s="76">
        <v>15.726000000000001</v>
      </c>
      <c r="E2472" s="79">
        <v>1983</v>
      </c>
      <c r="F2472" s="10">
        <f t="shared" si="434"/>
        <v>20.920649999999998</v>
      </c>
      <c r="H2472" s="77">
        <v>45134</v>
      </c>
      <c r="I2472" s="80" t="s">
        <v>114</v>
      </c>
      <c r="J2472" s="81">
        <v>0.70353801008282268</v>
      </c>
      <c r="L2472" s="40" t="str">
        <f t="shared" si="440"/>
        <v>4513545505</v>
      </c>
      <c r="M2472" s="63">
        <f t="shared" si="441"/>
        <v>45505</v>
      </c>
      <c r="N2472" s="64">
        <f>VLOOKUP(B2472,Assumptions!$B$6:$D$2000,3,FALSE)</f>
        <v>0.67457999999999996</v>
      </c>
      <c r="O2472" s="65">
        <f t="shared" si="442"/>
        <v>21.108394059083391</v>
      </c>
      <c r="P2472" s="64">
        <v>0.94428597863168495</v>
      </c>
      <c r="Q2472" s="39">
        <f t="shared" si="443"/>
        <v>19.897421960215432</v>
      </c>
    </row>
    <row r="2473" spans="2:17" ht="14.4" x14ac:dyDescent="0.3">
      <c r="B2473" s="77">
        <v>45135</v>
      </c>
      <c r="C2473" s="78">
        <v>45536</v>
      </c>
      <c r="D2473" s="76">
        <v>15.895</v>
      </c>
      <c r="E2473" s="79">
        <v>2032</v>
      </c>
      <c r="F2473" s="10">
        <f t="shared" si="434"/>
        <v>21.4376</v>
      </c>
      <c r="H2473" s="77">
        <v>45134</v>
      </c>
      <c r="I2473" s="80" t="s">
        <v>115</v>
      </c>
      <c r="J2473" s="81">
        <v>0.84634669280331176</v>
      </c>
      <c r="L2473" s="40" t="str">
        <f t="shared" si="440"/>
        <v>4513545536</v>
      </c>
      <c r="M2473" s="63">
        <f t="shared" si="441"/>
        <v>45536</v>
      </c>
      <c r="N2473" s="64">
        <f>VLOOKUP(B2473,Assumptions!$B$6:$D$2000,3,FALSE)</f>
        <v>0.67457999999999996</v>
      </c>
      <c r="O2473" s="65">
        <f t="shared" si="442"/>
        <v>21.14519605907736</v>
      </c>
      <c r="P2473" s="64">
        <v>0.94428597863168495</v>
      </c>
      <c r="Q2473" s="39">
        <f t="shared" si="443"/>
        <v>19.932173572795342</v>
      </c>
    </row>
    <row r="2474" spans="2:17" ht="14.4" x14ac:dyDescent="0.3">
      <c r="B2474" s="77">
        <v>45135</v>
      </c>
      <c r="C2474" s="78">
        <v>45566</v>
      </c>
      <c r="D2474" s="76">
        <v>16.581</v>
      </c>
      <c r="E2474" s="79">
        <v>1823</v>
      </c>
      <c r="F2474" s="10">
        <f t="shared" si="434"/>
        <v>19.23265</v>
      </c>
      <c r="H2474" s="77">
        <v>45134</v>
      </c>
      <c r="I2474" s="80" t="s">
        <v>117</v>
      </c>
      <c r="J2474" s="81">
        <v>1.1286029750559532</v>
      </c>
      <c r="L2474" s="40" t="str">
        <f t="shared" si="440"/>
        <v>4513545566</v>
      </c>
      <c r="M2474" s="63">
        <f t="shared" si="441"/>
        <v>45566</v>
      </c>
      <c r="N2474" s="64">
        <f>VLOOKUP(B2474,Assumptions!$B$6:$D$2000,3,FALSE)</f>
        <v>0.67457999999999996</v>
      </c>
      <c r="O2474" s="65">
        <f t="shared" si="442"/>
        <v>21.712505298988283</v>
      </c>
      <c r="P2474" s="64">
        <v>0.94428597863168495</v>
      </c>
      <c r="Q2474" s="39">
        <f t="shared" si="443"/>
        <v>20.467875733591423</v>
      </c>
    </row>
    <row r="2475" spans="2:17" ht="14.4" x14ac:dyDescent="0.3">
      <c r="B2475" s="77">
        <v>45135</v>
      </c>
      <c r="C2475" s="78">
        <v>45597</v>
      </c>
      <c r="D2475" s="76">
        <v>17.079000000000001</v>
      </c>
      <c r="E2475" s="79">
        <v>1932</v>
      </c>
      <c r="F2475" s="10">
        <f t="shared" si="434"/>
        <v>20.3826</v>
      </c>
      <c r="H2475" s="77">
        <v>45134</v>
      </c>
      <c r="I2475" s="80" t="s">
        <v>118</v>
      </c>
      <c r="J2475" s="81">
        <v>1.4296728263552412</v>
      </c>
      <c r="L2475" s="40" t="str">
        <f t="shared" si="440"/>
        <v>4513545597</v>
      </c>
      <c r="M2475" s="63">
        <f t="shared" si="441"/>
        <v>45597</v>
      </c>
      <c r="N2475" s="64">
        <f>VLOOKUP(B2475,Assumptions!$B$6:$D$2000,3,FALSE)</f>
        <v>0.67457999999999996</v>
      </c>
      <c r="O2475" s="65">
        <f t="shared" si="442"/>
        <v>21.989216212530856</v>
      </c>
      <c r="P2475" s="64">
        <v>0.94428597863168495</v>
      </c>
      <c r="Q2475" s="39">
        <f t="shared" si="443"/>
        <v>20.729169969384042</v>
      </c>
    </row>
    <row r="2476" spans="2:17" ht="14.4" x14ac:dyDescent="0.3">
      <c r="B2476" s="77">
        <v>45135</v>
      </c>
      <c r="C2476" s="78">
        <v>45627</v>
      </c>
      <c r="D2476" s="76">
        <v>17.408000000000001</v>
      </c>
      <c r="E2476" s="79">
        <v>1809</v>
      </c>
      <c r="F2476" s="10">
        <f t="shared" si="434"/>
        <v>19.084949999999999</v>
      </c>
      <c r="H2476" s="77">
        <v>45134</v>
      </c>
      <c r="I2476" s="80" t="s">
        <v>119</v>
      </c>
      <c r="J2476" s="81">
        <v>1.2759807017254228</v>
      </c>
      <c r="L2476" s="40" t="str">
        <f t="shared" si="440"/>
        <v>4513545627</v>
      </c>
      <c r="M2476" s="63">
        <f t="shared" si="441"/>
        <v>45627</v>
      </c>
      <c r="N2476" s="64">
        <f>VLOOKUP(B2476,Assumptions!$B$6:$D$2000,3,FALSE)</f>
        <v>0.67457999999999996</v>
      </c>
      <c r="O2476" s="65">
        <f t="shared" si="442"/>
        <v>22.667457607499333</v>
      </c>
      <c r="P2476" s="64">
        <v>0.94428597863168495</v>
      </c>
      <c r="Q2476" s="39">
        <f t="shared" si="443"/>
        <v>21.369623808780368</v>
      </c>
    </row>
    <row r="2477" spans="2:17" ht="14.4" x14ac:dyDescent="0.3">
      <c r="B2477" s="77">
        <v>45135</v>
      </c>
      <c r="C2477" s="78">
        <v>45658</v>
      </c>
      <c r="D2477" s="76">
        <v>17.25</v>
      </c>
      <c r="E2477" s="79">
        <v>1315</v>
      </c>
      <c r="F2477" s="10">
        <f t="shared" si="434"/>
        <v>13.873250000000001</v>
      </c>
      <c r="H2477" s="77">
        <v>45134</v>
      </c>
      <c r="I2477" s="80" t="s">
        <v>120</v>
      </c>
      <c r="J2477" s="81">
        <v>1.0616933036045562</v>
      </c>
      <c r="L2477" s="40" t="str">
        <f t="shared" si="440"/>
        <v>4513545658</v>
      </c>
      <c r="M2477" s="63">
        <f t="shared" si="441"/>
        <v>45658</v>
      </c>
      <c r="N2477" s="64">
        <f>VLOOKUP(B2477,Assumptions!$B$6:$D$2000,3,FALSE)</f>
        <v>0.67457999999999996</v>
      </c>
      <c r="O2477" s="65">
        <f t="shared" si="442"/>
        <v>22.746548277250614</v>
      </c>
      <c r="P2477" s="64">
        <v>0.94428597863168495</v>
      </c>
      <c r="Q2477" s="39">
        <f t="shared" si="443"/>
        <v>21.444308019267091</v>
      </c>
    </row>
    <row r="2478" spans="2:17" ht="14.4" x14ac:dyDescent="0.3">
      <c r="B2478" s="77">
        <v>45135</v>
      </c>
      <c r="C2478" s="78">
        <v>45689</v>
      </c>
      <c r="D2478" s="76">
        <v>16.759</v>
      </c>
      <c r="E2478" s="79">
        <v>1025</v>
      </c>
      <c r="F2478" s="10">
        <f t="shared" ref="F2478:F2484" si="444">E2478*10000*mmbtu_gj/1000000</f>
        <v>10.813750000000001</v>
      </c>
      <c r="H2478" s="77">
        <v>45134</v>
      </c>
      <c r="I2478" s="80" t="s">
        <v>121</v>
      </c>
      <c r="J2478" s="81">
        <v>0.76735006951307505</v>
      </c>
      <c r="L2478" s="40" t="str">
        <f t="shared" si="440"/>
        <v>4513545689</v>
      </c>
      <c r="M2478" s="63">
        <f t="shared" si="441"/>
        <v>45689</v>
      </c>
      <c r="N2478" s="64">
        <f>VLOOKUP(B2478,Assumptions!$B$6:$D$2000,3,FALSE)</f>
        <v>0.67457999999999996</v>
      </c>
      <c r="O2478" s="65">
        <f t="shared" si="442"/>
        <v>22.470221499924232</v>
      </c>
      <c r="P2478" s="64">
        <v>0.94428597863168495</v>
      </c>
      <c r="Q2478" s="39">
        <f t="shared" si="443"/>
        <v>21.18337651791731</v>
      </c>
    </row>
    <row r="2479" spans="2:17" ht="14.4" x14ac:dyDescent="0.3">
      <c r="B2479" s="77">
        <v>45135</v>
      </c>
      <c r="C2479" s="78">
        <v>45717</v>
      </c>
      <c r="D2479" s="76">
        <v>15.984</v>
      </c>
      <c r="E2479" s="79">
        <v>1315</v>
      </c>
      <c r="F2479" s="10">
        <f t="shared" si="444"/>
        <v>13.873250000000001</v>
      </c>
      <c r="H2479" s="77">
        <v>45134</v>
      </c>
      <c r="I2479" s="80" t="s">
        <v>122</v>
      </c>
      <c r="J2479" s="81">
        <v>0.68500559569069375</v>
      </c>
      <c r="L2479" s="40" t="str">
        <f t="shared" si="440"/>
        <v>4513545717</v>
      </c>
      <c r="M2479" s="63">
        <f t="shared" si="441"/>
        <v>45717</v>
      </c>
      <c r="N2479" s="64">
        <f>VLOOKUP(B2479,Assumptions!$B$6:$D$2000,3,FALSE)</f>
        <v>0.67457999999999996</v>
      </c>
      <c r="O2479" s="65">
        <f t="shared" si="442"/>
        <v>21.496955879177634</v>
      </c>
      <c r="P2479" s="64">
        <v>0.94428597863168495</v>
      </c>
      <c r="Q2479" s="39">
        <f t="shared" si="443"/>
        <v>20.264335438762032</v>
      </c>
    </row>
    <row r="2480" spans="2:17" ht="14.4" x14ac:dyDescent="0.3">
      <c r="B2480" s="77">
        <v>45135</v>
      </c>
      <c r="C2480" s="78">
        <v>45748</v>
      </c>
      <c r="D2480" s="76">
        <v>14.438000000000001</v>
      </c>
      <c r="E2480" s="79">
        <v>1320</v>
      </c>
      <c r="F2480" s="10">
        <f t="shared" si="444"/>
        <v>13.926</v>
      </c>
      <c r="H2480" s="77">
        <v>45134</v>
      </c>
      <c r="I2480" s="80" t="s">
        <v>123</v>
      </c>
      <c r="J2480" s="81">
        <v>0.62960364816272874</v>
      </c>
      <c r="L2480" s="40" t="str">
        <f t="shared" si="440"/>
        <v>4513545748</v>
      </c>
      <c r="M2480" s="63">
        <f t="shared" si="441"/>
        <v>45748</v>
      </c>
      <c r="N2480" s="64">
        <f>VLOOKUP(B2480,Assumptions!$B$6:$D$2000,3,FALSE)</f>
        <v>0.67457999999999996</v>
      </c>
      <c r="O2480" s="65">
        <f t="shared" si="442"/>
        <v>19.402483541926909</v>
      </c>
      <c r="P2480" s="64">
        <v>0.94428597863168495</v>
      </c>
      <c r="Q2480" s="39">
        <f t="shared" si="443"/>
        <v>18.286554578064241</v>
      </c>
    </row>
    <row r="2481" spans="2:17" ht="14.4" x14ac:dyDescent="0.3">
      <c r="B2481" s="77">
        <v>45135</v>
      </c>
      <c r="C2481" s="78">
        <v>45778</v>
      </c>
      <c r="D2481" s="76">
        <v>13.602</v>
      </c>
      <c r="E2481" s="79">
        <v>1167</v>
      </c>
      <c r="F2481" s="10">
        <f t="shared" si="444"/>
        <v>12.31185</v>
      </c>
      <c r="H2481" s="77">
        <v>45134</v>
      </c>
      <c r="I2481" s="80" t="s">
        <v>125</v>
      </c>
      <c r="J2481" s="81">
        <v>0.62032946156572222</v>
      </c>
      <c r="L2481" s="40" t="str">
        <f t="shared" si="440"/>
        <v>4513545778</v>
      </c>
      <c r="M2481" s="63">
        <f t="shared" si="441"/>
        <v>45778</v>
      </c>
      <c r="N2481" s="64">
        <f>VLOOKUP(B2481,Assumptions!$B$6:$D$2000,3,FALSE)</f>
        <v>0.67457999999999996</v>
      </c>
      <c r="O2481" s="65">
        <f t="shared" si="442"/>
        <v>18.240832791215119</v>
      </c>
      <c r="P2481" s="64">
        <v>0.94428597863168495</v>
      </c>
      <c r="Q2481" s="39">
        <f t="shared" si="443"/>
        <v>17.189624062100126</v>
      </c>
    </row>
    <row r="2482" spans="2:17" ht="14.4" x14ac:dyDescent="0.3">
      <c r="B2482" s="77">
        <v>45135</v>
      </c>
      <c r="C2482" s="78">
        <v>45809</v>
      </c>
      <c r="D2482" s="76">
        <v>13.163</v>
      </c>
      <c r="E2482" s="79">
        <v>1320</v>
      </c>
      <c r="F2482" s="10">
        <f t="shared" si="444"/>
        <v>13.926</v>
      </c>
      <c r="H2482" s="77">
        <v>45134</v>
      </c>
      <c r="I2482" s="80" t="s">
        <v>126</v>
      </c>
      <c r="J2482" s="81">
        <v>0.61766492789466287</v>
      </c>
      <c r="L2482" s="40" t="str">
        <f t="shared" si="440"/>
        <v>4513545809</v>
      </c>
      <c r="M2482" s="63">
        <f t="shared" si="441"/>
        <v>45809</v>
      </c>
      <c r="N2482" s="64">
        <f>VLOOKUP(B2482,Assumptions!$B$6:$D$2000,3,FALSE)</f>
        <v>0.67457999999999996</v>
      </c>
      <c r="O2482" s="65">
        <f t="shared" si="442"/>
        <v>17.627728163531124</v>
      </c>
      <c r="P2482" s="64">
        <v>0.94428597863168495</v>
      </c>
      <c r="Q2482" s="39">
        <f t="shared" si="443"/>
        <v>16.610677958743931</v>
      </c>
    </row>
    <row r="2483" spans="2:17" ht="14.4" x14ac:dyDescent="0.3">
      <c r="B2483" s="77">
        <v>45135</v>
      </c>
      <c r="C2483" s="78">
        <v>45839</v>
      </c>
      <c r="D2483" s="76">
        <v>13.239000000000001</v>
      </c>
      <c r="E2483" s="79">
        <v>1057</v>
      </c>
      <c r="F2483" s="10">
        <f t="shared" si="444"/>
        <v>11.151350000000001</v>
      </c>
      <c r="H2483" s="77">
        <v>45134</v>
      </c>
      <c r="I2483" s="80" t="s">
        <v>127</v>
      </c>
      <c r="J2483" s="81">
        <v>0.6286720449577623</v>
      </c>
      <c r="L2483" s="40" t="str">
        <f t="shared" si="440"/>
        <v>4513545839</v>
      </c>
      <c r="M2483" s="63">
        <f t="shared" si="441"/>
        <v>45839</v>
      </c>
      <c r="N2483" s="64">
        <f>VLOOKUP(B2483,Assumptions!$B$6:$D$2000,3,FALSE)</f>
        <v>0.67457999999999996</v>
      </c>
      <c r="O2483" s="65">
        <f t="shared" si="442"/>
        <v>17.71905110280624</v>
      </c>
      <c r="P2483" s="64">
        <v>0.94428597863168495</v>
      </c>
      <c r="Q2483" s="39">
        <f t="shared" si="443"/>
        <v>16.696912929828855</v>
      </c>
    </row>
    <row r="2484" spans="2:17" ht="14.4" x14ac:dyDescent="0.3">
      <c r="B2484" s="77">
        <v>45135</v>
      </c>
      <c r="C2484" s="78">
        <v>45870</v>
      </c>
      <c r="D2484" s="76">
        <v>13.451000000000001</v>
      </c>
      <c r="E2484" s="79">
        <v>1210</v>
      </c>
      <c r="F2484" s="10">
        <f t="shared" si="444"/>
        <v>12.765499999999999</v>
      </c>
      <c r="H2484" s="77">
        <v>45134</v>
      </c>
      <c r="I2484" s="80" t="s">
        <v>128</v>
      </c>
      <c r="J2484" s="81">
        <v>0.67127325537690674</v>
      </c>
      <c r="L2484" s="40" t="str">
        <f t="shared" si="440"/>
        <v>4513545870</v>
      </c>
      <c r="M2484" s="63">
        <f t="shared" si="441"/>
        <v>45870</v>
      </c>
      <c r="N2484" s="64">
        <f>VLOOKUP(B2484,Assumptions!$B$6:$D$2000,3,FALSE)</f>
        <v>0.67457999999999996</v>
      </c>
      <c r="O2484" s="65">
        <f t="shared" si="442"/>
        <v>17.957077093885758</v>
      </c>
      <c r="P2484" s="64">
        <v>0.94428597863168495</v>
      </c>
      <c r="Q2484" s="39">
        <f t="shared" si="443"/>
        <v>16.921677535755155</v>
      </c>
    </row>
    <row r="2485" spans="2:17" ht="14.4" x14ac:dyDescent="0.3">
      <c r="B2485" s="77">
        <v>45152</v>
      </c>
      <c r="C2485" s="78">
        <v>45170</v>
      </c>
      <c r="D2485" s="76">
        <v>11.172000000000001</v>
      </c>
      <c r="E2485" s="79">
        <v>10801</v>
      </c>
      <c r="F2485" s="10">
        <f t="shared" ref="F2485:F2532" si="445">E2485*10000*mmbtu_gj/1000000</f>
        <v>113.95055000000001</v>
      </c>
      <c r="H2485" s="77">
        <v>45148</v>
      </c>
      <c r="I2485" s="80" t="s">
        <v>80</v>
      </c>
      <c r="J2485" s="81">
        <v>0.76780487293708433</v>
      </c>
      <c r="L2485" s="40" t="str">
        <f t="shared" si="440"/>
        <v>4515245170</v>
      </c>
      <c r="M2485" s="63">
        <f t="shared" si="441"/>
        <v>45170</v>
      </c>
      <c r="N2485" s="64">
        <f>VLOOKUP(B2485,Assumptions!$B$6:$D$2000,3,FALSE)</f>
        <v>0.65258000000000005</v>
      </c>
      <c r="O2485" s="65">
        <f t="shared" ref="O2485:O2508" si="446">(D2485-J2485)/N2485/mmbtu_gj</f>
        <v>15.112011292055517</v>
      </c>
      <c r="P2485" s="64">
        <v>0.94428597863168495</v>
      </c>
      <c r="Q2485" s="39">
        <f t="shared" si="443"/>
        <v>14.235121790802344</v>
      </c>
    </row>
    <row r="2486" spans="2:17" ht="14.4" x14ac:dyDescent="0.3">
      <c r="B2486" s="77">
        <v>45152</v>
      </c>
      <c r="C2486" s="78">
        <v>45200</v>
      </c>
      <c r="D2486" s="76">
        <v>13.234999999999999</v>
      </c>
      <c r="E2486" s="79">
        <v>7233</v>
      </c>
      <c r="F2486" s="10">
        <f t="shared" si="445"/>
        <v>76.308149999999998</v>
      </c>
      <c r="H2486" s="77">
        <v>45148</v>
      </c>
      <c r="I2486" s="80" t="s">
        <v>81</v>
      </c>
      <c r="J2486" s="81">
        <v>1.3633484483990677</v>
      </c>
      <c r="L2486" s="40" t="str">
        <f t="shared" si="440"/>
        <v>4515245200</v>
      </c>
      <c r="M2486" s="63">
        <f t="shared" si="441"/>
        <v>45200</v>
      </c>
      <c r="N2486" s="64">
        <f>VLOOKUP(B2486,Assumptions!$B$6:$D$2000,3,FALSE)</f>
        <v>0.65258000000000005</v>
      </c>
      <c r="O2486" s="65">
        <f t="shared" si="446"/>
        <v>17.243480164696528</v>
      </c>
      <c r="P2486" s="64">
        <v>0.94428597863168495</v>
      </c>
      <c r="Q2486" s="39">
        <f t="shared" si="443"/>
        <v>16.247837961127139</v>
      </c>
    </row>
    <row r="2487" spans="2:17" ht="14.4" x14ac:dyDescent="0.3">
      <c r="B2487" s="77">
        <v>45152</v>
      </c>
      <c r="C2487" s="78">
        <v>45231</v>
      </c>
      <c r="D2487" s="76">
        <v>15.481999999999999</v>
      </c>
      <c r="E2487" s="79">
        <v>6290</v>
      </c>
      <c r="F2487" s="10">
        <f t="shared" si="445"/>
        <v>66.359499999999997</v>
      </c>
      <c r="H2487" s="77">
        <v>45148</v>
      </c>
      <c r="I2487" s="80" t="s">
        <v>82</v>
      </c>
      <c r="J2487" s="81">
        <v>1.6807702043722206</v>
      </c>
      <c r="L2487" s="40" t="str">
        <f t="shared" si="440"/>
        <v>4515245231</v>
      </c>
      <c r="M2487" s="63">
        <f t="shared" si="441"/>
        <v>45231</v>
      </c>
      <c r="N2487" s="64">
        <f>VLOOKUP(B2487,Assumptions!$B$6:$D$2000,3,FALSE)</f>
        <v>0.65258000000000005</v>
      </c>
      <c r="O2487" s="65">
        <f t="shared" si="446"/>
        <v>20.046177332187092</v>
      </c>
      <c r="P2487" s="64">
        <v>0.94428597863168495</v>
      </c>
      <c r="Q2487" s="39">
        <f t="shared" si="443"/>
        <v>18.894385598739216</v>
      </c>
    </row>
    <row r="2488" spans="2:17" ht="14.4" x14ac:dyDescent="0.3">
      <c r="B2488" s="77">
        <v>45152</v>
      </c>
      <c r="C2488" s="78">
        <v>45261</v>
      </c>
      <c r="D2488" s="76">
        <v>17.058</v>
      </c>
      <c r="E2488" s="79">
        <v>4908</v>
      </c>
      <c r="F2488" s="10">
        <f t="shared" si="445"/>
        <v>51.779400000000003</v>
      </c>
      <c r="H2488" s="77">
        <v>45148</v>
      </c>
      <c r="I2488" s="80" t="s">
        <v>83</v>
      </c>
      <c r="J2488" s="81">
        <v>1.510653754962477</v>
      </c>
      <c r="L2488" s="40" t="str">
        <f t="shared" si="440"/>
        <v>4515245261</v>
      </c>
      <c r="M2488" s="63">
        <f t="shared" si="441"/>
        <v>45261</v>
      </c>
      <c r="N2488" s="64">
        <f>VLOOKUP(B2488,Assumptions!$B$6:$D$2000,3,FALSE)</f>
        <v>0.65258000000000005</v>
      </c>
      <c r="O2488" s="65">
        <f t="shared" si="446"/>
        <v>22.582397691231151</v>
      </c>
      <c r="P2488" s="64">
        <v>0.94428597863168495</v>
      </c>
      <c r="Q2488" s="39">
        <f t="shared" si="443"/>
        <v>21.289302922504739</v>
      </c>
    </row>
    <row r="2489" spans="2:17" ht="14.4" x14ac:dyDescent="0.3">
      <c r="B2489" s="77">
        <v>45152</v>
      </c>
      <c r="C2489" s="78">
        <v>45292</v>
      </c>
      <c r="D2489" s="76">
        <v>17.797999999999998</v>
      </c>
      <c r="E2489" s="79">
        <v>6898</v>
      </c>
      <c r="F2489" s="10">
        <f t="shared" si="445"/>
        <v>72.773899999999998</v>
      </c>
      <c r="H2489" s="77">
        <v>45148</v>
      </c>
      <c r="I2489" s="80" t="s">
        <v>85</v>
      </c>
      <c r="J2489" s="81">
        <v>1.1805006854109159</v>
      </c>
      <c r="L2489" s="40" t="str">
        <f t="shared" si="440"/>
        <v>4515245292</v>
      </c>
      <c r="M2489" s="63">
        <f t="shared" si="441"/>
        <v>45292</v>
      </c>
      <c r="N2489" s="64">
        <f>VLOOKUP(B2489,Assumptions!$B$6:$D$2000,3,FALSE)</f>
        <v>0.65258000000000005</v>
      </c>
      <c r="O2489" s="65">
        <f t="shared" si="446"/>
        <v>24.136786577039793</v>
      </c>
      <c r="P2489" s="64">
        <v>0.94428597863168495</v>
      </c>
      <c r="Q2489" s="39">
        <f t="shared" si="443"/>
        <v>22.757090552714768</v>
      </c>
    </row>
    <row r="2490" spans="2:17" ht="14.4" x14ac:dyDescent="0.3">
      <c r="B2490" s="77">
        <v>45152</v>
      </c>
      <c r="C2490" s="78">
        <v>45323</v>
      </c>
      <c r="D2490" s="76">
        <v>18.326000000000001</v>
      </c>
      <c r="E2490" s="79">
        <v>4635</v>
      </c>
      <c r="F2490" s="10">
        <f t="shared" si="445"/>
        <v>48.899250000000002</v>
      </c>
      <c r="H2490" s="77">
        <v>45148</v>
      </c>
      <c r="I2490" s="80" t="s">
        <v>86</v>
      </c>
      <c r="J2490" s="81">
        <v>0.86534049101531352</v>
      </c>
      <c r="L2490" s="40" t="str">
        <f t="shared" si="440"/>
        <v>4515245323</v>
      </c>
      <c r="M2490" s="63">
        <f t="shared" si="441"/>
        <v>45323</v>
      </c>
      <c r="N2490" s="64">
        <f>VLOOKUP(B2490,Assumptions!$B$6:$D$2000,3,FALSE)</f>
        <v>0.65258000000000005</v>
      </c>
      <c r="O2490" s="65">
        <f t="shared" si="446"/>
        <v>25.361470103550612</v>
      </c>
      <c r="P2490" s="64">
        <v>0.94428597863168495</v>
      </c>
      <c r="Q2490" s="39">
        <f t="shared" si="443"/>
        <v>23.913542035060139</v>
      </c>
    </row>
    <row r="2491" spans="2:17" ht="14.4" x14ac:dyDescent="0.3">
      <c r="B2491" s="77">
        <v>45152</v>
      </c>
      <c r="C2491" s="78">
        <v>45352</v>
      </c>
      <c r="D2491" s="76">
        <v>16.631</v>
      </c>
      <c r="E2491" s="79">
        <v>2645</v>
      </c>
      <c r="F2491" s="10">
        <f t="shared" si="445"/>
        <v>27.90475</v>
      </c>
      <c r="H2491" s="77">
        <v>45148</v>
      </c>
      <c r="I2491" s="80" t="s">
        <v>87</v>
      </c>
      <c r="J2491" s="81">
        <v>0.75997373079878572</v>
      </c>
      <c r="L2491" s="40" t="str">
        <f t="shared" si="440"/>
        <v>4515245352</v>
      </c>
      <c r="M2491" s="63">
        <f t="shared" si="441"/>
        <v>45352</v>
      </c>
      <c r="N2491" s="64">
        <f>VLOOKUP(B2491,Assumptions!$B$6:$D$2000,3,FALSE)</f>
        <v>0.65258000000000005</v>
      </c>
      <c r="O2491" s="65">
        <f t="shared" si="446"/>
        <v>23.052540371220982</v>
      </c>
      <c r="P2491" s="64">
        <v>0.94428597863168495</v>
      </c>
      <c r="Q2491" s="39">
        <f t="shared" si="443"/>
        <v>21.73325206317546</v>
      </c>
    </row>
    <row r="2492" spans="2:17" ht="14.4" x14ac:dyDescent="0.3">
      <c r="B2492" s="77">
        <v>45152</v>
      </c>
      <c r="C2492" s="78">
        <v>45383</v>
      </c>
      <c r="D2492" s="76">
        <v>16.561</v>
      </c>
      <c r="E2492" s="79">
        <v>2723</v>
      </c>
      <c r="F2492" s="10">
        <f t="shared" si="445"/>
        <v>28.727650000000001</v>
      </c>
      <c r="H2492" s="77">
        <v>45148</v>
      </c>
      <c r="I2492" s="80" t="s">
        <v>89</v>
      </c>
      <c r="J2492" s="81">
        <v>0.69785653530367098</v>
      </c>
      <c r="L2492" s="40" t="str">
        <f t="shared" si="440"/>
        <v>4515245383</v>
      </c>
      <c r="M2492" s="63">
        <f t="shared" si="441"/>
        <v>45383</v>
      </c>
      <c r="N2492" s="64">
        <f>VLOOKUP(B2492,Assumptions!$B$6:$D$2000,3,FALSE)</f>
        <v>0.65258000000000005</v>
      </c>
      <c r="O2492" s="65">
        <f t="shared" si="446"/>
        <v>23.041090659903954</v>
      </c>
      <c r="P2492" s="64">
        <v>0.94428597863168495</v>
      </c>
      <c r="Q2492" s="39">
        <f t="shared" si="443"/>
        <v>21.722440261319409</v>
      </c>
    </row>
    <row r="2493" spans="2:17" ht="14.4" x14ac:dyDescent="0.3">
      <c r="B2493" s="77">
        <v>45152</v>
      </c>
      <c r="C2493" s="78">
        <v>45413</v>
      </c>
      <c r="D2493" s="76">
        <v>16.239000000000001</v>
      </c>
      <c r="E2493" s="79">
        <v>2381</v>
      </c>
      <c r="F2493" s="10">
        <f t="shared" si="445"/>
        <v>25.11955</v>
      </c>
      <c r="H2493" s="77">
        <v>45148</v>
      </c>
      <c r="I2493" s="80" t="s">
        <v>90</v>
      </c>
      <c r="J2493" s="81">
        <v>0.70587127222963231</v>
      </c>
      <c r="L2493" s="40" t="str">
        <f t="shared" si="440"/>
        <v>4515245413</v>
      </c>
      <c r="M2493" s="63">
        <f t="shared" si="441"/>
        <v>45413</v>
      </c>
      <c r="N2493" s="64">
        <f>VLOOKUP(B2493,Assumptions!$B$6:$D$2000,3,FALSE)</f>
        <v>0.65258000000000005</v>
      </c>
      <c r="O2493" s="65">
        <f t="shared" si="446"/>
        <v>22.561746859632713</v>
      </c>
      <c r="P2493" s="64">
        <v>0.94428597863168495</v>
      </c>
      <c r="Q2493" s="39">
        <f t="shared" si="443"/>
        <v>21.26980263177925</v>
      </c>
    </row>
    <row r="2494" spans="2:17" ht="14.4" x14ac:dyDescent="0.3">
      <c r="B2494" s="77">
        <v>45152</v>
      </c>
      <c r="C2494" s="78">
        <v>45444</v>
      </c>
      <c r="D2494" s="76">
        <v>16.181000000000001</v>
      </c>
      <c r="E2494" s="79">
        <v>2203</v>
      </c>
      <c r="F2494" s="10">
        <f t="shared" si="445"/>
        <v>23.24165</v>
      </c>
      <c r="H2494" s="77">
        <v>45148</v>
      </c>
      <c r="I2494" s="80" t="s">
        <v>91</v>
      </c>
      <c r="J2494" s="81">
        <v>0.71481029008757657</v>
      </c>
      <c r="L2494" s="40" t="str">
        <f t="shared" si="440"/>
        <v>4515245444</v>
      </c>
      <c r="M2494" s="63">
        <f t="shared" si="441"/>
        <v>45444</v>
      </c>
      <c r="N2494" s="64">
        <f>VLOOKUP(B2494,Assumptions!$B$6:$D$2000,3,FALSE)</f>
        <v>0.65258000000000005</v>
      </c>
      <c r="O2494" s="65">
        <f t="shared" si="446"/>
        <v>22.464518464606069</v>
      </c>
      <c r="P2494" s="64">
        <v>0.94428597863168495</v>
      </c>
      <c r="Q2494" s="39">
        <f t="shared" si="443"/>
        <v>21.177991221630727</v>
      </c>
    </row>
    <row r="2495" spans="2:17" ht="14.4" x14ac:dyDescent="0.3">
      <c r="B2495" s="77">
        <v>45152</v>
      </c>
      <c r="C2495" s="78">
        <v>45474</v>
      </c>
      <c r="D2495" s="76">
        <v>16.795000000000002</v>
      </c>
      <c r="E2495" s="79">
        <v>2391</v>
      </c>
      <c r="F2495" s="10">
        <f t="shared" si="445"/>
        <v>25.22505</v>
      </c>
      <c r="H2495" s="77">
        <v>45148</v>
      </c>
      <c r="I2495" s="80" t="s">
        <v>113</v>
      </c>
      <c r="J2495" s="81">
        <v>0.71637107232876951</v>
      </c>
      <c r="L2495" s="40" t="str">
        <f t="shared" si="440"/>
        <v>4515245474</v>
      </c>
      <c r="M2495" s="63">
        <f t="shared" si="441"/>
        <v>45474</v>
      </c>
      <c r="N2495" s="64">
        <f>VLOOKUP(B2495,Assumptions!$B$6:$D$2000,3,FALSE)</f>
        <v>0.65258000000000005</v>
      </c>
      <c r="O2495" s="65">
        <f t="shared" si="446"/>
        <v>23.354081593847521</v>
      </c>
      <c r="P2495" s="64">
        <v>0.94428597863168495</v>
      </c>
      <c r="Q2495" s="39">
        <f t="shared" si="443"/>
        <v>22.017993211681155</v>
      </c>
    </row>
    <row r="2496" spans="2:17" ht="14.4" x14ac:dyDescent="0.3">
      <c r="B2496" s="77">
        <v>45152</v>
      </c>
      <c r="C2496" s="78">
        <v>45505</v>
      </c>
      <c r="D2496" s="76">
        <v>16.800999999999998</v>
      </c>
      <c r="E2496" s="79">
        <v>2218</v>
      </c>
      <c r="F2496" s="10">
        <f t="shared" si="445"/>
        <v>23.399899999999999</v>
      </c>
      <c r="H2496" s="77">
        <v>45148</v>
      </c>
      <c r="I2496" s="80" t="s">
        <v>114</v>
      </c>
      <c r="J2496" s="81">
        <v>0.7362341425222203</v>
      </c>
      <c r="L2496" s="40" t="str">
        <f t="shared" si="440"/>
        <v>4515245505</v>
      </c>
      <c r="M2496" s="63">
        <f t="shared" si="441"/>
        <v>45505</v>
      </c>
      <c r="N2496" s="64">
        <f>VLOOKUP(B2496,Assumptions!$B$6:$D$2000,3,FALSE)</f>
        <v>0.65258000000000005</v>
      </c>
      <c r="O2496" s="65">
        <f t="shared" si="446"/>
        <v>23.333945593825653</v>
      </c>
      <c r="P2496" s="64">
        <v>0.94428597863168495</v>
      </c>
      <c r="Q2496" s="39">
        <f t="shared" si="443"/>
        <v>21.998979069194778</v>
      </c>
    </row>
    <row r="2497" spans="2:17" ht="14.4" x14ac:dyDescent="0.3">
      <c r="B2497" s="77">
        <v>45152</v>
      </c>
      <c r="C2497" s="78">
        <v>45536</v>
      </c>
      <c r="D2497" s="76">
        <v>16.834</v>
      </c>
      <c r="E2497" s="79">
        <v>2022</v>
      </c>
      <c r="F2497" s="10">
        <f t="shared" si="445"/>
        <v>21.332100000000001</v>
      </c>
      <c r="H2497" s="77">
        <v>45148</v>
      </c>
      <c r="I2497" s="80" t="s">
        <v>115</v>
      </c>
      <c r="J2497" s="81">
        <v>0.8779048719444672</v>
      </c>
      <c r="L2497" s="40" t="str">
        <f t="shared" si="440"/>
        <v>4515245536</v>
      </c>
      <c r="M2497" s="63">
        <f t="shared" si="441"/>
        <v>45536</v>
      </c>
      <c r="N2497" s="64">
        <f>VLOOKUP(B2497,Assumptions!$B$6:$D$2000,3,FALSE)</f>
        <v>0.65258000000000005</v>
      </c>
      <c r="O2497" s="65">
        <f t="shared" si="446"/>
        <v>23.176102217179135</v>
      </c>
      <c r="P2497" s="64">
        <v>0.94428597863168495</v>
      </c>
      <c r="Q2497" s="39">
        <f t="shared" si="443"/>
        <v>21.849929781807592</v>
      </c>
    </row>
    <row r="2498" spans="2:17" ht="14.4" x14ac:dyDescent="0.3">
      <c r="B2498" s="77">
        <v>45152</v>
      </c>
      <c r="C2498" s="78">
        <v>45566</v>
      </c>
      <c r="D2498" s="76">
        <v>17.114000000000001</v>
      </c>
      <c r="E2498" s="79">
        <v>2173</v>
      </c>
      <c r="F2498" s="10">
        <f t="shared" si="445"/>
        <v>22.925149999999999</v>
      </c>
      <c r="H2498" s="77">
        <v>45148</v>
      </c>
      <c r="I2498" s="80" t="s">
        <v>117</v>
      </c>
      <c r="J2498" s="81">
        <v>1.1288236726984748</v>
      </c>
      <c r="L2498" s="40" t="str">
        <f t="shared" si="440"/>
        <v>4515245566</v>
      </c>
      <c r="M2498" s="63">
        <f t="shared" si="441"/>
        <v>45566</v>
      </c>
      <c r="N2498" s="64">
        <f>VLOOKUP(B2498,Assumptions!$B$6:$D$2000,3,FALSE)</f>
        <v>0.65258000000000005</v>
      </c>
      <c r="O2498" s="65">
        <f t="shared" si="446"/>
        <v>23.218342429518948</v>
      </c>
      <c r="P2498" s="64">
        <v>0.94428597863168495</v>
      </c>
      <c r="Q2498" s="39">
        <f t="shared" si="443"/>
        <v>21.889816622054504</v>
      </c>
    </row>
    <row r="2499" spans="2:17" ht="14.4" x14ac:dyDescent="0.3">
      <c r="B2499" s="77">
        <v>45152</v>
      </c>
      <c r="C2499" s="78">
        <v>45597</v>
      </c>
      <c r="D2499" s="76">
        <v>17.393999999999998</v>
      </c>
      <c r="E2499" s="79">
        <v>2272</v>
      </c>
      <c r="F2499" s="10">
        <f t="shared" si="445"/>
        <v>23.9696</v>
      </c>
      <c r="H2499" s="77">
        <v>45148</v>
      </c>
      <c r="I2499" s="80" t="s">
        <v>118</v>
      </c>
      <c r="J2499" s="81">
        <v>1.4293303170910743</v>
      </c>
      <c r="L2499" s="40" t="str">
        <f t="shared" si="440"/>
        <v>4515245597</v>
      </c>
      <c r="M2499" s="63">
        <f t="shared" si="441"/>
        <v>45597</v>
      </c>
      <c r="N2499" s="64">
        <f>VLOOKUP(B2499,Assumptions!$B$6:$D$2000,3,FALSE)</f>
        <v>0.65258000000000005</v>
      </c>
      <c r="O2499" s="65">
        <f t="shared" si="446"/>
        <v>23.188556690416743</v>
      </c>
      <c r="P2499" s="64">
        <v>0.94428597863168495</v>
      </c>
      <c r="Q2499" s="39">
        <f t="shared" si="443"/>
        <v>21.861690366257108</v>
      </c>
    </row>
    <row r="2500" spans="2:17" ht="14.4" x14ac:dyDescent="0.3">
      <c r="B2500" s="77">
        <v>45152</v>
      </c>
      <c r="C2500" s="78">
        <v>45627</v>
      </c>
      <c r="D2500" s="76">
        <v>17.806000000000001</v>
      </c>
      <c r="E2500" s="79">
        <v>1836</v>
      </c>
      <c r="F2500" s="10">
        <f t="shared" si="445"/>
        <v>19.369800000000001</v>
      </c>
      <c r="H2500" s="77">
        <v>45148</v>
      </c>
      <c r="I2500" s="80" t="s">
        <v>119</v>
      </c>
      <c r="J2500" s="81">
        <v>1.2771405020939239</v>
      </c>
      <c r="L2500" s="40" t="str">
        <f t="shared" si="440"/>
        <v>4515245627</v>
      </c>
      <c r="M2500" s="63">
        <f t="shared" si="441"/>
        <v>45627</v>
      </c>
      <c r="N2500" s="64">
        <f>VLOOKUP(B2500,Assumptions!$B$6:$D$2000,3,FALSE)</f>
        <v>0.65258000000000005</v>
      </c>
      <c r="O2500" s="65">
        <f t="shared" si="446"/>
        <v>24.008037943024362</v>
      </c>
      <c r="P2500" s="64">
        <v>0.94428597863168495</v>
      </c>
      <c r="Q2500" s="39">
        <f t="shared" si="443"/>
        <v>22.635515022846015</v>
      </c>
    </row>
    <row r="2501" spans="2:17" ht="14.4" x14ac:dyDescent="0.3">
      <c r="B2501" s="77">
        <v>45152</v>
      </c>
      <c r="C2501" s="78">
        <v>45658</v>
      </c>
      <c r="D2501" s="76">
        <v>18.053999999999998</v>
      </c>
      <c r="E2501" s="79">
        <v>1446</v>
      </c>
      <c r="F2501" s="10">
        <f t="shared" si="445"/>
        <v>15.2553</v>
      </c>
      <c r="H2501" s="77">
        <v>45148</v>
      </c>
      <c r="I2501" s="80" t="s">
        <v>120</v>
      </c>
      <c r="J2501" s="81">
        <v>1.0665710337439007</v>
      </c>
      <c r="L2501" s="40" t="str">
        <f t="shared" si="440"/>
        <v>4515245658</v>
      </c>
      <c r="M2501" s="63">
        <f t="shared" si="441"/>
        <v>45658</v>
      </c>
      <c r="N2501" s="64">
        <f>VLOOKUP(B2501,Assumptions!$B$6:$D$2000,3,FALSE)</f>
        <v>0.65258000000000005</v>
      </c>
      <c r="O2501" s="65">
        <f t="shared" si="446"/>
        <v>24.674106475886813</v>
      </c>
      <c r="P2501" s="64">
        <v>0.94428597863168495</v>
      </c>
      <c r="Q2501" s="39">
        <f t="shared" si="443"/>
        <v>23.264474199235803</v>
      </c>
    </row>
    <row r="2502" spans="2:17" ht="14.4" x14ac:dyDescent="0.3">
      <c r="B2502" s="77">
        <v>45152</v>
      </c>
      <c r="C2502" s="78">
        <v>45689</v>
      </c>
      <c r="D2502" s="76">
        <v>17.684999999999999</v>
      </c>
      <c r="E2502" s="79">
        <v>1156</v>
      </c>
      <c r="F2502" s="10">
        <f t="shared" si="445"/>
        <v>12.1958</v>
      </c>
      <c r="H2502" s="77">
        <v>45148</v>
      </c>
      <c r="I2502" s="80" t="s">
        <v>121</v>
      </c>
      <c r="J2502" s="81">
        <v>0.86306699455147651</v>
      </c>
      <c r="L2502" s="40" t="str">
        <f t="shared" si="440"/>
        <v>4515245689</v>
      </c>
      <c r="M2502" s="63">
        <f t="shared" si="441"/>
        <v>45689</v>
      </c>
      <c r="N2502" s="64">
        <f>VLOOKUP(B2502,Assumptions!$B$6:$D$2000,3,FALSE)</f>
        <v>0.65258000000000005</v>
      </c>
      <c r="O2502" s="65">
        <f t="shared" si="446"/>
        <v>24.433724899227581</v>
      </c>
      <c r="P2502" s="64">
        <v>0.94428597863168495</v>
      </c>
      <c r="Q2502" s="39">
        <f t="shared" si="443"/>
        <v>23.037485246875114</v>
      </c>
    </row>
    <row r="2503" spans="2:17" ht="14.4" x14ac:dyDescent="0.3">
      <c r="B2503" s="77">
        <v>45152</v>
      </c>
      <c r="C2503" s="78">
        <v>45717</v>
      </c>
      <c r="D2503" s="76">
        <v>16.998999999999999</v>
      </c>
      <c r="E2503" s="79">
        <v>1446</v>
      </c>
      <c r="F2503" s="10">
        <f t="shared" si="445"/>
        <v>15.2553</v>
      </c>
      <c r="H2503" s="77">
        <v>45148</v>
      </c>
      <c r="I2503" s="80" t="s">
        <v>122</v>
      </c>
      <c r="J2503" s="81">
        <v>0.73785691333732795</v>
      </c>
      <c r="L2503" s="40" t="str">
        <f t="shared" si="440"/>
        <v>4515245717</v>
      </c>
      <c r="M2503" s="63">
        <f t="shared" si="441"/>
        <v>45717</v>
      </c>
      <c r="N2503" s="64">
        <f>VLOOKUP(B2503,Assumptions!$B$6:$D$2000,3,FALSE)</f>
        <v>0.65258000000000005</v>
      </c>
      <c r="O2503" s="65">
        <f t="shared" si="446"/>
        <v>23.619181969028322</v>
      </c>
      <c r="P2503" s="64">
        <v>0.94428597863168495</v>
      </c>
      <c r="Q2503" s="39">
        <f t="shared" si="443"/>
        <v>22.268323778894384</v>
      </c>
    </row>
    <row r="2504" spans="2:17" ht="14.4" x14ac:dyDescent="0.3">
      <c r="B2504" s="77">
        <v>45152</v>
      </c>
      <c r="C2504" s="78">
        <v>45748</v>
      </c>
      <c r="D2504" s="76">
        <v>14.843999999999999</v>
      </c>
      <c r="E2504" s="79">
        <v>1386</v>
      </c>
      <c r="F2504" s="10">
        <f t="shared" si="445"/>
        <v>14.622299999999999</v>
      </c>
      <c r="H2504" s="77">
        <v>45148</v>
      </c>
      <c r="I2504" s="80" t="s">
        <v>123</v>
      </c>
      <c r="J2504" s="81">
        <v>0.65356668178459199</v>
      </c>
      <c r="L2504" s="40" t="str">
        <f t="shared" si="440"/>
        <v>4515245748</v>
      </c>
      <c r="M2504" s="63">
        <f t="shared" si="441"/>
        <v>45748</v>
      </c>
      <c r="N2504" s="64">
        <f>VLOOKUP(B2504,Assumptions!$B$6:$D$2000,3,FALSE)</f>
        <v>0.65258000000000005</v>
      </c>
      <c r="O2504" s="65">
        <f t="shared" si="446"/>
        <v>20.611492376399688</v>
      </c>
      <c r="P2504" s="64">
        <v>0.94428597863168495</v>
      </c>
      <c r="Q2504" s="39">
        <f t="shared" si="443"/>
        <v>19.428204668498722</v>
      </c>
    </row>
    <row r="2505" spans="2:17" ht="14.4" x14ac:dyDescent="0.3">
      <c r="B2505" s="77">
        <v>45152</v>
      </c>
      <c r="C2505" s="78">
        <v>45778</v>
      </c>
      <c r="D2505" s="76">
        <v>14.054</v>
      </c>
      <c r="E2505" s="79">
        <v>1233</v>
      </c>
      <c r="F2505" s="10">
        <f t="shared" si="445"/>
        <v>13.008150000000001</v>
      </c>
      <c r="H2505" s="77">
        <v>45148</v>
      </c>
      <c r="I2505" s="80" t="s">
        <v>125</v>
      </c>
      <c r="J2505" s="81">
        <v>0.60552211064952233</v>
      </c>
      <c r="L2505" s="40" t="str">
        <f t="shared" si="440"/>
        <v>4515245778</v>
      </c>
      <c r="M2505" s="63">
        <f t="shared" si="441"/>
        <v>45778</v>
      </c>
      <c r="N2505" s="64">
        <f>VLOOKUP(B2505,Assumptions!$B$6:$D$2000,3,FALSE)</f>
        <v>0.65258000000000005</v>
      </c>
      <c r="O2505" s="65">
        <f t="shared" si="446"/>
        <v>19.533807972918687</v>
      </c>
      <c r="P2505" s="64">
        <v>0.94428597863168495</v>
      </c>
      <c r="Q2505" s="39">
        <f t="shared" si="443"/>
        <v>18.410562396901561</v>
      </c>
    </row>
    <row r="2506" spans="2:17" ht="14.4" x14ac:dyDescent="0.3">
      <c r="B2506" s="77">
        <v>45152</v>
      </c>
      <c r="C2506" s="78">
        <v>45809</v>
      </c>
      <c r="D2506" s="76">
        <v>13.621</v>
      </c>
      <c r="E2506" s="79">
        <v>1386</v>
      </c>
      <c r="F2506" s="10">
        <f t="shared" si="445"/>
        <v>14.622299999999999</v>
      </c>
      <c r="H2506" s="77">
        <v>45148</v>
      </c>
      <c r="I2506" s="80" t="s">
        <v>126</v>
      </c>
      <c r="J2506" s="81">
        <v>0.59812409541865907</v>
      </c>
      <c r="L2506" s="40" t="str">
        <f t="shared" si="440"/>
        <v>4515245809</v>
      </c>
      <c r="M2506" s="63">
        <f t="shared" si="441"/>
        <v>45809</v>
      </c>
      <c r="N2506" s="64">
        <f>VLOOKUP(B2506,Assumptions!$B$6:$D$2000,3,FALSE)</f>
        <v>0.65258000000000005</v>
      </c>
      <c r="O2506" s="65">
        <f t="shared" si="446"/>
        <v>18.915624449714418</v>
      </c>
      <c r="P2506" s="64">
        <v>0.94428597863168495</v>
      </c>
      <c r="Q2506" s="39">
        <f t="shared" si="443"/>
        <v>17.826820363718635</v>
      </c>
    </row>
    <row r="2507" spans="2:17" ht="14.4" x14ac:dyDescent="0.3">
      <c r="B2507" s="77">
        <v>45152</v>
      </c>
      <c r="C2507" s="78">
        <v>45839</v>
      </c>
      <c r="D2507" s="76">
        <v>13.593</v>
      </c>
      <c r="E2507" s="79">
        <v>1123</v>
      </c>
      <c r="F2507" s="10">
        <f t="shared" si="445"/>
        <v>11.84765</v>
      </c>
      <c r="H2507" s="77">
        <v>45148</v>
      </c>
      <c r="I2507" s="80" t="s">
        <v>127</v>
      </c>
      <c r="J2507" s="81">
        <v>0.59816193972948628</v>
      </c>
      <c r="L2507" s="40" t="str">
        <f t="shared" si="440"/>
        <v>4515245839</v>
      </c>
      <c r="M2507" s="63">
        <f t="shared" si="441"/>
        <v>45839</v>
      </c>
      <c r="N2507" s="64">
        <f>VLOOKUP(B2507,Assumptions!$B$6:$D$2000,3,FALSE)</f>
        <v>0.65258000000000005</v>
      </c>
      <c r="O2507" s="65">
        <f t="shared" si="446"/>
        <v>18.874899702181764</v>
      </c>
      <c r="P2507" s="64">
        <v>0.94428597863168495</v>
      </c>
      <c r="Q2507" s="39">
        <f t="shared" si="443"/>
        <v>17.788364555640236</v>
      </c>
    </row>
    <row r="2508" spans="2:17" ht="14.4" x14ac:dyDescent="0.3">
      <c r="B2508" s="77">
        <v>45152</v>
      </c>
      <c r="C2508" s="78">
        <v>45870</v>
      </c>
      <c r="D2508" s="76">
        <v>13.815</v>
      </c>
      <c r="E2508" s="79">
        <v>1276</v>
      </c>
      <c r="F2508" s="10">
        <f t="shared" si="445"/>
        <v>13.4618</v>
      </c>
      <c r="H2508" s="77">
        <v>45148</v>
      </c>
      <c r="I2508" s="80" t="s">
        <v>128</v>
      </c>
      <c r="J2508" s="81">
        <v>0.67547615614381484</v>
      </c>
      <c r="L2508" s="40" t="str">
        <f t="shared" si="440"/>
        <v>4515245870</v>
      </c>
      <c r="M2508" s="63">
        <f t="shared" si="441"/>
        <v>45870</v>
      </c>
      <c r="N2508" s="64">
        <f>VLOOKUP(B2508,Assumptions!$B$6:$D$2000,3,FALSE)</f>
        <v>0.65258000000000005</v>
      </c>
      <c r="O2508" s="65">
        <f t="shared" si="446"/>
        <v>19.085054660700294</v>
      </c>
      <c r="P2508" s="64">
        <v>0.94428597863168495</v>
      </c>
      <c r="Q2508" s="39">
        <f t="shared" si="443"/>
        <v>17.986810936309205</v>
      </c>
    </row>
    <row r="2509" spans="2:17" ht="14.4" x14ac:dyDescent="0.3">
      <c r="B2509" s="77">
        <v>45168</v>
      </c>
      <c r="C2509" s="78">
        <v>45200</v>
      </c>
      <c r="D2509" s="76">
        <v>13.509</v>
      </c>
      <c r="E2509" s="79">
        <v>9359</v>
      </c>
      <c r="F2509" s="10">
        <f t="shared" si="445"/>
        <v>98.737449999999995</v>
      </c>
      <c r="H2509" s="77">
        <v>45162</v>
      </c>
      <c r="I2509" s="80" t="s">
        <v>81</v>
      </c>
      <c r="J2509" s="81">
        <v>1.3545896505926949</v>
      </c>
      <c r="L2509" s="40" t="str">
        <f t="shared" ref="L2509" si="447">B2509&amp;M2509</f>
        <v>4516845200</v>
      </c>
      <c r="M2509" s="63">
        <f t="shared" ref="M2509" si="448">IF(C2509="",NA(),C2509)</f>
        <v>45200</v>
      </c>
      <c r="N2509" s="65">
        <f>VLOOKUP(B2509,Assumptions!$B$6:$D$2000,3,FALSE)</f>
        <v>0.64495999999999998</v>
      </c>
      <c r="O2509" s="65">
        <f t="shared" ref="O2509" si="449">(D2509-J2509)/N2509/mmbtu_gj</f>
        <v>17.862763743028417</v>
      </c>
      <c r="P2509" s="64">
        <v>0.94428597863168495</v>
      </c>
      <c r="Q2509" s="39">
        <f t="shared" ref="Q2509" si="450">(O2509-opex_2021)*P2509-transport_2021</f>
        <v>16.832618760942797</v>
      </c>
    </row>
    <row r="2510" spans="2:17" ht="14.4" x14ac:dyDescent="0.3">
      <c r="B2510" s="77">
        <v>45168</v>
      </c>
      <c r="C2510" s="78">
        <v>45231</v>
      </c>
      <c r="D2510" s="76">
        <v>15.603999999999999</v>
      </c>
      <c r="E2510" s="79">
        <v>7408</v>
      </c>
      <c r="F2510" s="10">
        <f t="shared" si="445"/>
        <v>78.154399999999995</v>
      </c>
      <c r="H2510" s="77">
        <v>45162</v>
      </c>
      <c r="I2510" s="80" t="s">
        <v>82</v>
      </c>
      <c r="J2510" s="81">
        <v>1.6240804226411871</v>
      </c>
      <c r="L2510" s="40" t="str">
        <f t="shared" ref="L2510:L2556" si="451">B2510&amp;M2510</f>
        <v>4516845231</v>
      </c>
      <c r="M2510" s="63">
        <f t="shared" ref="M2510:M2556" si="452">IF(C2510="",NA(),C2510)</f>
        <v>45231</v>
      </c>
      <c r="N2510" s="65">
        <f>VLOOKUP(B2510,Assumptions!$B$6:$D$2000,3,FALSE)</f>
        <v>0.64495999999999998</v>
      </c>
      <c r="O2510" s="65">
        <f t="shared" ref="O2510:O2532" si="453">(D2510-J2510)/N2510/mmbtu_gj</f>
        <v>20.545628572518567</v>
      </c>
      <c r="P2510" s="64">
        <v>0.94428597863168495</v>
      </c>
      <c r="Q2510" s="39">
        <f t="shared" ref="Q2510:Q2555" si="454">(O2510-opex_2021)*P2510-transport_2021</f>
        <v>19.36601040199443</v>
      </c>
    </row>
    <row r="2511" spans="2:17" ht="14.4" x14ac:dyDescent="0.3">
      <c r="B2511" s="77">
        <v>45168</v>
      </c>
      <c r="C2511" s="78">
        <v>45261</v>
      </c>
      <c r="D2511" s="76">
        <v>17.445</v>
      </c>
      <c r="E2511" s="79">
        <v>5376</v>
      </c>
      <c r="F2511" s="10">
        <f t="shared" si="445"/>
        <v>56.716799999999999</v>
      </c>
      <c r="H2511" s="77">
        <v>45162</v>
      </c>
      <c r="I2511" s="80" t="s">
        <v>83</v>
      </c>
      <c r="J2511" s="81">
        <v>1.5341741196548047</v>
      </c>
      <c r="L2511" s="40" t="str">
        <f t="shared" si="451"/>
        <v>4516845261</v>
      </c>
      <c r="M2511" s="63">
        <f t="shared" si="452"/>
        <v>45261</v>
      </c>
      <c r="N2511" s="65">
        <f>VLOOKUP(B2511,Assumptions!$B$6:$D$2000,3,FALSE)</f>
        <v>0.64495999999999998</v>
      </c>
      <c r="O2511" s="65">
        <f t="shared" si="453"/>
        <v>23.383390513133985</v>
      </c>
      <c r="P2511" s="64">
        <v>0.94428597863168495</v>
      </c>
      <c r="Q2511" s="39">
        <f t="shared" si="454"/>
        <v>22.045669213212211</v>
      </c>
    </row>
    <row r="2512" spans="2:17" ht="14.4" x14ac:dyDescent="0.3">
      <c r="B2512" s="77">
        <v>45168</v>
      </c>
      <c r="C2512" s="78">
        <v>45292</v>
      </c>
      <c r="D2512" s="76">
        <v>18.427</v>
      </c>
      <c r="E2512" s="79">
        <v>6862</v>
      </c>
      <c r="F2512" s="10">
        <f t="shared" si="445"/>
        <v>72.394099999999995</v>
      </c>
      <c r="H2512" s="77">
        <v>45162</v>
      </c>
      <c r="I2512" s="80" t="s">
        <v>85</v>
      </c>
      <c r="J2512" s="81">
        <v>1.2322731095077355</v>
      </c>
      <c r="L2512" s="40" t="str">
        <f t="shared" si="451"/>
        <v>4516845292</v>
      </c>
      <c r="M2512" s="63">
        <f t="shared" si="452"/>
        <v>45292</v>
      </c>
      <c r="N2512" s="65">
        <f>VLOOKUP(B2512,Assumptions!$B$6:$D$2000,3,FALSE)</f>
        <v>0.64495999999999998</v>
      </c>
      <c r="O2512" s="65">
        <f t="shared" si="453"/>
        <v>25.270279284732108</v>
      </c>
      <c r="P2512" s="64">
        <v>0.94428597863168495</v>
      </c>
      <c r="Q2512" s="39">
        <f t="shared" si="454"/>
        <v>23.827431823469883</v>
      </c>
    </row>
    <row r="2513" spans="2:17" ht="14.4" x14ac:dyDescent="0.3">
      <c r="B2513" s="77">
        <v>45168</v>
      </c>
      <c r="C2513" s="78">
        <v>45323</v>
      </c>
      <c r="D2513" s="76">
        <v>18.745000000000001</v>
      </c>
      <c r="E2513" s="79">
        <v>4709</v>
      </c>
      <c r="F2513" s="10">
        <f t="shared" si="445"/>
        <v>49.679949999999998</v>
      </c>
      <c r="H2513" s="77">
        <v>45162</v>
      </c>
      <c r="I2513" s="80" t="s">
        <v>86</v>
      </c>
      <c r="J2513" s="81">
        <v>0.89062819913517899</v>
      </c>
      <c r="L2513" s="40" t="str">
        <f t="shared" si="451"/>
        <v>4516845323</v>
      </c>
      <c r="M2513" s="63">
        <f t="shared" si="452"/>
        <v>45323</v>
      </c>
      <c r="N2513" s="65">
        <f>VLOOKUP(B2513,Assumptions!$B$6:$D$2000,3,FALSE)</f>
        <v>0.64495999999999998</v>
      </c>
      <c r="O2513" s="65">
        <f t="shared" si="453"/>
        <v>26.239728303610324</v>
      </c>
      <c r="P2513" s="64">
        <v>0.94428597863168495</v>
      </c>
      <c r="Q2513" s="39">
        <f t="shared" si="454"/>
        <v>24.742868938994825</v>
      </c>
    </row>
    <row r="2514" spans="2:17" ht="14.4" x14ac:dyDescent="0.3">
      <c r="B2514" s="77">
        <v>45168</v>
      </c>
      <c r="C2514" s="78">
        <v>45352</v>
      </c>
      <c r="D2514" s="76">
        <v>17.440999999999999</v>
      </c>
      <c r="E2514" s="79">
        <v>2744</v>
      </c>
      <c r="F2514" s="10">
        <f t="shared" si="445"/>
        <v>28.949200000000001</v>
      </c>
      <c r="H2514" s="77">
        <v>45162</v>
      </c>
      <c r="I2514" s="80" t="s">
        <v>87</v>
      </c>
      <c r="J2514" s="81">
        <v>0.78015066427598834</v>
      </c>
      <c r="L2514" s="40" t="str">
        <f t="shared" si="451"/>
        <v>4516845352</v>
      </c>
      <c r="M2514" s="63">
        <f t="shared" si="452"/>
        <v>45352</v>
      </c>
      <c r="N2514" s="65">
        <f>VLOOKUP(B2514,Assumptions!$B$6:$D$2000,3,FALSE)</f>
        <v>0.64495999999999998</v>
      </c>
      <c r="O2514" s="65">
        <f t="shared" si="453"/>
        <v>24.48566461776095</v>
      </c>
      <c r="P2514" s="64">
        <v>0.94428597863168495</v>
      </c>
      <c r="Q2514" s="39">
        <f t="shared" si="454"/>
        <v>23.08653119482025</v>
      </c>
    </row>
    <row r="2515" spans="2:17" ht="14.4" x14ac:dyDescent="0.3">
      <c r="B2515" s="77">
        <v>45168</v>
      </c>
      <c r="C2515" s="78">
        <v>45383</v>
      </c>
      <c r="D2515" s="76">
        <v>17.600000000000001</v>
      </c>
      <c r="E2515" s="79">
        <v>3066</v>
      </c>
      <c r="F2515" s="10">
        <f t="shared" si="445"/>
        <v>32.346299999999999</v>
      </c>
      <c r="H2515" s="77">
        <v>45162</v>
      </c>
      <c r="I2515" s="80" t="s">
        <v>89</v>
      </c>
      <c r="J2515" s="81">
        <v>0.69686632728630071</v>
      </c>
      <c r="L2515" s="40" t="str">
        <f t="shared" si="451"/>
        <v>4516845383</v>
      </c>
      <c r="M2515" s="63">
        <f t="shared" si="452"/>
        <v>45383</v>
      </c>
      <c r="N2515" s="65">
        <f>VLOOKUP(B2515,Assumptions!$B$6:$D$2000,3,FALSE)</f>
        <v>0.64495999999999998</v>
      </c>
      <c r="O2515" s="65">
        <f t="shared" si="453"/>
        <v>24.841738482791691</v>
      </c>
      <c r="P2515" s="64">
        <v>0.94428597863168495</v>
      </c>
      <c r="Q2515" s="39">
        <f t="shared" si="454"/>
        <v>23.42276675292597</v>
      </c>
    </row>
    <row r="2516" spans="2:17" ht="14.4" x14ac:dyDescent="0.3">
      <c r="B2516" s="77">
        <v>45168</v>
      </c>
      <c r="C2516" s="78">
        <v>45413</v>
      </c>
      <c r="D2516" s="76">
        <v>17.109000000000002</v>
      </c>
      <c r="E2516" s="79">
        <v>2953</v>
      </c>
      <c r="F2516" s="10">
        <f t="shared" si="445"/>
        <v>31.154150000000001</v>
      </c>
      <c r="H2516" s="77">
        <v>45162</v>
      </c>
      <c r="I2516" s="80" t="s">
        <v>90</v>
      </c>
      <c r="J2516" s="81">
        <v>0.70462608424446005</v>
      </c>
      <c r="L2516" s="40" t="str">
        <f t="shared" si="451"/>
        <v>4516845413</v>
      </c>
      <c r="M2516" s="63">
        <f t="shared" si="452"/>
        <v>45413</v>
      </c>
      <c r="N2516" s="65">
        <f>VLOOKUP(B2516,Assumptions!$B$6:$D$2000,3,FALSE)</f>
        <v>0.64495999999999998</v>
      </c>
      <c r="O2516" s="65">
        <f t="shared" si="453"/>
        <v>24.10873478726414</v>
      </c>
      <c r="P2516" s="64">
        <v>0.94428597863168495</v>
      </c>
      <c r="Q2516" s="39">
        <f t="shared" si="454"/>
        <v>22.730601640954095</v>
      </c>
    </row>
    <row r="2517" spans="2:17" ht="14.4" x14ac:dyDescent="0.3">
      <c r="B2517" s="77">
        <v>45168</v>
      </c>
      <c r="C2517" s="78">
        <v>45444</v>
      </c>
      <c r="D2517" s="76">
        <v>17.427</v>
      </c>
      <c r="E2517" s="79">
        <v>3195</v>
      </c>
      <c r="F2517" s="10">
        <f t="shared" si="445"/>
        <v>33.707250000000002</v>
      </c>
      <c r="H2517" s="77">
        <v>45162</v>
      </c>
      <c r="I2517" s="80" t="s">
        <v>91</v>
      </c>
      <c r="J2517" s="81">
        <v>0.71518276437200834</v>
      </c>
      <c r="L2517" s="40" t="str">
        <f t="shared" si="451"/>
        <v>4516845444</v>
      </c>
      <c r="M2517" s="63">
        <f t="shared" si="452"/>
        <v>45444</v>
      </c>
      <c r="N2517" s="65">
        <f>VLOOKUP(B2517,Assumptions!$B$6:$D$2000,3,FALSE)</f>
        <v>0.64495999999999998</v>
      </c>
      <c r="O2517" s="65">
        <f t="shared" si="453"/>
        <v>24.560569736832193</v>
      </c>
      <c r="P2517" s="64">
        <v>0.94428597863168495</v>
      </c>
      <c r="Q2517" s="39">
        <f t="shared" si="454"/>
        <v>23.157263048486961</v>
      </c>
    </row>
    <row r="2518" spans="2:17" ht="14.4" x14ac:dyDescent="0.3">
      <c r="B2518" s="77">
        <v>45168</v>
      </c>
      <c r="C2518" s="78">
        <v>45474</v>
      </c>
      <c r="D2518" s="76">
        <v>17.782</v>
      </c>
      <c r="E2518" s="79">
        <v>2678</v>
      </c>
      <c r="F2518" s="10">
        <f t="shared" si="445"/>
        <v>28.2529</v>
      </c>
      <c r="H2518" s="77">
        <v>45162</v>
      </c>
      <c r="I2518" s="80" t="s">
        <v>113</v>
      </c>
      <c r="J2518" s="81">
        <v>0.72043963265891087</v>
      </c>
      <c r="L2518" s="40" t="str">
        <f t="shared" si="451"/>
        <v>4516845474</v>
      </c>
      <c r="M2518" s="63">
        <f t="shared" si="452"/>
        <v>45474</v>
      </c>
      <c r="N2518" s="65">
        <f>VLOOKUP(B2518,Assumptions!$B$6:$D$2000,3,FALSE)</f>
        <v>0.64495999999999998</v>
      </c>
      <c r="O2518" s="65">
        <f t="shared" si="453"/>
        <v>25.074570725192977</v>
      </c>
      <c r="P2518" s="64">
        <v>0.94428597863168495</v>
      </c>
      <c r="Q2518" s="39">
        <f t="shared" si="454"/>
        <v>23.642626974798876</v>
      </c>
    </row>
    <row r="2519" spans="2:17" ht="14.4" x14ac:dyDescent="0.3">
      <c r="B2519" s="77">
        <v>45168</v>
      </c>
      <c r="C2519" s="78">
        <v>45505</v>
      </c>
      <c r="D2519" s="76">
        <v>17.431000000000001</v>
      </c>
      <c r="E2519" s="79">
        <v>2460</v>
      </c>
      <c r="F2519" s="10">
        <f t="shared" si="445"/>
        <v>25.952999999999999</v>
      </c>
      <c r="H2519" s="77">
        <v>45162</v>
      </c>
      <c r="I2519" s="80" t="s">
        <v>114</v>
      </c>
      <c r="J2519" s="81">
        <v>0.73934672013084735</v>
      </c>
      <c r="L2519" s="40" t="str">
        <f t="shared" si="451"/>
        <v>4516845505</v>
      </c>
      <c r="M2519" s="63">
        <f t="shared" si="452"/>
        <v>45505</v>
      </c>
      <c r="N2519" s="65">
        <f>VLOOKUP(B2519,Assumptions!$B$6:$D$2000,3,FALSE)</f>
        <v>0.64495999999999998</v>
      </c>
      <c r="O2519" s="65">
        <f t="shared" si="453"/>
        <v>24.530935721895176</v>
      </c>
      <c r="P2519" s="64">
        <v>0.94428597863168495</v>
      </c>
      <c r="Q2519" s="39">
        <f t="shared" si="454"/>
        <v>23.129280063691375</v>
      </c>
    </row>
    <row r="2520" spans="2:17" ht="14.4" x14ac:dyDescent="0.3">
      <c r="B2520" s="77">
        <v>45168</v>
      </c>
      <c r="C2520" s="78">
        <v>45536</v>
      </c>
      <c r="D2520" s="76">
        <v>17.611000000000001</v>
      </c>
      <c r="E2520" s="79">
        <v>2294</v>
      </c>
      <c r="F2520" s="10">
        <f t="shared" si="445"/>
        <v>24.201699999999999</v>
      </c>
      <c r="H2520" s="77">
        <v>45162</v>
      </c>
      <c r="I2520" s="80" t="s">
        <v>115</v>
      </c>
      <c r="J2520" s="81">
        <v>0.88302049450994502</v>
      </c>
      <c r="L2520" s="40" t="str">
        <f t="shared" si="451"/>
        <v>4516845536</v>
      </c>
      <c r="M2520" s="63">
        <f t="shared" si="452"/>
        <v>45536</v>
      </c>
      <c r="N2520" s="65">
        <f>VLOOKUP(B2520,Assumptions!$B$6:$D$2000,3,FALSE)</f>
        <v>0.64495999999999998</v>
      </c>
      <c r="O2520" s="65">
        <f t="shared" si="453"/>
        <v>24.584322662708288</v>
      </c>
      <c r="P2520" s="64">
        <v>0.94428597863168495</v>
      </c>
      <c r="Q2520" s="39">
        <f t="shared" si="454"/>
        <v>23.179692603343234</v>
      </c>
    </row>
    <row r="2521" spans="2:17" ht="14.4" x14ac:dyDescent="0.3">
      <c r="B2521" s="77">
        <v>45168</v>
      </c>
      <c r="C2521" s="78">
        <v>45566</v>
      </c>
      <c r="D2521" s="76">
        <v>18.552</v>
      </c>
      <c r="E2521" s="79">
        <v>2190</v>
      </c>
      <c r="F2521" s="10">
        <f t="shared" si="445"/>
        <v>23.104500000000002</v>
      </c>
      <c r="H2521" s="77">
        <v>45162</v>
      </c>
      <c r="I2521" s="80" t="s">
        <v>117</v>
      </c>
      <c r="J2521" s="81">
        <v>1.1203421825430082</v>
      </c>
      <c r="L2521" s="40" t="str">
        <f t="shared" si="451"/>
        <v>4516845566</v>
      </c>
      <c r="M2521" s="63">
        <f t="shared" si="452"/>
        <v>45566</v>
      </c>
      <c r="N2521" s="65">
        <f>VLOOKUP(B2521,Assumptions!$B$6:$D$2000,3,FALSE)</f>
        <v>0.64495999999999998</v>
      </c>
      <c r="O2521" s="65">
        <f t="shared" si="453"/>
        <v>25.618485495491974</v>
      </c>
      <c r="P2521" s="64">
        <v>0.94428597863168495</v>
      </c>
      <c r="Q2521" s="39">
        <f t="shared" si="454"/>
        <v>24.156238065962892</v>
      </c>
    </row>
    <row r="2522" spans="2:17" ht="14.4" x14ac:dyDescent="0.3">
      <c r="B2522" s="77">
        <v>45168</v>
      </c>
      <c r="C2522" s="78">
        <v>45597</v>
      </c>
      <c r="D2522" s="76">
        <v>18.719000000000001</v>
      </c>
      <c r="E2522" s="79">
        <v>2289</v>
      </c>
      <c r="F2522" s="10">
        <f t="shared" si="445"/>
        <v>24.148949999999999</v>
      </c>
      <c r="H2522" s="77">
        <v>45162</v>
      </c>
      <c r="I2522" s="80" t="s">
        <v>118</v>
      </c>
      <c r="J2522" s="81">
        <v>1.4202856200289151</v>
      </c>
      <c r="L2522" s="40" t="str">
        <f t="shared" si="451"/>
        <v>4516845597</v>
      </c>
      <c r="M2522" s="63">
        <f t="shared" si="452"/>
        <v>45597</v>
      </c>
      <c r="N2522" s="65">
        <f>VLOOKUP(B2522,Assumptions!$B$6:$D$2000,3,FALSE)</f>
        <v>0.64495999999999998</v>
      </c>
      <c r="O2522" s="65">
        <f t="shared" si="453"/>
        <v>25.423104794435378</v>
      </c>
      <c r="P2522" s="64">
        <v>0.94428597863168495</v>
      </c>
      <c r="Q2522" s="39">
        <f t="shared" si="454"/>
        <v>23.971742809459922</v>
      </c>
    </row>
    <row r="2523" spans="2:17" ht="14.4" x14ac:dyDescent="0.3">
      <c r="B2523" s="77">
        <v>45168</v>
      </c>
      <c r="C2523" s="78">
        <v>45627</v>
      </c>
      <c r="D2523" s="76">
        <v>19.338000000000001</v>
      </c>
      <c r="E2523" s="79">
        <v>1853</v>
      </c>
      <c r="F2523" s="10">
        <f t="shared" si="445"/>
        <v>19.549150000000001</v>
      </c>
      <c r="H2523" s="77">
        <v>45162</v>
      </c>
      <c r="I2523" s="80" t="s">
        <v>119</v>
      </c>
      <c r="J2523" s="81">
        <v>1.2678706496335377</v>
      </c>
      <c r="L2523" s="40" t="str">
        <f t="shared" si="451"/>
        <v>4516845627</v>
      </c>
      <c r="M2523" s="63">
        <f t="shared" si="452"/>
        <v>45627</v>
      </c>
      <c r="N2523" s="65">
        <f>VLOOKUP(B2523,Assumptions!$B$6:$D$2000,3,FALSE)</f>
        <v>0.64495999999999998</v>
      </c>
      <c r="O2523" s="65">
        <f t="shared" si="453"/>
        <v>26.556816999954243</v>
      </c>
      <c r="P2523" s="64">
        <v>0.94428597863168495</v>
      </c>
      <c r="Q2523" s="39">
        <f t="shared" si="454"/>
        <v>25.042291348934988</v>
      </c>
    </row>
    <row r="2524" spans="2:17" ht="14.4" x14ac:dyDescent="0.3">
      <c r="B2524" s="77">
        <v>45168</v>
      </c>
      <c r="C2524" s="78">
        <v>45658</v>
      </c>
      <c r="D2524" s="76">
        <v>19.035</v>
      </c>
      <c r="E2524" s="79">
        <v>1515</v>
      </c>
      <c r="F2524" s="10">
        <f t="shared" si="445"/>
        <v>15.983249999999998</v>
      </c>
      <c r="H2524" s="77">
        <v>45162</v>
      </c>
      <c r="I2524" s="80" t="s">
        <v>120</v>
      </c>
      <c r="J2524" s="81">
        <v>1.0539963548205415</v>
      </c>
      <c r="L2524" s="40" t="str">
        <f t="shared" si="451"/>
        <v>4516845658</v>
      </c>
      <c r="M2524" s="63">
        <f t="shared" si="452"/>
        <v>45658</v>
      </c>
      <c r="N2524" s="65">
        <f>VLOOKUP(B2524,Assumptions!$B$6:$D$2000,3,FALSE)</f>
        <v>0.64495999999999998</v>
      </c>
      <c r="O2524" s="65">
        <f t="shared" si="453"/>
        <v>26.425833153809545</v>
      </c>
      <c r="P2524" s="64">
        <v>0.94428597863168495</v>
      </c>
      <c r="Q2524" s="39">
        <f t="shared" si="454"/>
        <v>24.9186051395933</v>
      </c>
    </row>
    <row r="2525" spans="2:17" ht="14.4" x14ac:dyDescent="0.3">
      <c r="B2525" s="77">
        <v>45168</v>
      </c>
      <c r="C2525" s="78">
        <v>45689</v>
      </c>
      <c r="D2525" s="76">
        <v>18.638999999999999</v>
      </c>
      <c r="E2525" s="79">
        <v>1225</v>
      </c>
      <c r="F2525" s="10">
        <f t="shared" si="445"/>
        <v>12.92375</v>
      </c>
      <c r="H2525" s="77">
        <v>45162</v>
      </c>
      <c r="I2525" s="80" t="s">
        <v>121</v>
      </c>
      <c r="J2525" s="81">
        <v>0.85064241922693551</v>
      </c>
      <c r="L2525" s="40" t="str">
        <f t="shared" si="451"/>
        <v>4516845689</v>
      </c>
      <c r="M2525" s="63">
        <f t="shared" si="452"/>
        <v>45689</v>
      </c>
      <c r="N2525" s="65">
        <f>VLOOKUP(B2525,Assumptions!$B$6:$D$2000,3,FALSE)</f>
        <v>0.64495999999999998</v>
      </c>
      <c r="O2525" s="65">
        <f t="shared" si="453"/>
        <v>26.142710317276098</v>
      </c>
      <c r="P2525" s="64">
        <v>0.94428597863168495</v>
      </c>
      <c r="Q2525" s="39">
        <f t="shared" si="454"/>
        <v>24.651256214824336</v>
      </c>
    </row>
    <row r="2526" spans="2:17" ht="14.4" x14ac:dyDescent="0.3">
      <c r="B2526" s="77">
        <v>45168</v>
      </c>
      <c r="C2526" s="78">
        <v>45717</v>
      </c>
      <c r="D2526" s="76">
        <v>18.033000000000001</v>
      </c>
      <c r="E2526" s="79">
        <v>1515</v>
      </c>
      <c r="F2526" s="10">
        <f t="shared" si="445"/>
        <v>15.983249999999998</v>
      </c>
      <c r="H2526" s="77">
        <v>45162</v>
      </c>
      <c r="I2526" s="80" t="s">
        <v>122</v>
      </c>
      <c r="J2526" s="81">
        <v>0.72764795815096217</v>
      </c>
      <c r="L2526" s="40" t="str">
        <f t="shared" si="451"/>
        <v>4516845717</v>
      </c>
      <c r="M2526" s="63">
        <f t="shared" si="452"/>
        <v>45717</v>
      </c>
      <c r="N2526" s="65">
        <f>VLOOKUP(B2526,Assumptions!$B$6:$D$2000,3,FALSE)</f>
        <v>0.64495999999999998</v>
      </c>
      <c r="O2526" s="65">
        <f t="shared" si="453"/>
        <v>25.432859853095035</v>
      </c>
      <c r="P2526" s="64">
        <v>0.94428597863168495</v>
      </c>
      <c r="Q2526" s="39">
        <f t="shared" si="454"/>
        <v>23.980954374572963</v>
      </c>
    </row>
    <row r="2527" spans="2:17" ht="14.4" x14ac:dyDescent="0.3">
      <c r="B2527" s="77">
        <v>45168</v>
      </c>
      <c r="C2527" s="78">
        <v>45748</v>
      </c>
      <c r="D2527" s="76">
        <v>15.856999999999999</v>
      </c>
      <c r="E2527" s="79">
        <v>1448</v>
      </c>
      <c r="F2527" s="10">
        <f t="shared" si="445"/>
        <v>15.276400000000001</v>
      </c>
      <c r="H2527" s="77">
        <v>45162</v>
      </c>
      <c r="I2527" s="80" t="s">
        <v>123</v>
      </c>
      <c r="J2527" s="81">
        <v>0.64392093350491675</v>
      </c>
      <c r="L2527" s="40" t="str">
        <f t="shared" si="451"/>
        <v>4516845748</v>
      </c>
      <c r="M2527" s="63">
        <f t="shared" si="452"/>
        <v>45748</v>
      </c>
      <c r="N2527" s="65">
        <f>VLOOKUP(B2527,Assumptions!$B$6:$D$2000,3,FALSE)</f>
        <v>0.64495999999999998</v>
      </c>
      <c r="O2527" s="65">
        <f t="shared" si="453"/>
        <v>22.357944923429738</v>
      </c>
      <c r="P2527" s="64">
        <v>0.94428597863168495</v>
      </c>
      <c r="Q2527" s="39">
        <f t="shared" si="454"/>
        <v>21.077355321004791</v>
      </c>
    </row>
    <row r="2528" spans="2:17" ht="14.4" x14ac:dyDescent="0.3">
      <c r="B2528" s="77">
        <v>45168</v>
      </c>
      <c r="C2528" s="78">
        <v>45778</v>
      </c>
      <c r="D2528" s="76">
        <v>14.87</v>
      </c>
      <c r="E2528" s="79">
        <v>1295</v>
      </c>
      <c r="F2528" s="10">
        <f t="shared" si="445"/>
        <v>13.66225</v>
      </c>
      <c r="H2528" s="77">
        <v>45162</v>
      </c>
      <c r="I2528" s="80" t="s">
        <v>125</v>
      </c>
      <c r="J2528" s="81">
        <v>0.59561336266079468</v>
      </c>
      <c r="L2528" s="40" t="str">
        <f t="shared" si="451"/>
        <v>4516845778</v>
      </c>
      <c r="M2528" s="63">
        <f t="shared" si="452"/>
        <v>45778</v>
      </c>
      <c r="N2528" s="65">
        <f>VLOOKUP(B2528,Assumptions!$B$6:$D$2000,3,FALSE)</f>
        <v>0.64495999999999998</v>
      </c>
      <c r="O2528" s="65">
        <f t="shared" si="453"/>
        <v>20.978392924825503</v>
      </c>
      <c r="P2528" s="64">
        <v>0.94428597863168495</v>
      </c>
      <c r="Q2528" s="39">
        <f t="shared" si="454"/>
        <v>19.774663711929495</v>
      </c>
    </row>
    <row r="2529" spans="2:17" ht="14.4" x14ac:dyDescent="0.3">
      <c r="B2529" s="77">
        <v>45168</v>
      </c>
      <c r="C2529" s="78">
        <v>45809</v>
      </c>
      <c r="D2529" s="76">
        <v>14.432</v>
      </c>
      <c r="E2529" s="79">
        <v>1448</v>
      </c>
      <c r="F2529" s="10">
        <f t="shared" si="445"/>
        <v>15.276400000000001</v>
      </c>
      <c r="H2529" s="77">
        <v>45162</v>
      </c>
      <c r="I2529" s="80" t="s">
        <v>126</v>
      </c>
      <c r="J2529" s="81">
        <v>0.5883654510287496</v>
      </c>
      <c r="L2529" s="40" t="str">
        <f t="shared" si="451"/>
        <v>4516845809</v>
      </c>
      <c r="M2529" s="63">
        <f t="shared" si="452"/>
        <v>45809</v>
      </c>
      <c r="N2529" s="65">
        <f>VLOOKUP(B2529,Assumptions!$B$6:$D$2000,3,FALSE)</f>
        <v>0.64495999999999998</v>
      </c>
      <c r="O2529" s="65">
        <f t="shared" si="453"/>
        <v>20.345336892888248</v>
      </c>
      <c r="P2529" s="64">
        <v>0.94428597863168495</v>
      </c>
      <c r="Q2529" s="39">
        <f t="shared" si="454"/>
        <v>19.176877777282932</v>
      </c>
    </row>
    <row r="2530" spans="2:17" ht="14.4" x14ac:dyDescent="0.3">
      <c r="B2530" s="77">
        <v>45168</v>
      </c>
      <c r="C2530" s="78">
        <v>45839</v>
      </c>
      <c r="D2530" s="76">
        <v>14.528</v>
      </c>
      <c r="E2530" s="79">
        <v>1150</v>
      </c>
      <c r="F2530" s="10">
        <f t="shared" si="445"/>
        <v>12.1325</v>
      </c>
      <c r="H2530" s="77">
        <v>45162</v>
      </c>
      <c r="I2530" s="80" t="s">
        <v>127</v>
      </c>
      <c r="J2530" s="81">
        <v>0.58896650224626557</v>
      </c>
      <c r="L2530" s="40" t="str">
        <f t="shared" si="451"/>
        <v>4516845839</v>
      </c>
      <c r="M2530" s="63">
        <f t="shared" si="452"/>
        <v>45839</v>
      </c>
      <c r="N2530" s="65">
        <f>VLOOKUP(B2530,Assumptions!$B$6:$D$2000,3,FALSE)</f>
        <v>0.64495999999999998</v>
      </c>
      <c r="O2530" s="65">
        <f t="shared" si="453"/>
        <v>20.485540229327182</v>
      </c>
      <c r="P2530" s="64">
        <v>0.94428597863168495</v>
      </c>
      <c r="Q2530" s="39">
        <f t="shared" si="454"/>
        <v>19.3092698220396</v>
      </c>
    </row>
    <row r="2531" spans="2:17" ht="14.4" x14ac:dyDescent="0.3">
      <c r="B2531" s="77">
        <v>45168</v>
      </c>
      <c r="C2531" s="78">
        <v>45870</v>
      </c>
      <c r="D2531" s="76">
        <v>14.728</v>
      </c>
      <c r="E2531" s="79">
        <v>1303</v>
      </c>
      <c r="F2531" s="10">
        <f t="shared" si="445"/>
        <v>13.746650000000001</v>
      </c>
      <c r="H2531" s="77">
        <v>45162</v>
      </c>
      <c r="I2531" s="80" t="s">
        <v>128</v>
      </c>
      <c r="J2531" s="81">
        <v>0.66594266715213069</v>
      </c>
      <c r="L2531" s="40" t="str">
        <f t="shared" si="451"/>
        <v>4516845870</v>
      </c>
      <c r="M2531" s="63">
        <f t="shared" si="452"/>
        <v>45870</v>
      </c>
      <c r="N2531" s="65">
        <f>VLOOKUP(B2531,Assumptions!$B$6:$D$2000,3,FALSE)</f>
        <v>0.64495999999999998</v>
      </c>
      <c r="O2531" s="65">
        <f t="shared" si="453"/>
        <v>20.666342558512568</v>
      </c>
      <c r="P2531" s="64">
        <v>0.94428597863168495</v>
      </c>
      <c r="Q2531" s="39">
        <f t="shared" si="454"/>
        <v>19.479998926393307</v>
      </c>
    </row>
    <row r="2532" spans="2:17" ht="14.4" x14ac:dyDescent="0.3">
      <c r="B2532" s="77">
        <v>45168</v>
      </c>
      <c r="C2532" s="78">
        <v>45901</v>
      </c>
      <c r="D2532" s="76">
        <v>14.893000000000001</v>
      </c>
      <c r="E2532" s="79">
        <v>1150</v>
      </c>
      <c r="F2532" s="10">
        <f t="shared" si="445"/>
        <v>12.1325</v>
      </c>
      <c r="H2532" s="77">
        <v>45162</v>
      </c>
      <c r="I2532" s="80" t="s">
        <v>129</v>
      </c>
      <c r="J2532" s="81">
        <v>0.81572675639656322</v>
      </c>
      <c r="L2532" s="40" t="str">
        <f t="shared" si="451"/>
        <v>4516845901</v>
      </c>
      <c r="M2532" s="63">
        <f t="shared" si="452"/>
        <v>45901</v>
      </c>
      <c r="N2532" s="65">
        <f>VLOOKUP(B2532,Assumptions!$B$6:$D$2000,3,FALSE)</f>
        <v>0.64495999999999998</v>
      </c>
      <c r="O2532" s="65">
        <f t="shared" si="453"/>
        <v>20.6887046650359</v>
      </c>
      <c r="P2532" s="64">
        <v>0.94428597863168495</v>
      </c>
      <c r="Q2532" s="39">
        <f t="shared" si="454"/>
        <v>19.501115150035957</v>
      </c>
    </row>
    <row r="2533" spans="2:17" ht="14.4" x14ac:dyDescent="0.3">
      <c r="B2533" s="77">
        <v>45184</v>
      </c>
      <c r="C2533" s="78">
        <v>45200</v>
      </c>
      <c r="D2533" s="76">
        <v>13.329000000000001</v>
      </c>
      <c r="E2533" s="79">
        <v>9828</v>
      </c>
      <c r="F2533" s="10">
        <f t="shared" ref="F2533:F2596" si="455">E2533*10000*mmbtu_gj/1000000</f>
        <v>103.6854</v>
      </c>
      <c r="H2533" s="77">
        <v>45183</v>
      </c>
      <c r="I2533" s="80" t="s">
        <v>81</v>
      </c>
      <c r="J2533" s="81">
        <v>1.2680965243558393</v>
      </c>
      <c r="L2533" s="40" t="str">
        <f t="shared" si="451"/>
        <v>4518445200</v>
      </c>
      <c r="M2533" s="63">
        <f t="shared" si="452"/>
        <v>45200</v>
      </c>
      <c r="N2533" s="64">
        <f>VLOOKUP(B2533,[3]Assumptions!$B$6:$D$2002,3,FALSE)</f>
        <v>0.64358000000000004</v>
      </c>
      <c r="O2533" s="65">
        <f t="shared" ref="O2533:O2556" si="456">(D2533-J2533)/N2533/mmbtu_gj</f>
        <v>17.763348761414658</v>
      </c>
      <c r="P2533" s="64">
        <v>0.94428597863168495</v>
      </c>
      <c r="Q2533" s="39">
        <f t="shared" si="454"/>
        <v>16.738742587738997</v>
      </c>
    </row>
    <row r="2534" spans="2:17" ht="14.4" x14ac:dyDescent="0.3">
      <c r="B2534" s="77">
        <v>45184</v>
      </c>
      <c r="C2534" s="78">
        <v>45231</v>
      </c>
      <c r="D2534" s="76">
        <v>14.347</v>
      </c>
      <c r="E2534" s="79">
        <v>6919</v>
      </c>
      <c r="F2534" s="10">
        <f t="shared" si="455"/>
        <v>72.995450000000005</v>
      </c>
      <c r="H2534" s="77">
        <v>45183</v>
      </c>
      <c r="I2534" s="80" t="s">
        <v>82</v>
      </c>
      <c r="J2534" s="81">
        <v>1.5274718348084055</v>
      </c>
      <c r="L2534" s="40" t="str">
        <f t="shared" si="451"/>
        <v>4518445231</v>
      </c>
      <c r="M2534" s="63">
        <f t="shared" si="452"/>
        <v>45231</v>
      </c>
      <c r="N2534" s="64">
        <f>VLOOKUP(B2534,[3]Assumptions!$B$6:$D$2002,3,FALSE)</f>
        <v>0.64358000000000004</v>
      </c>
      <c r="O2534" s="65">
        <f t="shared" si="456"/>
        <v>18.880654356858965</v>
      </c>
      <c r="P2534" s="64">
        <v>0.94428597863168495</v>
      </c>
      <c r="Q2534" s="39">
        <f t="shared" si="454"/>
        <v>17.793798595363782</v>
      </c>
    </row>
    <row r="2535" spans="2:17" ht="14.4" x14ac:dyDescent="0.3">
      <c r="B2535" s="77">
        <v>45184</v>
      </c>
      <c r="C2535" s="78">
        <v>45261</v>
      </c>
      <c r="D2535" s="76">
        <v>16.253</v>
      </c>
      <c r="E2535" s="79">
        <v>7826</v>
      </c>
      <c r="F2535" s="10">
        <f t="shared" si="455"/>
        <v>82.564300000000003</v>
      </c>
      <c r="H2535" s="77">
        <v>45183</v>
      </c>
      <c r="I2535" s="80" t="s">
        <v>83</v>
      </c>
      <c r="J2535" s="81">
        <v>1.4339707922095692</v>
      </c>
      <c r="L2535" s="40" t="str">
        <f t="shared" si="451"/>
        <v>4518445261</v>
      </c>
      <c r="M2535" s="63">
        <f t="shared" si="452"/>
        <v>45261</v>
      </c>
      <c r="N2535" s="64">
        <f>VLOOKUP(B2535,[3]Assumptions!$B$6:$D$2002,3,FALSE)</f>
        <v>0.64358000000000004</v>
      </c>
      <c r="O2535" s="65">
        <f t="shared" si="456"/>
        <v>21.825527801889034</v>
      </c>
      <c r="P2535" s="64">
        <v>0.94428597863168495</v>
      </c>
      <c r="Q2535" s="39">
        <f t="shared" si="454"/>
        <v>20.574601298350462</v>
      </c>
    </row>
    <row r="2536" spans="2:17" ht="14.4" x14ac:dyDescent="0.3">
      <c r="B2536" s="77">
        <v>45184</v>
      </c>
      <c r="C2536" s="78">
        <v>45292</v>
      </c>
      <c r="D2536" s="76">
        <v>17.878</v>
      </c>
      <c r="E2536" s="79">
        <v>7320</v>
      </c>
      <c r="F2536" s="10">
        <f t="shared" si="455"/>
        <v>77.225999999999999</v>
      </c>
      <c r="H2536" s="77">
        <v>45183</v>
      </c>
      <c r="I2536" s="80" t="s">
        <v>85</v>
      </c>
      <c r="J2536" s="81">
        <v>1.227229355213483</v>
      </c>
      <c r="L2536" s="40" t="str">
        <f t="shared" si="451"/>
        <v>4518445292</v>
      </c>
      <c r="M2536" s="63">
        <f t="shared" si="452"/>
        <v>45292</v>
      </c>
      <c r="N2536" s="64">
        <f>VLOOKUP(B2536,[3]Assumptions!$B$6:$D$2002,3,FALSE)</f>
        <v>0.64358000000000004</v>
      </c>
      <c r="O2536" s="65">
        <f t="shared" si="456"/>
        <v>24.523324202615019</v>
      </c>
      <c r="P2536" s="64">
        <v>0.94428597863168495</v>
      </c>
      <c r="Q2536" s="39">
        <f t="shared" si="454"/>
        <v>23.122092612759037</v>
      </c>
    </row>
    <row r="2537" spans="2:17" ht="14.4" x14ac:dyDescent="0.3">
      <c r="B2537" s="77">
        <v>45184</v>
      </c>
      <c r="C2537" s="78">
        <v>45323</v>
      </c>
      <c r="D2537" s="76">
        <v>18.257000000000001</v>
      </c>
      <c r="E2537" s="79">
        <v>5007</v>
      </c>
      <c r="F2537" s="10">
        <f t="shared" si="455"/>
        <v>52.82385</v>
      </c>
      <c r="H2537" s="77">
        <v>45183</v>
      </c>
      <c r="I2537" s="80" t="s">
        <v>86</v>
      </c>
      <c r="J2537" s="81">
        <v>0.88806306468815788</v>
      </c>
      <c r="L2537" s="40" t="str">
        <f t="shared" si="451"/>
        <v>4518445323</v>
      </c>
      <c r="M2537" s="63">
        <f t="shared" si="452"/>
        <v>45323</v>
      </c>
      <c r="N2537" s="64">
        <f>VLOOKUP(B2537,[3]Assumptions!$B$6:$D$2002,3,FALSE)</f>
        <v>0.64358000000000004</v>
      </c>
      <c r="O2537" s="65">
        <f t="shared" si="456"/>
        <v>25.581042499843285</v>
      </c>
      <c r="P2537" s="64">
        <v>0.94428597863168495</v>
      </c>
      <c r="Q2537" s="39">
        <f t="shared" si="454"/>
        <v>24.12088117017387</v>
      </c>
    </row>
    <row r="2538" spans="2:17" ht="14.4" x14ac:dyDescent="0.3">
      <c r="B2538" s="77">
        <v>45184</v>
      </c>
      <c r="C2538" s="78">
        <v>45352</v>
      </c>
      <c r="D2538" s="76">
        <v>16.648</v>
      </c>
      <c r="E2538" s="79">
        <v>3071</v>
      </c>
      <c r="F2538" s="10">
        <f t="shared" si="455"/>
        <v>32.399049999999995</v>
      </c>
      <c r="H2538" s="77">
        <v>45183</v>
      </c>
      <c r="I2538" s="80" t="s">
        <v>87</v>
      </c>
      <c r="J2538" s="81">
        <v>0.78502138937065746</v>
      </c>
      <c r="L2538" s="40" t="str">
        <f t="shared" si="451"/>
        <v>4518445352</v>
      </c>
      <c r="M2538" s="63">
        <f t="shared" si="452"/>
        <v>45352</v>
      </c>
      <c r="N2538" s="64">
        <f>VLOOKUP(B2538,[3]Assumptions!$B$6:$D$2002,3,FALSE)</f>
        <v>0.64358000000000004</v>
      </c>
      <c r="O2538" s="65">
        <f t="shared" si="456"/>
        <v>23.363060820816354</v>
      </c>
      <c r="P2538" s="64">
        <v>0.94428597863168495</v>
      </c>
      <c r="Q2538" s="39">
        <f t="shared" si="454"/>
        <v>22.026472169806777</v>
      </c>
    </row>
    <row r="2539" spans="2:17" ht="14.4" x14ac:dyDescent="0.3">
      <c r="B2539" s="77">
        <v>45184</v>
      </c>
      <c r="C2539" s="78">
        <v>45383</v>
      </c>
      <c r="D2539" s="76">
        <v>15.897</v>
      </c>
      <c r="E2539" s="79">
        <v>3227</v>
      </c>
      <c r="F2539" s="10">
        <f t="shared" si="455"/>
        <v>34.044849999999997</v>
      </c>
      <c r="H2539" s="77">
        <v>45183</v>
      </c>
      <c r="I2539" s="80" t="s">
        <v>89</v>
      </c>
      <c r="J2539" s="81">
        <v>0.70000958735007279</v>
      </c>
      <c r="L2539" s="40" t="str">
        <f t="shared" si="451"/>
        <v>4518445383</v>
      </c>
      <c r="M2539" s="63">
        <f t="shared" si="452"/>
        <v>45383</v>
      </c>
      <c r="N2539" s="64">
        <f>VLOOKUP(B2539,[3]Assumptions!$B$6:$D$2002,3,FALSE)</f>
        <v>0.64358000000000004</v>
      </c>
      <c r="O2539" s="65">
        <f t="shared" si="456"/>
        <v>22.382190635130485</v>
      </c>
      <c r="P2539" s="64">
        <v>0.94428597863168495</v>
      </c>
      <c r="Q2539" s="39">
        <f t="shared" si="454"/>
        <v>21.100250206605754</v>
      </c>
    </row>
    <row r="2540" spans="2:17" ht="14.4" x14ac:dyDescent="0.3">
      <c r="B2540" s="77">
        <v>45184</v>
      </c>
      <c r="C2540" s="78">
        <v>45413</v>
      </c>
      <c r="D2540" s="76">
        <v>15.923</v>
      </c>
      <c r="E2540" s="79">
        <v>3356</v>
      </c>
      <c r="F2540" s="10">
        <f t="shared" si="455"/>
        <v>35.405799999999999</v>
      </c>
      <c r="H2540" s="77">
        <v>45183</v>
      </c>
      <c r="I2540" s="80" t="s">
        <v>90</v>
      </c>
      <c r="J2540" s="81">
        <v>0.70470279932825486</v>
      </c>
      <c r="L2540" s="40" t="str">
        <f t="shared" si="451"/>
        <v>4518445413</v>
      </c>
      <c r="M2540" s="63">
        <f t="shared" si="452"/>
        <v>45413</v>
      </c>
      <c r="N2540" s="64">
        <f>VLOOKUP(B2540,[3]Assumptions!$B$6:$D$2002,3,FALSE)</f>
        <v>0.64358000000000004</v>
      </c>
      <c r="O2540" s="65">
        <f t="shared" si="456"/>
        <v>22.413571361075388</v>
      </c>
      <c r="P2540" s="64">
        <v>0.94428597863168495</v>
      </c>
      <c r="Q2540" s="39">
        <f t="shared" si="454"/>
        <v>21.129882586114807</v>
      </c>
    </row>
    <row r="2541" spans="2:17" ht="14.4" x14ac:dyDescent="0.3">
      <c r="B2541" s="77">
        <v>45184</v>
      </c>
      <c r="C2541" s="78">
        <v>45444</v>
      </c>
      <c r="D2541" s="76">
        <v>15.84</v>
      </c>
      <c r="E2541" s="79">
        <v>3447</v>
      </c>
      <c r="F2541" s="10">
        <f t="shared" si="455"/>
        <v>36.365850000000002</v>
      </c>
      <c r="H2541" s="77">
        <v>45183</v>
      </c>
      <c r="I2541" s="80" t="s">
        <v>91</v>
      </c>
      <c r="J2541" s="81">
        <v>0.71365650267643266</v>
      </c>
      <c r="L2541" s="40" t="str">
        <f t="shared" si="451"/>
        <v>4518445444</v>
      </c>
      <c r="M2541" s="63">
        <f t="shared" si="452"/>
        <v>45444</v>
      </c>
      <c r="N2541" s="64">
        <f>VLOOKUP(B2541,[3]Assumptions!$B$6:$D$2002,3,FALSE)</f>
        <v>0.64358000000000004</v>
      </c>
      <c r="O2541" s="65">
        <f t="shared" si="456"/>
        <v>22.278141564644642</v>
      </c>
      <c r="P2541" s="64">
        <v>0.94428597863168495</v>
      </c>
      <c r="Q2541" s="39">
        <f t="shared" si="454"/>
        <v>21.001998128256311</v>
      </c>
    </row>
    <row r="2542" spans="2:17" ht="14.4" x14ac:dyDescent="0.3">
      <c r="B2542" s="77">
        <v>45184</v>
      </c>
      <c r="C2542" s="78">
        <v>45474</v>
      </c>
      <c r="D2542" s="76">
        <v>16.702999999999999</v>
      </c>
      <c r="E2542" s="79">
        <v>2719</v>
      </c>
      <c r="F2542" s="10">
        <f t="shared" si="455"/>
        <v>28.685449999999999</v>
      </c>
      <c r="H2542" s="77">
        <v>45183</v>
      </c>
      <c r="I2542" s="80" t="s">
        <v>113</v>
      </c>
      <c r="J2542" s="81">
        <v>0.73384351377253476</v>
      </c>
      <c r="L2542" s="40" t="str">
        <f t="shared" si="451"/>
        <v>4518445474</v>
      </c>
      <c r="M2542" s="63">
        <f t="shared" si="452"/>
        <v>45474</v>
      </c>
      <c r="N2542" s="64">
        <f>VLOOKUP(B2542,[3]Assumptions!$B$6:$D$2002,3,FALSE)</f>
        <v>0.64358000000000004</v>
      </c>
      <c r="O2542" s="65">
        <f t="shared" si="456"/>
        <v>23.519440037249375</v>
      </c>
      <c r="P2542" s="64">
        <v>0.94428597863168495</v>
      </c>
      <c r="Q2542" s="39">
        <f t="shared" si="454"/>
        <v>22.174138871233886</v>
      </c>
    </row>
    <row r="2543" spans="2:17" ht="14.4" x14ac:dyDescent="0.3">
      <c r="B2543" s="77">
        <v>45184</v>
      </c>
      <c r="C2543" s="78">
        <v>45505</v>
      </c>
      <c r="D2543" s="76">
        <v>16.338000000000001</v>
      </c>
      <c r="E2543" s="79">
        <v>2869</v>
      </c>
      <c r="F2543" s="10">
        <f t="shared" si="455"/>
        <v>30.267949999999999</v>
      </c>
      <c r="H2543" s="77">
        <v>45183</v>
      </c>
      <c r="I2543" s="80" t="s">
        <v>114</v>
      </c>
      <c r="J2543" s="81">
        <v>0.74382883468608096</v>
      </c>
      <c r="L2543" s="40" t="str">
        <f t="shared" si="451"/>
        <v>4518445505</v>
      </c>
      <c r="M2543" s="63">
        <f t="shared" si="452"/>
        <v>45505</v>
      </c>
      <c r="N2543" s="64">
        <f>VLOOKUP(B2543,[3]Assumptions!$B$6:$D$2002,3,FALSE)</f>
        <v>0.64358000000000004</v>
      </c>
      <c r="O2543" s="65">
        <f t="shared" si="456"/>
        <v>22.967160098250648</v>
      </c>
      <c r="P2543" s="64">
        <v>0.94428597863168495</v>
      </c>
      <c r="Q2543" s="39">
        <f t="shared" si="454"/>
        <v>21.652628668557828</v>
      </c>
    </row>
    <row r="2544" spans="2:17" ht="14.4" x14ac:dyDescent="0.3">
      <c r="B2544" s="77">
        <v>45184</v>
      </c>
      <c r="C2544" s="78">
        <v>45536</v>
      </c>
      <c r="D2544" s="76">
        <v>16.489000000000001</v>
      </c>
      <c r="E2544" s="79">
        <v>2718</v>
      </c>
      <c r="F2544" s="10">
        <f t="shared" si="455"/>
        <v>28.674900000000001</v>
      </c>
      <c r="H2544" s="77">
        <v>45183</v>
      </c>
      <c r="I2544" s="80" t="s">
        <v>115</v>
      </c>
      <c r="J2544" s="81">
        <v>0.8906772185061298</v>
      </c>
      <c r="L2544" s="40" t="str">
        <f t="shared" si="451"/>
        <v>4518445536</v>
      </c>
      <c r="M2544" s="63">
        <f t="shared" si="452"/>
        <v>45536</v>
      </c>
      <c r="N2544" s="64">
        <f>VLOOKUP(B2544,[3]Assumptions!$B$6:$D$2002,3,FALSE)</f>
        <v>0.64358000000000004</v>
      </c>
      <c r="O2544" s="65">
        <f t="shared" si="456"/>
        <v>22.97327461581369</v>
      </c>
      <c r="P2544" s="64">
        <v>0.94428597863168495</v>
      </c>
      <c r="Q2544" s="39">
        <f t="shared" si="454"/>
        <v>21.658402521758706</v>
      </c>
    </row>
    <row r="2545" spans="2:17" ht="14.4" x14ac:dyDescent="0.3">
      <c r="B2545" s="77">
        <v>45184</v>
      </c>
      <c r="C2545" s="78">
        <v>45566</v>
      </c>
      <c r="D2545" s="76">
        <v>17.373999999999999</v>
      </c>
      <c r="E2545" s="79">
        <v>2181</v>
      </c>
      <c r="F2545" s="10">
        <f t="shared" si="455"/>
        <v>23.009550000000001</v>
      </c>
      <c r="H2545" s="77">
        <v>45183</v>
      </c>
      <c r="I2545" s="80" t="s">
        <v>117</v>
      </c>
      <c r="J2545" s="81">
        <v>1.1381332799364186</v>
      </c>
      <c r="L2545" s="40" t="str">
        <f t="shared" si="451"/>
        <v>4518445566</v>
      </c>
      <c r="M2545" s="63">
        <f t="shared" si="452"/>
        <v>45566</v>
      </c>
      <c r="N2545" s="64">
        <f>VLOOKUP(B2545,[3]Assumptions!$B$6:$D$2002,3,FALSE)</f>
        <v>0.64358000000000004</v>
      </c>
      <c r="O2545" s="65">
        <f t="shared" si="456"/>
        <v>23.912251978032803</v>
      </c>
      <c r="P2545" s="64">
        <v>0.94428597863168495</v>
      </c>
      <c r="Q2545" s="39">
        <f t="shared" si="454"/>
        <v>22.545065679154778</v>
      </c>
    </row>
    <row r="2546" spans="2:17" ht="14.4" x14ac:dyDescent="0.3">
      <c r="B2546" s="77">
        <v>45184</v>
      </c>
      <c r="C2546" s="78">
        <v>45597</v>
      </c>
      <c r="D2546" s="76">
        <v>17.565000000000001</v>
      </c>
      <c r="E2546" s="79">
        <v>2432</v>
      </c>
      <c r="F2546" s="10">
        <f t="shared" si="455"/>
        <v>25.657599999999999</v>
      </c>
      <c r="H2546" s="77">
        <v>45183</v>
      </c>
      <c r="I2546" s="80" t="s">
        <v>118</v>
      </c>
      <c r="J2546" s="81">
        <v>1.4348097352701816</v>
      </c>
      <c r="L2546" s="40" t="str">
        <f t="shared" si="451"/>
        <v>4518445597</v>
      </c>
      <c r="M2546" s="63">
        <f t="shared" si="452"/>
        <v>45597</v>
      </c>
      <c r="N2546" s="64">
        <f>VLOOKUP(B2546,[3]Assumptions!$B$6:$D$2002,3,FALSE)</f>
        <v>0.64358000000000004</v>
      </c>
      <c r="O2546" s="65">
        <f t="shared" si="456"/>
        <v>23.756611255448927</v>
      </c>
      <c r="P2546" s="64">
        <v>0.94428597863168495</v>
      </c>
      <c r="Q2546" s="39">
        <f t="shared" si="454"/>
        <v>22.398096327114722</v>
      </c>
    </row>
    <row r="2547" spans="2:17" ht="14.4" x14ac:dyDescent="0.3">
      <c r="B2547" s="77">
        <v>45184</v>
      </c>
      <c r="C2547" s="78">
        <v>45627</v>
      </c>
      <c r="D2547" s="76">
        <v>18.053000000000001</v>
      </c>
      <c r="E2547" s="79">
        <v>1844</v>
      </c>
      <c r="F2547" s="10">
        <f t="shared" si="455"/>
        <v>19.4542</v>
      </c>
      <c r="H2547" s="77">
        <v>45183</v>
      </c>
      <c r="I2547" s="80" t="s">
        <v>119</v>
      </c>
      <c r="J2547" s="81">
        <v>1.2842351260159341</v>
      </c>
      <c r="L2547" s="40" t="str">
        <f t="shared" si="451"/>
        <v>4518445627</v>
      </c>
      <c r="M2547" s="63">
        <f t="shared" si="452"/>
        <v>45627</v>
      </c>
      <c r="N2547" s="64">
        <f>VLOOKUP(B2547,[3]Assumptions!$B$6:$D$2002,3,FALSE)</f>
        <v>0.64358000000000004</v>
      </c>
      <c r="O2547" s="65">
        <f t="shared" si="456"/>
        <v>24.697106593735469</v>
      </c>
      <c r="P2547" s="64">
        <v>0.94428597863168495</v>
      </c>
      <c r="Q2547" s="39">
        <f t="shared" si="454"/>
        <v>23.286192888027166</v>
      </c>
    </row>
    <row r="2548" spans="2:17" ht="14.4" x14ac:dyDescent="0.3">
      <c r="B2548" s="77">
        <v>45184</v>
      </c>
      <c r="C2548" s="78">
        <v>45658</v>
      </c>
      <c r="D2548" s="76">
        <v>17.86</v>
      </c>
      <c r="E2548" s="79">
        <v>1531</v>
      </c>
      <c r="F2548" s="10">
        <f t="shared" si="455"/>
        <v>16.152049999999999</v>
      </c>
      <c r="H2548" s="77">
        <v>45183</v>
      </c>
      <c r="I2548" s="80" t="s">
        <v>120</v>
      </c>
      <c r="J2548" s="81">
        <v>1.0678450038671266</v>
      </c>
      <c r="L2548" s="40" t="str">
        <f t="shared" si="451"/>
        <v>4518445658</v>
      </c>
      <c r="M2548" s="63">
        <f t="shared" si="452"/>
        <v>45658</v>
      </c>
      <c r="N2548" s="64">
        <f>VLOOKUP(B2548,[3]Assumptions!$B$6:$D$2002,3,FALSE)</f>
        <v>0.64358000000000004</v>
      </c>
      <c r="O2548" s="65">
        <f t="shared" si="456"/>
        <v>24.731555662840478</v>
      </c>
      <c r="P2548" s="64">
        <v>0.94428597863168495</v>
      </c>
      <c r="Q2548" s="39">
        <f t="shared" si="454"/>
        <v>23.318722660959939</v>
      </c>
    </row>
    <row r="2549" spans="2:17" ht="14.4" x14ac:dyDescent="0.3">
      <c r="B2549" s="77">
        <v>45184</v>
      </c>
      <c r="C2549" s="78">
        <v>45689</v>
      </c>
      <c r="D2549" s="76">
        <v>17.597999999999999</v>
      </c>
      <c r="E2549" s="79">
        <v>1241</v>
      </c>
      <c r="F2549" s="10">
        <f t="shared" si="455"/>
        <v>13.092549999999999</v>
      </c>
      <c r="H2549" s="77">
        <v>45183</v>
      </c>
      <c r="I2549" s="80" t="s">
        <v>121</v>
      </c>
      <c r="J2549" s="81">
        <v>0.86569317070855234</v>
      </c>
      <c r="L2549" s="40" t="str">
        <f t="shared" si="451"/>
        <v>4518445689</v>
      </c>
      <c r="M2549" s="63">
        <f t="shared" si="452"/>
        <v>45689</v>
      </c>
      <c r="N2549" s="64">
        <f>VLOOKUP(B2549,[3]Assumptions!$B$6:$D$2002,3,FALSE)</f>
        <v>0.64358000000000004</v>
      </c>
      <c r="O2549" s="65">
        <f t="shared" si="456"/>
        <v>24.643411034000486</v>
      </c>
      <c r="P2549" s="64">
        <v>0.94428597863168495</v>
      </c>
      <c r="Q2549" s="39">
        <f t="shared" si="454"/>
        <v>23.235488923854643</v>
      </c>
    </row>
    <row r="2550" spans="2:17" ht="14.4" x14ac:dyDescent="0.3">
      <c r="B2550" s="77">
        <v>45184</v>
      </c>
      <c r="C2550" s="78">
        <v>45717</v>
      </c>
      <c r="D2550" s="76">
        <v>17.138000000000002</v>
      </c>
      <c r="E2550" s="79">
        <v>1531</v>
      </c>
      <c r="F2550" s="10">
        <f t="shared" si="455"/>
        <v>16.152049999999999</v>
      </c>
      <c r="H2550" s="77">
        <v>45183</v>
      </c>
      <c r="I2550" s="80" t="s">
        <v>122</v>
      </c>
      <c r="J2550" s="81">
        <v>0.74423886357607261</v>
      </c>
      <c r="L2550" s="40" t="str">
        <f t="shared" si="451"/>
        <v>4518445717</v>
      </c>
      <c r="M2550" s="63">
        <f t="shared" si="452"/>
        <v>45717</v>
      </c>
      <c r="N2550" s="64">
        <f>VLOOKUP(B2550,[3]Assumptions!$B$6:$D$2002,3,FALSE)</f>
        <v>0.64358000000000004</v>
      </c>
      <c r="O2550" s="65">
        <f t="shared" si="456"/>
        <v>24.144799530623104</v>
      </c>
      <c r="P2550" s="64">
        <v>0.94428597863168495</v>
      </c>
      <c r="Q2550" s="39">
        <f t="shared" si="454"/>
        <v>22.764657072430914</v>
      </c>
    </row>
    <row r="2551" spans="2:17" ht="14.4" x14ac:dyDescent="0.3">
      <c r="B2551" s="77">
        <v>45184</v>
      </c>
      <c r="C2551" s="78">
        <v>45748</v>
      </c>
      <c r="D2551" s="76">
        <v>15.116</v>
      </c>
      <c r="E2551" s="79">
        <v>1506</v>
      </c>
      <c r="F2551" s="10">
        <f t="shared" si="455"/>
        <v>15.888299999999997</v>
      </c>
      <c r="H2551" s="77">
        <v>45183</v>
      </c>
      <c r="I2551" s="80" t="s">
        <v>123</v>
      </c>
      <c r="J2551" s="81">
        <v>0.66115073445836847</v>
      </c>
      <c r="L2551" s="40" t="str">
        <f t="shared" si="451"/>
        <v>4518445748</v>
      </c>
      <c r="M2551" s="63">
        <f t="shared" si="452"/>
        <v>45748</v>
      </c>
      <c r="N2551" s="64">
        <f>VLOOKUP(B2551,[3]Assumptions!$B$6:$D$2002,3,FALSE)</f>
        <v>0.64358000000000004</v>
      </c>
      <c r="O2551" s="65">
        <f t="shared" si="456"/>
        <v>21.289162069492544</v>
      </c>
      <c r="P2551" s="64">
        <v>0.94428597863168495</v>
      </c>
      <c r="Q2551" s="39">
        <f t="shared" si="454"/>
        <v>20.068118657829942</v>
      </c>
    </row>
    <row r="2552" spans="2:17" ht="14.4" x14ac:dyDescent="0.3">
      <c r="B2552" s="77">
        <v>45184</v>
      </c>
      <c r="C2552" s="78">
        <v>45778</v>
      </c>
      <c r="D2552" s="76">
        <v>14.535</v>
      </c>
      <c r="E2552" s="79">
        <v>1353</v>
      </c>
      <c r="F2552" s="10">
        <f t="shared" si="455"/>
        <v>14.274150000000001</v>
      </c>
      <c r="H2552" s="77">
        <v>45183</v>
      </c>
      <c r="I2552" s="80" t="s">
        <v>125</v>
      </c>
      <c r="J2552" s="81">
        <v>0.61644883409709883</v>
      </c>
      <c r="L2552" s="40" t="str">
        <f t="shared" si="451"/>
        <v>4518445778</v>
      </c>
      <c r="M2552" s="63">
        <f t="shared" si="452"/>
        <v>45778</v>
      </c>
      <c r="N2552" s="64">
        <f>VLOOKUP(B2552,[3]Assumptions!$B$6:$D$2002,3,FALSE)</f>
        <v>0.64358000000000004</v>
      </c>
      <c r="O2552" s="65">
        <f>(D2552-J2552)/N2552/mmbtu_gj</f>
        <v>20.499299999606617</v>
      </c>
      <c r="P2552" s="64">
        <v>0.94428597863168495</v>
      </c>
      <c r="Q2552" s="39">
        <f t="shared" si="454"/>
        <v>19.322262980183663</v>
      </c>
    </row>
    <row r="2553" spans="2:17" ht="14.4" x14ac:dyDescent="0.3">
      <c r="B2553" s="77">
        <v>45184</v>
      </c>
      <c r="C2553" s="78">
        <v>45809</v>
      </c>
      <c r="D2553" s="76">
        <v>14.369</v>
      </c>
      <c r="E2553" s="79">
        <v>1506</v>
      </c>
      <c r="F2553" s="10">
        <f t="shared" si="455"/>
        <v>15.888299999999997</v>
      </c>
      <c r="H2553" s="77">
        <v>45183</v>
      </c>
      <c r="I2553" s="80" t="s">
        <v>126</v>
      </c>
      <c r="J2553" s="81">
        <v>0.61273154114849882</v>
      </c>
      <c r="L2553" s="40" t="str">
        <f t="shared" si="451"/>
        <v>4518445809</v>
      </c>
      <c r="M2553" s="63">
        <f t="shared" si="452"/>
        <v>45809</v>
      </c>
      <c r="N2553" s="64">
        <f>VLOOKUP(B2553,[3]Assumptions!$B$6:$D$2002,3,FALSE)</f>
        <v>0.64358000000000004</v>
      </c>
      <c r="O2553" s="65">
        <f t="shared" si="456"/>
        <v>20.260289354249753</v>
      </c>
      <c r="P2553" s="64">
        <v>0.94428597863168495</v>
      </c>
      <c r="Q2553" s="39">
        <f t="shared" si="454"/>
        <v>19.096568579029466</v>
      </c>
    </row>
    <row r="2554" spans="2:17" ht="14.4" x14ac:dyDescent="0.3">
      <c r="B2554" s="77">
        <v>45184</v>
      </c>
      <c r="C2554" s="78">
        <v>45839</v>
      </c>
      <c r="D2554" s="76">
        <v>14.356999999999999</v>
      </c>
      <c r="E2554" s="79">
        <v>1206</v>
      </c>
      <c r="F2554" s="10">
        <f t="shared" si="455"/>
        <v>12.7233</v>
      </c>
      <c r="H2554" s="77">
        <v>45183</v>
      </c>
      <c r="I2554" s="80" t="s">
        <v>127</v>
      </c>
      <c r="J2554" s="81">
        <v>0.61198102315440805</v>
      </c>
      <c r="L2554" s="40" t="str">
        <f t="shared" si="451"/>
        <v>4518445839</v>
      </c>
      <c r="M2554" s="63">
        <f t="shared" si="452"/>
        <v>45839</v>
      </c>
      <c r="N2554" s="64">
        <f>VLOOKUP(B2554,[3]Assumptions!$B$6:$D$2002,3,FALSE)</f>
        <v>0.64358000000000004</v>
      </c>
      <c r="O2554" s="65">
        <f t="shared" si="456"/>
        <v>20.243721070401058</v>
      </c>
      <c r="P2554" s="64">
        <v>0.94428597863168495</v>
      </c>
      <c r="Q2554" s="39">
        <f t="shared" si="454"/>
        <v>19.080923380901151</v>
      </c>
    </row>
    <row r="2555" spans="2:17" ht="14.4" x14ac:dyDescent="0.3">
      <c r="B2555" s="77">
        <v>45184</v>
      </c>
      <c r="C2555" s="78">
        <v>45870</v>
      </c>
      <c r="D2555" s="76">
        <v>14.488</v>
      </c>
      <c r="E2555" s="79">
        <v>1359</v>
      </c>
      <c r="F2555" s="10">
        <f t="shared" si="455"/>
        <v>14.33745</v>
      </c>
      <c r="H2555" s="77">
        <v>45183</v>
      </c>
      <c r="I2555" s="80" t="s">
        <v>128</v>
      </c>
      <c r="J2555" s="81">
        <v>0.68711746374138494</v>
      </c>
      <c r="L2555" s="40" t="str">
        <f t="shared" si="451"/>
        <v>4518445870</v>
      </c>
      <c r="M2555" s="63">
        <f t="shared" si="452"/>
        <v>45870</v>
      </c>
      <c r="N2555" s="64">
        <f>VLOOKUP(B2555,[3]Assumptions!$B$6:$D$2002,3,FALSE)</f>
        <v>0.64358000000000004</v>
      </c>
      <c r="O2555" s="65">
        <f t="shared" si="456"/>
        <v>20.325997152861333</v>
      </c>
      <c r="P2555" s="64">
        <v>0.94428597863168495</v>
      </c>
      <c r="Q2555" s="39">
        <f t="shared" si="454"/>
        <v>19.158615531945134</v>
      </c>
    </row>
    <row r="2556" spans="2:17" ht="14.4" x14ac:dyDescent="0.3">
      <c r="B2556" s="77">
        <v>45184</v>
      </c>
      <c r="C2556" s="78">
        <v>45901</v>
      </c>
      <c r="D2556" s="76">
        <v>14.638</v>
      </c>
      <c r="E2556" s="79">
        <v>1206</v>
      </c>
      <c r="F2556" s="10">
        <f t="shared" si="455"/>
        <v>12.7233</v>
      </c>
      <c r="H2556" s="77">
        <v>45183</v>
      </c>
      <c r="I2556" s="80" t="s">
        <v>129</v>
      </c>
      <c r="J2556" s="81">
        <v>0.83641339787853597</v>
      </c>
      <c r="L2556" s="40" t="str">
        <f t="shared" si="451"/>
        <v>4518445901</v>
      </c>
      <c r="M2556" s="63">
        <f t="shared" si="452"/>
        <v>45901</v>
      </c>
      <c r="N2556" s="64">
        <f>VLOOKUP(B2556,[3]Assumptions!$B$6:$D$2002,3,FALSE)</f>
        <v>0.64358000000000004</v>
      </c>
      <c r="O2556" s="65">
        <f t="shared" si="456"/>
        <v>20.327034103990083</v>
      </c>
      <c r="P2556" s="64">
        <v>0.94428597863168495</v>
      </c>
      <c r="Q2556" s="39">
        <f t="shared" ref="Q2556:Q2619" si="457">(O2556-opex_2021)*P2556-transport_2021</f>
        <v>19.15959471035654</v>
      </c>
    </row>
    <row r="2557" spans="2:17" ht="14.4" x14ac:dyDescent="0.3">
      <c r="B2557" s="36">
        <v>45198</v>
      </c>
      <c r="C2557" s="88">
        <v>45231</v>
      </c>
      <c r="D2557" s="37">
        <v>14.433999999999999</v>
      </c>
      <c r="E2557" s="73">
        <v>7306</v>
      </c>
      <c r="F2557" s="10">
        <f t="shared" si="455"/>
        <v>77.078299999999999</v>
      </c>
      <c r="H2557" s="36">
        <v>45192</v>
      </c>
      <c r="I2557" s="89" t="s">
        <v>82</v>
      </c>
      <c r="J2557" s="90">
        <v>1.5050041094381359</v>
      </c>
      <c r="L2557" s="40" t="str">
        <f t="shared" ref="L2557:L2620" si="458">B2557&amp;M2557</f>
        <v>4519845231</v>
      </c>
      <c r="M2557" s="63">
        <f t="shared" ref="M2557:M2620" si="459">IF(C2557="",NA(),C2557)</f>
        <v>45231</v>
      </c>
      <c r="N2557" s="64">
        <f>VLOOKUP(B2557,[4]Assumptions!$B$6:$D$2002,3,FALSE)</f>
        <v>0.64092000000000005</v>
      </c>
      <c r="O2557" s="65">
        <f t="shared" ref="O2557:O2604" si="460">(D2557-J2557)/N2557/mmbtu_gj</f>
        <v>19.120908082312162</v>
      </c>
      <c r="P2557" s="64">
        <v>0.94428597863168495</v>
      </c>
      <c r="Q2557" s="39">
        <f t="shared" si="457"/>
        <v>18.020666819623262</v>
      </c>
    </row>
    <row r="2558" spans="2:17" ht="14.4" x14ac:dyDescent="0.3">
      <c r="B2558" s="36">
        <v>45198</v>
      </c>
      <c r="C2558" s="88">
        <v>45261</v>
      </c>
      <c r="D2558" s="37">
        <v>14.974</v>
      </c>
      <c r="E2558" s="73">
        <v>8505</v>
      </c>
      <c r="F2558" s="10">
        <f t="shared" si="455"/>
        <v>89.72775</v>
      </c>
      <c r="H2558" s="36">
        <v>45192</v>
      </c>
      <c r="I2558" s="89" t="s">
        <v>83</v>
      </c>
      <c r="J2558" s="90">
        <v>1.394205073121604</v>
      </c>
      <c r="L2558" s="40" t="str">
        <f t="shared" si="458"/>
        <v>4519845261</v>
      </c>
      <c r="M2558" s="63">
        <f t="shared" si="459"/>
        <v>45261</v>
      </c>
      <c r="N2558" s="64">
        <f>VLOOKUP(B2558,[4]Assumptions!$B$6:$D$2002,3,FALSE)</f>
        <v>0.64092000000000005</v>
      </c>
      <c r="O2558" s="65">
        <f t="shared" si="460"/>
        <v>20.083385652789985</v>
      </c>
      <c r="P2558" s="64">
        <v>0.94428597863168495</v>
      </c>
      <c r="Q2558" s="39">
        <f t="shared" si="457"/>
        <v>18.92952089417296</v>
      </c>
    </row>
    <row r="2559" spans="2:17" ht="14.4" x14ac:dyDescent="0.3">
      <c r="B2559" s="36">
        <v>45198</v>
      </c>
      <c r="C2559" s="88">
        <v>45292</v>
      </c>
      <c r="D2559" s="37">
        <v>16.010999999999999</v>
      </c>
      <c r="E2559" s="73">
        <v>8147</v>
      </c>
      <c r="F2559" s="10">
        <f t="shared" si="455"/>
        <v>85.950850000000003</v>
      </c>
      <c r="H2559" s="36">
        <v>45192</v>
      </c>
      <c r="I2559" s="89" t="s">
        <v>85</v>
      </c>
      <c r="J2559" s="90">
        <v>1.199593735652615</v>
      </c>
      <c r="L2559" s="40" t="str">
        <f t="shared" si="458"/>
        <v>4519845292</v>
      </c>
      <c r="M2559" s="63">
        <f t="shared" si="459"/>
        <v>45292</v>
      </c>
      <c r="N2559" s="64">
        <f>VLOOKUP(B2559,[4]Assumptions!$B$6:$D$2002,3,FALSE)</f>
        <v>0.64092000000000005</v>
      </c>
      <c r="O2559" s="65">
        <f t="shared" si="460"/>
        <v>21.904836241545233</v>
      </c>
      <c r="P2559" s="64">
        <v>0.94428597863168495</v>
      </c>
      <c r="Q2559" s="39">
        <f t="shared" si="457"/>
        <v>20.649491145904967</v>
      </c>
    </row>
    <row r="2560" spans="2:17" ht="14.4" x14ac:dyDescent="0.3">
      <c r="B2560" s="36">
        <v>45198</v>
      </c>
      <c r="C2560" s="88">
        <v>45323</v>
      </c>
      <c r="D2560" s="37">
        <v>16.213000000000001</v>
      </c>
      <c r="E2560" s="73">
        <v>5159</v>
      </c>
      <c r="F2560" s="10">
        <f t="shared" si="455"/>
        <v>54.42745</v>
      </c>
      <c r="H2560" s="36">
        <v>45192</v>
      </c>
      <c r="I2560" s="89" t="s">
        <v>86</v>
      </c>
      <c r="J2560" s="90">
        <v>0.86290606497451916</v>
      </c>
      <c r="L2560" s="40" t="str">
        <f t="shared" si="458"/>
        <v>4519845323</v>
      </c>
      <c r="M2560" s="63">
        <f t="shared" si="459"/>
        <v>45323</v>
      </c>
      <c r="N2560" s="64">
        <f>VLOOKUP(B2560,[4]Assumptions!$B$6:$D$2002,3,FALSE)</f>
        <v>0.64092000000000005</v>
      </c>
      <c r="O2560" s="65">
        <f t="shared" si="460"/>
        <v>22.701510439858641</v>
      </c>
      <c r="P2560" s="64">
        <v>0.94428597863168495</v>
      </c>
      <c r="Q2560" s="39">
        <f t="shared" si="457"/>
        <v>21.401779420909957</v>
      </c>
    </row>
    <row r="2561" spans="2:17" ht="14.4" x14ac:dyDescent="0.3">
      <c r="B2561" s="36">
        <v>45198</v>
      </c>
      <c r="C2561" s="88">
        <v>45352</v>
      </c>
      <c r="D2561" s="37">
        <v>15.02</v>
      </c>
      <c r="E2561" s="73">
        <v>3176</v>
      </c>
      <c r="F2561" s="10">
        <f t="shared" si="455"/>
        <v>33.506799999999998</v>
      </c>
      <c r="H2561" s="36">
        <v>45192</v>
      </c>
      <c r="I2561" s="89" t="s">
        <v>87</v>
      </c>
      <c r="J2561" s="90">
        <v>0.76027749296488945</v>
      </c>
      <c r="L2561" s="40" t="str">
        <f t="shared" si="458"/>
        <v>4519845352</v>
      </c>
      <c r="M2561" s="63">
        <f t="shared" si="459"/>
        <v>45352</v>
      </c>
      <c r="N2561" s="64">
        <f>VLOOKUP(B2561,[4]Assumptions!$B$6:$D$2002,3,FALSE)</f>
        <v>0.64092000000000005</v>
      </c>
      <c r="O2561" s="65">
        <f t="shared" si="460"/>
        <v>21.088941913527609</v>
      </c>
      <c r="P2561" s="64">
        <v>0.94428597863168495</v>
      </c>
      <c r="Q2561" s="39">
        <f t="shared" si="457"/>
        <v>19.879053571912806</v>
      </c>
    </row>
    <row r="2562" spans="2:17" ht="14.4" x14ac:dyDescent="0.3">
      <c r="B2562" s="36">
        <v>45198</v>
      </c>
      <c r="C2562" s="88">
        <v>45383</v>
      </c>
      <c r="D2562" s="37">
        <v>14.64</v>
      </c>
      <c r="E2562" s="73">
        <v>3335</v>
      </c>
      <c r="F2562" s="10">
        <f t="shared" si="455"/>
        <v>35.184249999999999</v>
      </c>
      <c r="H2562" s="36">
        <v>45192</v>
      </c>
      <c r="I2562" s="89" t="s">
        <v>89</v>
      </c>
      <c r="J2562" s="90">
        <v>0.66906914132623174</v>
      </c>
      <c r="L2562" s="40" t="str">
        <f t="shared" si="458"/>
        <v>4519845383</v>
      </c>
      <c r="M2562" s="63">
        <f t="shared" si="459"/>
        <v>45383</v>
      </c>
      <c r="N2562" s="64">
        <f>VLOOKUP(B2562,[4]Assumptions!$B$6:$D$2002,3,FALSE)</f>
        <v>0.64092000000000005</v>
      </c>
      <c r="O2562" s="65">
        <f t="shared" si="460"/>
        <v>20.661843118694851</v>
      </c>
      <c r="P2562" s="64">
        <v>0.94428597863168495</v>
      </c>
      <c r="Q2562" s="39">
        <f t="shared" si="457"/>
        <v>19.47575016846174</v>
      </c>
    </row>
    <row r="2563" spans="2:17" ht="14.4" x14ac:dyDescent="0.3">
      <c r="B2563" s="36">
        <v>45198</v>
      </c>
      <c r="C2563" s="88">
        <v>45413</v>
      </c>
      <c r="D2563" s="37">
        <v>14.518000000000001</v>
      </c>
      <c r="E2563" s="73">
        <v>3477</v>
      </c>
      <c r="F2563" s="10">
        <f t="shared" si="455"/>
        <v>36.68235</v>
      </c>
      <c r="H2563" s="36">
        <v>45192</v>
      </c>
      <c r="I2563" s="89" t="s">
        <v>90</v>
      </c>
      <c r="J2563" s="90">
        <v>0.6775610678757632</v>
      </c>
      <c r="L2563" s="40" t="str">
        <f t="shared" si="458"/>
        <v>4519845413</v>
      </c>
      <c r="M2563" s="63">
        <f t="shared" si="459"/>
        <v>45413</v>
      </c>
      <c r="N2563" s="64">
        <f>VLOOKUP(B2563,[4]Assumptions!$B$6:$D$2002,3,FALSE)</f>
        <v>0.64092000000000005</v>
      </c>
      <c r="O2563" s="65">
        <f t="shared" si="460"/>
        <v>20.468856427836759</v>
      </c>
      <c r="P2563" s="64">
        <v>0.94428597863168495</v>
      </c>
      <c r="Q2563" s="39">
        <f t="shared" si="457"/>
        <v>19.293515542221918</v>
      </c>
    </row>
    <row r="2564" spans="2:17" ht="14.4" x14ac:dyDescent="0.3">
      <c r="B2564" s="36">
        <v>45198</v>
      </c>
      <c r="C2564" s="88">
        <v>45444</v>
      </c>
      <c r="D2564" s="37">
        <v>14.426</v>
      </c>
      <c r="E2564" s="73">
        <v>3545</v>
      </c>
      <c r="F2564" s="10">
        <f t="shared" si="455"/>
        <v>37.399749999999997</v>
      </c>
      <c r="H2564" s="36">
        <v>45192</v>
      </c>
      <c r="I2564" s="89" t="s">
        <v>91</v>
      </c>
      <c r="J2564" s="90">
        <v>0.69348885396698323</v>
      </c>
      <c r="L2564" s="40" t="str">
        <f t="shared" si="458"/>
        <v>4519845444</v>
      </c>
      <c r="M2564" s="63">
        <f t="shared" si="459"/>
        <v>45444</v>
      </c>
      <c r="N2564" s="64">
        <f>VLOOKUP(B2564,[4]Assumptions!$B$6:$D$2002,3,FALSE)</f>
        <v>0.64092000000000005</v>
      </c>
      <c r="O2564" s="65">
        <f t="shared" si="460"/>
        <v>20.309240221377589</v>
      </c>
      <c r="P2564" s="64">
        <v>0.94428597863168495</v>
      </c>
      <c r="Q2564" s="39">
        <f t="shared" si="457"/>
        <v>19.142792196500142</v>
      </c>
    </row>
    <row r="2565" spans="2:17" ht="14.4" x14ac:dyDescent="0.3">
      <c r="B2565" s="36">
        <v>45198</v>
      </c>
      <c r="C2565" s="88">
        <v>45474</v>
      </c>
      <c r="D2565" s="37">
        <v>15.311999999999999</v>
      </c>
      <c r="E2565" s="73">
        <v>2772</v>
      </c>
      <c r="F2565" s="10">
        <f t="shared" si="455"/>
        <v>29.244599999999998</v>
      </c>
      <c r="H2565" s="36">
        <v>45192</v>
      </c>
      <c r="I2565" s="89" t="s">
        <v>113</v>
      </c>
      <c r="J2565" s="90">
        <v>0.70362973938526618</v>
      </c>
      <c r="L2565" s="40" t="str">
        <f t="shared" si="458"/>
        <v>4519845474</v>
      </c>
      <c r="M2565" s="63">
        <f t="shared" si="459"/>
        <v>45474</v>
      </c>
      <c r="N2565" s="64">
        <f>VLOOKUP(B2565,[4]Assumptions!$B$6:$D$2002,3,FALSE)</f>
        <v>0.64092000000000005</v>
      </c>
      <c r="O2565" s="65">
        <f t="shared" si="460"/>
        <v>21.604562902638378</v>
      </c>
      <c r="P2565" s="64">
        <v>0.94428597863168495</v>
      </c>
      <c r="Q2565" s="39">
        <f t="shared" si="457"/>
        <v>20.365947242218304</v>
      </c>
    </row>
    <row r="2566" spans="2:17" ht="14.4" x14ac:dyDescent="0.3">
      <c r="B2566" s="36">
        <v>45198</v>
      </c>
      <c r="C2566" s="88">
        <v>45505</v>
      </c>
      <c r="D2566" s="37">
        <v>14.961</v>
      </c>
      <c r="E2566" s="73">
        <v>2933</v>
      </c>
      <c r="F2566" s="10">
        <f t="shared" si="455"/>
        <v>30.943149999999999</v>
      </c>
      <c r="H2566" s="36">
        <v>45192</v>
      </c>
      <c r="I2566" s="89" t="s">
        <v>114</v>
      </c>
      <c r="J2566" s="90">
        <v>0.72674039737544072</v>
      </c>
      <c r="L2566" s="40" t="str">
        <f t="shared" si="458"/>
        <v>4519845505</v>
      </c>
      <c r="M2566" s="63">
        <f t="shared" si="459"/>
        <v>45505</v>
      </c>
      <c r="N2566" s="64">
        <f>VLOOKUP(B2566,[4]Assumptions!$B$6:$D$2002,3,FALSE)</f>
        <v>0.64092000000000005</v>
      </c>
      <c r="O2566" s="65">
        <f t="shared" si="460"/>
        <v>21.05128439867773</v>
      </c>
      <c r="P2566" s="64">
        <v>0.94428597863168495</v>
      </c>
      <c r="Q2566" s="39">
        <f t="shared" si="457"/>
        <v>19.843494108649949</v>
      </c>
    </row>
    <row r="2567" spans="2:17" ht="14.4" x14ac:dyDescent="0.3">
      <c r="B2567" s="36">
        <v>45198</v>
      </c>
      <c r="C2567" s="88">
        <v>45536</v>
      </c>
      <c r="D2567" s="37">
        <v>15.119</v>
      </c>
      <c r="E2567" s="73">
        <v>2757</v>
      </c>
      <c r="F2567" s="10">
        <f t="shared" si="455"/>
        <v>29.086349999999999</v>
      </c>
      <c r="H2567" s="36">
        <v>45192</v>
      </c>
      <c r="I2567" s="89" t="s">
        <v>115</v>
      </c>
      <c r="J2567" s="90">
        <v>0.86686525636230727</v>
      </c>
      <c r="L2567" s="40" t="str">
        <f t="shared" si="458"/>
        <v>4519845536</v>
      </c>
      <c r="M2567" s="63">
        <f t="shared" si="459"/>
        <v>45536</v>
      </c>
      <c r="N2567" s="64">
        <f>VLOOKUP(B2567,[4]Assumptions!$B$6:$D$2002,3,FALSE)</f>
        <v>0.64092000000000005</v>
      </c>
      <c r="O2567" s="65">
        <f t="shared" si="460"/>
        <v>21.077720243438108</v>
      </c>
      <c r="P2567" s="64">
        <v>0.94428597863168495</v>
      </c>
      <c r="Q2567" s="39">
        <f t="shared" si="457"/>
        <v>19.868457106190458</v>
      </c>
    </row>
    <row r="2568" spans="2:17" ht="14.4" x14ac:dyDescent="0.3">
      <c r="B2568" s="36">
        <v>45198</v>
      </c>
      <c r="C2568" s="88">
        <v>45566</v>
      </c>
      <c r="D2568" s="37">
        <v>15.989000000000001</v>
      </c>
      <c r="E2568" s="73">
        <v>2203</v>
      </c>
      <c r="F2568" s="10">
        <f t="shared" si="455"/>
        <v>23.24165</v>
      </c>
      <c r="H2568" s="36">
        <v>45192</v>
      </c>
      <c r="I2568" s="89" t="s">
        <v>117</v>
      </c>
      <c r="J2568" s="90">
        <v>1.1098731458912745</v>
      </c>
      <c r="L2568" s="40" t="str">
        <f t="shared" si="458"/>
        <v>4519845566</v>
      </c>
      <c r="M2568" s="63">
        <f t="shared" si="459"/>
        <v>45566</v>
      </c>
      <c r="N2568" s="64">
        <f>VLOOKUP(B2568,[4]Assumptions!$B$6:$D$2002,3,FALSE)</f>
        <v>0.64092000000000005</v>
      </c>
      <c r="O2568" s="65">
        <f t="shared" si="460"/>
        <v>22.004989353439392</v>
      </c>
      <c r="P2568" s="64">
        <v>0.94428597863168495</v>
      </c>
      <c r="Q2568" s="39">
        <f t="shared" si="457"/>
        <v>20.744064325182954</v>
      </c>
    </row>
    <row r="2569" spans="2:17" ht="14.4" x14ac:dyDescent="0.3">
      <c r="B2569" s="36">
        <v>45198</v>
      </c>
      <c r="C2569" s="88">
        <v>45597</v>
      </c>
      <c r="D2569" s="37">
        <v>16.228999999999999</v>
      </c>
      <c r="E2569" s="73">
        <v>2454</v>
      </c>
      <c r="F2569" s="10">
        <f t="shared" si="455"/>
        <v>25.889700000000001</v>
      </c>
      <c r="H2569" s="36">
        <v>45192</v>
      </c>
      <c r="I2569" s="89" t="s">
        <v>118</v>
      </c>
      <c r="J2569" s="90">
        <v>1.4091594983649309</v>
      </c>
      <c r="L2569" s="40" t="str">
        <f t="shared" si="458"/>
        <v>4519845597</v>
      </c>
      <c r="M2569" s="63">
        <f t="shared" si="459"/>
        <v>45597</v>
      </c>
      <c r="N2569" s="64">
        <f>VLOOKUP(B2569,[4]Assumptions!$B$6:$D$2002,3,FALSE)</f>
        <v>0.64092000000000005</v>
      </c>
      <c r="O2569" s="65">
        <f t="shared" si="460"/>
        <v>21.917309776016687</v>
      </c>
      <c r="P2569" s="64">
        <v>0.94428597863168495</v>
      </c>
      <c r="Q2569" s="39">
        <f t="shared" si="457"/>
        <v>20.661269729610343</v>
      </c>
    </row>
    <row r="2570" spans="2:17" ht="14.4" x14ac:dyDescent="0.3">
      <c r="B2570" s="36">
        <v>45198</v>
      </c>
      <c r="C2570" s="88">
        <v>45627</v>
      </c>
      <c r="D2570" s="37">
        <v>16.93</v>
      </c>
      <c r="E2570" s="73">
        <v>1891</v>
      </c>
      <c r="F2570" s="10">
        <f t="shared" si="455"/>
        <v>19.950050000000001</v>
      </c>
      <c r="H2570" s="36">
        <v>45192</v>
      </c>
      <c r="I2570" s="89" t="s">
        <v>119</v>
      </c>
      <c r="J2570" s="90">
        <v>1.2537748097841228</v>
      </c>
      <c r="L2570" s="40" t="str">
        <f t="shared" si="458"/>
        <v>4519845627</v>
      </c>
      <c r="M2570" s="63">
        <f t="shared" si="459"/>
        <v>45627</v>
      </c>
      <c r="N2570" s="64">
        <f>VLOOKUP(B2570,[4]Assumptions!$B$6:$D$2002,3,FALSE)</f>
        <v>0.64092000000000005</v>
      </c>
      <c r="O2570" s="65">
        <f t="shared" si="460"/>
        <v>23.183831403222616</v>
      </c>
      <c r="P2570" s="64">
        <v>0.94428597863168495</v>
      </c>
      <c r="Q2570" s="39">
        <f t="shared" si="457"/>
        <v>21.857228343814686</v>
      </c>
    </row>
    <row r="2571" spans="2:17" ht="14.4" x14ac:dyDescent="0.3">
      <c r="B2571" s="36">
        <v>45198</v>
      </c>
      <c r="C2571" s="88">
        <v>45658</v>
      </c>
      <c r="D2571" s="37">
        <v>16.928000000000001</v>
      </c>
      <c r="E2571" s="73">
        <v>1702</v>
      </c>
      <c r="F2571" s="10">
        <f t="shared" si="455"/>
        <v>17.956099999999999</v>
      </c>
      <c r="H2571" s="36">
        <v>45192</v>
      </c>
      <c r="I2571" s="89" t="s">
        <v>120</v>
      </c>
      <c r="J2571" s="90">
        <v>1.0524523799435879</v>
      </c>
      <c r="L2571" s="40" t="str">
        <f t="shared" si="458"/>
        <v>4519845658</v>
      </c>
      <c r="M2571" s="63">
        <f t="shared" si="459"/>
        <v>45658</v>
      </c>
      <c r="N2571" s="64">
        <f>VLOOKUP(B2571,[4]Assumptions!$B$6:$D$2002,3,FALSE)</f>
        <v>0.64092000000000005</v>
      </c>
      <c r="O2571" s="65">
        <f t="shared" si="460"/>
        <v>23.478612675641934</v>
      </c>
      <c r="P2571" s="64">
        <v>0.94428597863168495</v>
      </c>
      <c r="Q2571" s="39">
        <f t="shared" si="457"/>
        <v>22.135586166123456</v>
      </c>
    </row>
    <row r="2572" spans="2:17" ht="14.4" x14ac:dyDescent="0.3">
      <c r="B2572" s="36">
        <v>45198</v>
      </c>
      <c r="C2572" s="88">
        <v>45689</v>
      </c>
      <c r="D2572" s="37">
        <v>16.274999999999999</v>
      </c>
      <c r="E2572" s="73">
        <v>1332</v>
      </c>
      <c r="F2572" s="10">
        <f t="shared" si="455"/>
        <v>14.0526</v>
      </c>
      <c r="H2572" s="36">
        <v>45192</v>
      </c>
      <c r="I2572" s="89" t="s">
        <v>121</v>
      </c>
      <c r="J2572" s="90">
        <v>0.85781145812611304</v>
      </c>
      <c r="L2572" s="40" t="str">
        <f t="shared" si="458"/>
        <v>4519845689</v>
      </c>
      <c r="M2572" s="63">
        <f t="shared" si="459"/>
        <v>45689</v>
      </c>
      <c r="N2572" s="64">
        <f>VLOOKUP(B2572,[4]Assumptions!$B$6:$D$2002,3,FALSE)</f>
        <v>0.64092000000000005</v>
      </c>
      <c r="O2572" s="65">
        <f t="shared" si="460"/>
        <v>22.800737775161899</v>
      </c>
      <c r="P2572" s="64">
        <v>0.94428597863168495</v>
      </c>
      <c r="Q2572" s="39">
        <f t="shared" si="457"/>
        <v>21.495478402333809</v>
      </c>
    </row>
    <row r="2573" spans="2:17" ht="14.4" x14ac:dyDescent="0.3">
      <c r="B2573" s="36">
        <v>45198</v>
      </c>
      <c r="C2573" s="88">
        <v>45717</v>
      </c>
      <c r="D2573" s="37">
        <v>15.378</v>
      </c>
      <c r="E2573" s="73">
        <v>1554</v>
      </c>
      <c r="F2573" s="10">
        <f t="shared" si="455"/>
        <v>16.394699999999997</v>
      </c>
      <c r="H2573" s="36">
        <v>45192</v>
      </c>
      <c r="I2573" s="89" t="s">
        <v>122</v>
      </c>
      <c r="J2573" s="90">
        <v>0.71750450243035657</v>
      </c>
      <c r="L2573" s="40" t="str">
        <f t="shared" si="458"/>
        <v>4519845717</v>
      </c>
      <c r="M2573" s="63">
        <f t="shared" si="459"/>
        <v>45717</v>
      </c>
      <c r="N2573" s="64">
        <f>VLOOKUP(B2573,[4]Assumptions!$B$6:$D$2002,3,FALSE)</f>
        <v>0.64092000000000005</v>
      </c>
      <c r="O2573" s="65">
        <f t="shared" si="460"/>
        <v>21.681651786649173</v>
      </c>
      <c r="P2573" s="64">
        <v>0.94428597863168495</v>
      </c>
      <c r="Q2573" s="39">
        <f t="shared" si="457"/>
        <v>20.438741194498064</v>
      </c>
    </row>
    <row r="2574" spans="2:17" ht="14.4" x14ac:dyDescent="0.3">
      <c r="B2574" s="36">
        <v>45198</v>
      </c>
      <c r="C2574" s="88">
        <v>45748</v>
      </c>
      <c r="D2574" s="37">
        <v>14.246</v>
      </c>
      <c r="E2574" s="73">
        <v>1511</v>
      </c>
      <c r="F2574" s="10">
        <f t="shared" si="455"/>
        <v>15.941049999999999</v>
      </c>
      <c r="H2574" s="36">
        <v>45192</v>
      </c>
      <c r="I2574" s="89" t="s">
        <v>123</v>
      </c>
      <c r="J2574" s="90">
        <v>0.64786083456277233</v>
      </c>
      <c r="L2574" s="40" t="str">
        <f t="shared" si="458"/>
        <v>4519845748</v>
      </c>
      <c r="M2574" s="63">
        <f t="shared" si="459"/>
        <v>45748</v>
      </c>
      <c r="N2574" s="64">
        <f>VLOOKUP(B2574,[4]Assumptions!$B$6:$D$2002,3,FALSE)</f>
        <v>0.64092000000000005</v>
      </c>
      <c r="O2574" s="65">
        <f t="shared" si="460"/>
        <v>20.110515253749909</v>
      </c>
      <c r="P2574" s="64">
        <v>0.94428597863168495</v>
      </c>
      <c r="Q2574" s="39">
        <f t="shared" si="457"/>
        <v>18.955138995965289</v>
      </c>
    </row>
    <row r="2575" spans="2:17" ht="14.4" x14ac:dyDescent="0.3">
      <c r="B2575" s="36">
        <v>45198</v>
      </c>
      <c r="C2575" s="88">
        <v>45778</v>
      </c>
      <c r="D2575" s="37">
        <v>13.704000000000001</v>
      </c>
      <c r="E2575" s="73">
        <v>1358</v>
      </c>
      <c r="F2575" s="10">
        <f t="shared" si="455"/>
        <v>14.3269</v>
      </c>
      <c r="H2575" s="36">
        <v>45192</v>
      </c>
      <c r="I2575" s="89" t="s">
        <v>125</v>
      </c>
      <c r="J2575" s="90">
        <v>0.60330903780032075</v>
      </c>
      <c r="L2575" s="40" t="str">
        <f t="shared" si="458"/>
        <v>4519845778</v>
      </c>
      <c r="M2575" s="63">
        <f t="shared" si="459"/>
        <v>45778</v>
      </c>
      <c r="N2575" s="64">
        <f>VLOOKUP(B2575,[4]Assumptions!$B$6:$D$2002,3,FALSE)</f>
        <v>0.64092000000000005</v>
      </c>
      <c r="O2575" s="65">
        <f t="shared" si="460"/>
        <v>19.374830792997624</v>
      </c>
      <c r="P2575" s="64">
        <v>0.94428597863168495</v>
      </c>
      <c r="Q2575" s="39">
        <f t="shared" si="457"/>
        <v>18.260442474979694</v>
      </c>
    </row>
    <row r="2576" spans="2:17" ht="14.4" x14ac:dyDescent="0.3">
      <c r="B2576" s="36">
        <v>45198</v>
      </c>
      <c r="C2576" s="88">
        <v>45809</v>
      </c>
      <c r="D2576" s="37">
        <v>13.629</v>
      </c>
      <c r="E2576" s="73">
        <v>1511</v>
      </c>
      <c r="F2576" s="10">
        <f t="shared" si="455"/>
        <v>15.941049999999999</v>
      </c>
      <c r="H2576" s="36">
        <v>45192</v>
      </c>
      <c r="I2576" s="89" t="s">
        <v>126</v>
      </c>
      <c r="J2576" s="90">
        <v>0.60064310686568934</v>
      </c>
      <c r="L2576" s="40" t="str">
        <f t="shared" si="458"/>
        <v>4519845809</v>
      </c>
      <c r="M2576" s="63">
        <f t="shared" si="459"/>
        <v>45809</v>
      </c>
      <c r="N2576" s="64">
        <f>VLOOKUP(B2576,[4]Assumptions!$B$6:$D$2002,3,FALSE)</f>
        <v>0.64092000000000005</v>
      </c>
      <c r="O2576" s="65">
        <f t="shared" si="460"/>
        <v>19.267854729463703</v>
      </c>
      <c r="P2576" s="64">
        <v>0.94428597863168495</v>
      </c>
      <c r="Q2576" s="39">
        <f t="shared" si="457"/>
        <v>18.159426478135401</v>
      </c>
    </row>
    <row r="2577" spans="2:17" ht="14.4" x14ac:dyDescent="0.3">
      <c r="B2577" s="36">
        <v>45198</v>
      </c>
      <c r="C2577" s="88">
        <v>45839</v>
      </c>
      <c r="D2577" s="37">
        <v>13.442</v>
      </c>
      <c r="E2577" s="73">
        <v>1206</v>
      </c>
      <c r="F2577" s="10">
        <f t="shared" si="455"/>
        <v>12.7233</v>
      </c>
      <c r="H2577" s="36">
        <v>45192</v>
      </c>
      <c r="I2577" s="89" t="s">
        <v>127</v>
      </c>
      <c r="J2577" s="90">
        <v>0.59962958916254605</v>
      </c>
      <c r="L2577" s="40" t="str">
        <f t="shared" si="458"/>
        <v>4519845839</v>
      </c>
      <c r="M2577" s="63">
        <f t="shared" si="459"/>
        <v>45839</v>
      </c>
      <c r="N2577" s="64">
        <f>VLOOKUP(B2577,[4]Assumptions!$B$6:$D$2002,3,FALSE)</f>
        <v>0.64092000000000005</v>
      </c>
      <c r="O2577" s="65">
        <f t="shared" si="460"/>
        <v>18.992796212727164</v>
      </c>
      <c r="P2577" s="64">
        <v>0.94428597863168495</v>
      </c>
      <c r="Q2577" s="39">
        <f t="shared" si="457"/>
        <v>17.899692577477857</v>
      </c>
    </row>
    <row r="2578" spans="2:17" ht="14.4" x14ac:dyDescent="0.3">
      <c r="B2578" s="36">
        <v>45198</v>
      </c>
      <c r="C2578" s="88">
        <v>45870</v>
      </c>
      <c r="D2578" s="37">
        <v>13.554</v>
      </c>
      <c r="E2578" s="73">
        <v>1359</v>
      </c>
      <c r="F2578" s="10">
        <f t="shared" si="455"/>
        <v>14.33745</v>
      </c>
      <c r="H2578" s="36">
        <v>45192</v>
      </c>
      <c r="I2578" s="89" t="s">
        <v>128</v>
      </c>
      <c r="J2578" s="90">
        <v>0.67408992673259793</v>
      </c>
      <c r="L2578" s="40" t="str">
        <f t="shared" si="458"/>
        <v>4519845870</v>
      </c>
      <c r="M2578" s="63">
        <f t="shared" si="459"/>
        <v>45870</v>
      </c>
      <c r="N2578" s="64">
        <f>VLOOKUP(B2578,[4]Assumptions!$B$6:$D$2002,3,FALSE)</f>
        <v>0.64092000000000005</v>
      </c>
      <c r="O2578" s="65">
        <f t="shared" si="460"/>
        <v>19.048314246829722</v>
      </c>
      <c r="P2578" s="64">
        <v>0.94428597863168495</v>
      </c>
      <c r="Q2578" s="39">
        <f t="shared" si="457"/>
        <v>17.952117478642101</v>
      </c>
    </row>
    <row r="2579" spans="2:17" ht="14.4" x14ac:dyDescent="0.3">
      <c r="B2579" s="36">
        <v>45198</v>
      </c>
      <c r="C2579" s="88">
        <v>45901</v>
      </c>
      <c r="D2579" s="37">
        <v>13.808</v>
      </c>
      <c r="E2579" s="73">
        <v>1206</v>
      </c>
      <c r="F2579" s="10">
        <f t="shared" si="455"/>
        <v>12.7233</v>
      </c>
      <c r="H2579" s="36">
        <v>45192</v>
      </c>
      <c r="I2579" s="89" t="s">
        <v>129</v>
      </c>
      <c r="J2579" s="90">
        <v>0.82361101626797617</v>
      </c>
      <c r="L2579" s="40" t="str">
        <f t="shared" si="458"/>
        <v>4519845901</v>
      </c>
      <c r="M2579" s="63">
        <f t="shared" si="459"/>
        <v>45901</v>
      </c>
      <c r="N2579" s="64">
        <f>VLOOKUP(B2579,[4]Assumptions!$B$6:$D$2002,3,FALSE)</f>
        <v>0.64092000000000005</v>
      </c>
      <c r="O2579" s="65">
        <f t="shared" si="460"/>
        <v>19.202829853489671</v>
      </c>
      <c r="P2579" s="64">
        <v>0.94428597863168495</v>
      </c>
      <c r="Q2579" s="39">
        <f t="shared" si="457"/>
        <v>18.098024399490857</v>
      </c>
    </row>
    <row r="2580" spans="2:17" ht="14.4" x14ac:dyDescent="0.3">
      <c r="B2580" s="36">
        <v>45198</v>
      </c>
      <c r="C2580" s="88">
        <v>45931</v>
      </c>
      <c r="D2580" s="37">
        <v>14.052</v>
      </c>
      <c r="E2580" s="73">
        <v>1291</v>
      </c>
      <c r="F2580" s="10">
        <f t="shared" si="455"/>
        <v>13.620050000000001</v>
      </c>
      <c r="H2580" s="36">
        <v>45192</v>
      </c>
      <c r="I2580" s="89" t="s">
        <v>130</v>
      </c>
      <c r="J2580" s="90">
        <v>1.0690820753450725</v>
      </c>
      <c r="L2580" s="40" t="str">
        <f t="shared" si="458"/>
        <v>4519845931</v>
      </c>
      <c r="M2580" s="63">
        <f t="shared" si="459"/>
        <v>45931</v>
      </c>
      <c r="N2580" s="64">
        <f>VLOOKUP(B2580,[4]Assumptions!$B$6:$D$2002,3,FALSE)</f>
        <v>0.64092000000000005</v>
      </c>
      <c r="O2580" s="65">
        <f t="shared" si="460"/>
        <v>19.200654279637313</v>
      </c>
      <c r="P2580" s="64">
        <v>0.94428597863168495</v>
      </c>
      <c r="Q2580" s="39">
        <f t="shared" si="457"/>
        <v>18.095970035606598</v>
      </c>
    </row>
    <row r="2581" spans="2:17" ht="14.4" x14ac:dyDescent="0.3">
      <c r="B2581" s="36">
        <v>45212</v>
      </c>
      <c r="C2581" s="88">
        <v>45231</v>
      </c>
      <c r="D2581" s="37">
        <v>14.475</v>
      </c>
      <c r="E2581" s="73">
        <v>7331</v>
      </c>
      <c r="F2581" s="10">
        <f t="shared" si="455"/>
        <v>77.34205</v>
      </c>
      <c r="H2581" s="36">
        <v>45211</v>
      </c>
      <c r="I2581" s="89" t="s">
        <v>82</v>
      </c>
      <c r="J2581" s="90">
        <v>1.2335460418250213</v>
      </c>
      <c r="L2581" s="40" t="str">
        <f t="shared" si="458"/>
        <v>4521245231</v>
      </c>
      <c r="M2581" s="63">
        <f t="shared" si="459"/>
        <v>45231</v>
      </c>
      <c r="N2581" s="64">
        <f>VLOOKUP(B2581,[5]Assumptions!$B$6:$D$2002,3,FALSE)</f>
        <v>0.63844000000000001</v>
      </c>
      <c r="O2581" s="65">
        <f t="shared" si="460"/>
        <v>19.659077113875885</v>
      </c>
      <c r="P2581" s="64">
        <v>0.94428597863168495</v>
      </c>
      <c r="Q2581" s="39">
        <f t="shared" si="457"/>
        <v>18.52885229026268</v>
      </c>
    </row>
    <row r="2582" spans="2:17" ht="14.4" x14ac:dyDescent="0.3">
      <c r="B2582" s="36">
        <v>45212</v>
      </c>
      <c r="C2582" s="88">
        <v>45261</v>
      </c>
      <c r="D2582" s="37">
        <v>18.117999999999999</v>
      </c>
      <c r="E2582" s="73">
        <v>10253</v>
      </c>
      <c r="F2582" s="10">
        <f t="shared" si="455"/>
        <v>108.16915</v>
      </c>
      <c r="H2582" s="36">
        <v>45211</v>
      </c>
      <c r="I2582" s="89" t="s">
        <v>83</v>
      </c>
      <c r="J2582" s="90">
        <v>1.2270788693577974</v>
      </c>
      <c r="L2582" s="40" t="str">
        <f t="shared" si="458"/>
        <v>4521245261</v>
      </c>
      <c r="M2582" s="63">
        <f t="shared" si="459"/>
        <v>45261</v>
      </c>
      <c r="N2582" s="64">
        <f>VLOOKUP(B2582,[5]Assumptions!$B$6:$D$2002,3,FALSE)</f>
        <v>0.63844000000000001</v>
      </c>
      <c r="O2582" s="65">
        <f t="shared" si="460"/>
        <v>25.07730058047623</v>
      </c>
      <c r="P2582" s="64">
        <v>0.94428597863168495</v>
      </c>
      <c r="Q2582" s="39">
        <f t="shared" si="457"/>
        <v>23.645204738866546</v>
      </c>
    </row>
    <row r="2583" spans="2:17" ht="14.4" x14ac:dyDescent="0.3">
      <c r="B2583" s="36">
        <v>45212</v>
      </c>
      <c r="C2583" s="88">
        <v>45292</v>
      </c>
      <c r="D2583" s="37">
        <v>18.491</v>
      </c>
      <c r="E2583" s="73">
        <v>10229</v>
      </c>
      <c r="F2583" s="10">
        <f t="shared" si="455"/>
        <v>107.91595</v>
      </c>
      <c r="H2583" s="36">
        <v>45211</v>
      </c>
      <c r="I2583" s="89" t="s">
        <v>85</v>
      </c>
      <c r="J2583" s="90">
        <v>1.0458754767505205</v>
      </c>
      <c r="L2583" s="40" t="str">
        <f t="shared" si="458"/>
        <v>4521245292</v>
      </c>
      <c r="M2583" s="63">
        <f t="shared" si="459"/>
        <v>45292</v>
      </c>
      <c r="N2583" s="64">
        <f>VLOOKUP(B2583,[5]Assumptions!$B$6:$D$2002,3,FALSE)</f>
        <v>0.63844000000000001</v>
      </c>
      <c r="O2583" s="65">
        <f t="shared" si="460"/>
        <v>25.900105029780054</v>
      </c>
      <c r="P2583" s="64">
        <v>0.94428597863168495</v>
      </c>
      <c r="Q2583" s="39">
        <f t="shared" si="457"/>
        <v>24.422167443499912</v>
      </c>
    </row>
    <row r="2584" spans="2:17" ht="14.4" x14ac:dyDescent="0.3">
      <c r="B2584" s="36">
        <v>45212</v>
      </c>
      <c r="C2584" s="88">
        <v>45323</v>
      </c>
      <c r="D2584" s="37">
        <v>18.632999999999999</v>
      </c>
      <c r="E2584" s="73">
        <v>5532</v>
      </c>
      <c r="F2584" s="10">
        <f t="shared" si="455"/>
        <v>58.3626</v>
      </c>
      <c r="H2584" s="36">
        <v>45211</v>
      </c>
      <c r="I2584" s="89" t="s">
        <v>86</v>
      </c>
      <c r="J2584" s="90">
        <v>0.82674030369604345</v>
      </c>
      <c r="L2584" s="40" t="str">
        <f t="shared" si="458"/>
        <v>4521245323</v>
      </c>
      <c r="M2584" s="63">
        <f t="shared" si="459"/>
        <v>45323</v>
      </c>
      <c r="N2584" s="64">
        <f>VLOOKUP(B2584,[5]Assumptions!$B$6:$D$2002,3,FALSE)</f>
        <v>0.63844000000000001</v>
      </c>
      <c r="O2584" s="65">
        <f t="shared" si="460"/>
        <v>26.436268523459518</v>
      </c>
      <c r="P2584" s="64">
        <v>0.94428597863168495</v>
      </c>
      <c r="Q2584" s="39">
        <f t="shared" si="457"/>
        <v>24.928459112835608</v>
      </c>
    </row>
    <row r="2585" spans="2:17" ht="14.4" x14ac:dyDescent="0.3">
      <c r="B2585" s="36">
        <v>45212</v>
      </c>
      <c r="C2585" s="88">
        <v>45352</v>
      </c>
      <c r="D2585" s="37">
        <v>17.751000000000001</v>
      </c>
      <c r="E2585" s="73">
        <v>3452</v>
      </c>
      <c r="F2585" s="10">
        <f t="shared" si="455"/>
        <v>36.418599999999998</v>
      </c>
      <c r="H2585" s="36">
        <v>45211</v>
      </c>
      <c r="I2585" s="89" t="s">
        <v>87</v>
      </c>
      <c r="J2585" s="90">
        <v>0.75784435929540761</v>
      </c>
      <c r="L2585" s="40" t="str">
        <f t="shared" si="458"/>
        <v>4521245352</v>
      </c>
      <c r="M2585" s="63">
        <f t="shared" si="459"/>
        <v>45352</v>
      </c>
      <c r="N2585" s="64">
        <f>VLOOKUP(B2585,[5]Assumptions!$B$6:$D$2002,3,FALSE)</f>
        <v>0.63844000000000001</v>
      </c>
      <c r="O2585" s="65">
        <f t="shared" si="460"/>
        <v>25.22908422322152</v>
      </c>
      <c r="P2585" s="64">
        <v>0.94428597863168495</v>
      </c>
      <c r="Q2585" s="39">
        <f t="shared" si="457"/>
        <v>23.788531904496566</v>
      </c>
    </row>
    <row r="2586" spans="2:17" ht="14.4" x14ac:dyDescent="0.3">
      <c r="B2586" s="36">
        <v>45212</v>
      </c>
      <c r="C2586" s="88">
        <v>45383</v>
      </c>
      <c r="D2586" s="37">
        <v>17.172999999999998</v>
      </c>
      <c r="E2586" s="73">
        <v>3390</v>
      </c>
      <c r="F2586" s="10">
        <f t="shared" si="455"/>
        <v>35.764499999999998</v>
      </c>
      <c r="H2586" s="36">
        <v>45211</v>
      </c>
      <c r="I2586" s="89" t="s">
        <v>89</v>
      </c>
      <c r="J2586" s="90">
        <v>0.67522514682226631</v>
      </c>
      <c r="L2586" s="40" t="str">
        <f t="shared" si="458"/>
        <v>4521245383</v>
      </c>
      <c r="M2586" s="63">
        <f t="shared" si="459"/>
        <v>45383</v>
      </c>
      <c r="N2586" s="64">
        <f>VLOOKUP(B2586,[5]Assumptions!$B$6:$D$2002,3,FALSE)</f>
        <v>0.63844000000000001</v>
      </c>
      <c r="O2586" s="65">
        <f t="shared" si="460"/>
        <v>24.493611431979389</v>
      </c>
      <c r="P2586" s="64">
        <v>0.94428597863168495</v>
      </c>
      <c r="Q2586" s="39">
        <f t="shared" si="457"/>
        <v>23.094035260061514</v>
      </c>
    </row>
    <row r="2587" spans="2:17" ht="14.4" x14ac:dyDescent="0.3">
      <c r="B2587" s="36">
        <v>45212</v>
      </c>
      <c r="C2587" s="88">
        <v>45413</v>
      </c>
      <c r="D2587" s="37">
        <v>17.355</v>
      </c>
      <c r="E2587" s="73">
        <v>3654</v>
      </c>
      <c r="F2587" s="10">
        <f t="shared" si="455"/>
        <v>38.549700000000001</v>
      </c>
      <c r="H2587" s="36">
        <v>45211</v>
      </c>
      <c r="I2587" s="89" t="s">
        <v>90</v>
      </c>
      <c r="J2587" s="90">
        <v>0.67997164096826079</v>
      </c>
      <c r="L2587" s="40" t="str">
        <f t="shared" si="458"/>
        <v>4521245413</v>
      </c>
      <c r="M2587" s="63">
        <f t="shared" si="459"/>
        <v>45413</v>
      </c>
      <c r="N2587" s="64">
        <f>VLOOKUP(B2587,[5]Assumptions!$B$6:$D$2002,3,FALSE)</f>
        <v>0.63844000000000001</v>
      </c>
      <c r="O2587" s="65">
        <f t="shared" si="460"/>
        <v>24.756772890781082</v>
      </c>
      <c r="P2587" s="64">
        <v>0.94428597863168495</v>
      </c>
      <c r="Q2587" s="39">
        <f t="shared" si="457"/>
        <v>23.34253493572421</v>
      </c>
    </row>
    <row r="2588" spans="2:17" ht="14.4" x14ac:dyDescent="0.3">
      <c r="B2588" s="36">
        <v>45212</v>
      </c>
      <c r="C2588" s="88">
        <v>45444</v>
      </c>
      <c r="D2588" s="37">
        <v>17.437999999999999</v>
      </c>
      <c r="E2588" s="73">
        <v>3580</v>
      </c>
      <c r="F2588" s="10">
        <f t="shared" si="455"/>
        <v>37.768999999999998</v>
      </c>
      <c r="H2588" s="36">
        <v>45211</v>
      </c>
      <c r="I2588" s="89" t="s">
        <v>91</v>
      </c>
      <c r="J2588" s="90">
        <v>0.6933933045795595</v>
      </c>
      <c r="L2588" s="40" t="str">
        <f t="shared" si="458"/>
        <v>4521245444</v>
      </c>
      <c r="M2588" s="63">
        <f t="shared" si="459"/>
        <v>45444</v>
      </c>
      <c r="N2588" s="64">
        <f>VLOOKUP(B2588,[5]Assumptions!$B$6:$D$2002,3,FALSE)</f>
        <v>0.63844000000000001</v>
      </c>
      <c r="O2588" s="65">
        <f t="shared" si="460"/>
        <v>24.860073169197729</v>
      </c>
      <c r="P2588" s="64">
        <v>0.94428597863168495</v>
      </c>
      <c r="Q2588" s="39">
        <f t="shared" si="457"/>
        <v>23.4400799402218</v>
      </c>
    </row>
    <row r="2589" spans="2:17" ht="14.4" x14ac:dyDescent="0.3">
      <c r="B2589" s="36">
        <v>45212</v>
      </c>
      <c r="C2589" s="88">
        <v>45474</v>
      </c>
      <c r="D2589" s="37">
        <v>18.106999999999999</v>
      </c>
      <c r="E2589" s="73">
        <v>3090</v>
      </c>
      <c r="F2589" s="10">
        <f t="shared" si="455"/>
        <v>32.599499999999999</v>
      </c>
      <c r="H2589" s="36">
        <v>45211</v>
      </c>
      <c r="I2589" s="89" t="s">
        <v>113</v>
      </c>
      <c r="J2589" s="90">
        <v>1.247591280333709</v>
      </c>
      <c r="L2589" s="40" t="str">
        <f t="shared" si="458"/>
        <v>4521245474</v>
      </c>
      <c r="M2589" s="63">
        <f t="shared" si="459"/>
        <v>45474</v>
      </c>
      <c r="N2589" s="64">
        <f>VLOOKUP(B2589,[5]Assumptions!$B$6:$D$2002,3,FALSE)</f>
        <v>0.63844000000000001</v>
      </c>
      <c r="O2589" s="65">
        <f t="shared" si="460"/>
        <v>25.030515316608955</v>
      </c>
      <c r="P2589" s="64">
        <v>0.94428597863168495</v>
      </c>
      <c r="Q2589" s="39">
        <f t="shared" si="457"/>
        <v>23.601026070190095</v>
      </c>
    </row>
    <row r="2590" spans="2:17" ht="14.4" x14ac:dyDescent="0.3">
      <c r="B2590" s="36">
        <v>45212</v>
      </c>
      <c r="C2590" s="88">
        <v>45505</v>
      </c>
      <c r="D2590" s="37">
        <v>17.757000000000001</v>
      </c>
      <c r="E2590" s="73">
        <v>3268</v>
      </c>
      <c r="F2590" s="10">
        <f t="shared" si="455"/>
        <v>34.477400000000003</v>
      </c>
      <c r="H2590" s="36">
        <v>45211</v>
      </c>
      <c r="I2590" s="89" t="s">
        <v>114</v>
      </c>
      <c r="J2590" s="90">
        <v>0.45754898884662465</v>
      </c>
      <c r="L2590" s="40" t="str">
        <f t="shared" si="458"/>
        <v>4521245505</v>
      </c>
      <c r="M2590" s="63">
        <f t="shared" si="459"/>
        <v>45505</v>
      </c>
      <c r="N2590" s="64">
        <f>VLOOKUP(B2590,[5]Assumptions!$B$6:$D$2002,3,FALSE)</f>
        <v>0.63844000000000001</v>
      </c>
      <c r="O2590" s="65">
        <f t="shared" si="460"/>
        <v>25.683829172401239</v>
      </c>
      <c r="P2590" s="64">
        <v>0.94428597863168495</v>
      </c>
      <c r="Q2590" s="39">
        <f t="shared" si="457"/>
        <v>24.217941183860553</v>
      </c>
    </row>
    <row r="2591" spans="2:17" ht="14.4" x14ac:dyDescent="0.3">
      <c r="B2591" s="36">
        <v>45212</v>
      </c>
      <c r="C2591" s="88">
        <v>45536</v>
      </c>
      <c r="D2591" s="37">
        <v>17.863</v>
      </c>
      <c r="E2591" s="73">
        <v>3241</v>
      </c>
      <c r="F2591" s="10">
        <f t="shared" si="455"/>
        <v>34.192549999999997</v>
      </c>
      <c r="H2591" s="36">
        <v>45211</v>
      </c>
      <c r="I2591" s="89" t="s">
        <v>115</v>
      </c>
      <c r="J2591" s="90">
        <v>0.59884445927182617</v>
      </c>
      <c r="L2591" s="40" t="str">
        <f t="shared" si="458"/>
        <v>4521245536</v>
      </c>
      <c r="M2591" s="63">
        <f t="shared" si="459"/>
        <v>45536</v>
      </c>
      <c r="N2591" s="64">
        <f>VLOOKUP(B2591,[5]Assumptions!$B$6:$D$2002,3,FALSE)</f>
        <v>0.63844000000000001</v>
      </c>
      <c r="O2591" s="65">
        <f t="shared" si="460"/>
        <v>25.631427345755061</v>
      </c>
      <c r="P2591" s="64">
        <v>0.94428597863168495</v>
      </c>
      <c r="Q2591" s="39">
        <f t="shared" si="457"/>
        <v>24.168458873703877</v>
      </c>
    </row>
    <row r="2592" spans="2:17" ht="14.4" x14ac:dyDescent="0.3">
      <c r="B2592" s="36">
        <v>45212</v>
      </c>
      <c r="C2592" s="88">
        <v>45566</v>
      </c>
      <c r="D2592" s="37">
        <v>18.504000000000001</v>
      </c>
      <c r="E2592" s="73">
        <v>2638</v>
      </c>
      <c r="F2592" s="10">
        <f t="shared" si="455"/>
        <v>27.8309</v>
      </c>
      <c r="H2592" s="36">
        <v>45211</v>
      </c>
      <c r="I2592" s="89" t="s">
        <v>117</v>
      </c>
      <c r="J2592" s="90">
        <v>0.83834336368774798</v>
      </c>
      <c r="L2592" s="40" t="str">
        <f t="shared" si="458"/>
        <v>4521245566</v>
      </c>
      <c r="M2592" s="63">
        <f t="shared" si="459"/>
        <v>45566</v>
      </c>
      <c r="N2592" s="64">
        <f>VLOOKUP(B2592,[5]Assumptions!$B$6:$D$2002,3,FALSE)</f>
        <v>0.63844000000000001</v>
      </c>
      <c r="O2592" s="65">
        <f t="shared" si="460"/>
        <v>26.227520571191235</v>
      </c>
      <c r="P2592" s="64">
        <v>0.94428597863168495</v>
      </c>
      <c r="Q2592" s="39">
        <f t="shared" si="457"/>
        <v>24.731341348440594</v>
      </c>
    </row>
    <row r="2593" spans="2:17" ht="14.4" x14ac:dyDescent="0.3">
      <c r="B2593" s="36">
        <v>45212</v>
      </c>
      <c r="C2593" s="88">
        <v>45597</v>
      </c>
      <c r="D2593" s="37">
        <v>18.582999999999998</v>
      </c>
      <c r="E2593" s="73">
        <v>2879</v>
      </c>
      <c r="F2593" s="10">
        <f t="shared" si="455"/>
        <v>30.373449999999998</v>
      </c>
      <c r="H2593" s="36">
        <v>45211</v>
      </c>
      <c r="I2593" s="89" t="s">
        <v>118</v>
      </c>
      <c r="J2593" s="90">
        <v>1.1325784066628635</v>
      </c>
      <c r="L2593" s="40" t="str">
        <f t="shared" si="458"/>
        <v>4521245597</v>
      </c>
      <c r="M2593" s="63">
        <f t="shared" si="459"/>
        <v>45597</v>
      </c>
      <c r="N2593" s="64">
        <f>VLOOKUP(B2593,[5]Assumptions!$B$6:$D$2002,3,FALSE)</f>
        <v>0.63844000000000001</v>
      </c>
      <c r="O2593" s="65">
        <f t="shared" si="460"/>
        <v>25.907969385889267</v>
      </c>
      <c r="P2593" s="64">
        <v>0.94428597863168495</v>
      </c>
      <c r="Q2593" s="39">
        <f t="shared" si="457"/>
        <v>24.429593644704809</v>
      </c>
    </row>
    <row r="2594" spans="2:17" ht="14.4" x14ac:dyDescent="0.3">
      <c r="B2594" s="36">
        <v>45212</v>
      </c>
      <c r="C2594" s="88">
        <v>45627</v>
      </c>
      <c r="D2594" s="37">
        <v>19.178000000000001</v>
      </c>
      <c r="E2594" s="73">
        <v>2333</v>
      </c>
      <c r="F2594" s="10">
        <f t="shared" si="455"/>
        <v>24.613150000000001</v>
      </c>
      <c r="H2594" s="36">
        <v>45211</v>
      </c>
      <c r="I2594" s="89" t="s">
        <v>119</v>
      </c>
      <c r="J2594" s="90">
        <v>1.8217299262013995</v>
      </c>
      <c r="L2594" s="40" t="str">
        <f t="shared" si="458"/>
        <v>4521245627</v>
      </c>
      <c r="M2594" s="63">
        <f t="shared" si="459"/>
        <v>45627</v>
      </c>
      <c r="N2594" s="64">
        <f>VLOOKUP(B2594,[5]Assumptions!$B$6:$D$2002,3,FALSE)</f>
        <v>0.63844000000000001</v>
      </c>
      <c r="O2594" s="65">
        <f t="shared" si="460"/>
        <v>25.768186248112777</v>
      </c>
      <c r="P2594" s="64">
        <v>0.94428597863168495</v>
      </c>
      <c r="Q2594" s="39">
        <f t="shared" si="457"/>
        <v>24.297598387653327</v>
      </c>
    </row>
    <row r="2595" spans="2:17" ht="14.4" x14ac:dyDescent="0.3">
      <c r="B2595" s="36">
        <v>45212</v>
      </c>
      <c r="C2595" s="88">
        <v>45658</v>
      </c>
      <c r="D2595" s="37">
        <v>19.373999999999999</v>
      </c>
      <c r="E2595" s="73">
        <v>1987</v>
      </c>
      <c r="F2595" s="10">
        <f t="shared" si="455"/>
        <v>20.96285</v>
      </c>
      <c r="H2595" s="36">
        <v>45211</v>
      </c>
      <c r="I2595" s="89" t="s">
        <v>120</v>
      </c>
      <c r="J2595" s="90">
        <v>1.075515571140693</v>
      </c>
      <c r="L2595" s="40" t="str">
        <f t="shared" si="458"/>
        <v>4521245658</v>
      </c>
      <c r="M2595" s="63">
        <f t="shared" si="459"/>
        <v>45658</v>
      </c>
      <c r="N2595" s="64">
        <f>VLOOKUP(B2595,[5]Assumptions!$B$6:$D$2002,3,FALSE)</f>
        <v>0.63844000000000001</v>
      </c>
      <c r="O2595" s="65">
        <f t="shared" si="460"/>
        <v>27.16705564134157</v>
      </c>
      <c r="P2595" s="64">
        <v>0.94428597863168495</v>
      </c>
      <c r="Q2595" s="39">
        <f t="shared" si="457"/>
        <v>25.618531141616291</v>
      </c>
    </row>
    <row r="2596" spans="2:17" ht="14.4" x14ac:dyDescent="0.3">
      <c r="B2596" s="36">
        <v>45212</v>
      </c>
      <c r="C2596" s="88">
        <v>45689</v>
      </c>
      <c r="D2596" s="37">
        <v>19.027000000000001</v>
      </c>
      <c r="E2596" s="73">
        <v>1802</v>
      </c>
      <c r="F2596" s="10">
        <f t="shared" si="455"/>
        <v>19.011099999999999</v>
      </c>
      <c r="H2596" s="36">
        <v>45211</v>
      </c>
      <c r="I2596" s="89" t="s">
        <v>121</v>
      </c>
      <c r="J2596" s="90">
        <v>0.56481277449059752</v>
      </c>
      <c r="L2596" s="40" t="str">
        <f t="shared" si="458"/>
        <v>4521245689</v>
      </c>
      <c r="M2596" s="63">
        <f t="shared" si="459"/>
        <v>45689</v>
      </c>
      <c r="N2596" s="64">
        <f>VLOOKUP(B2596,[5]Assumptions!$B$6:$D$2002,3,FALSE)</f>
        <v>0.63844000000000001</v>
      </c>
      <c r="O2596" s="65">
        <f t="shared" si="460"/>
        <v>27.410098883667274</v>
      </c>
      <c r="P2596" s="64">
        <v>0.94428597863168495</v>
      </c>
      <c r="Q2596" s="39">
        <f t="shared" si="457"/>
        <v>25.848033467545637</v>
      </c>
    </row>
    <row r="2597" spans="2:17" ht="14.4" x14ac:dyDescent="0.3">
      <c r="B2597" s="36">
        <v>45212</v>
      </c>
      <c r="C2597" s="88">
        <v>45717</v>
      </c>
      <c r="D2597" s="37">
        <v>17.245000000000001</v>
      </c>
      <c r="E2597" s="73">
        <v>2024</v>
      </c>
      <c r="F2597" s="10">
        <f t="shared" ref="F2597:F2604" si="461">E2597*10000*mmbtu_gj/1000000</f>
        <v>21.353200000000001</v>
      </c>
      <c r="H2597" s="36">
        <v>45211</v>
      </c>
      <c r="I2597" s="89" t="s">
        <v>122</v>
      </c>
      <c r="J2597" s="90">
        <v>0.45131968949567164</v>
      </c>
      <c r="L2597" s="40" t="str">
        <f t="shared" si="458"/>
        <v>4521245717</v>
      </c>
      <c r="M2597" s="63">
        <f t="shared" si="459"/>
        <v>45717</v>
      </c>
      <c r="N2597" s="64">
        <f>VLOOKUP(B2597,[5]Assumptions!$B$6:$D$2002,3,FALSE)</f>
        <v>0.63844000000000001</v>
      </c>
      <c r="O2597" s="65">
        <f t="shared" si="460"/>
        <v>24.932930876987076</v>
      </c>
      <c r="P2597" s="64">
        <v>0.94428597863168495</v>
      </c>
      <c r="Q2597" s="39">
        <f t="shared" si="457"/>
        <v>23.508878452122524</v>
      </c>
    </row>
    <row r="2598" spans="2:17" ht="14.4" x14ac:dyDescent="0.3">
      <c r="B2598" s="36">
        <v>45212</v>
      </c>
      <c r="C2598" s="88">
        <v>45748</v>
      </c>
      <c r="D2598" s="37">
        <v>14.842000000000001</v>
      </c>
      <c r="E2598" s="73">
        <v>1651</v>
      </c>
      <c r="F2598" s="10">
        <f t="shared" si="461"/>
        <v>17.418050000000001</v>
      </c>
      <c r="H2598" s="36">
        <v>45211</v>
      </c>
      <c r="I2598" s="89" t="s">
        <v>123</v>
      </c>
      <c r="J2598" s="90">
        <v>0.40180518760356154</v>
      </c>
      <c r="L2598" s="40" t="str">
        <f t="shared" si="458"/>
        <v>4521245748</v>
      </c>
      <c r="M2598" s="63">
        <f t="shared" si="459"/>
        <v>45748</v>
      </c>
      <c r="N2598" s="64">
        <f>VLOOKUP(B2598,[5]Assumptions!$B$6:$D$2002,3,FALSE)</f>
        <v>0.63844000000000001</v>
      </c>
      <c r="O2598" s="65">
        <f t="shared" si="460"/>
        <v>21.438801528364664</v>
      </c>
      <c r="P2598" s="64">
        <v>0.94428597863168495</v>
      </c>
      <c r="Q2598" s="39">
        <f t="shared" si="457"/>
        <v>20.209421100692918</v>
      </c>
    </row>
    <row r="2599" spans="2:17" ht="14.4" x14ac:dyDescent="0.3">
      <c r="B2599" s="36">
        <v>45212</v>
      </c>
      <c r="C2599" s="88">
        <v>45778</v>
      </c>
      <c r="D2599" s="37">
        <v>14.443</v>
      </c>
      <c r="E2599" s="73">
        <v>1543</v>
      </c>
      <c r="F2599" s="10">
        <f t="shared" si="461"/>
        <v>16.278649999999999</v>
      </c>
      <c r="H2599" s="36">
        <v>45211</v>
      </c>
      <c r="I2599" s="89" t="s">
        <v>125</v>
      </c>
      <c r="J2599" s="90">
        <v>0.36705497411979365</v>
      </c>
      <c r="L2599" s="40" t="str">
        <f t="shared" si="458"/>
        <v>4521245778</v>
      </c>
      <c r="M2599" s="63">
        <f t="shared" si="459"/>
        <v>45778</v>
      </c>
      <c r="N2599" s="64">
        <f>VLOOKUP(B2599,[5]Assumptions!$B$6:$D$2002,3,FALSE)</f>
        <v>0.63844000000000001</v>
      </c>
      <c r="O2599" s="65">
        <f t="shared" si="460"/>
        <v>20.898013887939836</v>
      </c>
      <c r="P2599" s="64">
        <v>0.94428597863168495</v>
      </c>
      <c r="Q2599" s="39">
        <f t="shared" si="457"/>
        <v>19.698762914422439</v>
      </c>
    </row>
    <row r="2600" spans="2:17" ht="14.4" x14ac:dyDescent="0.3">
      <c r="B2600" s="36">
        <v>45212</v>
      </c>
      <c r="C2600" s="88">
        <v>45809</v>
      </c>
      <c r="D2600" s="37">
        <v>14.459</v>
      </c>
      <c r="E2600" s="73">
        <v>1651</v>
      </c>
      <c r="F2600" s="10">
        <f t="shared" si="461"/>
        <v>17.418050000000001</v>
      </c>
      <c r="H2600" s="36">
        <v>45211</v>
      </c>
      <c r="I2600" s="89" t="s">
        <v>126</v>
      </c>
      <c r="J2600" s="90">
        <v>0.36675476692215736</v>
      </c>
      <c r="L2600" s="40" t="str">
        <f t="shared" si="458"/>
        <v>4521245809</v>
      </c>
      <c r="M2600" s="63">
        <f t="shared" si="459"/>
        <v>45809</v>
      </c>
      <c r="N2600" s="64">
        <f>VLOOKUP(B2600,[5]Assumptions!$B$6:$D$2002,3,FALSE)</f>
        <v>0.63844000000000001</v>
      </c>
      <c r="O2600" s="65">
        <f t="shared" si="460"/>
        <v>20.922214178276732</v>
      </c>
      <c r="P2600" s="64">
        <v>0.94428597863168495</v>
      </c>
      <c r="Q2600" s="39">
        <f t="shared" si="457"/>
        <v>19.721614909266385</v>
      </c>
    </row>
    <row r="2601" spans="2:17" ht="14.4" x14ac:dyDescent="0.3">
      <c r="B2601" s="36">
        <v>45212</v>
      </c>
      <c r="C2601" s="88">
        <v>45839</v>
      </c>
      <c r="D2601" s="37">
        <v>14.496</v>
      </c>
      <c r="E2601" s="73">
        <v>1581</v>
      </c>
      <c r="F2601" s="10">
        <f t="shared" si="461"/>
        <v>16.679549999999999</v>
      </c>
      <c r="H2601" s="36">
        <v>45211</v>
      </c>
      <c r="I2601" s="89" t="s">
        <v>127</v>
      </c>
      <c r="J2601" s="90">
        <v>0.36645455972452107</v>
      </c>
      <c r="L2601" s="40" t="str">
        <f t="shared" si="458"/>
        <v>4521245839</v>
      </c>
      <c r="M2601" s="63">
        <f t="shared" si="459"/>
        <v>45839</v>
      </c>
      <c r="N2601" s="64">
        <f>VLOOKUP(B2601,[5]Assumptions!$B$6:$D$2002,3,FALSE)</f>
        <v>0.63844000000000001</v>
      </c>
      <c r="O2601" s="65">
        <f t="shared" si="460"/>
        <v>20.977592360459603</v>
      </c>
      <c r="P2601" s="64">
        <v>0.94428597863168495</v>
      </c>
      <c r="Q2601" s="39">
        <f t="shared" si="457"/>
        <v>19.773907750223781</v>
      </c>
    </row>
    <row r="2602" spans="2:17" ht="14.4" x14ac:dyDescent="0.3">
      <c r="B2602" s="36">
        <v>45212</v>
      </c>
      <c r="C2602" s="88">
        <v>45870</v>
      </c>
      <c r="D2602" s="37">
        <v>14.631</v>
      </c>
      <c r="E2602" s="73">
        <v>1714</v>
      </c>
      <c r="F2602" s="10">
        <f t="shared" si="461"/>
        <v>18.082699999999999</v>
      </c>
      <c r="H2602" s="36">
        <v>45211</v>
      </c>
      <c r="I2602" s="89" t="s">
        <v>128</v>
      </c>
      <c r="J2602" s="90">
        <v>0.43997579456859537</v>
      </c>
      <c r="L2602" s="40" t="str">
        <f t="shared" si="458"/>
        <v>4521245870</v>
      </c>
      <c r="M2602" s="63">
        <f t="shared" si="459"/>
        <v>45870</v>
      </c>
      <c r="N2602" s="64">
        <f>VLOOKUP(B2602,[5]Assumptions!$B$6:$D$2002,3,FALSE)</f>
        <v>0.63844000000000001</v>
      </c>
      <c r="O2602" s="65">
        <f t="shared" si="460"/>
        <v>21.068867517167</v>
      </c>
      <c r="P2602" s="64">
        <v>0.94428597863168495</v>
      </c>
      <c r="Q2602" s="39">
        <f t="shared" si="457"/>
        <v>19.860097600899987</v>
      </c>
    </row>
    <row r="2603" spans="2:17" ht="14.4" x14ac:dyDescent="0.3">
      <c r="B2603" s="36">
        <v>45212</v>
      </c>
      <c r="C2603" s="88">
        <v>45901</v>
      </c>
      <c r="D2603" s="37">
        <v>14.835000000000001</v>
      </c>
      <c r="E2603" s="73">
        <v>1581</v>
      </c>
      <c r="F2603" s="10">
        <f t="shared" si="461"/>
        <v>16.679549999999999</v>
      </c>
      <c r="H2603" s="36">
        <v>45211</v>
      </c>
      <c r="I2603" s="89" t="s">
        <v>129</v>
      </c>
      <c r="J2603" s="90">
        <v>0.58731847145438043</v>
      </c>
      <c r="L2603" s="40" t="str">
        <f t="shared" si="458"/>
        <v>4521245901</v>
      </c>
      <c r="M2603" s="63">
        <f t="shared" si="459"/>
        <v>45901</v>
      </c>
      <c r="N2603" s="64">
        <f>VLOOKUP(B2603,[5]Assumptions!$B$6:$D$2002,3,FALSE)</f>
        <v>0.63844000000000001</v>
      </c>
      <c r="O2603" s="65">
        <f t="shared" si="460"/>
        <v>21.152984464421159</v>
      </c>
      <c r="P2603" s="64">
        <v>0.94428597863168495</v>
      </c>
      <c r="Q2603" s="39">
        <f t="shared" si="457"/>
        <v>19.939528054757393</v>
      </c>
    </row>
    <row r="2604" spans="2:17" ht="14.4" x14ac:dyDescent="0.3">
      <c r="B2604" s="36">
        <v>45212</v>
      </c>
      <c r="C2604" s="88">
        <v>45931</v>
      </c>
      <c r="D2604" s="37">
        <v>14.885</v>
      </c>
      <c r="E2604" s="73">
        <v>1561</v>
      </c>
      <c r="F2604" s="10">
        <f t="shared" si="461"/>
        <v>16.468549999999997</v>
      </c>
      <c r="H2604" s="36">
        <v>45211</v>
      </c>
      <c r="I2604" s="89" t="s">
        <v>130</v>
      </c>
      <c r="J2604" s="90">
        <v>0.83301468592970385</v>
      </c>
      <c r="L2604" s="40" t="str">
        <f t="shared" si="458"/>
        <v>4521245931</v>
      </c>
      <c r="M2604" s="63">
        <f t="shared" si="459"/>
        <v>45931</v>
      </c>
      <c r="N2604" s="64">
        <f>VLOOKUP(B2604,[5]Assumptions!$B$6:$D$2002,3,FALSE)</f>
        <v>0.63844000000000001</v>
      </c>
      <c r="O2604" s="65">
        <f t="shared" si="460"/>
        <v>20.862441825869833</v>
      </c>
      <c r="P2604" s="64">
        <v>0.94428597863168495</v>
      </c>
      <c r="Q2604" s="39">
        <f t="shared" si="457"/>
        <v>19.66517271497872</v>
      </c>
    </row>
    <row r="2605" spans="2:17" ht="14.4" x14ac:dyDescent="0.3">
      <c r="B2605" s="36">
        <v>45229</v>
      </c>
      <c r="C2605" s="88">
        <v>45261</v>
      </c>
      <c r="D2605" s="37">
        <v>17.634</v>
      </c>
      <c r="E2605" s="73">
        <v>10943</v>
      </c>
      <c r="F2605" s="10">
        <f t="shared" ref="F2605:F2668" si="462">E2605*10000*mmbtu_gj/1000000</f>
        <v>115.44865</v>
      </c>
      <c r="H2605" s="36">
        <v>45225</v>
      </c>
      <c r="I2605" s="89" t="s">
        <v>83</v>
      </c>
      <c r="J2605" s="90">
        <v>1.1940542472125868</v>
      </c>
      <c r="L2605" s="52" t="str">
        <f t="shared" si="458"/>
        <v>4522945261</v>
      </c>
      <c r="M2605" s="53">
        <f t="shared" si="459"/>
        <v>45261</v>
      </c>
      <c r="N2605" s="8">
        <f>VLOOKUP(B2605,[1]Assumptions!$B$6:$D$2002,3,FALSE)</f>
        <v>0.63441999999999998</v>
      </c>
      <c r="O2605" s="54">
        <f t="shared" ref="O2605:O2628" si="463">(D2605-J2605)/N2605/mmbtu_gj</f>
        <v>24.56241444069661</v>
      </c>
      <c r="P2605" s="8">
        <v>0.94221138510931601</v>
      </c>
      <c r="Q2605" s="10">
        <f t="shared" si="457"/>
        <v>23.108124710548775</v>
      </c>
    </row>
    <row r="2606" spans="2:17" ht="14.4" x14ac:dyDescent="0.3">
      <c r="B2606" s="36">
        <v>45229</v>
      </c>
      <c r="C2606" s="88">
        <v>45292</v>
      </c>
      <c r="D2606" s="37">
        <v>18.093</v>
      </c>
      <c r="E2606" s="73">
        <v>11894</v>
      </c>
      <c r="F2606" s="10">
        <f t="shared" si="462"/>
        <v>125.4817</v>
      </c>
      <c r="H2606" s="36">
        <v>45225</v>
      </c>
      <c r="I2606" s="89" t="s">
        <v>85</v>
      </c>
      <c r="J2606" s="90">
        <v>1.0510022882411425</v>
      </c>
      <c r="L2606" s="52" t="str">
        <f t="shared" si="458"/>
        <v>4522945292</v>
      </c>
      <c r="M2606" s="53">
        <f t="shared" si="459"/>
        <v>45292</v>
      </c>
      <c r="N2606" s="8">
        <f>VLOOKUP(B2606,[1]Assumptions!$B$6:$D$2002,3,FALSE)</f>
        <v>0.63441999999999998</v>
      </c>
      <c r="O2606" s="54">
        <f t="shared" si="463"/>
        <v>25.461921650358939</v>
      </c>
      <c r="P2606" s="8">
        <v>0.94221138510931601</v>
      </c>
      <c r="Q2606" s="10">
        <f t="shared" si="457"/>
        <v>23.955650644480531</v>
      </c>
    </row>
    <row r="2607" spans="2:17" ht="14.4" x14ac:dyDescent="0.3">
      <c r="B2607" s="36">
        <v>45229</v>
      </c>
      <c r="C2607" s="88">
        <v>45323</v>
      </c>
      <c r="D2607" s="37">
        <v>18.288</v>
      </c>
      <c r="E2607" s="73">
        <v>5682</v>
      </c>
      <c r="F2607" s="10">
        <f t="shared" si="462"/>
        <v>59.945099999999996</v>
      </c>
      <c r="H2607" s="36">
        <v>45225</v>
      </c>
      <c r="I2607" s="89" t="s">
        <v>86</v>
      </c>
      <c r="J2607" s="90">
        <v>0.82901259952014716</v>
      </c>
      <c r="L2607" s="52" t="str">
        <f t="shared" si="458"/>
        <v>4522945323</v>
      </c>
      <c r="M2607" s="53">
        <f t="shared" si="459"/>
        <v>45323</v>
      </c>
      <c r="N2607" s="8">
        <f>VLOOKUP(B2607,[1]Assumptions!$B$6:$D$2002,3,FALSE)</f>
        <v>0.63441999999999998</v>
      </c>
      <c r="O2607" s="54">
        <f t="shared" si="463"/>
        <v>26.084933046252722</v>
      </c>
      <c r="P2607" s="8">
        <v>0.94221138510931601</v>
      </c>
      <c r="Q2607" s="10">
        <f t="shared" si="457"/>
        <v>24.542659074744503</v>
      </c>
    </row>
    <row r="2608" spans="2:17" ht="14.4" x14ac:dyDescent="0.3">
      <c r="B2608" s="36">
        <v>45229</v>
      </c>
      <c r="C2608" s="88">
        <v>45352</v>
      </c>
      <c r="D2608" s="37">
        <v>17.391999999999999</v>
      </c>
      <c r="E2608" s="73">
        <v>3371</v>
      </c>
      <c r="F2608" s="10">
        <f t="shared" si="462"/>
        <v>35.564050000000002</v>
      </c>
      <c r="H2608" s="36">
        <v>45225</v>
      </c>
      <c r="I2608" s="89" t="s">
        <v>87</v>
      </c>
      <c r="J2608" s="90">
        <v>0.77436251297191538</v>
      </c>
      <c r="L2608" s="52" t="str">
        <f t="shared" si="458"/>
        <v>4522945352</v>
      </c>
      <c r="M2608" s="53">
        <f t="shared" si="459"/>
        <v>45352</v>
      </c>
      <c r="N2608" s="8">
        <f>VLOOKUP(B2608,[1]Assumptions!$B$6:$D$2002,3,FALSE)</f>
        <v>0.63441999999999998</v>
      </c>
      <c r="O2608" s="54">
        <f t="shared" si="463"/>
        <v>24.827898164593051</v>
      </c>
      <c r="P2608" s="8">
        <v>0.94221138510931601</v>
      </c>
      <c r="Q2608" s="10">
        <f t="shared" si="457"/>
        <v>23.358266497765221</v>
      </c>
    </row>
    <row r="2609" spans="2:17" ht="14.4" x14ac:dyDescent="0.3">
      <c r="B2609" s="36">
        <v>45229</v>
      </c>
      <c r="C2609" s="88">
        <v>45383</v>
      </c>
      <c r="D2609" s="37">
        <v>16.943999999999999</v>
      </c>
      <c r="E2609" s="73">
        <v>3360</v>
      </c>
      <c r="F2609" s="10">
        <f t="shared" si="462"/>
        <v>35.448</v>
      </c>
      <c r="H2609" s="36">
        <v>45225</v>
      </c>
      <c r="I2609" s="89" t="s">
        <v>89</v>
      </c>
      <c r="J2609" s="90">
        <v>0.69498684818985523</v>
      </c>
      <c r="L2609" s="52" t="str">
        <f t="shared" si="458"/>
        <v>4522945383</v>
      </c>
      <c r="M2609" s="53">
        <f t="shared" si="459"/>
        <v>45383</v>
      </c>
      <c r="N2609" s="8">
        <f>VLOOKUP(B2609,[1]Assumptions!$B$6:$D$2002,3,FALSE)</f>
        <v>0.63441999999999998</v>
      </c>
      <c r="O2609" s="54">
        <f t="shared" si="463"/>
        <v>24.277147947365954</v>
      </c>
      <c r="P2609" s="8">
        <v>0.94221138510931601</v>
      </c>
      <c r="Q2609" s="10">
        <f t="shared" si="457"/>
        <v>22.83934337274242</v>
      </c>
    </row>
    <row r="2610" spans="2:17" ht="14.4" x14ac:dyDescent="0.3">
      <c r="B2610" s="36">
        <v>45229</v>
      </c>
      <c r="C2610" s="88">
        <v>45413</v>
      </c>
      <c r="D2610" s="37">
        <v>16.632999999999999</v>
      </c>
      <c r="E2610" s="73">
        <v>3890</v>
      </c>
      <c r="F2610" s="10">
        <f t="shared" si="462"/>
        <v>41.039499999999997</v>
      </c>
      <c r="H2610" s="36">
        <v>45225</v>
      </c>
      <c r="I2610" s="89" t="s">
        <v>90</v>
      </c>
      <c r="J2610" s="90">
        <v>0.68935757365010031</v>
      </c>
      <c r="L2610" s="52" t="str">
        <f t="shared" si="458"/>
        <v>4522945413</v>
      </c>
      <c r="M2610" s="53">
        <f t="shared" si="459"/>
        <v>45413</v>
      </c>
      <c r="N2610" s="8">
        <f>VLOOKUP(B2610,[1]Assumptions!$B$6:$D$2002,3,FALSE)</f>
        <v>0.63441999999999998</v>
      </c>
      <c r="O2610" s="54">
        <f t="shared" si="463"/>
        <v>23.820902991962804</v>
      </c>
      <c r="P2610" s="8">
        <v>0.94221138510931601</v>
      </c>
      <c r="Q2610" s="10">
        <f t="shared" si="457"/>
        <v>22.409464181362878</v>
      </c>
    </row>
    <row r="2611" spans="2:17" ht="14.4" x14ac:dyDescent="0.3">
      <c r="B2611" s="36">
        <v>45229</v>
      </c>
      <c r="C2611" s="88">
        <v>45444</v>
      </c>
      <c r="D2611" s="37">
        <v>16.59</v>
      </c>
      <c r="E2611" s="73">
        <v>4123</v>
      </c>
      <c r="F2611" s="10">
        <f t="shared" si="462"/>
        <v>43.49765</v>
      </c>
      <c r="H2611" s="36">
        <v>45225</v>
      </c>
      <c r="I2611" s="89" t="s">
        <v>91</v>
      </c>
      <c r="J2611" s="90">
        <v>0.70167968925846802</v>
      </c>
      <c r="L2611" s="52" t="str">
        <f t="shared" si="458"/>
        <v>4522945444</v>
      </c>
      <c r="M2611" s="53">
        <f t="shared" si="459"/>
        <v>45444</v>
      </c>
      <c r="N2611" s="8">
        <f>VLOOKUP(B2611,[1]Assumptions!$B$6:$D$2002,3,FALSE)</f>
        <v>0.63441999999999998</v>
      </c>
      <c r="O2611" s="54">
        <f t="shared" si="463"/>
        <v>23.738247930216119</v>
      </c>
      <c r="P2611" s="8">
        <v>0.94221138510931601</v>
      </c>
      <c r="Q2611" s="10">
        <f t="shared" si="457"/>
        <v>22.331585641148241</v>
      </c>
    </row>
    <row r="2612" spans="2:17" ht="14.4" x14ac:dyDescent="0.3">
      <c r="B2612" s="36">
        <v>45229</v>
      </c>
      <c r="C2612" s="88">
        <v>45474</v>
      </c>
      <c r="D2612" s="37">
        <v>16.896000000000001</v>
      </c>
      <c r="E2612" s="73">
        <v>3427</v>
      </c>
      <c r="F2612" s="10">
        <f t="shared" si="462"/>
        <v>36.154850000000003</v>
      </c>
      <c r="H2612" s="36">
        <v>45225</v>
      </c>
      <c r="I2612" s="89" t="s">
        <v>113</v>
      </c>
      <c r="J2612" s="90">
        <v>0.86042787712275381</v>
      </c>
      <c r="L2612" s="52" t="str">
        <f t="shared" si="458"/>
        <v>4522945474</v>
      </c>
      <c r="M2612" s="53">
        <f t="shared" si="459"/>
        <v>45474</v>
      </c>
      <c r="N2612" s="8">
        <f>VLOOKUP(B2612,[1]Assumptions!$B$6:$D$2002,3,FALSE)</f>
        <v>0.63441999999999998</v>
      </c>
      <c r="O2612" s="54">
        <f t="shared" si="463"/>
        <v>23.958252308041256</v>
      </c>
      <c r="P2612" s="8">
        <v>0.94221138510931601</v>
      </c>
      <c r="Q2612" s="10">
        <f t="shared" si="457"/>
        <v>22.538876270708975</v>
      </c>
    </row>
    <row r="2613" spans="2:17" ht="14.4" x14ac:dyDescent="0.3">
      <c r="B2613" s="36">
        <v>45229</v>
      </c>
      <c r="C2613" s="88">
        <v>45505</v>
      </c>
      <c r="D2613" s="37">
        <v>17.119</v>
      </c>
      <c r="E2613" s="73">
        <v>3490</v>
      </c>
      <c r="F2613" s="10">
        <f t="shared" si="462"/>
        <v>36.819499999999998</v>
      </c>
      <c r="H2613" s="36">
        <v>45225</v>
      </c>
      <c r="I2613" s="89" t="s">
        <v>114</v>
      </c>
      <c r="J2613" s="90">
        <v>0.77775889280846922</v>
      </c>
      <c r="L2613" s="52" t="str">
        <f t="shared" si="458"/>
        <v>4522945505</v>
      </c>
      <c r="M2613" s="53">
        <f t="shared" si="459"/>
        <v>45505</v>
      </c>
      <c r="N2613" s="8">
        <f>VLOOKUP(B2613,[1]Assumptions!$B$6:$D$2002,3,FALSE)</f>
        <v>0.63441999999999998</v>
      </c>
      <c r="O2613" s="54">
        <f t="shared" si="463"/>
        <v>24.414942882772703</v>
      </c>
      <c r="P2613" s="8">
        <v>0.94221138510931601</v>
      </c>
      <c r="Q2613" s="10">
        <f t="shared" si="457"/>
        <v>22.969175329693062</v>
      </c>
    </row>
    <row r="2614" spans="2:17" ht="14.4" x14ac:dyDescent="0.3">
      <c r="B2614" s="36">
        <v>45229</v>
      </c>
      <c r="C2614" s="88">
        <v>45536</v>
      </c>
      <c r="D2614" s="37">
        <v>17.181999999999999</v>
      </c>
      <c r="E2614" s="73">
        <v>3234</v>
      </c>
      <c r="F2614" s="10">
        <f t="shared" si="462"/>
        <v>34.118699999999997</v>
      </c>
      <c r="H2614" s="36">
        <v>45225</v>
      </c>
      <c r="I2614" s="89" t="s">
        <v>115</v>
      </c>
      <c r="J2614" s="90">
        <v>0.70690247061689881</v>
      </c>
      <c r="L2614" s="52" t="str">
        <f t="shared" si="458"/>
        <v>4522945536</v>
      </c>
      <c r="M2614" s="53">
        <f t="shared" si="459"/>
        <v>45536</v>
      </c>
      <c r="N2614" s="8">
        <f>VLOOKUP(B2614,[1]Assumptions!$B$6:$D$2002,3,FALSE)</f>
        <v>0.63441999999999998</v>
      </c>
      <c r="O2614" s="54">
        <f t="shared" si="463"/>
        <v>24.614933622818825</v>
      </c>
      <c r="P2614" s="8">
        <v>0.94221138510931601</v>
      </c>
      <c r="Q2614" s="10">
        <f t="shared" si="457"/>
        <v>23.157608881880954</v>
      </c>
    </row>
    <row r="2615" spans="2:17" ht="14.4" x14ac:dyDescent="0.3">
      <c r="B2615" s="36">
        <v>45229</v>
      </c>
      <c r="C2615" s="88">
        <v>45566</v>
      </c>
      <c r="D2615" s="37">
        <v>17.654</v>
      </c>
      <c r="E2615" s="73">
        <v>2638</v>
      </c>
      <c r="F2615" s="10">
        <f t="shared" si="462"/>
        <v>27.8309</v>
      </c>
      <c r="H2615" s="36">
        <v>45225</v>
      </c>
      <c r="I2615" s="89" t="s">
        <v>117</v>
      </c>
      <c r="J2615" s="90">
        <v>0.84254626445465608</v>
      </c>
      <c r="L2615" s="52" t="str">
        <f t="shared" si="458"/>
        <v>4522945566</v>
      </c>
      <c r="M2615" s="53">
        <f t="shared" si="459"/>
        <v>45566</v>
      </c>
      <c r="N2615" s="8">
        <f>VLOOKUP(B2615,[1]Assumptions!$B$6:$D$2002,3,FALSE)</f>
        <v>0.63441999999999998</v>
      </c>
      <c r="O2615" s="54">
        <f t="shared" si="463"/>
        <v>25.117473026518297</v>
      </c>
      <c r="P2615" s="8">
        <v>0.94221138510931601</v>
      </c>
      <c r="Q2615" s="10">
        <f t="shared" si="457"/>
        <v>23.631107229512644</v>
      </c>
    </row>
    <row r="2616" spans="2:17" ht="14.4" x14ac:dyDescent="0.3">
      <c r="B2616" s="36">
        <v>45229</v>
      </c>
      <c r="C2616" s="88">
        <v>45597</v>
      </c>
      <c r="D2616" s="37">
        <v>18.245000000000001</v>
      </c>
      <c r="E2616" s="73">
        <v>2998</v>
      </c>
      <c r="F2616" s="10">
        <f t="shared" si="462"/>
        <v>31.628899999999998</v>
      </c>
      <c r="H2616" s="36">
        <v>45225</v>
      </c>
      <c r="I2616" s="89" t="s">
        <v>118</v>
      </c>
      <c r="J2616" s="90">
        <v>1.1367813074297717</v>
      </c>
      <c r="L2616" s="52" t="str">
        <f t="shared" si="458"/>
        <v>4522945597</v>
      </c>
      <c r="M2616" s="53">
        <f t="shared" si="459"/>
        <v>45597</v>
      </c>
      <c r="N2616" s="8">
        <f>VLOOKUP(B2616,[1]Assumptions!$B$6:$D$2002,3,FALSE)</f>
        <v>0.63441999999999998</v>
      </c>
      <c r="O2616" s="54">
        <f t="shared" si="463"/>
        <v>25.560860369489603</v>
      </c>
      <c r="P2616" s="8">
        <v>0.94221138510931601</v>
      </c>
      <c r="Q2616" s="10">
        <f t="shared" si="457"/>
        <v>24.04887183207358</v>
      </c>
    </row>
    <row r="2617" spans="2:17" ht="14.4" x14ac:dyDescent="0.3">
      <c r="B2617" s="36">
        <v>45229</v>
      </c>
      <c r="C2617" s="88">
        <v>45627</v>
      </c>
      <c r="D2617" s="37">
        <v>18.817</v>
      </c>
      <c r="E2617" s="73">
        <v>2762</v>
      </c>
      <c r="F2617" s="10">
        <f t="shared" si="462"/>
        <v>29.139099999999999</v>
      </c>
      <c r="H2617" s="36">
        <v>45225</v>
      </c>
      <c r="I2617" s="89" t="s">
        <v>119</v>
      </c>
      <c r="J2617" s="90">
        <v>1.8558263687338798</v>
      </c>
      <c r="L2617" s="52" t="str">
        <f t="shared" si="458"/>
        <v>4522945627</v>
      </c>
      <c r="M2617" s="53">
        <f t="shared" si="459"/>
        <v>45627</v>
      </c>
      <c r="N2617" s="8">
        <f>VLOOKUP(B2617,[1]Assumptions!$B$6:$D$2002,3,FALSE)</f>
        <v>0.63441999999999998</v>
      </c>
      <c r="O2617" s="54">
        <f t="shared" si="463"/>
        <v>25.341164891686898</v>
      </c>
      <c r="P2617" s="8">
        <v>0.94221138510931601</v>
      </c>
      <c r="Q2617" s="10">
        <f t="shared" si="457"/>
        <v>23.841872251630839</v>
      </c>
    </row>
    <row r="2618" spans="2:17" ht="14.4" x14ac:dyDescent="0.3">
      <c r="B2618" s="36">
        <v>45229</v>
      </c>
      <c r="C2618" s="88">
        <v>45658</v>
      </c>
      <c r="D2618" s="37">
        <v>18.79</v>
      </c>
      <c r="E2618" s="73">
        <v>2067</v>
      </c>
      <c r="F2618" s="10">
        <f t="shared" si="462"/>
        <v>21.806850000000001</v>
      </c>
      <c r="H2618" s="36">
        <v>45225</v>
      </c>
      <c r="I2618" s="89" t="s">
        <v>120</v>
      </c>
      <c r="J2618" s="90">
        <v>1.0755874388288835</v>
      </c>
      <c r="L2618" s="52" t="str">
        <f t="shared" si="458"/>
        <v>4522945658</v>
      </c>
      <c r="M2618" s="53">
        <f t="shared" si="459"/>
        <v>45658</v>
      </c>
      <c r="N2618" s="8">
        <f>VLOOKUP(B2618,[1]Assumptions!$B$6:$D$2002,3,FALSE)</f>
        <v>0.63441999999999998</v>
      </c>
      <c r="O2618" s="54">
        <f t="shared" si="463"/>
        <v>26.46655587821472</v>
      </c>
      <c r="P2618" s="8">
        <v>0.94221138510931601</v>
      </c>
      <c r="Q2618" s="10">
        <f t="shared" si="457"/>
        <v>24.902228451836756</v>
      </c>
    </row>
    <row r="2619" spans="2:17" ht="14.4" x14ac:dyDescent="0.3">
      <c r="B2619" s="36">
        <v>45229</v>
      </c>
      <c r="C2619" s="88">
        <v>45689</v>
      </c>
      <c r="D2619" s="37">
        <v>18.472999999999999</v>
      </c>
      <c r="E2619" s="73">
        <v>1884</v>
      </c>
      <c r="F2619" s="10">
        <f t="shared" si="462"/>
        <v>19.876200000000001</v>
      </c>
      <c r="H2619" s="36">
        <v>45225</v>
      </c>
      <c r="I2619" s="89" t="s">
        <v>121</v>
      </c>
      <c r="J2619" s="90">
        <v>0.56909072705691466</v>
      </c>
      <c r="L2619" s="52" t="str">
        <f t="shared" si="458"/>
        <v>4522945689</v>
      </c>
      <c r="M2619" s="53">
        <f t="shared" si="459"/>
        <v>45689</v>
      </c>
      <c r="N2619" s="8">
        <f>VLOOKUP(B2619,[1]Assumptions!$B$6:$D$2002,3,FALSE)</f>
        <v>0.63441999999999998</v>
      </c>
      <c r="O2619" s="54">
        <f t="shared" si="463"/>
        <v>26.749677053897624</v>
      </c>
      <c r="P2619" s="8">
        <v>0.94221138510931601</v>
      </c>
      <c r="Q2619" s="10">
        <f t="shared" si="457"/>
        <v>25.168988446930726</v>
      </c>
    </row>
    <row r="2620" spans="2:17" ht="14.4" x14ac:dyDescent="0.3">
      <c r="B2620" s="36">
        <v>45229</v>
      </c>
      <c r="C2620" s="88">
        <v>45717</v>
      </c>
      <c r="D2620" s="37">
        <v>17.318000000000001</v>
      </c>
      <c r="E2620" s="73">
        <v>2104</v>
      </c>
      <c r="F2620" s="10">
        <f t="shared" si="462"/>
        <v>22.197199999999999</v>
      </c>
      <c r="H2620" s="36">
        <v>45225</v>
      </c>
      <c r="I2620" s="89" t="s">
        <v>122</v>
      </c>
      <c r="J2620" s="90">
        <v>0.45567269386139786</v>
      </c>
      <c r="L2620" s="52" t="str">
        <f t="shared" si="458"/>
        <v>4522945717</v>
      </c>
      <c r="M2620" s="53">
        <f t="shared" si="459"/>
        <v>45717</v>
      </c>
      <c r="N2620" s="8">
        <f>VLOOKUP(B2620,[1]Assumptions!$B$6:$D$2002,3,FALSE)</f>
        <v>0.63441999999999998</v>
      </c>
      <c r="O2620" s="54">
        <f t="shared" si="463"/>
        <v>25.1934816547571</v>
      </c>
      <c r="P2620" s="8">
        <v>0.94221138510931601</v>
      </c>
      <c r="Q2620" s="10">
        <f t="shared" ref="Q2620:Q2628" si="464">(O2620-opex_2021)*P2620-transport_2021</f>
        <v>23.702723424405786</v>
      </c>
    </row>
    <row r="2621" spans="2:17" ht="14.4" x14ac:dyDescent="0.3">
      <c r="B2621" s="36">
        <v>45229</v>
      </c>
      <c r="C2621" s="88">
        <v>45748</v>
      </c>
      <c r="D2621" s="37">
        <v>14.824999999999999</v>
      </c>
      <c r="E2621" s="73">
        <v>1704</v>
      </c>
      <c r="F2621" s="10">
        <f t="shared" si="462"/>
        <v>17.9772</v>
      </c>
      <c r="H2621" s="36">
        <v>45225</v>
      </c>
      <c r="I2621" s="89" t="s">
        <v>123</v>
      </c>
      <c r="J2621" s="90">
        <v>0.40623324376869685</v>
      </c>
      <c r="L2621" s="52" t="str">
        <f t="shared" ref="L2621:L2628" si="465">B2621&amp;M2621</f>
        <v>4522945748</v>
      </c>
      <c r="M2621" s="53">
        <f t="shared" ref="M2621:M2628" si="466">IF(C2621="",NA(),C2621)</f>
        <v>45748</v>
      </c>
      <c r="N2621" s="8">
        <f>VLOOKUP(B2621,[1]Assumptions!$B$6:$D$2002,3,FALSE)</f>
        <v>0.63441999999999998</v>
      </c>
      <c r="O2621" s="54">
        <f t="shared" si="463"/>
        <v>21.542633419592871</v>
      </c>
      <c r="P2621" s="8">
        <v>0.94221138510931601</v>
      </c>
      <c r="Q2621" s="10">
        <f t="shared" si="464"/>
        <v>20.262852651927798</v>
      </c>
    </row>
    <row r="2622" spans="2:17" ht="14.4" x14ac:dyDescent="0.3">
      <c r="B2622" s="36">
        <v>45229</v>
      </c>
      <c r="C2622" s="88">
        <v>45778</v>
      </c>
      <c r="D2622" s="37">
        <v>14.284000000000001</v>
      </c>
      <c r="E2622" s="73">
        <v>1618</v>
      </c>
      <c r="F2622" s="10">
        <f t="shared" si="462"/>
        <v>17.069900000000001</v>
      </c>
      <c r="H2622" s="36">
        <v>45225</v>
      </c>
      <c r="I2622" s="89" t="s">
        <v>125</v>
      </c>
      <c r="J2622" s="90">
        <v>0.37148303028492891</v>
      </c>
      <c r="L2622" s="52" t="str">
        <f t="shared" si="465"/>
        <v>4522945778</v>
      </c>
      <c r="M2622" s="53">
        <f t="shared" si="466"/>
        <v>45778</v>
      </c>
      <c r="N2622" s="8">
        <f>VLOOKUP(B2622,[1]Assumptions!$B$6:$D$2002,3,FALSE)</f>
        <v>0.63441999999999998</v>
      </c>
      <c r="O2622" s="54">
        <f t="shared" si="463"/>
        <v>20.786261272512181</v>
      </c>
      <c r="P2622" s="8">
        <v>0.94221138510931601</v>
      </c>
      <c r="Q2622" s="10">
        <f t="shared" si="464"/>
        <v>19.550190203568793</v>
      </c>
    </row>
    <row r="2623" spans="2:17" ht="14.4" x14ac:dyDescent="0.3">
      <c r="B2623" s="36">
        <v>45229</v>
      </c>
      <c r="C2623" s="88">
        <v>45809</v>
      </c>
      <c r="D2623" s="37">
        <v>14.239000000000001</v>
      </c>
      <c r="E2623" s="73">
        <v>1704</v>
      </c>
      <c r="F2623" s="10">
        <f t="shared" si="462"/>
        <v>17.9772</v>
      </c>
      <c r="H2623" s="36">
        <v>45225</v>
      </c>
      <c r="I2623" s="89" t="s">
        <v>126</v>
      </c>
      <c r="J2623" s="90">
        <v>0.3712578748867017</v>
      </c>
      <c r="L2623" s="52" t="str">
        <f t="shared" si="465"/>
        <v>4522945809</v>
      </c>
      <c r="M2623" s="53">
        <f t="shared" si="466"/>
        <v>45809</v>
      </c>
      <c r="N2623" s="8">
        <f>VLOOKUP(B2623,[1]Assumptions!$B$6:$D$2002,3,FALSE)</f>
        <v>0.63441999999999998</v>
      </c>
      <c r="O2623" s="54">
        <f t="shared" si="463"/>
        <v>20.719364562135866</v>
      </c>
      <c r="P2623" s="8">
        <v>0.94221138510931601</v>
      </c>
      <c r="Q2623" s="10">
        <f t="shared" si="464"/>
        <v>19.487159361425867</v>
      </c>
    </row>
    <row r="2624" spans="2:17" ht="14.4" x14ac:dyDescent="0.3">
      <c r="B2624" s="36">
        <v>45229</v>
      </c>
      <c r="C2624" s="88">
        <v>45839</v>
      </c>
      <c r="D2624" s="37">
        <v>14.196</v>
      </c>
      <c r="E2624" s="73">
        <v>1646</v>
      </c>
      <c r="F2624" s="10">
        <f t="shared" si="462"/>
        <v>17.365300000000001</v>
      </c>
      <c r="H2624" s="36">
        <v>45225</v>
      </c>
      <c r="I2624" s="89" t="s">
        <v>127</v>
      </c>
      <c r="J2624" s="90">
        <v>0.37095766768906546</v>
      </c>
      <c r="L2624" s="52" t="str">
        <f t="shared" si="465"/>
        <v>4522945839</v>
      </c>
      <c r="M2624" s="53">
        <f t="shared" si="466"/>
        <v>45839</v>
      </c>
      <c r="N2624" s="8">
        <f>VLOOKUP(B2624,[1]Assumptions!$B$6:$D$2002,3,FALSE)</f>
        <v>0.63441999999999998</v>
      </c>
      <c r="O2624" s="54">
        <f t="shared" si="463"/>
        <v>20.655568122469045</v>
      </c>
      <c r="P2624" s="8">
        <v>0.94221138510931601</v>
      </c>
      <c r="Q2624" s="10">
        <f t="shared" si="464"/>
        <v>19.427049629642351</v>
      </c>
    </row>
    <row r="2625" spans="2:19" ht="14.4" x14ac:dyDescent="0.3">
      <c r="B2625" s="36">
        <v>45229</v>
      </c>
      <c r="C2625" s="88">
        <v>45870</v>
      </c>
      <c r="D2625" s="37">
        <v>14.292</v>
      </c>
      <c r="E2625" s="73">
        <v>1757</v>
      </c>
      <c r="F2625" s="10">
        <f t="shared" si="462"/>
        <v>18.536349999999999</v>
      </c>
      <c r="H2625" s="36">
        <v>45225</v>
      </c>
      <c r="I2625" s="89" t="s">
        <v>128</v>
      </c>
      <c r="J2625" s="90">
        <v>0.44417869533550347</v>
      </c>
      <c r="L2625" s="52" t="str">
        <f t="shared" si="465"/>
        <v>4522945870</v>
      </c>
      <c r="M2625" s="53">
        <f t="shared" si="466"/>
        <v>45870</v>
      </c>
      <c r="N2625" s="8">
        <f>VLOOKUP(B2625,[1]Assumptions!$B$6:$D$2002,3,FALSE)</f>
        <v>0.63441999999999998</v>
      </c>
      <c r="O2625" s="54">
        <f t="shared" si="463"/>
        <v>20.689601480479759</v>
      </c>
      <c r="P2625" s="8">
        <v>0.94221138510931601</v>
      </c>
      <c r="Q2625" s="10">
        <f t="shared" si="464"/>
        <v>19.459116247033545</v>
      </c>
    </row>
    <row r="2626" spans="2:19" ht="14.4" x14ac:dyDescent="0.3">
      <c r="B2626" s="36">
        <v>45229</v>
      </c>
      <c r="C2626" s="88">
        <v>45901</v>
      </c>
      <c r="D2626" s="37">
        <v>14.571</v>
      </c>
      <c r="E2626" s="73">
        <v>1646</v>
      </c>
      <c r="F2626" s="10">
        <f t="shared" si="462"/>
        <v>17.365300000000001</v>
      </c>
      <c r="H2626" s="36">
        <v>45225</v>
      </c>
      <c r="I2626" s="89" t="s">
        <v>129</v>
      </c>
      <c r="J2626" s="90">
        <v>0.59122116502365218</v>
      </c>
      <c r="L2626" s="52" t="str">
        <f t="shared" si="465"/>
        <v>4522945901</v>
      </c>
      <c r="M2626" s="53">
        <f t="shared" si="466"/>
        <v>45901</v>
      </c>
      <c r="N2626" s="8">
        <f>VLOOKUP(B2626,[1]Assumptions!$B$6:$D$2002,3,FALSE)</f>
        <v>0.63441999999999998</v>
      </c>
      <c r="O2626" s="54">
        <f t="shared" si="463"/>
        <v>20.886755144903557</v>
      </c>
      <c r="P2626" s="8">
        <v>0.94221138510931601</v>
      </c>
      <c r="Q2626" s="10">
        <f t="shared" si="464"/>
        <v>19.644876674269668</v>
      </c>
    </row>
    <row r="2627" spans="2:19" ht="14.4" x14ac:dyDescent="0.3">
      <c r="B2627" s="36">
        <v>45229</v>
      </c>
      <c r="C2627" s="88">
        <v>45931</v>
      </c>
      <c r="D2627" s="37">
        <v>14.731</v>
      </c>
      <c r="E2627" s="73">
        <v>1663</v>
      </c>
      <c r="F2627" s="10">
        <f t="shared" si="462"/>
        <v>17.544650000000001</v>
      </c>
      <c r="H2627" s="36">
        <v>45225</v>
      </c>
      <c r="I2627" s="89" t="s">
        <v>130</v>
      </c>
      <c r="J2627" s="90">
        <v>0.83654212050193022</v>
      </c>
      <c r="L2627" s="52" t="str">
        <f t="shared" si="465"/>
        <v>4522945931</v>
      </c>
      <c r="M2627" s="53">
        <f t="shared" si="466"/>
        <v>45931</v>
      </c>
      <c r="N2627" s="8">
        <f>VLOOKUP(B2627,[1]Assumptions!$B$6:$D$2002,3,FALSE)</f>
        <v>0.63441999999999998</v>
      </c>
      <c r="O2627" s="54">
        <f t="shared" si="463"/>
        <v>20.75927974440971</v>
      </c>
      <c r="P2627" s="8">
        <v>0.94221138510931601</v>
      </c>
      <c r="Q2627" s="10">
        <f t="shared" si="464"/>
        <v>19.524767900602995</v>
      </c>
    </row>
    <row r="2628" spans="2:19" ht="14.4" x14ac:dyDescent="0.3">
      <c r="B2628" s="36">
        <v>45229</v>
      </c>
      <c r="C2628" s="88">
        <v>45962</v>
      </c>
      <c r="D2628" s="37">
        <v>15.074</v>
      </c>
      <c r="E2628" s="73">
        <v>1801</v>
      </c>
      <c r="F2628" s="10">
        <f t="shared" si="462"/>
        <v>19.00055</v>
      </c>
      <c r="H2628" s="36">
        <v>45225</v>
      </c>
      <c r="I2628" s="89" t="s">
        <v>132</v>
      </c>
      <c r="J2628" s="90">
        <v>1.1312274742735002</v>
      </c>
      <c r="L2628" s="52" t="str">
        <f t="shared" si="465"/>
        <v>4522945962</v>
      </c>
      <c r="M2628" s="53">
        <f t="shared" si="466"/>
        <v>45962</v>
      </c>
      <c r="N2628" s="8">
        <f>VLOOKUP(B2628,[1]Assumptions!$B$6:$D$2002,3,FALSE)</f>
        <v>0.63441999999999998</v>
      </c>
      <c r="O2628" s="54">
        <f t="shared" si="463"/>
        <v>20.831465162905825</v>
      </c>
      <c r="P2628" s="8">
        <v>0.94221138510931601</v>
      </c>
      <c r="Q2628" s="10">
        <f t="shared" si="464"/>
        <v>19.592781823748918</v>
      </c>
    </row>
    <row r="2629" spans="2:19" ht="14.4" x14ac:dyDescent="0.3">
      <c r="B2629" s="36">
        <v>45244</v>
      </c>
      <c r="C2629" s="88">
        <v>45261</v>
      </c>
      <c r="D2629" s="37">
        <v>17.073</v>
      </c>
      <c r="E2629" s="73">
        <v>11056</v>
      </c>
      <c r="F2629" s="10">
        <f t="shared" si="462"/>
        <v>116.6408</v>
      </c>
      <c r="H2629" s="36">
        <v>45239</v>
      </c>
      <c r="I2629" s="85" t="s">
        <v>83</v>
      </c>
      <c r="J2629" s="90">
        <v>1.1599954343195216</v>
      </c>
      <c r="L2629" s="40" t="str">
        <f t="shared" ref="L2629:L2692" si="467">B2629&amp;M2629</f>
        <v>4524445261</v>
      </c>
      <c r="M2629" s="63">
        <f t="shared" ref="M2629:M2692" si="468">IF(C2629="",NA(),C2629)</f>
        <v>45261</v>
      </c>
      <c r="N2629" s="64">
        <v>0.63897999999999999</v>
      </c>
      <c r="O2629" s="65">
        <f t="shared" ref="O2629:O2652" si="469">(D2629-J2629)/N2629/mmbtu_gj</f>
        <v>23.605459716945923</v>
      </c>
      <c r="P2629" s="64">
        <v>0.94221138510931601</v>
      </c>
      <c r="Q2629" s="39">
        <f t="shared" ref="Q2629:Q2692" si="470">(O2629-opex_2022)*P2629-transport_2022</f>
        <v>22.203644440641408</v>
      </c>
      <c r="S2629" s="28"/>
    </row>
    <row r="2630" spans="2:19" ht="14.4" x14ac:dyDescent="0.3">
      <c r="B2630" s="36">
        <v>45244</v>
      </c>
      <c r="C2630" s="88">
        <v>45292</v>
      </c>
      <c r="D2630" s="37">
        <v>17.204000000000001</v>
      </c>
      <c r="E2630" s="73">
        <v>14603</v>
      </c>
      <c r="F2630" s="10">
        <f t="shared" si="462"/>
        <v>154.06164999999999</v>
      </c>
      <c r="H2630" s="36">
        <v>45239</v>
      </c>
      <c r="I2630" s="85" t="s">
        <v>85</v>
      </c>
      <c r="J2630" s="90">
        <v>1.034378388829337</v>
      </c>
      <c r="L2630" s="40" t="str">
        <f t="shared" si="467"/>
        <v>4524445292</v>
      </c>
      <c r="M2630" s="63">
        <f t="shared" si="468"/>
        <v>45292</v>
      </c>
      <c r="N2630" s="64">
        <v>0.63897999999999999</v>
      </c>
      <c r="O2630" s="65">
        <f t="shared" si="469"/>
        <v>23.98612719586216</v>
      </c>
      <c r="P2630" s="64">
        <v>0.94221138510931601</v>
      </c>
      <c r="Q2630" s="39">
        <f t="shared" si="470"/>
        <v>22.562313673217147</v>
      </c>
      <c r="S2630" s="28"/>
    </row>
    <row r="2631" spans="2:19" ht="14.4" x14ac:dyDescent="0.3">
      <c r="B2631" s="36">
        <v>45244</v>
      </c>
      <c r="C2631" s="88">
        <v>45323</v>
      </c>
      <c r="D2631" s="37">
        <v>16.974</v>
      </c>
      <c r="E2631" s="73">
        <v>6684</v>
      </c>
      <c r="F2631" s="10">
        <f t="shared" si="462"/>
        <v>70.516199999999998</v>
      </c>
      <c r="H2631" s="36">
        <v>45239</v>
      </c>
      <c r="I2631" s="85" t="s">
        <v>86</v>
      </c>
      <c r="J2631" s="90">
        <v>0.77069629525534422</v>
      </c>
      <c r="L2631" s="40" t="str">
        <f t="shared" si="467"/>
        <v>4524445323</v>
      </c>
      <c r="M2631" s="63">
        <f t="shared" si="468"/>
        <v>45323</v>
      </c>
      <c r="N2631" s="64">
        <v>0.63897999999999999</v>
      </c>
      <c r="O2631" s="65">
        <f t="shared" si="469"/>
        <v>24.036091443642121</v>
      </c>
      <c r="P2631" s="64">
        <v>0.94221138510931601</v>
      </c>
      <c r="Q2631" s="39">
        <f t="shared" si="470"/>
        <v>22.609390556323849</v>
      </c>
      <c r="S2631" s="28"/>
    </row>
    <row r="2632" spans="2:19" ht="14.4" x14ac:dyDescent="0.3">
      <c r="B2632" s="36">
        <v>45244</v>
      </c>
      <c r="C2632" s="88">
        <v>45352</v>
      </c>
      <c r="D2632" s="37">
        <v>16.376999999999999</v>
      </c>
      <c r="E2632" s="73">
        <v>3877</v>
      </c>
      <c r="F2632" s="10">
        <f t="shared" si="462"/>
        <v>40.902349999999998</v>
      </c>
      <c r="H2632" s="36">
        <v>45239</v>
      </c>
      <c r="I2632" s="85" t="s">
        <v>87</v>
      </c>
      <c r="J2632" s="90">
        <v>0.65281464290784741</v>
      </c>
      <c r="L2632" s="40" t="str">
        <f t="shared" si="467"/>
        <v>4524445352</v>
      </c>
      <c r="M2632" s="63">
        <f t="shared" si="468"/>
        <v>45352</v>
      </c>
      <c r="N2632" s="64">
        <v>0.63897999999999999</v>
      </c>
      <c r="O2632" s="65">
        <f t="shared" si="469"/>
        <v>23.325364012597912</v>
      </c>
      <c r="P2632" s="64">
        <v>0.94221138510931601</v>
      </c>
      <c r="Q2632" s="39">
        <f t="shared" si="470"/>
        <v>21.9397350790845</v>
      </c>
      <c r="S2632" s="28"/>
    </row>
    <row r="2633" spans="2:19" ht="14.4" x14ac:dyDescent="0.3">
      <c r="B2633" s="36">
        <v>45244</v>
      </c>
      <c r="C2633" s="88">
        <v>45383</v>
      </c>
      <c r="D2633" s="37">
        <v>16.239999999999998</v>
      </c>
      <c r="E2633" s="73">
        <v>3693</v>
      </c>
      <c r="F2633" s="10">
        <f t="shared" si="462"/>
        <v>38.961150000000004</v>
      </c>
      <c r="H2633" s="36">
        <v>45239</v>
      </c>
      <c r="I2633" s="85" t="s">
        <v>89</v>
      </c>
      <c r="J2633" s="90">
        <v>0.66382379405676062</v>
      </c>
      <c r="L2633" s="40" t="str">
        <f t="shared" si="467"/>
        <v>4524445383</v>
      </c>
      <c r="M2633" s="63">
        <f t="shared" si="468"/>
        <v>45383</v>
      </c>
      <c r="N2633" s="64">
        <v>0.63897999999999999</v>
      </c>
      <c r="O2633" s="65">
        <f t="shared" si="469"/>
        <v>23.105806226337975</v>
      </c>
      <c r="P2633" s="64">
        <v>0.94221138510931601</v>
      </c>
      <c r="Q2633" s="39">
        <f t="shared" si="470"/>
        <v>21.732865233180991</v>
      </c>
      <c r="S2633" s="28"/>
    </row>
    <row r="2634" spans="2:19" ht="14.4" x14ac:dyDescent="0.3">
      <c r="B2634" s="36">
        <v>45244</v>
      </c>
      <c r="C2634" s="88">
        <v>45413</v>
      </c>
      <c r="D2634" s="37">
        <v>15.968999999999999</v>
      </c>
      <c r="E2634" s="73">
        <v>4295</v>
      </c>
      <c r="F2634" s="10">
        <f t="shared" si="462"/>
        <v>45.312249999999999</v>
      </c>
      <c r="H2634" s="36">
        <v>45239</v>
      </c>
      <c r="I2634" s="85" t="s">
        <v>90</v>
      </c>
      <c r="J2634" s="90">
        <v>0.66818405070533282</v>
      </c>
      <c r="L2634" s="40" t="str">
        <f t="shared" si="467"/>
        <v>4524445413</v>
      </c>
      <c r="M2634" s="63">
        <f t="shared" si="468"/>
        <v>45413</v>
      </c>
      <c r="N2634" s="64">
        <v>0.63897999999999999</v>
      </c>
      <c r="O2634" s="65">
        <f t="shared" si="469"/>
        <v>22.697334939904469</v>
      </c>
      <c r="P2634" s="64">
        <v>0.94221138510931601</v>
      </c>
      <c r="Q2634" s="39">
        <f t="shared" si="470"/>
        <v>21.347998936613092</v>
      </c>
      <c r="S2634" s="28"/>
    </row>
    <row r="2635" spans="2:19" ht="14.4" x14ac:dyDescent="0.3">
      <c r="B2635" s="36">
        <v>45244</v>
      </c>
      <c r="C2635" s="88">
        <v>45444</v>
      </c>
      <c r="D2635" s="37">
        <v>16.155000000000001</v>
      </c>
      <c r="E2635" s="73">
        <v>4187</v>
      </c>
      <c r="F2635" s="10">
        <f t="shared" si="462"/>
        <v>44.172849999999997</v>
      </c>
      <c r="H2635" s="36">
        <v>45239</v>
      </c>
      <c r="I2635" s="85" t="s">
        <v>91</v>
      </c>
      <c r="J2635" s="90">
        <v>0.67915396027985042</v>
      </c>
      <c r="L2635" s="40" t="str">
        <f t="shared" si="467"/>
        <v>4524445444</v>
      </c>
      <c r="M2635" s="63">
        <f t="shared" si="468"/>
        <v>45444</v>
      </c>
      <c r="N2635" s="64">
        <v>0.63897999999999999</v>
      </c>
      <c r="O2635" s="65">
        <f t="shared" si="469"/>
        <v>22.956975772139444</v>
      </c>
      <c r="P2635" s="64">
        <v>0.94221138510931601</v>
      </c>
      <c r="Q2635" s="39">
        <f t="shared" si="470"/>
        <v>21.592635484784143</v>
      </c>
      <c r="S2635" s="28"/>
    </row>
    <row r="2636" spans="2:19" ht="14.4" x14ac:dyDescent="0.3">
      <c r="B2636" s="36">
        <v>45244</v>
      </c>
      <c r="C2636" s="88">
        <v>45474</v>
      </c>
      <c r="D2636" s="37">
        <v>16.193000000000001</v>
      </c>
      <c r="E2636" s="73">
        <v>3827</v>
      </c>
      <c r="F2636" s="10">
        <f t="shared" si="462"/>
        <v>40.374850000000002</v>
      </c>
      <c r="H2636" s="36">
        <v>45239</v>
      </c>
      <c r="I2636" s="85" t="s">
        <v>113</v>
      </c>
      <c r="J2636" s="90">
        <v>0.68377828458217715</v>
      </c>
      <c r="L2636" s="40" t="str">
        <f t="shared" si="467"/>
        <v>4524445474</v>
      </c>
      <c r="M2636" s="63">
        <f t="shared" si="468"/>
        <v>45474</v>
      </c>
      <c r="N2636" s="64">
        <v>0.63897999999999999</v>
      </c>
      <c r="O2636" s="65">
        <f t="shared" si="469"/>
        <v>23.006485477547713</v>
      </c>
      <c r="P2636" s="64">
        <v>0.94221138510931601</v>
      </c>
      <c r="Q2636" s="39">
        <f t="shared" si="470"/>
        <v>21.639284092893224</v>
      </c>
      <c r="S2636" s="28"/>
    </row>
    <row r="2637" spans="2:19" ht="14.4" x14ac:dyDescent="0.3">
      <c r="B2637" s="36">
        <v>45244</v>
      </c>
      <c r="C2637" s="88">
        <v>45505</v>
      </c>
      <c r="D2637" s="37">
        <v>15.997999999999999</v>
      </c>
      <c r="E2637" s="73">
        <v>3702</v>
      </c>
      <c r="F2637" s="10">
        <f t="shared" si="462"/>
        <v>39.056100000000001</v>
      </c>
      <c r="H2637" s="36">
        <v>45239</v>
      </c>
      <c r="I2637" s="85" t="s">
        <v>114</v>
      </c>
      <c r="J2637" s="90">
        <v>0.70541070000403505</v>
      </c>
      <c r="L2637" s="40" t="str">
        <f t="shared" si="467"/>
        <v>4524445505</v>
      </c>
      <c r="M2637" s="63">
        <f t="shared" si="468"/>
        <v>45505</v>
      </c>
      <c r="N2637" s="64">
        <v>0.63897999999999999</v>
      </c>
      <c r="O2637" s="65">
        <f t="shared" si="469"/>
        <v>22.68513147211657</v>
      </c>
      <c r="P2637" s="64">
        <v>0.94221138510931601</v>
      </c>
      <c r="Q2637" s="39">
        <f t="shared" si="470"/>
        <v>21.336500690325519</v>
      </c>
      <c r="S2637" s="28"/>
    </row>
    <row r="2638" spans="2:19" ht="14.4" x14ac:dyDescent="0.3">
      <c r="B2638" s="36">
        <v>45244</v>
      </c>
      <c r="C2638" s="88">
        <v>45536</v>
      </c>
      <c r="D2638" s="37">
        <v>16.632999999999999</v>
      </c>
      <c r="E2638" s="73">
        <v>3482</v>
      </c>
      <c r="F2638" s="10">
        <f t="shared" si="462"/>
        <v>36.735100000000003</v>
      </c>
      <c r="H2638" s="36">
        <v>45239</v>
      </c>
      <c r="I2638" s="85" t="s">
        <v>115</v>
      </c>
      <c r="J2638" s="90">
        <v>0.84889030686861</v>
      </c>
      <c r="L2638" s="40" t="str">
        <f t="shared" si="467"/>
        <v>4524445536</v>
      </c>
      <c r="M2638" s="63">
        <f t="shared" si="468"/>
        <v>45536</v>
      </c>
      <c r="N2638" s="64">
        <v>0.63897999999999999</v>
      </c>
      <c r="O2638" s="65">
        <f t="shared" si="469"/>
        <v>23.414256182181628</v>
      </c>
      <c r="P2638" s="64">
        <v>0.94221138510931601</v>
      </c>
      <c r="Q2638" s="39">
        <f t="shared" si="470"/>
        <v>22.023490293313344</v>
      </c>
      <c r="S2638" s="28"/>
    </row>
    <row r="2639" spans="2:19" ht="14.4" x14ac:dyDescent="0.3">
      <c r="B2639" s="36">
        <v>45244</v>
      </c>
      <c r="C2639" s="88">
        <v>45566</v>
      </c>
      <c r="D2639" s="37">
        <v>17.154</v>
      </c>
      <c r="E2639" s="73">
        <v>2690</v>
      </c>
      <c r="F2639" s="10">
        <f t="shared" si="462"/>
        <v>28.3795</v>
      </c>
      <c r="H2639" s="36">
        <v>45239</v>
      </c>
      <c r="I2639" s="85" t="s">
        <v>117</v>
      </c>
      <c r="J2639" s="90">
        <v>1.0971390719422112</v>
      </c>
      <c r="L2639" s="40" t="str">
        <f t="shared" si="467"/>
        <v>4524445566</v>
      </c>
      <c r="M2639" s="63">
        <f t="shared" si="468"/>
        <v>45566</v>
      </c>
      <c r="N2639" s="64">
        <v>0.63897999999999999</v>
      </c>
      <c r="O2639" s="65">
        <f t="shared" si="469"/>
        <v>23.818857227963267</v>
      </c>
      <c r="P2639" s="64">
        <v>0.94221138510931601</v>
      </c>
      <c r="Q2639" s="39">
        <f t="shared" si="470"/>
        <v>22.404710005075941</v>
      </c>
      <c r="S2639" s="28"/>
    </row>
    <row r="2640" spans="2:19" ht="14.4" x14ac:dyDescent="0.3">
      <c r="B2640" s="36">
        <v>45244</v>
      </c>
      <c r="C2640" s="88">
        <v>45597</v>
      </c>
      <c r="D2640" s="37">
        <v>17.724</v>
      </c>
      <c r="E2640" s="73">
        <v>3199</v>
      </c>
      <c r="F2640" s="10">
        <f t="shared" si="462"/>
        <v>33.749450000000003</v>
      </c>
      <c r="H2640" s="36">
        <v>45239</v>
      </c>
      <c r="I2640" s="85" t="s">
        <v>118</v>
      </c>
      <c r="J2640" s="90">
        <v>1.4055660816267204</v>
      </c>
      <c r="L2640" s="40" t="str">
        <f t="shared" si="467"/>
        <v>4524445597</v>
      </c>
      <c r="M2640" s="63">
        <f t="shared" si="468"/>
        <v>45597</v>
      </c>
      <c r="N2640" s="64">
        <v>0.63897999999999999</v>
      </c>
      <c r="O2640" s="65">
        <f t="shared" si="469"/>
        <v>24.206876389300664</v>
      </c>
      <c r="P2640" s="64">
        <v>0.94221138510931601</v>
      </c>
      <c r="Q2640" s="39">
        <f t="shared" si="470"/>
        <v>22.770306076528605</v>
      </c>
      <c r="S2640" s="28"/>
    </row>
    <row r="2641" spans="2:19" ht="14.4" x14ac:dyDescent="0.3">
      <c r="B2641" s="36">
        <v>45244</v>
      </c>
      <c r="C2641" s="88">
        <v>45627</v>
      </c>
      <c r="D2641" s="37">
        <v>18.443000000000001</v>
      </c>
      <c r="E2641" s="73">
        <v>2869</v>
      </c>
      <c r="F2641" s="10">
        <f t="shared" si="462"/>
        <v>30.267949999999999</v>
      </c>
      <c r="H2641" s="36">
        <v>45239</v>
      </c>
      <c r="I2641" s="85" t="s">
        <v>119</v>
      </c>
      <c r="J2641" s="90">
        <v>1.2481216755781892</v>
      </c>
      <c r="L2641" s="40" t="str">
        <f t="shared" si="467"/>
        <v>4524445627</v>
      </c>
      <c r="M2641" s="63">
        <f t="shared" si="468"/>
        <v>45627</v>
      </c>
      <c r="N2641" s="64">
        <v>0.63897999999999999</v>
      </c>
      <c r="O2641" s="65">
        <f t="shared" si="469"/>
        <v>25.507000010564546</v>
      </c>
      <c r="P2641" s="64">
        <v>0.94221138510931601</v>
      </c>
      <c r="Q2641" s="39">
        <f t="shared" si="470"/>
        <v>23.995297354532987</v>
      </c>
      <c r="S2641" s="28"/>
    </row>
    <row r="2642" spans="2:19" ht="14.4" x14ac:dyDescent="0.3">
      <c r="B2642" s="36">
        <v>45244</v>
      </c>
      <c r="C2642" s="88">
        <v>45658</v>
      </c>
      <c r="D2642" s="37">
        <v>18.457999999999998</v>
      </c>
      <c r="E2642" s="73">
        <v>2166</v>
      </c>
      <c r="F2642" s="10">
        <f t="shared" si="462"/>
        <v>22.851299999999998</v>
      </c>
      <c r="H2642" s="36">
        <v>45239</v>
      </c>
      <c r="I2642" s="85" t="s">
        <v>120</v>
      </c>
      <c r="J2642" s="90">
        <v>1.0612480873860486</v>
      </c>
      <c r="L2642" s="40" t="str">
        <f t="shared" si="467"/>
        <v>4524445658</v>
      </c>
      <c r="M2642" s="63">
        <f t="shared" si="468"/>
        <v>45658</v>
      </c>
      <c r="N2642" s="64">
        <v>0.63897999999999999</v>
      </c>
      <c r="O2642" s="65">
        <f t="shared" si="469"/>
        <v>25.806460670826166</v>
      </c>
      <c r="P2642" s="64">
        <v>0.94221138510931601</v>
      </c>
      <c r="Q2642" s="39">
        <f t="shared" si="470"/>
        <v>24.277452598023839</v>
      </c>
      <c r="S2642" s="28"/>
    </row>
    <row r="2643" spans="2:19" ht="14.4" x14ac:dyDescent="0.3">
      <c r="B2643" s="36">
        <v>45244</v>
      </c>
      <c r="C2643" s="88">
        <v>45689</v>
      </c>
      <c r="D2643" s="37">
        <v>18.39</v>
      </c>
      <c r="E2643" s="73">
        <v>2056</v>
      </c>
      <c r="F2643" s="10">
        <f t="shared" si="462"/>
        <v>21.690799999999999</v>
      </c>
      <c r="H2643" s="36">
        <v>45239</v>
      </c>
      <c r="I2643" s="85" t="s">
        <v>121</v>
      </c>
      <c r="J2643" s="90">
        <v>0.86390275350087387</v>
      </c>
      <c r="L2643" s="40" t="str">
        <f t="shared" si="467"/>
        <v>4524445689</v>
      </c>
      <c r="M2643" s="63">
        <f t="shared" si="468"/>
        <v>45689</v>
      </c>
      <c r="N2643" s="64">
        <v>0.63897999999999999</v>
      </c>
      <c r="O2643" s="65">
        <f t="shared" si="469"/>
        <v>25.998332423014713</v>
      </c>
      <c r="P2643" s="64">
        <v>0.94221138510931601</v>
      </c>
      <c r="Q2643" s="39">
        <f t="shared" si="470"/>
        <v>24.458236347416761</v>
      </c>
      <c r="S2643" s="28"/>
    </row>
    <row r="2644" spans="2:19" ht="14.4" x14ac:dyDescent="0.3">
      <c r="B2644" s="36">
        <v>45244</v>
      </c>
      <c r="C2644" s="88">
        <v>45717</v>
      </c>
      <c r="D2644" s="37">
        <v>16.696000000000002</v>
      </c>
      <c r="E2644" s="73">
        <v>2201</v>
      </c>
      <c r="F2644" s="10">
        <f t="shared" si="462"/>
        <v>23.220549999999999</v>
      </c>
      <c r="H2644" s="36">
        <v>45239</v>
      </c>
      <c r="I2644" s="85" t="s">
        <v>122</v>
      </c>
      <c r="J2644" s="90">
        <v>0.72130448904528799</v>
      </c>
      <c r="L2644" s="40" t="str">
        <f t="shared" si="467"/>
        <v>4524445717</v>
      </c>
      <c r="M2644" s="63">
        <f t="shared" si="468"/>
        <v>45717</v>
      </c>
      <c r="N2644" s="64">
        <v>0.63897999999999999</v>
      </c>
      <c r="O2644" s="65">
        <f t="shared" si="469"/>
        <v>23.696972486741256</v>
      </c>
      <c r="P2644" s="64">
        <v>0.94221138510931601</v>
      </c>
      <c r="Q2644" s="39">
        <f t="shared" si="470"/>
        <v>22.289868814225461</v>
      </c>
      <c r="S2644" s="28"/>
    </row>
    <row r="2645" spans="2:19" ht="14.4" x14ac:dyDescent="0.3">
      <c r="B2645" s="36">
        <v>45244</v>
      </c>
      <c r="C2645" s="88">
        <v>45748</v>
      </c>
      <c r="D2645" s="37">
        <v>14.824</v>
      </c>
      <c r="E2645" s="73">
        <v>1732</v>
      </c>
      <c r="F2645" s="10">
        <f t="shared" si="462"/>
        <v>18.272600000000001</v>
      </c>
      <c r="H2645" s="36">
        <v>45239</v>
      </c>
      <c r="I2645" s="85" t="s">
        <v>123</v>
      </c>
      <c r="J2645" s="90">
        <v>0.63765251619865171</v>
      </c>
      <c r="L2645" s="40" t="str">
        <f t="shared" si="467"/>
        <v>4524445748</v>
      </c>
      <c r="M2645" s="63">
        <f t="shared" si="468"/>
        <v>45748</v>
      </c>
      <c r="N2645" s="64">
        <v>0.63897999999999999</v>
      </c>
      <c r="O2645" s="65">
        <f t="shared" si="469"/>
        <v>21.044124802282411</v>
      </c>
      <c r="P2645" s="64">
        <v>0.94221138510931601</v>
      </c>
      <c r="Q2645" s="39">
        <f t="shared" si="470"/>
        <v>19.79032552296745</v>
      </c>
      <c r="S2645" s="28"/>
    </row>
    <row r="2646" spans="2:19" ht="14.4" x14ac:dyDescent="0.3">
      <c r="B2646" s="36">
        <v>45244</v>
      </c>
      <c r="C2646" s="88">
        <v>45778</v>
      </c>
      <c r="D2646" s="37">
        <v>14.343</v>
      </c>
      <c r="E2646" s="73">
        <v>1661</v>
      </c>
      <c r="F2646" s="10">
        <f t="shared" si="462"/>
        <v>17.52355</v>
      </c>
      <c r="H2646" s="36">
        <v>45239</v>
      </c>
      <c r="I2646" s="85" t="s">
        <v>125</v>
      </c>
      <c r="J2646" s="90">
        <v>0.59520344346414089</v>
      </c>
      <c r="L2646" s="40" t="str">
        <f t="shared" si="467"/>
        <v>4524445778</v>
      </c>
      <c r="M2646" s="63">
        <f t="shared" si="468"/>
        <v>45778</v>
      </c>
      <c r="N2646" s="64">
        <v>0.63897999999999999</v>
      </c>
      <c r="O2646" s="65">
        <f t="shared" si="469"/>
        <v>20.393575359864645</v>
      </c>
      <c r="P2646" s="64">
        <v>0.94221138510931601</v>
      </c>
      <c r="Q2646" s="39">
        <f t="shared" si="470"/>
        <v>19.177370431744912</v>
      </c>
      <c r="S2646" s="28"/>
    </row>
    <row r="2647" spans="2:19" ht="14.4" x14ac:dyDescent="0.3">
      <c r="B2647" s="36">
        <v>45244</v>
      </c>
      <c r="C2647" s="88">
        <v>45809</v>
      </c>
      <c r="D2647" s="37">
        <v>14.397</v>
      </c>
      <c r="E2647" s="73">
        <v>1732</v>
      </c>
      <c r="F2647" s="10">
        <f t="shared" si="462"/>
        <v>18.272600000000001</v>
      </c>
      <c r="H2647" s="36">
        <v>45239</v>
      </c>
      <c r="I2647" s="85" t="s">
        <v>126</v>
      </c>
      <c r="J2647" s="90">
        <v>0.59629264978893659</v>
      </c>
      <c r="L2647" s="40" t="str">
        <f t="shared" si="467"/>
        <v>4524445809</v>
      </c>
      <c r="M2647" s="63">
        <f t="shared" si="468"/>
        <v>45809</v>
      </c>
      <c r="N2647" s="64">
        <v>0.63897999999999999</v>
      </c>
      <c r="O2647" s="65">
        <f t="shared" si="469"/>
        <v>20.472063592777328</v>
      </c>
      <c r="P2647" s="64">
        <v>0.94221138510931601</v>
      </c>
      <c r="Q2647" s="39">
        <f t="shared" si="470"/>
        <v>19.251322938392356</v>
      </c>
      <c r="S2647" s="28"/>
    </row>
    <row r="2648" spans="2:19" ht="14.4" x14ac:dyDescent="0.3">
      <c r="B2648" s="36">
        <v>45244</v>
      </c>
      <c r="C2648" s="88">
        <v>45839</v>
      </c>
      <c r="D2648" s="37">
        <v>14.206</v>
      </c>
      <c r="E2648" s="73">
        <v>1684</v>
      </c>
      <c r="F2648" s="10">
        <f t="shared" si="462"/>
        <v>17.766200000000001</v>
      </c>
      <c r="H2648" s="36">
        <v>45239</v>
      </c>
      <c r="I2648" s="85" t="s">
        <v>127</v>
      </c>
      <c r="J2648" s="90">
        <v>0.59681864920704353</v>
      </c>
      <c r="L2648" s="40" t="str">
        <f t="shared" si="467"/>
        <v>4524445839</v>
      </c>
      <c r="M2648" s="63">
        <f t="shared" si="468"/>
        <v>45839</v>
      </c>
      <c r="N2648" s="64">
        <v>0.63897999999999999</v>
      </c>
      <c r="O2648" s="65">
        <f t="shared" si="469"/>
        <v>20.18795261641511</v>
      </c>
      <c r="P2648" s="64">
        <v>0.94221138510931601</v>
      </c>
      <c r="Q2648" s="39">
        <f t="shared" si="470"/>
        <v>18.98363034182935</v>
      </c>
      <c r="S2648" s="28"/>
    </row>
    <row r="2649" spans="2:19" ht="14.4" x14ac:dyDescent="0.3">
      <c r="B2649" s="36">
        <v>45244</v>
      </c>
      <c r="C2649" s="88">
        <v>45870</v>
      </c>
      <c r="D2649" s="37">
        <v>14.29</v>
      </c>
      <c r="E2649" s="73">
        <v>1780</v>
      </c>
      <c r="F2649" s="10">
        <f t="shared" si="462"/>
        <v>18.779</v>
      </c>
      <c r="H2649" s="36">
        <v>45239</v>
      </c>
      <c r="I2649" s="85" t="s">
        <v>128</v>
      </c>
      <c r="J2649" s="90">
        <v>0.67184219368378606</v>
      </c>
      <c r="L2649" s="40" t="str">
        <f t="shared" si="467"/>
        <v>4524445870</v>
      </c>
      <c r="M2649" s="63">
        <f t="shared" si="468"/>
        <v>45870</v>
      </c>
      <c r="N2649" s="64">
        <v>0.63897999999999999</v>
      </c>
      <c r="O2649" s="65">
        <f t="shared" si="469"/>
        <v>20.20126835188044</v>
      </c>
      <c r="P2649" s="64">
        <v>0.94221138510931601</v>
      </c>
      <c r="Q2649" s="39">
        <f t="shared" si="470"/>
        <v>18.996176579385889</v>
      </c>
      <c r="S2649" s="28"/>
    </row>
    <row r="2650" spans="2:19" ht="14.4" x14ac:dyDescent="0.3">
      <c r="B2650" s="36">
        <v>45244</v>
      </c>
      <c r="C2650" s="88">
        <v>45901</v>
      </c>
      <c r="D2650" s="37">
        <v>14.523999999999999</v>
      </c>
      <c r="E2650" s="73">
        <v>1684</v>
      </c>
      <c r="F2650" s="10">
        <f t="shared" si="462"/>
        <v>17.766200000000001</v>
      </c>
      <c r="H2650" s="36">
        <v>45239</v>
      </c>
      <c r="I2650" s="85" t="s">
        <v>129</v>
      </c>
      <c r="J2650" s="90">
        <v>0.82301569645065231</v>
      </c>
      <c r="L2650" s="40" t="str">
        <f t="shared" si="467"/>
        <v>4524445901</v>
      </c>
      <c r="M2650" s="63">
        <f t="shared" si="468"/>
        <v>45901</v>
      </c>
      <c r="N2650" s="64">
        <v>0.63897999999999999</v>
      </c>
      <c r="O2650" s="65">
        <f t="shared" si="469"/>
        <v>20.324133743884989</v>
      </c>
      <c r="P2650" s="64">
        <v>0.94221138510931601</v>
      </c>
      <c r="Q2650" s="39">
        <f t="shared" si="470"/>
        <v>19.111941750568491</v>
      </c>
      <c r="S2650" s="28"/>
    </row>
    <row r="2651" spans="2:19" ht="14.4" x14ac:dyDescent="0.3">
      <c r="B2651" s="36">
        <v>45244</v>
      </c>
      <c r="C2651" s="88">
        <v>45931</v>
      </c>
      <c r="D2651" s="37">
        <v>14.53</v>
      </c>
      <c r="E2651" s="73">
        <v>1788</v>
      </c>
      <c r="F2651" s="10">
        <f t="shared" si="462"/>
        <v>18.863399999999999</v>
      </c>
      <c r="H2651" s="36">
        <v>45239</v>
      </c>
      <c r="I2651" s="85" t="s">
        <v>130</v>
      </c>
      <c r="J2651" s="90">
        <v>1.0692379103440828</v>
      </c>
      <c r="L2651" s="40" t="str">
        <f t="shared" si="467"/>
        <v>4524445931</v>
      </c>
      <c r="M2651" s="63">
        <f t="shared" si="468"/>
        <v>45931</v>
      </c>
      <c r="N2651" s="64">
        <v>0.63897999999999999</v>
      </c>
      <c r="O2651" s="65">
        <f t="shared" si="469"/>
        <v>19.967786470196231</v>
      </c>
      <c r="P2651" s="64">
        <v>0.94221138510931601</v>
      </c>
      <c r="Q2651" s="39">
        <f t="shared" si="470"/>
        <v>18.776187292246277</v>
      </c>
      <c r="S2651" s="28"/>
    </row>
    <row r="2652" spans="2:19" ht="14.4" x14ac:dyDescent="0.3">
      <c r="B2652" s="36">
        <v>45244</v>
      </c>
      <c r="C2652" s="88">
        <v>45962</v>
      </c>
      <c r="D2652" s="37">
        <v>14.888999999999999</v>
      </c>
      <c r="E2652" s="73">
        <v>1926</v>
      </c>
      <c r="F2652" s="10">
        <f t="shared" si="462"/>
        <v>20.319299999999998</v>
      </c>
      <c r="H2652" s="36">
        <v>45239</v>
      </c>
      <c r="I2652" s="85" t="s">
        <v>132</v>
      </c>
      <c r="J2652" s="90">
        <v>1.3697067104258549</v>
      </c>
      <c r="L2652" s="40" t="str">
        <f t="shared" si="467"/>
        <v>4524445962</v>
      </c>
      <c r="M2652" s="63">
        <f t="shared" si="468"/>
        <v>45962</v>
      </c>
      <c r="N2652" s="64">
        <v>0.63897999999999999</v>
      </c>
      <c r="O2652" s="65">
        <f t="shared" si="469"/>
        <v>20.054612052137809</v>
      </c>
      <c r="P2652" s="64">
        <v>0.94221138510931601</v>
      </c>
      <c r="Q2652" s="39">
        <f t="shared" si="470"/>
        <v>18.857995344070375</v>
      </c>
      <c r="S2652" s="28"/>
    </row>
    <row r="2653" spans="2:19" ht="14.4" x14ac:dyDescent="0.3">
      <c r="B2653" s="36">
        <v>45259</v>
      </c>
      <c r="C2653" s="88">
        <v>45292</v>
      </c>
      <c r="D2653" s="37">
        <v>15.845000000000001</v>
      </c>
      <c r="E2653" s="73">
        <v>16409</v>
      </c>
      <c r="F2653" s="10">
        <f t="shared" si="462"/>
        <v>173.11494999999999</v>
      </c>
      <c r="H2653" s="36">
        <v>45253</v>
      </c>
      <c r="I2653" s="85" t="s">
        <v>85</v>
      </c>
      <c r="J2653" s="90">
        <v>1.0025201240276655</v>
      </c>
      <c r="L2653" s="52" t="str">
        <f t="shared" si="467"/>
        <v>4525945292</v>
      </c>
      <c r="M2653" s="53">
        <f t="shared" si="468"/>
        <v>45292</v>
      </c>
      <c r="N2653" s="8">
        <f>VLOOKUP(B2653,[6]Assumptions!$B$6:$D$3002,3,FALSE)</f>
        <v>0.6593</v>
      </c>
      <c r="O2653" s="54">
        <f t="shared" ref="O2653" si="471">(D2653-J2653)/N2653/mmbtu_gj</f>
        <v>21.338846206945519</v>
      </c>
      <c r="P2653" s="8">
        <v>0.94221138510931601</v>
      </c>
      <c r="Q2653" s="10">
        <f t="shared" si="470"/>
        <v>20.068015385876439</v>
      </c>
    </row>
    <row r="2654" spans="2:19" ht="14.4" x14ac:dyDescent="0.3">
      <c r="B2654" s="36">
        <v>45259</v>
      </c>
      <c r="C2654" s="88">
        <v>45323</v>
      </c>
      <c r="D2654" s="37">
        <v>14.884</v>
      </c>
      <c r="E2654" s="73">
        <v>7040</v>
      </c>
      <c r="F2654" s="10">
        <f t="shared" si="462"/>
        <v>74.272000000000006</v>
      </c>
      <c r="H2654" s="36">
        <v>45253</v>
      </c>
      <c r="I2654" s="85" t="s">
        <v>86</v>
      </c>
      <c r="J2654" s="90">
        <v>0.73998780938696262</v>
      </c>
      <c r="L2654" s="52" t="str">
        <f t="shared" si="467"/>
        <v>4525945323</v>
      </c>
      <c r="M2654" s="53">
        <f t="shared" si="468"/>
        <v>45323</v>
      </c>
      <c r="N2654" s="8">
        <f>VLOOKUP(B2654,[6]Assumptions!$B$6:$D$3002,3,FALSE)</f>
        <v>0.6593</v>
      </c>
      <c r="O2654" s="54">
        <f t="shared" ref="O2654:O2717" si="472">(D2654-J2654)/N2654/mmbtu_gj</f>
        <v>20.33466802089109</v>
      </c>
      <c r="P2654" s="8">
        <v>0.94221138510931601</v>
      </c>
      <c r="Q2654" s="10">
        <f t="shared" si="470"/>
        <v>19.121867266297535</v>
      </c>
    </row>
    <row r="2655" spans="2:19" ht="14.4" x14ac:dyDescent="0.3">
      <c r="B2655" s="36">
        <v>45259</v>
      </c>
      <c r="C2655" s="88">
        <v>45352</v>
      </c>
      <c r="D2655" s="37">
        <v>13.888999999999999</v>
      </c>
      <c r="E2655" s="73">
        <v>4196</v>
      </c>
      <c r="F2655" s="10">
        <f t="shared" si="462"/>
        <v>44.267800000000001</v>
      </c>
      <c r="H2655" s="36">
        <v>45253</v>
      </c>
      <c r="I2655" s="85" t="s">
        <v>87</v>
      </c>
      <c r="J2655" s="90">
        <v>0.62630604318003191</v>
      </c>
      <c r="L2655" s="52" t="str">
        <f t="shared" si="467"/>
        <v>4525945352</v>
      </c>
      <c r="M2655" s="53">
        <f t="shared" si="468"/>
        <v>45352</v>
      </c>
      <c r="N2655" s="8">
        <f>VLOOKUP(B2655,[6]Assumptions!$B$6:$D$3002,3,FALSE)</f>
        <v>0.6593</v>
      </c>
      <c r="O2655" s="54">
        <f t="shared" si="472"/>
        <v>19.06760790644676</v>
      </c>
      <c r="P2655" s="8">
        <v>0.94221138510931601</v>
      </c>
      <c r="Q2655" s="10">
        <f t="shared" si="470"/>
        <v>17.928028800850175</v>
      </c>
    </row>
    <row r="2656" spans="2:19" ht="14.4" x14ac:dyDescent="0.3">
      <c r="B2656" s="36">
        <v>45259</v>
      </c>
      <c r="C2656" s="88">
        <v>45383</v>
      </c>
      <c r="D2656" s="37">
        <v>13.497</v>
      </c>
      <c r="E2656" s="73">
        <v>4701</v>
      </c>
      <c r="F2656" s="10">
        <f t="shared" si="462"/>
        <v>49.595550000000003</v>
      </c>
      <c r="H2656" s="36">
        <v>45253</v>
      </c>
      <c r="I2656" s="85" t="s">
        <v>89</v>
      </c>
      <c r="J2656" s="90">
        <v>0.63955075366544334</v>
      </c>
      <c r="L2656" s="52" t="str">
        <f t="shared" si="467"/>
        <v>4525945383</v>
      </c>
      <c r="M2656" s="53">
        <f t="shared" si="468"/>
        <v>45383</v>
      </c>
      <c r="N2656" s="8">
        <f>VLOOKUP(B2656,[6]Assumptions!$B$6:$D$3002,3,FALSE)</f>
        <v>0.6593</v>
      </c>
      <c r="O2656" s="54">
        <f t="shared" si="472"/>
        <v>18.484992694872499</v>
      </c>
      <c r="P2656" s="8">
        <v>0.94221138510931601</v>
      </c>
      <c r="Q2656" s="10">
        <f t="shared" si="470"/>
        <v>17.379082115367034</v>
      </c>
    </row>
    <row r="2657" spans="2:17" ht="14.4" x14ac:dyDescent="0.3">
      <c r="B2657" s="36">
        <v>45259</v>
      </c>
      <c r="C2657" s="88">
        <v>45413</v>
      </c>
      <c r="D2657" s="37">
        <v>13.608000000000001</v>
      </c>
      <c r="E2657" s="73">
        <v>4967</v>
      </c>
      <c r="F2657" s="10">
        <f t="shared" si="462"/>
        <v>52.401850000000003</v>
      </c>
      <c r="H2657" s="36">
        <v>45253</v>
      </c>
      <c r="I2657" s="85" t="s">
        <v>90</v>
      </c>
      <c r="J2657" s="90">
        <v>0.65360376565409029</v>
      </c>
      <c r="L2657" s="52" t="str">
        <f t="shared" si="467"/>
        <v>4525945413</v>
      </c>
      <c r="M2657" s="53">
        <f t="shared" si="468"/>
        <v>45413</v>
      </c>
      <c r="N2657" s="8">
        <f>VLOOKUP(B2657,[6]Assumptions!$B$6:$D$3002,3,FALSE)</f>
        <v>0.6593</v>
      </c>
      <c r="O2657" s="54">
        <f t="shared" si="472"/>
        <v>18.624372157380638</v>
      </c>
      <c r="P2657" s="8">
        <v>0.94221138510931601</v>
      </c>
      <c r="Q2657" s="10">
        <f t="shared" si="470"/>
        <v>17.510407031792617</v>
      </c>
    </row>
    <row r="2658" spans="2:17" ht="14.4" x14ac:dyDescent="0.3">
      <c r="B2658" s="36">
        <v>45259</v>
      </c>
      <c r="C2658" s="88">
        <v>45444</v>
      </c>
      <c r="D2658" s="37">
        <v>13.752000000000001</v>
      </c>
      <c r="E2658" s="73">
        <v>4396</v>
      </c>
      <c r="F2658" s="10">
        <f t="shared" si="462"/>
        <v>46.377800000000001</v>
      </c>
      <c r="H2658" s="36">
        <v>45253</v>
      </c>
      <c r="I2658" s="85" t="s">
        <v>91</v>
      </c>
      <c r="J2658" s="90">
        <v>0.66173770149683886</v>
      </c>
      <c r="L2658" s="52" t="str">
        <f t="shared" si="467"/>
        <v>4525945444</v>
      </c>
      <c r="M2658" s="53">
        <f t="shared" si="468"/>
        <v>45444</v>
      </c>
      <c r="N2658" s="8">
        <f>VLOOKUP(B2658,[6]Assumptions!$B$6:$D$3002,3,FALSE)</f>
        <v>0.6593</v>
      </c>
      <c r="O2658" s="54">
        <f t="shared" si="472"/>
        <v>18.819705085032972</v>
      </c>
      <c r="P2658" s="8">
        <v>0.94221138510931601</v>
      </c>
      <c r="Q2658" s="10">
        <f t="shared" si="470"/>
        <v>17.694451940113382</v>
      </c>
    </row>
    <row r="2659" spans="2:17" ht="14.4" x14ac:dyDescent="0.3">
      <c r="B2659" s="36">
        <v>45259</v>
      </c>
      <c r="C2659" s="88">
        <v>45474</v>
      </c>
      <c r="D2659" s="37">
        <v>13.952</v>
      </c>
      <c r="E2659" s="73">
        <v>3771</v>
      </c>
      <c r="F2659" s="10">
        <f t="shared" si="462"/>
        <v>39.784050000000001</v>
      </c>
      <c r="H2659" s="36">
        <v>45253</v>
      </c>
      <c r="I2659" s="85" t="s">
        <v>113</v>
      </c>
      <c r="J2659" s="90">
        <v>0.66658471598912061</v>
      </c>
      <c r="L2659" s="52" t="str">
        <f t="shared" si="467"/>
        <v>4525945474</v>
      </c>
      <c r="M2659" s="53">
        <f t="shared" si="468"/>
        <v>45474</v>
      </c>
      <c r="N2659" s="8">
        <f>VLOOKUP(B2659,[6]Assumptions!$B$6:$D$3002,3,FALSE)</f>
        <v>0.6593</v>
      </c>
      <c r="O2659" s="54">
        <f t="shared" si="472"/>
        <v>19.100274072114228</v>
      </c>
      <c r="P2659" s="8">
        <v>0.94221138510931601</v>
      </c>
      <c r="Q2659" s="10">
        <f t="shared" si="470"/>
        <v>17.958807234049932</v>
      </c>
    </row>
    <row r="2660" spans="2:17" ht="14.4" x14ac:dyDescent="0.3">
      <c r="B2660" s="36">
        <v>45259</v>
      </c>
      <c r="C2660" s="88">
        <v>45505</v>
      </c>
      <c r="D2660" s="37">
        <v>14.185</v>
      </c>
      <c r="E2660" s="73">
        <v>3546</v>
      </c>
      <c r="F2660" s="10">
        <f t="shared" si="462"/>
        <v>37.410299999999999</v>
      </c>
      <c r="H2660" s="36">
        <v>45253</v>
      </c>
      <c r="I2660" s="85" t="s">
        <v>114</v>
      </c>
      <c r="J2660" s="90">
        <v>0.69863577643726349</v>
      </c>
      <c r="L2660" s="52" t="str">
        <f t="shared" si="467"/>
        <v>4525945505</v>
      </c>
      <c r="M2660" s="53">
        <f t="shared" si="468"/>
        <v>45505</v>
      </c>
      <c r="N2660" s="8">
        <f>VLOOKUP(B2660,[6]Assumptions!$B$6:$D$3002,3,FALSE)</f>
        <v>0.6593</v>
      </c>
      <c r="O2660" s="54">
        <f t="shared" si="472"/>
        <v>19.389175829258431</v>
      </c>
      <c r="P2660" s="8">
        <v>0.94221138510931601</v>
      </c>
      <c r="Q2660" s="10">
        <f t="shared" si="470"/>
        <v>18.231013758809286</v>
      </c>
    </row>
    <row r="2661" spans="2:17" ht="14.4" x14ac:dyDescent="0.3">
      <c r="B2661" s="36">
        <v>45259</v>
      </c>
      <c r="C2661" s="88">
        <v>45536</v>
      </c>
      <c r="D2661" s="37">
        <v>14.276999999999999</v>
      </c>
      <c r="E2661" s="73">
        <v>3547</v>
      </c>
      <c r="F2661" s="10">
        <f t="shared" si="462"/>
        <v>37.420850000000002</v>
      </c>
      <c r="H2661" s="36">
        <v>45253</v>
      </c>
      <c r="I2661" s="85" t="s">
        <v>115</v>
      </c>
      <c r="J2661" s="90">
        <v>0.8449169628290043</v>
      </c>
      <c r="L2661" s="52" t="str">
        <f t="shared" si="467"/>
        <v>4525945536</v>
      </c>
      <c r="M2661" s="53">
        <f t="shared" si="468"/>
        <v>45536</v>
      </c>
      <c r="N2661" s="8">
        <f>VLOOKUP(B2661,[6]Assumptions!$B$6:$D$3002,3,FALSE)</f>
        <v>0.6593</v>
      </c>
      <c r="O2661" s="54">
        <f t="shared" si="472"/>
        <v>19.311136451875207</v>
      </c>
      <c r="P2661" s="8">
        <v>0.94221138510931601</v>
      </c>
      <c r="Q2661" s="10">
        <f t="shared" si="470"/>
        <v>18.157484168951971</v>
      </c>
    </row>
    <row r="2662" spans="2:17" ht="14.4" x14ac:dyDescent="0.3">
      <c r="B2662" s="36">
        <v>45259</v>
      </c>
      <c r="C2662" s="88">
        <v>45566</v>
      </c>
      <c r="D2662" s="37">
        <v>14.712999999999999</v>
      </c>
      <c r="E2662" s="73">
        <v>3140</v>
      </c>
      <c r="F2662" s="10">
        <f t="shared" si="462"/>
        <v>33.126999999999995</v>
      </c>
      <c r="H2662" s="36">
        <v>45253</v>
      </c>
      <c r="I2662" s="85" t="s">
        <v>117</v>
      </c>
      <c r="J2662" s="90">
        <v>1.0804416173514966</v>
      </c>
      <c r="L2662" s="52" t="str">
        <f t="shared" si="467"/>
        <v>4525945566</v>
      </c>
      <c r="M2662" s="53">
        <f t="shared" si="468"/>
        <v>45566</v>
      </c>
      <c r="N2662" s="8">
        <f>VLOOKUP(B2662,[6]Assumptions!$B$6:$D$3002,3,FALSE)</f>
        <v>0.6593</v>
      </c>
      <c r="O2662" s="54">
        <f t="shared" si="472"/>
        <v>19.599357328789051</v>
      </c>
      <c r="P2662" s="8">
        <v>0.94221138510931601</v>
      </c>
      <c r="Q2662" s="10">
        <f t="shared" si="470"/>
        <v>18.429049160606382</v>
      </c>
    </row>
    <row r="2663" spans="2:17" ht="14.4" x14ac:dyDescent="0.3">
      <c r="B2663" s="36">
        <v>45259</v>
      </c>
      <c r="C2663" s="88">
        <v>45597</v>
      </c>
      <c r="D2663" s="37">
        <v>15.848000000000001</v>
      </c>
      <c r="E2663" s="73">
        <v>2914</v>
      </c>
      <c r="F2663" s="10">
        <f t="shared" si="462"/>
        <v>30.742699999999999</v>
      </c>
      <c r="H2663" s="36">
        <v>45253</v>
      </c>
      <c r="I2663" s="85" t="s">
        <v>118</v>
      </c>
      <c r="J2663" s="90">
        <v>1.3385231795133179</v>
      </c>
      <c r="L2663" s="52" t="str">
        <f t="shared" si="467"/>
        <v>4525945597</v>
      </c>
      <c r="M2663" s="53">
        <f t="shared" si="468"/>
        <v>45597</v>
      </c>
      <c r="N2663" s="8">
        <f>VLOOKUP(B2663,[6]Assumptions!$B$6:$D$3002,3,FALSE)</f>
        <v>0.6593</v>
      </c>
      <c r="O2663" s="54">
        <f t="shared" si="472"/>
        <v>20.86009191205477</v>
      </c>
      <c r="P2663" s="8">
        <v>0.94221138510931601</v>
      </c>
      <c r="Q2663" s="10">
        <f t="shared" si="470"/>
        <v>19.616927638560394</v>
      </c>
    </row>
    <row r="2664" spans="2:17" ht="14.4" x14ac:dyDescent="0.3">
      <c r="B2664" s="36">
        <v>45259</v>
      </c>
      <c r="C2664" s="88">
        <v>45627</v>
      </c>
      <c r="D2664" s="37">
        <v>16.725999999999999</v>
      </c>
      <c r="E2664" s="73">
        <v>2994</v>
      </c>
      <c r="F2664" s="10">
        <f t="shared" si="462"/>
        <v>31.5867</v>
      </c>
      <c r="H2664" s="36">
        <v>45253</v>
      </c>
      <c r="I2664" s="85" t="s">
        <v>119</v>
      </c>
      <c r="J2664" s="90">
        <v>1.2024662877889418</v>
      </c>
      <c r="L2664" s="52" t="str">
        <f t="shared" si="467"/>
        <v>4525945627</v>
      </c>
      <c r="M2664" s="53">
        <f t="shared" si="468"/>
        <v>45627</v>
      </c>
      <c r="N2664" s="8">
        <f>VLOOKUP(B2664,[6]Assumptions!$B$6:$D$3002,3,FALSE)</f>
        <v>0.6593</v>
      </c>
      <c r="O2664" s="54">
        <f t="shared" si="472"/>
        <v>22.317988721645833</v>
      </c>
      <c r="P2664" s="8">
        <v>0.94221138510931601</v>
      </c>
      <c r="Q2664" s="10">
        <f t="shared" si="470"/>
        <v>20.99057461087164</v>
      </c>
    </row>
    <row r="2665" spans="2:17" ht="14.4" x14ac:dyDescent="0.3">
      <c r="B2665" s="36">
        <v>45259</v>
      </c>
      <c r="C2665" s="88">
        <v>45658</v>
      </c>
      <c r="D2665" s="37">
        <v>16.728000000000002</v>
      </c>
      <c r="E2665" s="73">
        <v>2416</v>
      </c>
      <c r="F2665" s="10">
        <f t="shared" si="462"/>
        <v>25.488800000000001</v>
      </c>
      <c r="H2665" s="36">
        <v>45253</v>
      </c>
      <c r="I2665" s="85" t="s">
        <v>120</v>
      </c>
      <c r="J2665" s="90">
        <v>1.036376666685269</v>
      </c>
      <c r="L2665" s="52" t="str">
        <f t="shared" si="467"/>
        <v>4525945658</v>
      </c>
      <c r="M2665" s="53">
        <f t="shared" si="468"/>
        <v>45658</v>
      </c>
      <c r="N2665" s="8">
        <f>VLOOKUP(B2665,[6]Assumptions!$B$6:$D$3002,3,FALSE)</f>
        <v>0.6593</v>
      </c>
      <c r="O2665" s="54">
        <f t="shared" si="472"/>
        <v>22.559649050895906</v>
      </c>
      <c r="P2665" s="8">
        <v>0.94221138510931601</v>
      </c>
      <c r="Q2665" s="10">
        <f t="shared" si="470"/>
        <v>21.218269724420328</v>
      </c>
    </row>
    <row r="2666" spans="2:17" ht="14.4" x14ac:dyDescent="0.3">
      <c r="B2666" s="36">
        <v>45259</v>
      </c>
      <c r="C2666" s="88">
        <v>45689</v>
      </c>
      <c r="D2666" s="37">
        <v>16.411000000000001</v>
      </c>
      <c r="E2666" s="73">
        <v>2373</v>
      </c>
      <c r="F2666" s="10">
        <f t="shared" si="462"/>
        <v>25.035150000000002</v>
      </c>
      <c r="H2666" s="36">
        <v>45253</v>
      </c>
      <c r="I2666" s="85" t="s">
        <v>121</v>
      </c>
      <c r="J2666" s="90">
        <v>0.84023483249869813</v>
      </c>
      <c r="L2666" s="52" t="str">
        <f t="shared" si="467"/>
        <v>4525945689</v>
      </c>
      <c r="M2666" s="53">
        <f t="shared" si="468"/>
        <v>45689</v>
      </c>
      <c r="N2666" s="8">
        <f>VLOOKUP(B2666,[6]Assumptions!$B$6:$D$3002,3,FALSE)</f>
        <v>0.6593</v>
      </c>
      <c r="O2666" s="54">
        <f t="shared" si="472"/>
        <v>22.385892789496406</v>
      </c>
      <c r="P2666" s="8">
        <v>0.94221138510931601</v>
      </c>
      <c r="Q2666" s="10">
        <f t="shared" si="470"/>
        <v>21.054554596695688</v>
      </c>
    </row>
    <row r="2667" spans="2:17" ht="14.4" x14ac:dyDescent="0.3">
      <c r="B2667" s="36">
        <v>45259</v>
      </c>
      <c r="C2667" s="88">
        <v>45717</v>
      </c>
      <c r="D2667" s="37">
        <v>14.92</v>
      </c>
      <c r="E2667" s="73">
        <v>2293</v>
      </c>
      <c r="F2667" s="10">
        <f t="shared" si="462"/>
        <v>24.19115</v>
      </c>
      <c r="H2667" s="36">
        <v>45253</v>
      </c>
      <c r="I2667" s="85" t="s">
        <v>122</v>
      </c>
      <c r="J2667" s="90">
        <v>0.72520705899547444</v>
      </c>
      <c r="L2667" s="52" t="str">
        <f t="shared" si="467"/>
        <v>4525945717</v>
      </c>
      <c r="M2667" s="53">
        <f t="shared" si="468"/>
        <v>45717</v>
      </c>
      <c r="N2667" s="8">
        <f>VLOOKUP(B2667,[6]Assumptions!$B$6:$D$3002,3,FALSE)</f>
        <v>0.6593</v>
      </c>
      <c r="O2667" s="54">
        <f t="shared" si="472"/>
        <v>20.407674865564765</v>
      </c>
      <c r="P2667" s="8">
        <v>0.94221138510931601</v>
      </c>
      <c r="Q2667" s="10">
        <f t="shared" si="470"/>
        <v>19.190655146539978</v>
      </c>
    </row>
    <row r="2668" spans="2:17" ht="14.4" x14ac:dyDescent="0.3">
      <c r="B2668" s="36">
        <v>45259</v>
      </c>
      <c r="C2668" s="88">
        <v>45748</v>
      </c>
      <c r="D2668" s="37">
        <v>13.647</v>
      </c>
      <c r="E2668" s="73">
        <v>1658</v>
      </c>
      <c r="F2668" s="10">
        <f t="shared" si="462"/>
        <v>17.491900000000001</v>
      </c>
      <c r="H2668" s="36">
        <v>45253</v>
      </c>
      <c r="I2668" s="85" t="s">
        <v>123</v>
      </c>
      <c r="J2668" s="90">
        <v>0.65522673688300059</v>
      </c>
      <c r="L2668" s="52" t="str">
        <f t="shared" si="467"/>
        <v>4525945748</v>
      </c>
      <c r="M2668" s="53">
        <f t="shared" si="468"/>
        <v>45748</v>
      </c>
      <c r="N2668" s="8">
        <f>VLOOKUP(B2668,[6]Assumptions!$B$6:$D$3002,3,FALSE)</f>
        <v>0.6593</v>
      </c>
      <c r="O2668" s="54">
        <f t="shared" si="472"/>
        <v>18.678108640453793</v>
      </c>
      <c r="P2668" s="8">
        <v>0.94221138510931601</v>
      </c>
      <c r="Q2668" s="10">
        <f t="shared" si="470"/>
        <v>17.56103815793988</v>
      </c>
    </row>
    <row r="2669" spans="2:17" ht="14.4" x14ac:dyDescent="0.3">
      <c r="B2669" s="36">
        <v>45259</v>
      </c>
      <c r="C2669" s="88">
        <v>45778</v>
      </c>
      <c r="D2669" s="37">
        <v>13.201000000000001</v>
      </c>
      <c r="E2669" s="73">
        <v>1797</v>
      </c>
      <c r="F2669" s="10">
        <f t="shared" ref="F2669:F2732" si="473">E2669*10000*mmbtu_gj/1000000</f>
        <v>18.958349999999999</v>
      </c>
      <c r="H2669" s="36">
        <v>45253</v>
      </c>
      <c r="I2669" s="85" t="s">
        <v>125</v>
      </c>
      <c r="J2669" s="90">
        <v>0.60245008145169909</v>
      </c>
      <c r="L2669" s="52" t="str">
        <f t="shared" si="467"/>
        <v>4525945778</v>
      </c>
      <c r="M2669" s="53">
        <f t="shared" si="468"/>
        <v>45778</v>
      </c>
      <c r="N2669" s="8">
        <f>VLOOKUP(B2669,[6]Assumptions!$B$6:$D$3002,3,FALSE)</f>
        <v>0.6593</v>
      </c>
      <c r="O2669" s="54">
        <f t="shared" si="472"/>
        <v>18.112776395111432</v>
      </c>
      <c r="P2669" s="8">
        <v>0.94221138510931601</v>
      </c>
      <c r="Q2669" s="10">
        <f t="shared" si="470"/>
        <v>17.028375680008892</v>
      </c>
    </row>
    <row r="2670" spans="2:17" ht="14.4" x14ac:dyDescent="0.3">
      <c r="B2670" s="36">
        <v>45259</v>
      </c>
      <c r="C2670" s="88">
        <v>45809</v>
      </c>
      <c r="D2670" s="37">
        <v>13.099</v>
      </c>
      <c r="E2670" s="73">
        <v>1718</v>
      </c>
      <c r="F2670" s="10">
        <f t="shared" si="473"/>
        <v>18.1249</v>
      </c>
      <c r="H2670" s="36">
        <v>45253</v>
      </c>
      <c r="I2670" s="85" t="s">
        <v>126</v>
      </c>
      <c r="J2670" s="90">
        <v>0.59610342823480633</v>
      </c>
      <c r="L2670" s="52" t="str">
        <f t="shared" si="467"/>
        <v>4525945809</v>
      </c>
      <c r="M2670" s="53">
        <f t="shared" si="468"/>
        <v>45809</v>
      </c>
      <c r="N2670" s="8">
        <f>VLOOKUP(B2670,[6]Assumptions!$B$6:$D$3002,3,FALSE)</f>
        <v>0.6593</v>
      </c>
      <c r="O2670" s="54">
        <f t="shared" si="472"/>
        <v>17.975256784288945</v>
      </c>
      <c r="P2670" s="8">
        <v>0.94221138510931601</v>
      </c>
      <c r="Q2670" s="10">
        <f t="shared" si="470"/>
        <v>16.898803137016145</v>
      </c>
    </row>
    <row r="2671" spans="2:17" ht="14.4" x14ac:dyDescent="0.3">
      <c r="B2671" s="36">
        <v>45259</v>
      </c>
      <c r="C2671" s="88">
        <v>45839</v>
      </c>
      <c r="D2671" s="37">
        <v>13.180999999999999</v>
      </c>
      <c r="E2671" s="73">
        <v>1670</v>
      </c>
      <c r="F2671" s="10">
        <f t="shared" si="473"/>
        <v>17.618500000000001</v>
      </c>
      <c r="H2671" s="36">
        <v>45253</v>
      </c>
      <c r="I2671" s="85" t="s">
        <v>127</v>
      </c>
      <c r="J2671" s="90">
        <v>0.59512711802024509</v>
      </c>
      <c r="L2671" s="52" t="str">
        <f t="shared" si="467"/>
        <v>4525945839</v>
      </c>
      <c r="M2671" s="53">
        <f t="shared" si="468"/>
        <v>45839</v>
      </c>
      <c r="N2671" s="8">
        <f>VLOOKUP(B2671,[6]Assumptions!$B$6:$D$3002,3,FALSE)</f>
        <v>0.6593</v>
      </c>
      <c r="O2671" s="54">
        <f t="shared" si="472"/>
        <v>18.094550779449055</v>
      </c>
      <c r="P2671" s="8">
        <v>0.94221138510931601</v>
      </c>
      <c r="Q2671" s="10">
        <f t="shared" si="470"/>
        <v>17.011203297431177</v>
      </c>
    </row>
    <row r="2672" spans="2:17" ht="14.4" x14ac:dyDescent="0.3">
      <c r="B2672" s="36">
        <v>45259</v>
      </c>
      <c r="C2672" s="88">
        <v>45870</v>
      </c>
      <c r="D2672" s="37">
        <v>13.291</v>
      </c>
      <c r="E2672" s="73">
        <v>1766</v>
      </c>
      <c r="F2672" s="10">
        <f t="shared" si="473"/>
        <v>18.6313</v>
      </c>
      <c r="H2672" s="36">
        <v>45253</v>
      </c>
      <c r="I2672" s="85" t="s">
        <v>128</v>
      </c>
      <c r="J2672" s="90">
        <v>0.67525800579026485</v>
      </c>
      <c r="L2672" s="52" t="str">
        <f t="shared" si="467"/>
        <v>4525945870</v>
      </c>
      <c r="M2672" s="53">
        <f t="shared" si="468"/>
        <v>45870</v>
      </c>
      <c r="N2672" s="8">
        <f>VLOOKUP(B2672,[6]Assumptions!$B$6:$D$3002,3,FALSE)</f>
        <v>0.6593</v>
      </c>
      <c r="O2672" s="54">
        <f t="shared" si="472"/>
        <v>18.137493225559115</v>
      </c>
      <c r="P2672" s="8">
        <v>0.94221138510931601</v>
      </c>
      <c r="Q2672" s="10">
        <f t="shared" si="470"/>
        <v>17.051664159060518</v>
      </c>
    </row>
    <row r="2673" spans="2:17" ht="14.4" x14ac:dyDescent="0.3">
      <c r="B2673" s="36">
        <v>45259</v>
      </c>
      <c r="C2673" s="88">
        <v>45901</v>
      </c>
      <c r="D2673" s="37">
        <v>13.564</v>
      </c>
      <c r="E2673" s="73">
        <v>1670</v>
      </c>
      <c r="F2673" s="10">
        <f t="shared" si="473"/>
        <v>17.618500000000001</v>
      </c>
      <c r="H2673" s="36">
        <v>45253</v>
      </c>
      <c r="I2673" s="85" t="s">
        <v>129</v>
      </c>
      <c r="J2673" s="90">
        <v>0.81914575261425893</v>
      </c>
      <c r="L2673" s="52" t="str">
        <f t="shared" si="467"/>
        <v>4525945901</v>
      </c>
      <c r="M2673" s="53">
        <f t="shared" si="468"/>
        <v>45901</v>
      </c>
      <c r="N2673" s="8">
        <f>VLOOKUP(B2673,[6]Assumptions!$B$6:$D$3002,3,FALSE)</f>
        <v>0.6593</v>
      </c>
      <c r="O2673" s="54">
        <f t="shared" si="472"/>
        <v>18.323116284305186</v>
      </c>
      <c r="P2673" s="8">
        <v>0.94221138510931601</v>
      </c>
      <c r="Q2673" s="10">
        <f t="shared" si="470"/>
        <v>17.226560318349883</v>
      </c>
    </row>
    <row r="2674" spans="2:17" ht="14.4" x14ac:dyDescent="0.3">
      <c r="B2674" s="36">
        <v>45259</v>
      </c>
      <c r="C2674" s="88">
        <v>45931</v>
      </c>
      <c r="D2674" s="37">
        <v>13.587999999999999</v>
      </c>
      <c r="E2674" s="73">
        <v>1794</v>
      </c>
      <c r="F2674" s="10">
        <f t="shared" si="473"/>
        <v>18.9267</v>
      </c>
      <c r="H2674" s="36">
        <v>45253</v>
      </c>
      <c r="I2674" s="85" t="s">
        <v>130</v>
      </c>
      <c r="J2674" s="90">
        <v>1.0700622064930958</v>
      </c>
      <c r="L2674" s="52" t="str">
        <f t="shared" si="467"/>
        <v>4525945931</v>
      </c>
      <c r="M2674" s="53">
        <f t="shared" si="468"/>
        <v>45931</v>
      </c>
      <c r="N2674" s="8">
        <f>VLOOKUP(B2674,[6]Assumptions!$B$6:$D$3002,3,FALSE)</f>
        <v>0.6593</v>
      </c>
      <c r="O2674" s="54">
        <f t="shared" si="472"/>
        <v>17.996881359170835</v>
      </c>
      <c r="P2674" s="8">
        <v>0.94221138510931601</v>
      </c>
      <c r="Q2674" s="10">
        <f t="shared" si="470"/>
        <v>16.91917805766801</v>
      </c>
    </row>
    <row r="2675" spans="2:17" ht="14.4" x14ac:dyDescent="0.3">
      <c r="B2675" s="36">
        <v>45259</v>
      </c>
      <c r="C2675" s="88">
        <v>45962</v>
      </c>
      <c r="D2675" s="37">
        <v>14.068</v>
      </c>
      <c r="E2675" s="73">
        <v>1932</v>
      </c>
      <c r="F2675" s="10">
        <f t="shared" si="473"/>
        <v>20.3826</v>
      </c>
      <c r="H2675" s="36">
        <v>45253</v>
      </c>
      <c r="I2675" s="85" t="s">
        <v>132</v>
      </c>
      <c r="J2675" s="90">
        <v>1.370681110173686</v>
      </c>
      <c r="L2675" s="52" t="str">
        <f t="shared" si="467"/>
        <v>4525945962</v>
      </c>
      <c r="M2675" s="53">
        <f t="shared" si="468"/>
        <v>45962</v>
      </c>
      <c r="N2675" s="8">
        <f>VLOOKUP(B2675,[6]Assumptions!$B$6:$D$3002,3,FALSE)</f>
        <v>0.6593</v>
      </c>
      <c r="O2675" s="54">
        <f t="shared" si="472"/>
        <v>18.254775299993337</v>
      </c>
      <c r="P2675" s="8">
        <v>0.94221138510931601</v>
      </c>
      <c r="Q2675" s="10">
        <f t="shared" si="470"/>
        <v>17.162168664861682</v>
      </c>
    </row>
    <row r="2676" spans="2:17" ht="14.4" x14ac:dyDescent="0.3">
      <c r="B2676" s="36">
        <v>45259</v>
      </c>
      <c r="C2676" s="88">
        <v>45992</v>
      </c>
      <c r="D2676" s="37">
        <v>14.374000000000001</v>
      </c>
      <c r="E2676" s="73">
        <v>2119</v>
      </c>
      <c r="F2676" s="10">
        <f t="shared" si="473"/>
        <v>22.355450000000001</v>
      </c>
      <c r="H2676" s="36">
        <v>45253</v>
      </c>
      <c r="I2676" s="85" t="s">
        <v>133</v>
      </c>
      <c r="J2676" s="90">
        <v>1.3523083567553491</v>
      </c>
      <c r="L2676" s="52" t="str">
        <f t="shared" si="467"/>
        <v>4525945992</v>
      </c>
      <c r="M2676" s="53">
        <f t="shared" si="468"/>
        <v>45992</v>
      </c>
      <c r="N2676" s="8">
        <f>VLOOKUP(B2676,[6]Assumptions!$B$6:$D$3002,3,FALSE)</f>
        <v>0.6593</v>
      </c>
      <c r="O2676" s="54">
        <f t="shared" si="472"/>
        <v>18.721121918399241</v>
      </c>
      <c r="P2676" s="8">
        <v>0.94221138510931601</v>
      </c>
      <c r="Q2676" s="10">
        <f t="shared" si="470"/>
        <v>17.601565758130953</v>
      </c>
    </row>
    <row r="2677" spans="2:17" ht="14.4" x14ac:dyDescent="0.3">
      <c r="B2677" s="36">
        <v>45275</v>
      </c>
      <c r="C2677" s="88">
        <v>45292</v>
      </c>
      <c r="D2677" s="37">
        <v>15.196999999999999</v>
      </c>
      <c r="E2677" s="73">
        <v>16600</v>
      </c>
      <c r="F2677" s="10">
        <f t="shared" si="473"/>
        <v>175.13</v>
      </c>
      <c r="H2677" s="36">
        <v>45274</v>
      </c>
      <c r="I2677" s="85" t="s">
        <v>85</v>
      </c>
      <c r="J2677" s="90">
        <v>0.83160048641632744</v>
      </c>
      <c r="L2677" s="52" t="str">
        <f t="shared" si="467"/>
        <v>4527545292</v>
      </c>
      <c r="M2677" s="53">
        <f t="shared" si="468"/>
        <v>45292</v>
      </c>
      <c r="N2677" s="8">
        <f>VLOOKUP(B2677,Assumptions!$B$6:$D$3002,3,FALSE)</f>
        <v>0.66260000000000008</v>
      </c>
      <c r="O2677" s="54">
        <f t="shared" si="472"/>
        <v>20.55009421964553</v>
      </c>
      <c r="P2677" s="8">
        <v>0.94221138510931601</v>
      </c>
      <c r="Q2677" s="10">
        <f t="shared" si="470"/>
        <v>19.324844283414791</v>
      </c>
    </row>
    <row r="2678" spans="2:17" ht="14.4" x14ac:dyDescent="0.3">
      <c r="B2678" s="36">
        <v>45275</v>
      </c>
      <c r="C2678" s="88">
        <v>45323</v>
      </c>
      <c r="D2678" s="37">
        <v>11.744999999999999</v>
      </c>
      <c r="E2678" s="73">
        <v>7927</v>
      </c>
      <c r="F2678" s="10">
        <f t="shared" si="473"/>
        <v>83.629850000000005</v>
      </c>
      <c r="H2678" s="36">
        <v>45274</v>
      </c>
      <c r="I2678" s="85" t="s">
        <v>86</v>
      </c>
      <c r="J2678" s="90">
        <v>0.60564148353805636</v>
      </c>
      <c r="L2678" s="52" t="str">
        <f t="shared" si="467"/>
        <v>4527545323</v>
      </c>
      <c r="M2678" s="53">
        <f t="shared" si="468"/>
        <v>45323</v>
      </c>
      <c r="N2678" s="8">
        <f>VLOOKUP(B2678,Assumptions!$B$6:$D$3002,3,FALSE)</f>
        <v>0.66260000000000008</v>
      </c>
      <c r="O2678" s="54">
        <f t="shared" si="472"/>
        <v>15.935154942488435</v>
      </c>
      <c r="P2678" s="8">
        <v>0.94221138510931601</v>
      </c>
      <c r="Q2678" s="10">
        <f t="shared" si="470"/>
        <v>14.97659595488922</v>
      </c>
    </row>
    <row r="2679" spans="2:17" ht="14.4" x14ac:dyDescent="0.3">
      <c r="B2679" s="36">
        <v>45275</v>
      </c>
      <c r="C2679" s="88">
        <v>45352</v>
      </c>
      <c r="D2679" s="37">
        <v>11.343</v>
      </c>
      <c r="E2679" s="73">
        <v>5830</v>
      </c>
      <c r="F2679" s="10">
        <f t="shared" si="473"/>
        <v>61.506500000000003</v>
      </c>
      <c r="H2679" s="36">
        <v>45274</v>
      </c>
      <c r="I2679" s="85" t="s">
        <v>87</v>
      </c>
      <c r="J2679" s="90">
        <v>0.53104338556637309</v>
      </c>
      <c r="L2679" s="52" t="str">
        <f t="shared" si="467"/>
        <v>4527545352</v>
      </c>
      <c r="M2679" s="53">
        <f t="shared" si="468"/>
        <v>45352</v>
      </c>
      <c r="N2679" s="8">
        <f>VLOOKUP(B2679,Assumptions!$B$6:$D$3002,3,FALSE)</f>
        <v>0.66260000000000008</v>
      </c>
      <c r="O2679" s="54">
        <f t="shared" si="472"/>
        <v>15.466797628234064</v>
      </c>
      <c r="P2679" s="8">
        <v>0.94221138510931601</v>
      </c>
      <c r="Q2679" s="10">
        <f t="shared" si="470"/>
        <v>14.535304361099529</v>
      </c>
    </row>
    <row r="2680" spans="2:17" ht="14.4" x14ac:dyDescent="0.3">
      <c r="B2680" s="36">
        <v>45275</v>
      </c>
      <c r="C2680" s="88">
        <v>45383</v>
      </c>
      <c r="D2680" s="37">
        <v>11.182</v>
      </c>
      <c r="E2680" s="73">
        <v>4978</v>
      </c>
      <c r="F2680" s="10">
        <f t="shared" si="473"/>
        <v>52.517899999999997</v>
      </c>
      <c r="H2680" s="36">
        <v>45274</v>
      </c>
      <c r="I2680" s="85" t="s">
        <v>89</v>
      </c>
      <c r="J2680" s="90">
        <v>0.53292502236771577</v>
      </c>
      <c r="L2680" s="52" t="str">
        <f t="shared" si="467"/>
        <v>4527545383</v>
      </c>
      <c r="M2680" s="53">
        <f t="shared" si="468"/>
        <v>45383</v>
      </c>
      <c r="N2680" s="8">
        <f>VLOOKUP(B2680,Assumptions!$B$6:$D$3002,3,FALSE)</f>
        <v>0.66260000000000008</v>
      </c>
      <c r="O2680" s="54">
        <f t="shared" si="472"/>
        <v>15.233791022343812</v>
      </c>
      <c r="P2680" s="8">
        <v>0.94221138510931601</v>
      </c>
      <c r="Q2680" s="10">
        <f t="shared" si="470"/>
        <v>14.315762884224055</v>
      </c>
    </row>
    <row r="2681" spans="2:17" ht="14.4" x14ac:dyDescent="0.3">
      <c r="B2681" s="36">
        <v>45275</v>
      </c>
      <c r="C2681" s="88">
        <v>45413</v>
      </c>
      <c r="D2681" s="37">
        <v>11.182</v>
      </c>
      <c r="E2681" s="73">
        <v>4930</v>
      </c>
      <c r="F2681" s="10">
        <f t="shared" si="473"/>
        <v>52.011499999999998</v>
      </c>
      <c r="H2681" s="36">
        <v>45274</v>
      </c>
      <c r="I2681" s="85" t="s">
        <v>90</v>
      </c>
      <c r="J2681" s="90">
        <v>0.54134126029559471</v>
      </c>
      <c r="L2681" s="52" t="str">
        <f t="shared" si="467"/>
        <v>4527545413</v>
      </c>
      <c r="M2681" s="53">
        <f t="shared" si="468"/>
        <v>45413</v>
      </c>
      <c r="N2681" s="8">
        <f>VLOOKUP(B2681,Assumptions!$B$6:$D$3002,3,FALSE)</f>
        <v>0.66260000000000008</v>
      </c>
      <c r="O2681" s="54">
        <f t="shared" si="472"/>
        <v>15.221751365372953</v>
      </c>
      <c r="P2681" s="8">
        <v>0.94221138510931601</v>
      </c>
      <c r="Q2681" s="10">
        <f t="shared" si="470"/>
        <v>14.304418982353299</v>
      </c>
    </row>
    <row r="2682" spans="2:17" ht="14.4" x14ac:dyDescent="0.3">
      <c r="B2682" s="36">
        <v>45275</v>
      </c>
      <c r="C2682" s="88">
        <v>45444</v>
      </c>
      <c r="D2682" s="37">
        <v>11.349</v>
      </c>
      <c r="E2682" s="73">
        <v>4537</v>
      </c>
      <c r="F2682" s="10">
        <f t="shared" si="473"/>
        <v>47.865349999999999</v>
      </c>
      <c r="H2682" s="36">
        <v>45274</v>
      </c>
      <c r="I2682" s="85" t="s">
        <v>91</v>
      </c>
      <c r="J2682" s="90">
        <v>0.5849194177515421</v>
      </c>
      <c r="L2682" s="52" t="str">
        <f t="shared" si="467"/>
        <v>4527545444</v>
      </c>
      <c r="M2682" s="53">
        <f t="shared" si="468"/>
        <v>45444</v>
      </c>
      <c r="N2682" s="8">
        <f>VLOOKUP(B2682,Assumptions!$B$6:$D$3002,3,FALSE)</f>
        <v>0.66260000000000008</v>
      </c>
      <c r="O2682" s="54">
        <f t="shared" si="472"/>
        <v>15.398309663709467</v>
      </c>
      <c r="P2682" s="8">
        <v>0.94221138510931601</v>
      </c>
      <c r="Q2682" s="10">
        <f t="shared" si="470"/>
        <v>14.470774221181491</v>
      </c>
    </row>
    <row r="2683" spans="2:17" ht="14.4" x14ac:dyDescent="0.3">
      <c r="B2683" s="36">
        <v>45275</v>
      </c>
      <c r="C2683" s="88">
        <v>45474</v>
      </c>
      <c r="D2683" s="37">
        <v>11.419</v>
      </c>
      <c r="E2683" s="73">
        <v>4777</v>
      </c>
      <c r="F2683" s="10">
        <f t="shared" si="473"/>
        <v>50.397350000000003</v>
      </c>
      <c r="H2683" s="36">
        <v>45274</v>
      </c>
      <c r="I2683" s="85" t="s">
        <v>113</v>
      </c>
      <c r="J2683" s="90">
        <v>0.59716648156050067</v>
      </c>
      <c r="L2683" s="52" t="str">
        <f t="shared" si="467"/>
        <v>4527545474</v>
      </c>
      <c r="M2683" s="53">
        <f t="shared" si="468"/>
        <v>45474</v>
      </c>
      <c r="N2683" s="8">
        <f>VLOOKUP(B2683,Assumptions!$B$6:$D$3002,3,FALSE)</f>
        <v>0.66260000000000008</v>
      </c>
      <c r="O2683" s="54">
        <f t="shared" si="472"/>
        <v>15.480926807706391</v>
      </c>
      <c r="P2683" s="8">
        <v>0.94221138510931601</v>
      </c>
      <c r="Q2683" s="10">
        <f t="shared" si="470"/>
        <v>14.548617034860609</v>
      </c>
    </row>
    <row r="2684" spans="2:17" ht="14.4" x14ac:dyDescent="0.3">
      <c r="B2684" s="36">
        <v>45275</v>
      </c>
      <c r="C2684" s="88">
        <v>45505</v>
      </c>
      <c r="D2684" s="37">
        <v>11.638</v>
      </c>
      <c r="E2684" s="73">
        <v>4079</v>
      </c>
      <c r="F2684" s="10">
        <f t="shared" si="473"/>
        <v>43.033450000000002</v>
      </c>
      <c r="H2684" s="36">
        <v>45274</v>
      </c>
      <c r="I2684" s="85" t="s">
        <v>114</v>
      </c>
      <c r="J2684" s="90">
        <v>0.6313628341621258</v>
      </c>
      <c r="L2684" s="52" t="str">
        <f t="shared" si="467"/>
        <v>4527545505</v>
      </c>
      <c r="M2684" s="53">
        <f t="shared" si="468"/>
        <v>45505</v>
      </c>
      <c r="N2684" s="8">
        <f>VLOOKUP(B2684,Assumptions!$B$6:$D$3002,3,FALSE)</f>
        <v>0.66260000000000008</v>
      </c>
      <c r="O2684" s="54">
        <f t="shared" si="472"/>
        <v>15.745293445235664</v>
      </c>
      <c r="P2684" s="8">
        <v>0.94221138510931601</v>
      </c>
      <c r="Q2684" s="10">
        <f t="shared" si="470"/>
        <v>14.797706290583758</v>
      </c>
    </row>
    <row r="2685" spans="2:17" ht="14.4" x14ac:dyDescent="0.3">
      <c r="B2685" s="36">
        <v>45275</v>
      </c>
      <c r="C2685" s="88">
        <v>45536</v>
      </c>
      <c r="D2685" s="37">
        <v>11.842000000000001</v>
      </c>
      <c r="E2685" s="73">
        <v>4218</v>
      </c>
      <c r="F2685" s="10">
        <f t="shared" si="473"/>
        <v>44.499899999999997</v>
      </c>
      <c r="H2685" s="36">
        <v>45274</v>
      </c>
      <c r="I2685" s="85" t="s">
        <v>115</v>
      </c>
      <c r="J2685" s="90">
        <v>0.71872815971212911</v>
      </c>
      <c r="L2685" s="52" t="str">
        <f t="shared" si="467"/>
        <v>4527545536</v>
      </c>
      <c r="M2685" s="53">
        <f t="shared" si="468"/>
        <v>45536</v>
      </c>
      <c r="N2685" s="8">
        <f>VLOOKUP(B2685,Assumptions!$B$6:$D$3002,3,FALSE)</f>
        <v>0.66260000000000008</v>
      </c>
      <c r="O2685" s="54">
        <f t="shared" si="472"/>
        <v>15.91214251524995</v>
      </c>
      <c r="P2685" s="8">
        <v>0.94221138510931601</v>
      </c>
      <c r="Q2685" s="10">
        <f t="shared" si="470"/>
        <v>14.954913383946119</v>
      </c>
    </row>
    <row r="2686" spans="2:17" ht="14.4" x14ac:dyDescent="0.3">
      <c r="B2686" s="36">
        <v>45275</v>
      </c>
      <c r="C2686" s="88">
        <v>45566</v>
      </c>
      <c r="D2686" s="37">
        <v>12.382</v>
      </c>
      <c r="E2686" s="73">
        <v>4569</v>
      </c>
      <c r="F2686" s="10">
        <f t="shared" si="473"/>
        <v>48.202950000000001</v>
      </c>
      <c r="H2686" s="36">
        <v>45274</v>
      </c>
      <c r="I2686" s="85" t="s">
        <v>117</v>
      </c>
      <c r="J2686" s="90">
        <v>0.88220268977867555</v>
      </c>
      <c r="L2686" s="52" t="str">
        <f t="shared" si="467"/>
        <v>4527545566</v>
      </c>
      <c r="M2686" s="53">
        <f t="shared" si="468"/>
        <v>45566</v>
      </c>
      <c r="N2686" s="8">
        <f>VLOOKUP(B2686,Assumptions!$B$6:$D$3002,3,FALSE)</f>
        <v>0.66260000000000008</v>
      </c>
      <c r="O2686" s="54">
        <f t="shared" si="472"/>
        <v>16.450772427763848</v>
      </c>
      <c r="P2686" s="8">
        <v>0.94221138510931601</v>
      </c>
      <c r="Q2686" s="10">
        <f t="shared" si="470"/>
        <v>15.462416619877148</v>
      </c>
    </row>
    <row r="2687" spans="2:17" ht="14.4" x14ac:dyDescent="0.3">
      <c r="B2687" s="36">
        <v>45275</v>
      </c>
      <c r="C2687" s="88">
        <v>45597</v>
      </c>
      <c r="D2687" s="37">
        <v>13.526</v>
      </c>
      <c r="E2687" s="73">
        <v>3892</v>
      </c>
      <c r="F2687" s="10">
        <f t="shared" si="473"/>
        <v>41.060600000000001</v>
      </c>
      <c r="H2687" s="36">
        <v>45274</v>
      </c>
      <c r="I2687" s="85" t="s">
        <v>118</v>
      </c>
      <c r="J2687" s="90">
        <v>1.2163264561965497</v>
      </c>
      <c r="L2687" s="52" t="str">
        <f t="shared" si="467"/>
        <v>4527545597</v>
      </c>
      <c r="M2687" s="53">
        <f t="shared" si="468"/>
        <v>45597</v>
      </c>
      <c r="N2687" s="8">
        <f>VLOOKUP(B2687,Assumptions!$B$6:$D$3002,3,FALSE)</f>
        <v>0.66260000000000008</v>
      </c>
      <c r="O2687" s="54">
        <f t="shared" si="472"/>
        <v>17.609322379028828</v>
      </c>
      <c r="P2687" s="8">
        <v>0.94221138510931601</v>
      </c>
      <c r="Q2687" s="10">
        <f t="shared" si="470"/>
        <v>16.554015574176855</v>
      </c>
    </row>
    <row r="2688" spans="2:17" ht="14.4" x14ac:dyDescent="0.3">
      <c r="B2688" s="36">
        <v>45275</v>
      </c>
      <c r="C2688" s="88">
        <v>45627</v>
      </c>
      <c r="D2688" s="37">
        <v>14.528</v>
      </c>
      <c r="E2688" s="73">
        <v>3510</v>
      </c>
      <c r="F2688" s="10">
        <f t="shared" si="473"/>
        <v>37.030500000000004</v>
      </c>
      <c r="H2688" s="36">
        <v>45274</v>
      </c>
      <c r="I2688" s="85" t="s">
        <v>119</v>
      </c>
      <c r="J2688" s="90">
        <v>1.0899495917112527</v>
      </c>
      <c r="L2688" s="52" t="str">
        <f t="shared" si="467"/>
        <v>4527545627</v>
      </c>
      <c r="M2688" s="53">
        <f t="shared" si="468"/>
        <v>45627</v>
      </c>
      <c r="N2688" s="8">
        <f>VLOOKUP(B2688,Assumptions!$B$6:$D$3002,3,FALSE)</f>
        <v>0.66260000000000008</v>
      </c>
      <c r="O2688" s="54">
        <f t="shared" si="472"/>
        <v>19.223496134413399</v>
      </c>
      <c r="P2688" s="8">
        <v>0.94221138510931601</v>
      </c>
      <c r="Q2688" s="10">
        <f t="shared" si="470"/>
        <v>18.07490846404486</v>
      </c>
    </row>
    <row r="2689" spans="2:17" ht="14.4" x14ac:dyDescent="0.3">
      <c r="B2689" s="36">
        <v>45275</v>
      </c>
      <c r="C2689" s="88">
        <v>45658</v>
      </c>
      <c r="D2689" s="37">
        <v>14.686</v>
      </c>
      <c r="E2689" s="73">
        <v>2447</v>
      </c>
      <c r="F2689" s="10">
        <f t="shared" si="473"/>
        <v>25.815850000000001</v>
      </c>
      <c r="H2689" s="36">
        <v>45274</v>
      </c>
      <c r="I2689" s="85" t="s">
        <v>120</v>
      </c>
      <c r="J2689" s="90">
        <v>0.98083733327653289</v>
      </c>
      <c r="L2689" s="52" t="str">
        <f t="shared" si="467"/>
        <v>4527545658</v>
      </c>
      <c r="M2689" s="53">
        <f t="shared" si="468"/>
        <v>45658</v>
      </c>
      <c r="N2689" s="8">
        <f>VLOOKUP(B2689,Assumptions!$B$6:$D$3002,3,FALSE)</f>
        <v>0.66260000000000008</v>
      </c>
      <c r="O2689" s="54">
        <f t="shared" si="472"/>
        <v>19.605607475825472</v>
      </c>
      <c r="P2689" s="8">
        <v>0.94221138510931601</v>
      </c>
      <c r="Q2689" s="10">
        <f t="shared" si="470"/>
        <v>18.434938120302707</v>
      </c>
    </row>
    <row r="2690" spans="2:17" ht="14.4" x14ac:dyDescent="0.3">
      <c r="B2690" s="36">
        <v>45275</v>
      </c>
      <c r="C2690" s="88">
        <v>45689</v>
      </c>
      <c r="D2690" s="37">
        <v>14.37</v>
      </c>
      <c r="E2690" s="73">
        <v>2387</v>
      </c>
      <c r="F2690" s="10">
        <f t="shared" si="473"/>
        <v>25.182849999999998</v>
      </c>
      <c r="H2690" s="36">
        <v>45274</v>
      </c>
      <c r="I2690" s="85" t="s">
        <v>121</v>
      </c>
      <c r="J2690" s="90">
        <v>0.78353124096575366</v>
      </c>
      <c r="L2690" s="52" t="str">
        <f t="shared" si="467"/>
        <v>4527545689</v>
      </c>
      <c r="M2690" s="53">
        <f t="shared" si="468"/>
        <v>45689</v>
      </c>
      <c r="N2690" s="8">
        <f>VLOOKUP(B2690,Assumptions!$B$6:$D$3002,3,FALSE)</f>
        <v>0.66260000000000008</v>
      </c>
      <c r="O2690" s="54">
        <f t="shared" si="472"/>
        <v>19.435812616726359</v>
      </c>
      <c r="P2690" s="8">
        <v>0.94221138510931601</v>
      </c>
      <c r="Q2690" s="10">
        <f t="shared" si="470"/>
        <v>18.274955470926489</v>
      </c>
    </row>
    <row r="2691" spans="2:17" ht="14.4" x14ac:dyDescent="0.3">
      <c r="B2691" s="36">
        <v>45275</v>
      </c>
      <c r="C2691" s="88">
        <v>45717</v>
      </c>
      <c r="D2691" s="37">
        <v>13.166</v>
      </c>
      <c r="E2691" s="73">
        <v>2352</v>
      </c>
      <c r="F2691" s="10">
        <f t="shared" si="473"/>
        <v>24.813600000000001</v>
      </c>
      <c r="H2691" s="36">
        <v>45274</v>
      </c>
      <c r="I2691" s="85" t="s">
        <v>122</v>
      </c>
      <c r="J2691" s="90">
        <v>0.66444748618322502</v>
      </c>
      <c r="L2691" s="52" t="str">
        <f t="shared" si="467"/>
        <v>4527545717</v>
      </c>
      <c r="M2691" s="53">
        <f t="shared" si="468"/>
        <v>45717</v>
      </c>
      <c r="N2691" s="8">
        <f>VLOOKUP(B2691,Assumptions!$B$6:$D$3002,3,FALSE)</f>
        <v>0.66260000000000008</v>
      </c>
      <c r="O2691" s="54">
        <f t="shared" si="472"/>
        <v>17.883810457749775</v>
      </c>
      <c r="P2691" s="8">
        <v>0.94221138510931601</v>
      </c>
      <c r="Q2691" s="10">
        <f t="shared" si="470"/>
        <v>16.812641367024515</v>
      </c>
    </row>
    <row r="2692" spans="2:17" ht="14.4" x14ac:dyDescent="0.3">
      <c r="B2692" s="36">
        <v>45275</v>
      </c>
      <c r="C2692" s="88">
        <v>45748</v>
      </c>
      <c r="D2692" s="37">
        <v>12.111000000000001</v>
      </c>
      <c r="E2692" s="73">
        <v>1629</v>
      </c>
      <c r="F2692" s="10">
        <f t="shared" si="473"/>
        <v>17.185949999999998</v>
      </c>
      <c r="H2692" s="36">
        <v>45274</v>
      </c>
      <c r="I2692" s="85" t="s">
        <v>123</v>
      </c>
      <c r="J2692" s="90">
        <v>0.60032566218036054</v>
      </c>
      <c r="L2692" s="52" t="str">
        <f t="shared" si="467"/>
        <v>4527545748</v>
      </c>
      <c r="M2692" s="53">
        <f t="shared" si="468"/>
        <v>45748</v>
      </c>
      <c r="N2692" s="8">
        <f>VLOOKUP(B2692,Assumptions!$B$6:$D$3002,3,FALSE)</f>
        <v>0.66260000000000008</v>
      </c>
      <c r="O2692" s="54">
        <f t="shared" si="472"/>
        <v>16.466332311202084</v>
      </c>
      <c r="P2692" s="8">
        <v>0.94221138510931601</v>
      </c>
      <c r="Q2692" s="10">
        <f t="shared" si="470"/>
        <v>15.477077319203628</v>
      </c>
    </row>
    <row r="2693" spans="2:17" ht="14.4" x14ac:dyDescent="0.3">
      <c r="B2693" s="36">
        <v>45275</v>
      </c>
      <c r="C2693" s="88">
        <v>45778</v>
      </c>
      <c r="D2693" s="37">
        <v>11.795</v>
      </c>
      <c r="E2693" s="73">
        <v>1768</v>
      </c>
      <c r="F2693" s="10">
        <f t="shared" si="473"/>
        <v>18.6524</v>
      </c>
      <c r="H2693" s="36">
        <v>45274</v>
      </c>
      <c r="I2693" s="85" t="s">
        <v>125</v>
      </c>
      <c r="J2693" s="90">
        <v>0.56009220958402683</v>
      </c>
      <c r="L2693" s="52" t="str">
        <f t="shared" ref="L2693:L2724" si="474">B2693&amp;M2693</f>
        <v>4527545778</v>
      </c>
      <c r="M2693" s="53">
        <f t="shared" ref="M2693:M2724" si="475">IF(C2693="",NA(),C2693)</f>
        <v>45778</v>
      </c>
      <c r="N2693" s="8">
        <f>VLOOKUP(B2693,Assumptions!$B$6:$D$3002,3,FALSE)</f>
        <v>0.66260000000000008</v>
      </c>
      <c r="O2693" s="54">
        <f t="shared" si="472"/>
        <v>16.07184077433859</v>
      </c>
      <c r="P2693" s="8">
        <v>0.94221138510931601</v>
      </c>
      <c r="Q2693" s="10">
        <f t="shared" ref="Q2693:Q2724" si="476">(O2693-opex_2022)*P2693-transport_2022</f>
        <v>15.105382901841573</v>
      </c>
    </row>
    <row r="2694" spans="2:17" ht="14.4" x14ac:dyDescent="0.3">
      <c r="B2694" s="36">
        <v>45275</v>
      </c>
      <c r="C2694" s="88">
        <v>45809</v>
      </c>
      <c r="D2694" s="37">
        <v>11.776</v>
      </c>
      <c r="E2694" s="73">
        <v>1689</v>
      </c>
      <c r="F2694" s="10">
        <f t="shared" si="473"/>
        <v>17.818950000000001</v>
      </c>
      <c r="H2694" s="36">
        <v>45274</v>
      </c>
      <c r="I2694" s="85" t="s">
        <v>126</v>
      </c>
      <c r="J2694" s="90">
        <v>0.55960405447674522</v>
      </c>
      <c r="L2694" s="52" t="str">
        <f t="shared" si="474"/>
        <v>4527545809</v>
      </c>
      <c r="M2694" s="53">
        <f t="shared" si="475"/>
        <v>45809</v>
      </c>
      <c r="N2694" s="8">
        <f>VLOOKUP(B2694,Assumptions!$B$6:$D$3002,3,FALSE)</f>
        <v>0.66260000000000008</v>
      </c>
      <c r="O2694" s="54">
        <f t="shared" si="472"/>
        <v>16.045359077371856</v>
      </c>
      <c r="P2694" s="8">
        <v>0.94221138510931601</v>
      </c>
      <c r="Q2694" s="10">
        <f t="shared" si="476"/>
        <v>15.080431545462501</v>
      </c>
    </row>
    <row r="2695" spans="2:17" ht="14.4" x14ac:dyDescent="0.3">
      <c r="B2695" s="36">
        <v>45275</v>
      </c>
      <c r="C2695" s="88">
        <v>45839</v>
      </c>
      <c r="D2695" s="37">
        <v>11.871</v>
      </c>
      <c r="E2695" s="73">
        <v>1598</v>
      </c>
      <c r="F2695" s="10">
        <f t="shared" si="473"/>
        <v>16.858899999999998</v>
      </c>
      <c r="H2695" s="36">
        <v>45274</v>
      </c>
      <c r="I2695" s="85" t="s">
        <v>127</v>
      </c>
      <c r="J2695" s="90">
        <v>0.56054315720272463</v>
      </c>
      <c r="L2695" s="52" t="str">
        <f t="shared" si="474"/>
        <v>4527545839</v>
      </c>
      <c r="M2695" s="53">
        <f t="shared" si="475"/>
        <v>45839</v>
      </c>
      <c r="N2695" s="8">
        <f>VLOOKUP(B2695,Assumptions!$B$6:$D$3002,3,FALSE)</f>
        <v>0.66260000000000008</v>
      </c>
      <c r="O2695" s="54">
        <f t="shared" si="472"/>
        <v>16.179915745951643</v>
      </c>
      <c r="P2695" s="8">
        <v>0.94221138510931601</v>
      </c>
      <c r="Q2695" s="10">
        <f t="shared" si="476"/>
        <v>15.207212370540757</v>
      </c>
    </row>
    <row r="2696" spans="2:17" ht="14.4" x14ac:dyDescent="0.3">
      <c r="B2696" s="36">
        <v>45275</v>
      </c>
      <c r="C2696" s="88">
        <v>45870</v>
      </c>
      <c r="D2696" s="37">
        <v>11.967000000000001</v>
      </c>
      <c r="E2696" s="73">
        <v>1694</v>
      </c>
      <c r="F2696" s="10">
        <f t="shared" si="473"/>
        <v>17.871700000000001</v>
      </c>
      <c r="H2696" s="36">
        <v>45274</v>
      </c>
      <c r="I2696" s="85" t="s">
        <v>128</v>
      </c>
      <c r="J2696" s="90">
        <v>0.6356417534788763</v>
      </c>
      <c r="L2696" s="52" t="str">
        <f t="shared" si="474"/>
        <v>4527545870</v>
      </c>
      <c r="M2696" s="53">
        <f t="shared" si="475"/>
        <v>45870</v>
      </c>
      <c r="N2696" s="8">
        <f>VLOOKUP(B2696,Assumptions!$B$6:$D$3002,3,FALSE)</f>
        <v>0.66260000000000008</v>
      </c>
      <c r="O2696" s="54">
        <f t="shared" si="472"/>
        <v>16.209815771735247</v>
      </c>
      <c r="P2696" s="8">
        <v>0.94221138510931601</v>
      </c>
      <c r="Q2696" s="10">
        <f t="shared" si="476"/>
        <v>15.235384515249132</v>
      </c>
    </row>
    <row r="2697" spans="2:17" ht="14.4" x14ac:dyDescent="0.3">
      <c r="B2697" s="36">
        <v>45275</v>
      </c>
      <c r="C2697" s="88">
        <v>45901</v>
      </c>
      <c r="D2697" s="37">
        <v>12.231999999999999</v>
      </c>
      <c r="E2697" s="73">
        <v>1598</v>
      </c>
      <c r="F2697" s="10">
        <f t="shared" si="473"/>
        <v>16.858899999999998</v>
      </c>
      <c r="H2697" s="36">
        <v>45274</v>
      </c>
      <c r="I2697" s="85" t="s">
        <v>129</v>
      </c>
      <c r="J2697" s="90">
        <v>0.78779156646030213</v>
      </c>
      <c r="L2697" s="52" t="str">
        <f t="shared" si="474"/>
        <v>4527545901</v>
      </c>
      <c r="M2697" s="53">
        <f t="shared" si="475"/>
        <v>45901</v>
      </c>
      <c r="N2697" s="8">
        <f>VLOOKUP(B2697,Assumptions!$B$6:$D$3002,3,FALSE)</f>
        <v>0.66260000000000008</v>
      </c>
      <c r="O2697" s="54">
        <f t="shared" si="472"/>
        <v>16.371251029678714</v>
      </c>
      <c r="P2697" s="8">
        <v>0.94221138510931601</v>
      </c>
      <c r="Q2697" s="10">
        <f t="shared" si="476"/>
        <v>15.387490653241525</v>
      </c>
    </row>
    <row r="2698" spans="2:17" ht="14.4" x14ac:dyDescent="0.3">
      <c r="B2698" s="36">
        <v>45275</v>
      </c>
      <c r="C2698" s="88">
        <v>45931</v>
      </c>
      <c r="D2698" s="37">
        <v>12.18</v>
      </c>
      <c r="E2698" s="73">
        <v>1738</v>
      </c>
      <c r="F2698" s="10">
        <f t="shared" si="473"/>
        <v>18.335899999999999</v>
      </c>
      <c r="H2698" s="36">
        <v>45274</v>
      </c>
      <c r="I2698" s="85" t="s">
        <v>130</v>
      </c>
      <c r="J2698" s="90">
        <v>1.0325114707210643</v>
      </c>
      <c r="L2698" s="52" t="str">
        <f t="shared" si="474"/>
        <v>4527545931</v>
      </c>
      <c r="M2698" s="53">
        <f t="shared" si="475"/>
        <v>45931</v>
      </c>
      <c r="N2698" s="8">
        <f>VLOOKUP(B2698,Assumptions!$B$6:$D$3002,3,FALSE)</f>
        <v>0.66260000000000008</v>
      </c>
      <c r="O2698" s="54">
        <f t="shared" si="472"/>
        <v>15.946785146663274</v>
      </c>
      <c r="P2698" s="8">
        <v>0.94221138510931601</v>
      </c>
      <c r="Q2698" s="10">
        <f t="shared" si="476"/>
        <v>14.987554065673898</v>
      </c>
    </row>
    <row r="2699" spans="2:17" ht="14.4" x14ac:dyDescent="0.3">
      <c r="B2699" s="36">
        <v>45275</v>
      </c>
      <c r="C2699" s="88">
        <v>45962</v>
      </c>
      <c r="D2699" s="37">
        <v>12.837</v>
      </c>
      <c r="E2699" s="73">
        <v>1971</v>
      </c>
      <c r="F2699" s="10">
        <f t="shared" si="473"/>
        <v>20.794049999999999</v>
      </c>
      <c r="H2699" s="36">
        <v>45274</v>
      </c>
      <c r="I2699" s="85" t="s">
        <v>132</v>
      </c>
      <c r="J2699" s="90">
        <v>1.3385007174039862</v>
      </c>
      <c r="L2699" s="52" t="str">
        <f t="shared" si="474"/>
        <v>4527545962</v>
      </c>
      <c r="M2699" s="53">
        <f t="shared" si="475"/>
        <v>45962</v>
      </c>
      <c r="N2699" s="8">
        <f>VLOOKUP(B2699,Assumptions!$B$6:$D$3002,3,FALSE)</f>
        <v>0.66260000000000008</v>
      </c>
      <c r="O2699" s="54">
        <f t="shared" si="472"/>
        <v>16.44891556398678</v>
      </c>
      <c r="P2699" s="8">
        <v>0.94221138510931601</v>
      </c>
      <c r="Q2699" s="10">
        <f t="shared" si="476"/>
        <v>15.460667061685799</v>
      </c>
    </row>
    <row r="2700" spans="2:17" ht="14.4" x14ac:dyDescent="0.3">
      <c r="B2700" s="36">
        <v>45275</v>
      </c>
      <c r="C2700" s="88">
        <v>45992</v>
      </c>
      <c r="D2700" s="37">
        <v>13.211</v>
      </c>
      <c r="E2700" s="73">
        <v>2283</v>
      </c>
      <c r="F2700" s="10">
        <f t="shared" si="473"/>
        <v>24.085650000000001</v>
      </c>
      <c r="H2700" s="36">
        <v>45274</v>
      </c>
      <c r="I2700" s="85" t="s">
        <v>133</v>
      </c>
      <c r="J2700" s="90">
        <v>1.3197148606777787</v>
      </c>
      <c r="L2700" s="52" t="str">
        <f t="shared" si="474"/>
        <v>4527545992</v>
      </c>
      <c r="M2700" s="53">
        <f t="shared" si="475"/>
        <v>45992</v>
      </c>
      <c r="N2700" s="8">
        <f>VLOOKUP(B2700,Assumptions!$B$6:$D$3002,3,FALSE)</f>
        <v>0.66260000000000008</v>
      </c>
      <c r="O2700" s="54">
        <f t="shared" si="472"/>
        <v>17.010806401497792</v>
      </c>
      <c r="P2700" s="8">
        <v>0.94221138510931601</v>
      </c>
      <c r="Q2700" s="10">
        <f t="shared" si="476"/>
        <v>15.990087005977282</v>
      </c>
    </row>
    <row r="2701" spans="2:17" ht="14.4" x14ac:dyDescent="0.3">
      <c r="B2701" s="36">
        <v>45289</v>
      </c>
      <c r="C2701" s="88">
        <v>45323</v>
      </c>
      <c r="D2701" s="97" t="s">
        <v>134</v>
      </c>
      <c r="E2701" s="97" t="s">
        <v>135</v>
      </c>
      <c r="F2701" s="10">
        <f t="shared" si="473"/>
        <v>88.197999999999993</v>
      </c>
      <c r="H2701" s="36">
        <v>45288</v>
      </c>
      <c r="I2701" s="85" t="s">
        <v>86</v>
      </c>
      <c r="J2701" s="90">
        <v>0.60655819625685892</v>
      </c>
      <c r="L2701" s="97" t="str">
        <f t="shared" si="474"/>
        <v>4528945323</v>
      </c>
      <c r="M2701" s="16">
        <f t="shared" si="475"/>
        <v>45323</v>
      </c>
      <c r="N2701" s="15">
        <f>VLOOKUP(B2701,Assumptions!$B$6:$D$3002,3,FALSE)</f>
        <v>0.68098000000000003</v>
      </c>
      <c r="O2701" s="98">
        <f t="shared" si="472"/>
        <v>14.974852667368761</v>
      </c>
      <c r="P2701" s="15">
        <v>0.94221138510931601</v>
      </c>
      <c r="Q2701" s="17">
        <f t="shared" si="476"/>
        <v>14.071788218125084</v>
      </c>
    </row>
    <row r="2702" spans="2:17" ht="14.4" x14ac:dyDescent="0.3">
      <c r="B2702" s="36">
        <v>45289</v>
      </c>
      <c r="C2702" s="88">
        <v>45352</v>
      </c>
      <c r="D2702" s="97" t="s">
        <v>136</v>
      </c>
      <c r="E2702" s="97" t="s">
        <v>137</v>
      </c>
      <c r="F2702" s="10">
        <f t="shared" si="473"/>
        <v>65.431099999999986</v>
      </c>
      <c r="H2702" s="36">
        <v>45288</v>
      </c>
      <c r="I2702" s="85" t="s">
        <v>87</v>
      </c>
      <c r="J2702" s="90">
        <v>0.52688646178994403</v>
      </c>
      <c r="L2702" s="97" t="str">
        <f t="shared" si="474"/>
        <v>4528945352</v>
      </c>
      <c r="M2702" s="16">
        <f t="shared" si="475"/>
        <v>45352</v>
      </c>
      <c r="N2702" s="15">
        <f>VLOOKUP(B2702,Assumptions!$B$6:$D$3002,3,FALSE)</f>
        <v>0.68098000000000003</v>
      </c>
      <c r="O2702" s="98">
        <f t="shared" si="472"/>
        <v>14.4371159799253</v>
      </c>
      <c r="P2702" s="15">
        <v>0.94221138510931601</v>
      </c>
      <c r="Q2702" s="17">
        <f t="shared" si="476"/>
        <v>13.565126589024885</v>
      </c>
    </row>
    <row r="2703" spans="2:17" ht="14.4" x14ac:dyDescent="0.3">
      <c r="B2703" s="36">
        <v>45289</v>
      </c>
      <c r="C2703" s="88">
        <v>45383</v>
      </c>
      <c r="D2703" s="97" t="s">
        <v>138</v>
      </c>
      <c r="E2703" s="97" t="s">
        <v>139</v>
      </c>
      <c r="F2703" s="10">
        <f t="shared" si="473"/>
        <v>55.725099999999998</v>
      </c>
      <c r="H2703" s="36">
        <v>45288</v>
      </c>
      <c r="I2703" s="85" t="s">
        <v>89</v>
      </c>
      <c r="J2703" s="90">
        <v>0.52965282201853781</v>
      </c>
      <c r="L2703" s="97" t="str">
        <f t="shared" si="474"/>
        <v>4528945383</v>
      </c>
      <c r="M2703" s="16">
        <f t="shared" si="475"/>
        <v>45383</v>
      </c>
      <c r="N2703" s="15">
        <f>VLOOKUP(B2703,Assumptions!$B$6:$D$3002,3,FALSE)</f>
        <v>0.68098000000000003</v>
      </c>
      <c r="O2703" s="98">
        <f t="shared" si="472"/>
        <v>14.36366961244655</v>
      </c>
      <c r="P2703" s="15">
        <v>0.94221138510931601</v>
      </c>
      <c r="Q2703" s="17">
        <f t="shared" si="476"/>
        <v>13.495924585391485</v>
      </c>
    </row>
    <row r="2704" spans="2:17" ht="14.4" x14ac:dyDescent="0.3">
      <c r="B2704" s="36">
        <v>45289</v>
      </c>
      <c r="C2704" s="88">
        <v>45413</v>
      </c>
      <c r="D2704" s="97" t="s">
        <v>140</v>
      </c>
      <c r="E2704" s="97" t="s">
        <v>141</v>
      </c>
      <c r="F2704" s="10">
        <f t="shared" si="473"/>
        <v>51.705550000000002</v>
      </c>
      <c r="H2704" s="36">
        <v>45288</v>
      </c>
      <c r="I2704" s="85" t="s">
        <v>90</v>
      </c>
      <c r="J2704" s="90">
        <v>0.54449279904853243</v>
      </c>
      <c r="L2704" s="97" t="str">
        <f t="shared" si="474"/>
        <v>4528945413</v>
      </c>
      <c r="M2704" s="16">
        <f t="shared" si="475"/>
        <v>45413</v>
      </c>
      <c r="N2704" s="15">
        <f>VLOOKUP(B2704,Assumptions!$B$6:$D$3002,3,FALSE)</f>
        <v>0.68098000000000003</v>
      </c>
      <c r="O2704" s="98">
        <f t="shared" si="472"/>
        <v>14.42096092758355</v>
      </c>
      <c r="P2704" s="15">
        <v>0.94221138510931601</v>
      </c>
      <c r="Q2704" s="17">
        <f t="shared" si="476"/>
        <v>13.549905114781453</v>
      </c>
    </row>
    <row r="2705" spans="2:17" ht="14.4" x14ac:dyDescent="0.3">
      <c r="B2705" s="36">
        <v>45289</v>
      </c>
      <c r="C2705" s="88">
        <v>45444</v>
      </c>
      <c r="D2705" s="97" t="s">
        <v>142</v>
      </c>
      <c r="E2705" s="97" t="s">
        <v>143</v>
      </c>
      <c r="F2705" s="10">
        <f t="shared" si="473"/>
        <v>52.180300000000003</v>
      </c>
      <c r="H2705" s="36">
        <v>45288</v>
      </c>
      <c r="I2705" s="85" t="s">
        <v>91</v>
      </c>
      <c r="J2705" s="90">
        <v>0.58709464628991848</v>
      </c>
      <c r="L2705" s="97" t="str">
        <f t="shared" si="474"/>
        <v>4528945444</v>
      </c>
      <c r="M2705" s="16">
        <f t="shared" si="475"/>
        <v>45444</v>
      </c>
      <c r="N2705" s="15">
        <f>VLOOKUP(B2705,Assumptions!$B$6:$D$3002,3,FALSE)</f>
        <v>0.68098000000000003</v>
      </c>
      <c r="O2705" s="98">
        <f t="shared" si="472"/>
        <v>14.577409771045163</v>
      </c>
      <c r="P2705" s="15">
        <v>0.94221138510931601</v>
      </c>
      <c r="Q2705" s="17">
        <f t="shared" si="476"/>
        <v>13.697312996278168</v>
      </c>
    </row>
    <row r="2706" spans="2:17" ht="14.4" x14ac:dyDescent="0.3">
      <c r="B2706" s="36">
        <v>45289</v>
      </c>
      <c r="C2706" s="88">
        <v>45474</v>
      </c>
      <c r="D2706" s="97" t="s">
        <v>144</v>
      </c>
      <c r="E2706" s="97" t="s">
        <v>145</v>
      </c>
      <c r="F2706" s="10">
        <f t="shared" si="473"/>
        <v>50.924849999999999</v>
      </c>
      <c r="H2706" s="36">
        <v>45288</v>
      </c>
      <c r="I2706" s="85" t="s">
        <v>113</v>
      </c>
      <c r="J2706" s="90">
        <v>0.59761424506798155</v>
      </c>
      <c r="L2706" s="97" t="str">
        <f t="shared" si="474"/>
        <v>4528945474</v>
      </c>
      <c r="M2706" s="16">
        <f t="shared" si="475"/>
        <v>45474</v>
      </c>
      <c r="N2706" s="15">
        <f>VLOOKUP(B2706,Assumptions!$B$6:$D$3002,3,FALSE)</f>
        <v>0.68098000000000003</v>
      </c>
      <c r="O2706" s="98">
        <f t="shared" si="472"/>
        <v>14.800785089528791</v>
      </c>
      <c r="P2706" s="15">
        <v>0.94221138510931601</v>
      </c>
      <c r="Q2706" s="17">
        <f t="shared" si="476"/>
        <v>13.907779764505863</v>
      </c>
    </row>
    <row r="2707" spans="2:17" ht="14.4" x14ac:dyDescent="0.3">
      <c r="B2707" s="36">
        <v>45289</v>
      </c>
      <c r="C2707" s="88">
        <v>45505</v>
      </c>
      <c r="D2707" s="97" t="s">
        <v>146</v>
      </c>
      <c r="E2707" s="97" t="s">
        <v>147</v>
      </c>
      <c r="F2707" s="10">
        <f t="shared" si="473"/>
        <v>43.339399999999998</v>
      </c>
      <c r="H2707" s="36">
        <v>45288</v>
      </c>
      <c r="I2707" s="85" t="s">
        <v>114</v>
      </c>
      <c r="J2707" s="90">
        <v>0.62669314791045472</v>
      </c>
      <c r="L2707" s="97" t="str">
        <f t="shared" si="474"/>
        <v>4528945505</v>
      </c>
      <c r="M2707" s="16">
        <f t="shared" si="475"/>
        <v>45505</v>
      </c>
      <c r="N2707" s="15">
        <f>VLOOKUP(B2707,Assumptions!$B$6:$D$3002,3,FALSE)</f>
        <v>0.68098000000000003</v>
      </c>
      <c r="O2707" s="98">
        <f t="shared" si="472"/>
        <v>15.034517235461113</v>
      </c>
      <c r="P2707" s="15">
        <v>0.94221138510931601</v>
      </c>
      <c r="Q2707" s="17">
        <f t="shared" si="476"/>
        <v>14.128004853469328</v>
      </c>
    </row>
    <row r="2708" spans="2:17" ht="14.4" x14ac:dyDescent="0.3">
      <c r="B2708" s="36">
        <v>45289</v>
      </c>
      <c r="C2708" s="88">
        <v>45536</v>
      </c>
      <c r="D2708" s="97" t="s">
        <v>148</v>
      </c>
      <c r="E2708" s="97" t="s">
        <v>149</v>
      </c>
      <c r="F2708" s="10">
        <f t="shared" si="473"/>
        <v>45.365000000000002</v>
      </c>
      <c r="H2708" s="36">
        <v>45288</v>
      </c>
      <c r="I2708" s="85" t="s">
        <v>115</v>
      </c>
      <c r="J2708" s="90">
        <v>0.72211496032916866</v>
      </c>
      <c r="L2708" s="97" t="str">
        <f t="shared" si="474"/>
        <v>4528945536</v>
      </c>
      <c r="M2708" s="16">
        <f t="shared" si="475"/>
        <v>45536</v>
      </c>
      <c r="N2708" s="15">
        <f>VLOOKUP(B2708,Assumptions!$B$6:$D$3002,3,FALSE)</f>
        <v>0.68098000000000003</v>
      </c>
      <c r="O2708" s="98">
        <f t="shared" si="472"/>
        <v>15.163378342351093</v>
      </c>
      <c r="P2708" s="15">
        <v>0.94221138510931601</v>
      </c>
      <c r="Q2708" s="17">
        <f t="shared" si="476"/>
        <v>14.249419255478855</v>
      </c>
    </row>
    <row r="2709" spans="2:17" ht="14.4" x14ac:dyDescent="0.3">
      <c r="B2709" s="36">
        <v>45289</v>
      </c>
      <c r="C2709" s="88">
        <v>45566</v>
      </c>
      <c r="D2709" s="97" t="s">
        <v>150</v>
      </c>
      <c r="E2709" s="97" t="s">
        <v>151</v>
      </c>
      <c r="F2709" s="10">
        <f t="shared" si="473"/>
        <v>48.181849999999997</v>
      </c>
      <c r="H2709" s="36">
        <v>45288</v>
      </c>
      <c r="I2709" s="85" t="s">
        <v>117</v>
      </c>
      <c r="J2709" s="90">
        <v>0.89489454356451281</v>
      </c>
      <c r="L2709" s="97" t="str">
        <f t="shared" si="474"/>
        <v>4528945566</v>
      </c>
      <c r="M2709" s="16">
        <f t="shared" si="475"/>
        <v>45566</v>
      </c>
      <c r="N2709" s="15">
        <f>VLOOKUP(B2709,Assumptions!$B$6:$D$3002,3,FALSE)</f>
        <v>0.68098000000000003</v>
      </c>
      <c r="O2709" s="98">
        <f t="shared" si="472"/>
        <v>15.500528937227889</v>
      </c>
      <c r="P2709" s="15">
        <v>0.94221138510931601</v>
      </c>
      <c r="Q2709" s="17">
        <f t="shared" si="476"/>
        <v>14.567086384468151</v>
      </c>
    </row>
    <row r="2710" spans="2:17" ht="14.4" x14ac:dyDescent="0.3">
      <c r="B2710" s="36">
        <v>45289</v>
      </c>
      <c r="C2710" s="88">
        <v>45597</v>
      </c>
      <c r="D2710" s="97" t="s">
        <v>152</v>
      </c>
      <c r="E2710" s="97" t="s">
        <v>153</v>
      </c>
      <c r="F2710" s="10">
        <f t="shared" si="473"/>
        <v>41.09225</v>
      </c>
      <c r="H2710" s="36">
        <v>45288</v>
      </c>
      <c r="I2710" s="85" t="s">
        <v>118</v>
      </c>
      <c r="J2710" s="90">
        <v>1.244258324855849</v>
      </c>
      <c r="L2710" s="97" t="str">
        <f t="shared" si="474"/>
        <v>4528945597</v>
      </c>
      <c r="M2710" s="16">
        <f t="shared" si="475"/>
        <v>45597</v>
      </c>
      <c r="N2710" s="15">
        <f>VLOOKUP(B2710,Assumptions!$B$6:$D$3002,3,FALSE)</f>
        <v>0.68098000000000003</v>
      </c>
      <c r="O2710" s="98">
        <f t="shared" si="472"/>
        <v>16.543959959495442</v>
      </c>
      <c r="P2710" s="15">
        <v>0.94221138510931601</v>
      </c>
      <c r="Q2710" s="17">
        <f t="shared" si="476"/>
        <v>15.550218973224892</v>
      </c>
    </row>
    <row r="2711" spans="2:17" ht="14.4" x14ac:dyDescent="0.3">
      <c r="B2711" s="36">
        <v>45289</v>
      </c>
      <c r="C2711" s="88">
        <v>45627</v>
      </c>
      <c r="D2711" s="97" t="s">
        <v>154</v>
      </c>
      <c r="E2711" s="97" t="s">
        <v>155</v>
      </c>
      <c r="F2711" s="10">
        <f t="shared" si="473"/>
        <v>37.030500000000004</v>
      </c>
      <c r="H2711" s="36">
        <v>45288</v>
      </c>
      <c r="I2711" s="85" t="s">
        <v>119</v>
      </c>
      <c r="J2711" s="90">
        <v>1.1128598113675296</v>
      </c>
      <c r="L2711" s="97" t="str">
        <f t="shared" si="474"/>
        <v>4528945627</v>
      </c>
      <c r="M2711" s="16">
        <f t="shared" si="475"/>
        <v>45627</v>
      </c>
      <c r="N2711" s="15">
        <f>VLOOKUP(B2711,Assumptions!$B$6:$D$3002,3,FALSE)</f>
        <v>0.68098000000000003</v>
      </c>
      <c r="O2711" s="98">
        <f t="shared" si="472"/>
        <v>18.106244970668101</v>
      </c>
      <c r="P2711" s="15">
        <v>0.94221138510931601</v>
      </c>
      <c r="Q2711" s="17">
        <f t="shared" si="476"/>
        <v>17.022221697537407</v>
      </c>
    </row>
    <row r="2712" spans="2:17" ht="14.4" x14ac:dyDescent="0.3">
      <c r="B2712" s="36">
        <v>45289</v>
      </c>
      <c r="C2712" s="88">
        <v>45658</v>
      </c>
      <c r="D2712" s="97" t="s">
        <v>156</v>
      </c>
      <c r="E2712" s="97" t="s">
        <v>157</v>
      </c>
      <c r="F2712" s="10">
        <f t="shared" si="473"/>
        <v>25.836950000000002</v>
      </c>
      <c r="H2712" s="36">
        <v>45288</v>
      </c>
      <c r="I2712" s="85" t="s">
        <v>120</v>
      </c>
      <c r="J2712" s="90">
        <v>0.97678470035966669</v>
      </c>
      <c r="L2712" s="97" t="str">
        <f t="shared" si="474"/>
        <v>4528945658</v>
      </c>
      <c r="M2712" s="16">
        <f t="shared" si="475"/>
        <v>45658</v>
      </c>
      <c r="N2712" s="15">
        <f>VLOOKUP(B2712,Assumptions!$B$6:$D$3002,3,FALSE)</f>
        <v>0.68098000000000003</v>
      </c>
      <c r="O2712" s="98">
        <f t="shared" si="472"/>
        <v>18.480775057580566</v>
      </c>
      <c r="P2712" s="15">
        <v>0.94221138510931601</v>
      </c>
      <c r="Q2712" s="17">
        <f t="shared" si="476"/>
        <v>17.375108209492311</v>
      </c>
    </row>
    <row r="2713" spans="2:17" ht="14.4" x14ac:dyDescent="0.3">
      <c r="B2713" s="36">
        <v>45289</v>
      </c>
      <c r="C2713" s="88">
        <v>45689</v>
      </c>
      <c r="D2713" s="97" t="s">
        <v>158</v>
      </c>
      <c r="E2713" s="97" t="s">
        <v>159</v>
      </c>
      <c r="F2713" s="10">
        <f t="shared" si="473"/>
        <v>25.203949999999999</v>
      </c>
      <c r="H2713" s="36">
        <v>45288</v>
      </c>
      <c r="I2713" s="85" t="s">
        <v>121</v>
      </c>
      <c r="J2713" s="90">
        <v>0.77296241652691022</v>
      </c>
      <c r="L2713" s="97" t="str">
        <f t="shared" si="474"/>
        <v>4528945689</v>
      </c>
      <c r="M2713" s="16">
        <f t="shared" si="475"/>
        <v>45689</v>
      </c>
      <c r="N2713" s="15">
        <f>VLOOKUP(B2713,Assumptions!$B$6:$D$3002,3,FALSE)</f>
        <v>0.68098000000000003</v>
      </c>
      <c r="O2713" s="98">
        <f t="shared" si="472"/>
        <v>18.242509969912458</v>
      </c>
      <c r="P2713" s="15">
        <v>0.94221138510931601</v>
      </c>
      <c r="Q2713" s="17">
        <f t="shared" si="476"/>
        <v>17.150612131217351</v>
      </c>
    </row>
    <row r="2714" spans="2:17" ht="14.4" x14ac:dyDescent="0.3">
      <c r="B2714" s="36">
        <v>45289</v>
      </c>
      <c r="C2714" s="88">
        <v>45717</v>
      </c>
      <c r="D2714" s="97" t="s">
        <v>160</v>
      </c>
      <c r="E2714" s="97" t="s">
        <v>161</v>
      </c>
      <c r="F2714" s="10">
        <f t="shared" si="473"/>
        <v>24.834700000000002</v>
      </c>
      <c r="H2714" s="36">
        <v>45288</v>
      </c>
      <c r="I2714" s="85" t="s">
        <v>122</v>
      </c>
      <c r="J2714" s="90">
        <v>0.66497794489354933</v>
      </c>
      <c r="L2714" s="97" t="str">
        <f t="shared" si="474"/>
        <v>4528945717</v>
      </c>
      <c r="M2714" s="16">
        <f t="shared" si="475"/>
        <v>45717</v>
      </c>
      <c r="N2714" s="15">
        <f>VLOOKUP(B2714,Assumptions!$B$6:$D$3002,3,FALSE)</f>
        <v>0.68098000000000003</v>
      </c>
      <c r="O2714" s="98">
        <f t="shared" si="472"/>
        <v>16.682149958550745</v>
      </c>
      <c r="P2714" s="15">
        <v>0.94221138510931601</v>
      </c>
      <c r="Q2714" s="17">
        <f t="shared" si="476"/>
        <v>15.680423163643045</v>
      </c>
    </row>
    <row r="2715" spans="2:17" ht="14.4" x14ac:dyDescent="0.3">
      <c r="B2715" s="36">
        <v>45289</v>
      </c>
      <c r="C2715" s="88">
        <v>45748</v>
      </c>
      <c r="D2715" s="97" t="s">
        <v>162</v>
      </c>
      <c r="E2715" s="97" t="s">
        <v>163</v>
      </c>
      <c r="F2715" s="10">
        <f t="shared" si="473"/>
        <v>17.460249999999998</v>
      </c>
      <c r="H2715" s="36">
        <v>45288</v>
      </c>
      <c r="I2715" s="85" t="s">
        <v>123</v>
      </c>
      <c r="J2715" s="90">
        <v>0.59934680467682577</v>
      </c>
      <c r="L2715" s="97" t="str">
        <f t="shared" si="474"/>
        <v>4528945748</v>
      </c>
      <c r="M2715" s="16">
        <f t="shared" si="475"/>
        <v>45748</v>
      </c>
      <c r="N2715" s="15">
        <f>VLOOKUP(B2715,Assumptions!$B$6:$D$3002,3,FALSE)</f>
        <v>0.68098000000000003</v>
      </c>
      <c r="O2715" s="98">
        <f t="shared" si="472"/>
        <v>15.488764095518286</v>
      </c>
      <c r="P2715" s="15">
        <v>0.94221138510931601</v>
      </c>
      <c r="Q2715" s="17">
        <f t="shared" si="476"/>
        <v>14.556001416665355</v>
      </c>
    </row>
    <row r="2716" spans="2:17" ht="14.4" x14ac:dyDescent="0.3">
      <c r="B2716" s="36">
        <v>45289</v>
      </c>
      <c r="C2716" s="88">
        <v>45778</v>
      </c>
      <c r="D2716" s="97" t="s">
        <v>164</v>
      </c>
      <c r="E2716" s="97" t="s">
        <v>165</v>
      </c>
      <c r="F2716" s="10">
        <f t="shared" si="473"/>
        <v>18.821200000000001</v>
      </c>
      <c r="H2716" s="36">
        <v>45288</v>
      </c>
      <c r="I2716" s="85" t="s">
        <v>125</v>
      </c>
      <c r="J2716" s="90">
        <v>0.55937635178954448</v>
      </c>
      <c r="L2716" s="97" t="str">
        <f t="shared" si="474"/>
        <v>4528945778</v>
      </c>
      <c r="M2716" s="16">
        <f t="shared" si="475"/>
        <v>45778</v>
      </c>
      <c r="N2716" s="15">
        <f>VLOOKUP(B2716,Assumptions!$B$6:$D$3002,3,FALSE)</f>
        <v>0.68098000000000003</v>
      </c>
      <c r="O2716" s="98">
        <f t="shared" si="472"/>
        <v>15.143527676255887</v>
      </c>
      <c r="P2716" s="15">
        <v>0.94221138510931601</v>
      </c>
      <c r="Q2716" s="17">
        <f t="shared" si="476"/>
        <v>14.230715731881949</v>
      </c>
    </row>
    <row r="2717" spans="2:17" ht="14.4" x14ac:dyDescent="0.3">
      <c r="B2717" s="36">
        <v>45289</v>
      </c>
      <c r="C2717" s="88">
        <v>45809</v>
      </c>
      <c r="D2717" s="97" t="s">
        <v>166</v>
      </c>
      <c r="E2717" s="97" t="s">
        <v>167</v>
      </c>
      <c r="F2717" s="10">
        <f t="shared" si="473"/>
        <v>17.934999999999999</v>
      </c>
      <c r="H2717" s="36">
        <v>45288</v>
      </c>
      <c r="I2717" s="85" t="s">
        <v>126</v>
      </c>
      <c r="J2717" s="90">
        <v>0.55791188646770173</v>
      </c>
      <c r="L2717" s="97" t="str">
        <f t="shared" si="474"/>
        <v>4528945809</v>
      </c>
      <c r="M2717" s="16">
        <f t="shared" si="475"/>
        <v>45809</v>
      </c>
      <c r="N2717" s="15">
        <f>VLOOKUP(B2717,Assumptions!$B$6:$D$3002,3,FALSE)</f>
        <v>0.68098000000000003</v>
      </c>
      <c r="O2717" s="98">
        <f t="shared" si="472"/>
        <v>15.056483433663555</v>
      </c>
      <c r="P2717" s="15">
        <v>0.94221138510931601</v>
      </c>
      <c r="Q2717" s="17">
        <f t="shared" si="476"/>
        <v>14.148701655503237</v>
      </c>
    </row>
    <row r="2718" spans="2:17" ht="14.4" x14ac:dyDescent="0.3">
      <c r="B2718" s="36">
        <v>45289</v>
      </c>
      <c r="C2718" s="88">
        <v>45839</v>
      </c>
      <c r="D2718" s="97" t="s">
        <v>168</v>
      </c>
      <c r="E2718" s="97" t="s">
        <v>169</v>
      </c>
      <c r="F2718" s="10">
        <f t="shared" si="473"/>
        <v>17.766200000000001</v>
      </c>
      <c r="H2718" s="36">
        <v>45288</v>
      </c>
      <c r="I2718" s="85" t="s">
        <v>127</v>
      </c>
      <c r="J2718" s="90">
        <v>0.55960214401001518</v>
      </c>
      <c r="L2718" s="97" t="str">
        <f t="shared" si="474"/>
        <v>4528945839</v>
      </c>
      <c r="M2718" s="16">
        <f t="shared" si="475"/>
        <v>45839</v>
      </c>
      <c r="N2718" s="15">
        <f>VLOOKUP(B2718,Assumptions!$B$6:$D$3002,3,FALSE)</f>
        <v>0.68098000000000003</v>
      </c>
      <c r="O2718" s="98">
        <f t="shared" ref="O2718:O2724" si="477">(D2718-J2718)/N2718/mmbtu_gj</f>
        <v>15.226728382374477</v>
      </c>
      <c r="P2718" s="15">
        <v>0.94221138510931601</v>
      </c>
      <c r="Q2718" s="17">
        <f t="shared" si="476"/>
        <v>14.309108384436019</v>
      </c>
    </row>
    <row r="2719" spans="2:17" ht="14.4" x14ac:dyDescent="0.3">
      <c r="B2719" s="36">
        <v>45289</v>
      </c>
      <c r="C2719" s="88">
        <v>45870</v>
      </c>
      <c r="D2719" s="97" t="s">
        <v>170</v>
      </c>
      <c r="E2719" s="97" t="s">
        <v>171</v>
      </c>
      <c r="F2719" s="10">
        <f t="shared" si="473"/>
        <v>17.987749999999998</v>
      </c>
      <c r="H2719" s="36">
        <v>45288</v>
      </c>
      <c r="I2719" s="85" t="s">
        <v>128</v>
      </c>
      <c r="J2719" s="90">
        <v>0.63413753337947609</v>
      </c>
      <c r="L2719" s="97" t="str">
        <f t="shared" si="474"/>
        <v>4528945870</v>
      </c>
      <c r="M2719" s="16">
        <f t="shared" si="475"/>
        <v>45870</v>
      </c>
      <c r="N2719" s="15">
        <f>VLOOKUP(B2719,Assumptions!$B$6:$D$3002,3,FALSE)</f>
        <v>0.68098000000000003</v>
      </c>
      <c r="O2719" s="98">
        <f t="shared" si="477"/>
        <v>15.246861912585867</v>
      </c>
      <c r="P2719" s="15">
        <v>0.94221138510931601</v>
      </c>
      <c r="Q2719" s="17">
        <f t="shared" si="476"/>
        <v>14.328078425823634</v>
      </c>
    </row>
    <row r="2720" spans="2:17" ht="14.4" x14ac:dyDescent="0.3">
      <c r="B2720" s="36">
        <v>45289</v>
      </c>
      <c r="C2720" s="88">
        <v>45901</v>
      </c>
      <c r="D2720" s="97" t="s">
        <v>172</v>
      </c>
      <c r="E2720" s="97" t="s">
        <v>173</v>
      </c>
      <c r="F2720" s="10">
        <f t="shared" si="473"/>
        <v>17.027699999999999</v>
      </c>
      <c r="H2720" s="36">
        <v>45288</v>
      </c>
      <c r="I2720" s="85" t="s">
        <v>129</v>
      </c>
      <c r="J2720" s="90">
        <v>0.78655034606995633</v>
      </c>
      <c r="L2720" s="97" t="str">
        <f t="shared" si="474"/>
        <v>4528945901</v>
      </c>
      <c r="M2720" s="16">
        <f t="shared" si="475"/>
        <v>45901</v>
      </c>
      <c r="N2720" s="15">
        <f>VLOOKUP(B2720,Assumptions!$B$6:$D$3002,3,FALSE)</f>
        <v>0.68098000000000003</v>
      </c>
      <c r="O2720" s="98">
        <f t="shared" si="477"/>
        <v>15.457858619881444</v>
      </c>
      <c r="P2720" s="15">
        <v>0.94221138510931601</v>
      </c>
      <c r="Q2720" s="17">
        <f t="shared" si="476"/>
        <v>14.526881925658103</v>
      </c>
    </row>
    <row r="2721" spans="2:17" ht="14.4" x14ac:dyDescent="0.3">
      <c r="B2721" s="36">
        <v>45289</v>
      </c>
      <c r="C2721" s="88">
        <v>45931</v>
      </c>
      <c r="D2721" s="97" t="s">
        <v>174</v>
      </c>
      <c r="E2721" s="97" t="s">
        <v>175</v>
      </c>
      <c r="F2721" s="10">
        <f t="shared" si="473"/>
        <v>18.3992</v>
      </c>
      <c r="H2721" s="36">
        <v>45288</v>
      </c>
      <c r="I2721" s="85" t="s">
        <v>130</v>
      </c>
      <c r="J2721" s="90">
        <v>1.0286415268846709</v>
      </c>
      <c r="L2721" s="97" t="str">
        <f t="shared" si="474"/>
        <v>4528945931</v>
      </c>
      <c r="M2721" s="16">
        <f t="shared" si="475"/>
        <v>45931</v>
      </c>
      <c r="N2721" s="15">
        <f>VLOOKUP(B2721,Assumptions!$B$6:$D$3002,3,FALSE)</f>
        <v>0.68098000000000003</v>
      </c>
      <c r="O2721" s="98">
        <f t="shared" si="477"/>
        <v>14.870342940547944</v>
      </c>
      <c r="P2721" s="15">
        <v>0.94221138510931601</v>
      </c>
      <c r="Q2721" s="17">
        <f t="shared" si="476"/>
        <v>13.973317963659847</v>
      </c>
    </row>
    <row r="2722" spans="2:17" ht="14.4" x14ac:dyDescent="0.3">
      <c r="B2722" s="36">
        <v>45289</v>
      </c>
      <c r="C2722" s="88">
        <v>45962</v>
      </c>
      <c r="D2722" s="97" t="s">
        <v>176</v>
      </c>
      <c r="E2722" s="97" t="s">
        <v>177</v>
      </c>
      <c r="F2722" s="10">
        <f t="shared" si="473"/>
        <v>20.85735</v>
      </c>
      <c r="H2722" s="36">
        <v>45288</v>
      </c>
      <c r="I2722" s="85" t="s">
        <v>132</v>
      </c>
      <c r="J2722" s="90">
        <v>1.3344806699687746</v>
      </c>
      <c r="L2722" s="97" t="str">
        <f t="shared" si="474"/>
        <v>4528945962</v>
      </c>
      <c r="M2722" s="16">
        <f t="shared" si="475"/>
        <v>45962</v>
      </c>
      <c r="N2722" s="15">
        <f>VLOOKUP(B2722,Assumptions!$B$6:$D$3002,3,FALSE)</f>
        <v>0.68098000000000003</v>
      </c>
      <c r="O2722" s="98">
        <f t="shared" si="477"/>
        <v>15.374440613160411</v>
      </c>
      <c r="P2722" s="15">
        <v>0.94221138510931601</v>
      </c>
      <c r="Q2722" s="17">
        <f t="shared" si="476"/>
        <v>14.448284530002422</v>
      </c>
    </row>
    <row r="2723" spans="2:17" ht="14.4" x14ac:dyDescent="0.3">
      <c r="B2723" s="36">
        <v>45289</v>
      </c>
      <c r="C2723" s="88">
        <v>45992</v>
      </c>
      <c r="D2723" s="97" t="s">
        <v>178</v>
      </c>
      <c r="E2723" s="97" t="s">
        <v>179</v>
      </c>
      <c r="F2723" s="10">
        <f t="shared" si="473"/>
        <v>24.148949999999999</v>
      </c>
      <c r="H2723" s="36">
        <v>45288</v>
      </c>
      <c r="I2723" s="85" t="s">
        <v>133</v>
      </c>
      <c r="J2723" s="90">
        <v>1.3168590713667736</v>
      </c>
      <c r="L2723" s="97" t="str">
        <f t="shared" si="474"/>
        <v>4528945992</v>
      </c>
      <c r="M2723" s="16">
        <f t="shared" si="475"/>
        <v>45992</v>
      </c>
      <c r="N2723" s="15">
        <f>VLOOKUP(B2723,Assumptions!$B$6:$D$3002,3,FALSE)</f>
        <v>0.68098000000000003</v>
      </c>
      <c r="O2723" s="98">
        <f t="shared" si="477"/>
        <v>16.003060168281628</v>
      </c>
      <c r="P2723" s="15">
        <v>0.94221138510931601</v>
      </c>
      <c r="Q2723" s="17">
        <f t="shared" si="476"/>
        <v>15.040577031739986</v>
      </c>
    </row>
    <row r="2724" spans="2:17" ht="14.4" x14ac:dyDescent="0.3">
      <c r="B2724" s="36">
        <v>45289</v>
      </c>
      <c r="C2724" s="88">
        <v>46023</v>
      </c>
      <c r="D2724" s="97" t="s">
        <v>180</v>
      </c>
      <c r="E2724" s="97" t="s">
        <v>181</v>
      </c>
      <c r="F2724" s="10">
        <f t="shared" si="473"/>
        <v>4.23055</v>
      </c>
      <c r="H2724" s="36">
        <v>45288</v>
      </c>
      <c r="I2724" s="85" t="s">
        <v>182</v>
      </c>
      <c r="J2724" s="90">
        <v>1.0686470295556367</v>
      </c>
      <c r="L2724" s="97" t="str">
        <f t="shared" si="474"/>
        <v>4528946023</v>
      </c>
      <c r="M2724" s="16">
        <f t="shared" si="475"/>
        <v>46023</v>
      </c>
      <c r="N2724" s="15">
        <f>VLOOKUP(B2724,Assumptions!$B$6:$D$3002,3,FALSE)</f>
        <v>0.68098000000000003</v>
      </c>
      <c r="O2724" s="98">
        <f t="shared" si="477"/>
        <v>16.473823089979973</v>
      </c>
      <c r="P2724" s="15">
        <v>0.94221138510931601</v>
      </c>
      <c r="Q2724" s="17">
        <f t="shared" si="476"/>
        <v>15.484135216251492</v>
      </c>
    </row>
    <row r="2725" spans="2:17" ht="14.4" x14ac:dyDescent="0.3">
      <c r="B2725" s="36">
        <v>45303</v>
      </c>
      <c r="C2725" s="88">
        <v>45323</v>
      </c>
      <c r="D2725" s="37">
        <v>11.169</v>
      </c>
      <c r="E2725" s="73">
        <v>8354</v>
      </c>
      <c r="F2725" s="10">
        <f t="shared" si="473"/>
        <v>88.134699999999995</v>
      </c>
      <c r="H2725" s="36">
        <v>45302</v>
      </c>
      <c r="I2725" s="85" t="s">
        <v>86</v>
      </c>
      <c r="J2725" s="90">
        <v>0.53307250933640804</v>
      </c>
      <c r="L2725" s="97" t="str">
        <f t="shared" ref="L2725:L2748" si="478">B2725&amp;M2725</f>
        <v>4530345323</v>
      </c>
      <c r="M2725" s="16">
        <f t="shared" ref="M2725:M2748" si="479">IF(C2725="",NA(),C2725)</f>
        <v>45323</v>
      </c>
      <c r="N2725" s="15">
        <f>VLOOKUP(B2725,Assumptions!$B$6:$D$3002,3,FALSE)</f>
        <v>0.67090000000000005</v>
      </c>
      <c r="O2725" s="98">
        <f t="shared" ref="O2725:O2748" si="480">(D2725-J2725)/N2725/mmbtu_gj</f>
        <v>15.026751913025642</v>
      </c>
      <c r="P2725" s="15">
        <v>0.94221138510931601</v>
      </c>
      <c r="Q2725" s="17">
        <f t="shared" ref="Q2725:Q2748" si="481">(O2725-opex_2022)*P2725-transport_2022</f>
        <v>14.120688278261582</v>
      </c>
    </row>
    <row r="2726" spans="2:17" ht="14.4" x14ac:dyDescent="0.3">
      <c r="B2726" s="36">
        <v>45303</v>
      </c>
      <c r="C2726" s="88">
        <v>45352</v>
      </c>
      <c r="D2726" s="37">
        <v>10.753</v>
      </c>
      <c r="E2726" s="73">
        <v>6963</v>
      </c>
      <c r="F2726" s="10">
        <f t="shared" si="473"/>
        <v>73.459649999999996</v>
      </c>
      <c r="H2726" s="36">
        <v>45302</v>
      </c>
      <c r="I2726" s="85" t="s">
        <v>87</v>
      </c>
      <c r="J2726" s="90">
        <v>0.49564879605584328</v>
      </c>
      <c r="L2726" s="97" t="str">
        <f t="shared" si="478"/>
        <v>4530345352</v>
      </c>
      <c r="M2726" s="16">
        <f t="shared" si="479"/>
        <v>45352</v>
      </c>
      <c r="N2726" s="15">
        <f>VLOOKUP(B2726,Assumptions!$B$6:$D$3002,3,FALSE)</f>
        <v>0.67090000000000005</v>
      </c>
      <c r="O2726" s="98">
        <f t="shared" si="480"/>
        <v>14.491888174467709</v>
      </c>
      <c r="P2726" s="15">
        <v>0.94221138510931601</v>
      </c>
      <c r="Q2726" s="17">
        <f t="shared" si="481"/>
        <v>13.616733574310166</v>
      </c>
    </row>
    <row r="2727" spans="2:17" ht="14.4" x14ac:dyDescent="0.3">
      <c r="B2727" s="36">
        <v>45303</v>
      </c>
      <c r="C2727" s="88">
        <v>45383</v>
      </c>
      <c r="D2727" s="37">
        <v>10.673</v>
      </c>
      <c r="E2727" s="73">
        <v>7103</v>
      </c>
      <c r="F2727" s="10">
        <f t="shared" si="473"/>
        <v>74.93665</v>
      </c>
      <c r="H2727" s="36">
        <v>45302</v>
      </c>
      <c r="I2727" s="85" t="s">
        <v>89</v>
      </c>
      <c r="J2727" s="90">
        <v>0.49795524254000356</v>
      </c>
      <c r="L2727" s="97" t="str">
        <f t="shared" si="478"/>
        <v>4530345383</v>
      </c>
      <c r="M2727" s="16">
        <f t="shared" si="479"/>
        <v>45383</v>
      </c>
      <c r="N2727" s="15">
        <f>VLOOKUP(B2727,Assumptions!$B$6:$D$3002,3,FALSE)</f>
        <v>0.67090000000000005</v>
      </c>
      <c r="O2727" s="98">
        <f t="shared" si="480"/>
        <v>14.375603200426104</v>
      </c>
      <c r="P2727" s="15">
        <v>0.94221138510931601</v>
      </c>
      <c r="Q2727" s="17">
        <f t="shared" si="481"/>
        <v>13.507168547851023</v>
      </c>
    </row>
    <row r="2728" spans="2:17" ht="14.4" x14ac:dyDescent="0.3">
      <c r="B2728" s="36">
        <v>45303</v>
      </c>
      <c r="C2728" s="88">
        <v>45413</v>
      </c>
      <c r="D2728" s="37">
        <v>10.661</v>
      </c>
      <c r="E2728" s="73">
        <v>5149</v>
      </c>
      <c r="F2728" s="10">
        <f t="shared" si="473"/>
        <v>54.321950000000001</v>
      </c>
      <c r="H2728" s="36">
        <v>45302</v>
      </c>
      <c r="I2728" s="85" t="s">
        <v>90</v>
      </c>
      <c r="J2728" s="90">
        <v>0.51369647798515039</v>
      </c>
      <c r="L2728" s="97" t="str">
        <f t="shared" si="478"/>
        <v>4530345413</v>
      </c>
      <c r="M2728" s="16">
        <f t="shared" si="479"/>
        <v>45413</v>
      </c>
      <c r="N2728" s="15">
        <f>VLOOKUP(B2728,Assumptions!$B$6:$D$3002,3,FALSE)</f>
        <v>0.67090000000000005</v>
      </c>
      <c r="O2728" s="98">
        <f t="shared" si="480"/>
        <v>14.33640956515913</v>
      </c>
      <c r="P2728" s="15">
        <v>0.94221138510931601</v>
      </c>
      <c r="Q2728" s="17">
        <f t="shared" si="481"/>
        <v>13.470239858478658</v>
      </c>
    </row>
    <row r="2729" spans="2:17" ht="14.4" x14ac:dyDescent="0.3">
      <c r="B2729" s="36">
        <v>45303</v>
      </c>
      <c r="C2729" s="88">
        <v>45444</v>
      </c>
      <c r="D2729" s="37">
        <v>10.821</v>
      </c>
      <c r="E2729" s="73">
        <v>5328</v>
      </c>
      <c r="F2729" s="10">
        <f t="shared" si="473"/>
        <v>56.2104</v>
      </c>
      <c r="H2729" s="36">
        <v>45302</v>
      </c>
      <c r="I2729" s="85" t="s">
        <v>91</v>
      </c>
      <c r="J2729" s="90">
        <v>0.55396980897812509</v>
      </c>
      <c r="L2729" s="97" t="str">
        <f t="shared" si="478"/>
        <v>4530345444</v>
      </c>
      <c r="M2729" s="16">
        <f t="shared" si="479"/>
        <v>45444</v>
      </c>
      <c r="N2729" s="15">
        <f>VLOOKUP(B2729,Assumptions!$B$6:$D$3002,3,FALSE)</f>
        <v>0.67090000000000005</v>
      </c>
      <c r="O2729" s="98">
        <f t="shared" si="480"/>
        <v>14.505562932754083</v>
      </c>
      <c r="P2729" s="15">
        <v>0.94221138510931601</v>
      </c>
      <c r="Q2729" s="17">
        <f t="shared" si="481"/>
        <v>13.629618087256205</v>
      </c>
    </row>
    <row r="2730" spans="2:17" ht="14.4" x14ac:dyDescent="0.3">
      <c r="B2730" s="36">
        <v>45303</v>
      </c>
      <c r="C2730" s="88">
        <v>45474</v>
      </c>
      <c r="D2730" s="37">
        <v>11.093999999999999</v>
      </c>
      <c r="E2730" s="73">
        <v>4976</v>
      </c>
      <c r="F2730" s="10">
        <f t="shared" si="473"/>
        <v>52.4968</v>
      </c>
      <c r="H2730" s="36">
        <v>45302</v>
      </c>
      <c r="I2730" s="85" t="s">
        <v>113</v>
      </c>
      <c r="J2730" s="90">
        <v>0.574407318494492</v>
      </c>
      <c r="L2730" s="97" t="str">
        <f t="shared" si="478"/>
        <v>4530345474</v>
      </c>
      <c r="M2730" s="16">
        <f t="shared" si="479"/>
        <v>45474</v>
      </c>
      <c r="N2730" s="15">
        <f>VLOOKUP(B2730,Assumptions!$B$6:$D$3002,3,FALSE)</f>
        <v>0.67090000000000005</v>
      </c>
      <c r="O2730" s="98">
        <f t="shared" si="480"/>
        <v>14.862390665019554</v>
      </c>
      <c r="P2730" s="15">
        <v>0.94221138510931601</v>
      </c>
      <c r="Q2730" s="17">
        <f t="shared" si="481"/>
        <v>13.96582523911947</v>
      </c>
    </row>
    <row r="2731" spans="2:17" ht="14.4" x14ac:dyDescent="0.3">
      <c r="B2731" s="36">
        <v>45303</v>
      </c>
      <c r="C2731" s="88">
        <v>45505</v>
      </c>
      <c r="D2731" s="37">
        <v>11.068</v>
      </c>
      <c r="E2731" s="73">
        <v>4094</v>
      </c>
      <c r="F2731" s="10">
        <f t="shared" si="473"/>
        <v>43.191699999999997</v>
      </c>
      <c r="H2731" s="36">
        <v>45302</v>
      </c>
      <c r="I2731" s="85" t="s">
        <v>114</v>
      </c>
      <c r="J2731" s="90">
        <v>0.60431242795270834</v>
      </c>
      <c r="L2731" s="97" t="str">
        <f t="shared" si="478"/>
        <v>4530345505</v>
      </c>
      <c r="M2731" s="16">
        <f t="shared" si="479"/>
        <v>45505</v>
      </c>
      <c r="N2731" s="15">
        <f>VLOOKUP(B2731,Assumptions!$B$6:$D$3002,3,FALSE)</f>
        <v>0.67090000000000005</v>
      </c>
      <c r="O2731" s="98">
        <f t="shared" si="480"/>
        <v>14.783406278257178</v>
      </c>
      <c r="P2731" s="15">
        <v>0.94221138510931601</v>
      </c>
      <c r="Q2731" s="17">
        <f t="shared" si="481"/>
        <v>13.891405250666082</v>
      </c>
    </row>
    <row r="2732" spans="2:17" ht="14.4" x14ac:dyDescent="0.3">
      <c r="B2732" s="36">
        <v>45303</v>
      </c>
      <c r="C2732" s="88">
        <v>45536</v>
      </c>
      <c r="D2732" s="37">
        <v>11.281000000000001</v>
      </c>
      <c r="E2732" s="73">
        <v>4352</v>
      </c>
      <c r="F2732" s="10">
        <f t="shared" si="473"/>
        <v>45.913600000000002</v>
      </c>
      <c r="H2732" s="36">
        <v>45302</v>
      </c>
      <c r="I2732" s="85" t="s">
        <v>115</v>
      </c>
      <c r="J2732" s="90">
        <v>0.69049586399942742</v>
      </c>
      <c r="L2732" s="97" t="str">
        <f t="shared" si="478"/>
        <v>4530345536</v>
      </c>
      <c r="M2732" s="16">
        <f t="shared" si="479"/>
        <v>45536</v>
      </c>
      <c r="N2732" s="15">
        <f>VLOOKUP(B2732,Assumptions!$B$6:$D$3002,3,FALSE)</f>
        <v>0.67090000000000005</v>
      </c>
      <c r="O2732" s="98">
        <f t="shared" si="480"/>
        <v>14.962576458447023</v>
      </c>
      <c r="P2732" s="15">
        <v>0.94221138510931601</v>
      </c>
      <c r="Q2732" s="17">
        <f t="shared" si="481"/>
        <v>14.060221434313041</v>
      </c>
    </row>
    <row r="2733" spans="2:17" ht="14.4" x14ac:dyDescent="0.3">
      <c r="B2733" s="36">
        <v>45303</v>
      </c>
      <c r="C2733" s="88">
        <v>45566</v>
      </c>
      <c r="D2733" s="37">
        <v>11.653</v>
      </c>
      <c r="E2733" s="73">
        <v>5027</v>
      </c>
      <c r="F2733" s="10">
        <f t="shared" ref="F2733:F2796" si="482">E2733*10000*mmbtu_gj/1000000</f>
        <v>53.034849999999999</v>
      </c>
      <c r="H2733" s="36">
        <v>45302</v>
      </c>
      <c r="I2733" s="85" t="s">
        <v>117</v>
      </c>
      <c r="J2733" s="90">
        <v>0.89553446808106396</v>
      </c>
      <c r="L2733" s="97" t="str">
        <f t="shared" si="478"/>
        <v>4530345566</v>
      </c>
      <c r="M2733" s="16">
        <f t="shared" si="479"/>
        <v>45566</v>
      </c>
      <c r="N2733" s="15">
        <f>VLOOKUP(B2733,Assumptions!$B$6:$D$3002,3,FALSE)</f>
        <v>0.67090000000000005</v>
      </c>
      <c r="O2733" s="98">
        <f t="shared" si="480"/>
        <v>15.198464440733481</v>
      </c>
      <c r="P2733" s="15">
        <v>0.94221138510931601</v>
      </c>
      <c r="Q2733" s="17">
        <f t="shared" si="481"/>
        <v>14.282477776833808</v>
      </c>
    </row>
    <row r="2734" spans="2:17" ht="14.4" x14ac:dyDescent="0.3">
      <c r="B2734" s="36">
        <v>45303</v>
      </c>
      <c r="C2734" s="88">
        <v>45597</v>
      </c>
      <c r="D2734" s="37">
        <v>12.478</v>
      </c>
      <c r="E2734" s="73">
        <v>4200</v>
      </c>
      <c r="F2734" s="10">
        <f t="shared" si="482"/>
        <v>44.31</v>
      </c>
      <c r="H2734" s="36">
        <v>45302</v>
      </c>
      <c r="I2734" s="85" t="s">
        <v>118</v>
      </c>
      <c r="J2734" s="90">
        <v>1.2344273412300959</v>
      </c>
      <c r="L2734" s="97" t="str">
        <f t="shared" si="478"/>
        <v>4530345597</v>
      </c>
      <c r="M2734" s="16">
        <f t="shared" si="479"/>
        <v>45597</v>
      </c>
      <c r="N2734" s="15">
        <f>VLOOKUP(B2734,Assumptions!$B$6:$D$3002,3,FALSE)</f>
        <v>0.67090000000000005</v>
      </c>
      <c r="O2734" s="98">
        <f t="shared" si="480"/>
        <v>15.885250920309923</v>
      </c>
      <c r="P2734" s="15">
        <v>0.94221138510931601</v>
      </c>
      <c r="Q2734" s="17">
        <f t="shared" si="481"/>
        <v>14.929575817029878</v>
      </c>
    </row>
    <row r="2735" spans="2:17" ht="14.4" x14ac:dyDescent="0.3">
      <c r="B2735" s="36">
        <v>45303</v>
      </c>
      <c r="C2735" s="88">
        <v>45627</v>
      </c>
      <c r="D2735" s="37">
        <v>13.388999999999999</v>
      </c>
      <c r="E2735" s="73">
        <v>3950</v>
      </c>
      <c r="F2735" s="10">
        <f t="shared" si="482"/>
        <v>41.672499999999999</v>
      </c>
      <c r="H2735" s="36">
        <v>45302</v>
      </c>
      <c r="I2735" s="85" t="s">
        <v>119</v>
      </c>
      <c r="J2735" s="90">
        <v>1.051379365564534</v>
      </c>
      <c r="L2735" s="97" t="str">
        <f t="shared" si="478"/>
        <v>4530345627</v>
      </c>
      <c r="M2735" s="16">
        <f t="shared" si="479"/>
        <v>45627</v>
      </c>
      <c r="N2735" s="15">
        <f>VLOOKUP(B2735,Assumptions!$B$6:$D$3002,3,FALSE)</f>
        <v>0.67090000000000005</v>
      </c>
      <c r="O2735" s="98">
        <f t="shared" si="480"/>
        <v>17.430954153592175</v>
      </c>
      <c r="P2735" s="15">
        <v>0.94221138510931601</v>
      </c>
      <c r="Q2735" s="17">
        <f t="shared" si="481"/>
        <v>16.385955001428698</v>
      </c>
    </row>
    <row r="2736" spans="2:17" ht="14.4" x14ac:dyDescent="0.3">
      <c r="B2736" s="36">
        <v>45303</v>
      </c>
      <c r="C2736" s="88">
        <v>45658</v>
      </c>
      <c r="D2736" s="37">
        <v>13.68</v>
      </c>
      <c r="E2736" s="73">
        <v>2348</v>
      </c>
      <c r="F2736" s="10">
        <f t="shared" si="482"/>
        <v>24.7714</v>
      </c>
      <c r="H2736" s="36">
        <v>45302</v>
      </c>
      <c r="I2736" s="85" t="s">
        <v>120</v>
      </c>
      <c r="J2736" s="90">
        <v>0.9506378174611565</v>
      </c>
      <c r="L2736" s="97" t="str">
        <f t="shared" si="478"/>
        <v>4530345658</v>
      </c>
      <c r="M2736" s="16">
        <f t="shared" si="479"/>
        <v>45658</v>
      </c>
      <c r="N2736" s="15">
        <f>VLOOKUP(B2736,Assumptions!$B$6:$D$3002,3,FALSE)</f>
        <v>0.67090000000000005</v>
      </c>
      <c r="O2736" s="98">
        <f t="shared" si="480"/>
        <v>17.984418161554004</v>
      </c>
      <c r="P2736" s="15">
        <v>0.94221138510931601</v>
      </c>
      <c r="Q2736" s="17">
        <f t="shared" si="481"/>
        <v>16.907435090978566</v>
      </c>
    </row>
    <row r="2737" spans="2:17" ht="14.4" x14ac:dyDescent="0.3">
      <c r="B2737" s="36">
        <v>45303</v>
      </c>
      <c r="C2737" s="88">
        <v>45689</v>
      </c>
      <c r="D2737" s="37">
        <v>13.523</v>
      </c>
      <c r="E2737" s="73">
        <v>2288</v>
      </c>
      <c r="F2737" s="10">
        <f t="shared" si="482"/>
        <v>24.138400000000001</v>
      </c>
      <c r="H2737" s="36">
        <v>45302</v>
      </c>
      <c r="I2737" s="85" t="s">
        <v>121</v>
      </c>
      <c r="J2737" s="90">
        <v>0.75144775584172052</v>
      </c>
      <c r="L2737" s="97" t="str">
        <f t="shared" si="478"/>
        <v>4530345689</v>
      </c>
      <c r="M2737" s="16">
        <f t="shared" si="479"/>
        <v>45689</v>
      </c>
      <c r="N2737" s="15">
        <f>VLOOKUP(B2737,Assumptions!$B$6:$D$3002,3,FALSE)</f>
        <v>0.67090000000000005</v>
      </c>
      <c r="O2737" s="98">
        <f t="shared" si="480"/>
        <v>18.044025524401018</v>
      </c>
      <c r="P2737" s="15">
        <v>0.94221138510931601</v>
      </c>
      <c r="Q2737" s="17">
        <f t="shared" si="481"/>
        <v>16.963597826889362</v>
      </c>
    </row>
    <row r="2738" spans="2:17" ht="14.4" x14ac:dyDescent="0.3">
      <c r="B2738" s="36">
        <v>45303</v>
      </c>
      <c r="C2738" s="88">
        <v>45717</v>
      </c>
      <c r="D2738" s="37">
        <v>12.244999999999999</v>
      </c>
      <c r="E2738" s="73">
        <v>2258</v>
      </c>
      <c r="F2738" s="10">
        <f t="shared" si="482"/>
        <v>23.821899999999999</v>
      </c>
      <c r="H2738" s="36">
        <v>45302</v>
      </c>
      <c r="I2738" s="85" t="s">
        <v>122</v>
      </c>
      <c r="J2738" s="90">
        <v>0.63971451911605293</v>
      </c>
      <c r="L2738" s="97" t="str">
        <f t="shared" si="478"/>
        <v>4530345717</v>
      </c>
      <c r="M2738" s="16">
        <f t="shared" si="479"/>
        <v>45717</v>
      </c>
      <c r="N2738" s="15">
        <f>VLOOKUP(B2738,Assumptions!$B$6:$D$3002,3,FALSE)</f>
        <v>0.67090000000000005</v>
      </c>
      <c r="O2738" s="98">
        <f t="shared" si="480"/>
        <v>16.396289458927203</v>
      </c>
      <c r="P2738" s="15">
        <v>0.94221138510931601</v>
      </c>
      <c r="Q2738" s="17">
        <f t="shared" si="481"/>
        <v>15.411082146344706</v>
      </c>
    </row>
    <row r="2739" spans="2:17" ht="14.4" x14ac:dyDescent="0.3">
      <c r="B2739" s="36">
        <v>45303</v>
      </c>
      <c r="C2739" s="88">
        <v>45748</v>
      </c>
      <c r="D2739" s="37">
        <v>11.526</v>
      </c>
      <c r="E2739" s="73">
        <v>1670</v>
      </c>
      <c r="F2739" s="10">
        <f t="shared" si="482"/>
        <v>17.618500000000001</v>
      </c>
      <c r="H2739" s="36">
        <v>45302</v>
      </c>
      <c r="I2739" s="85" t="s">
        <v>123</v>
      </c>
      <c r="J2739" s="90">
        <v>0.58500299547828383</v>
      </c>
      <c r="L2739" s="97" t="str">
        <f t="shared" si="478"/>
        <v>4530345748</v>
      </c>
      <c r="M2739" s="16">
        <f t="shared" si="479"/>
        <v>45748</v>
      </c>
      <c r="N2739" s="15">
        <f>VLOOKUP(B2739,Assumptions!$B$6:$D$3002,3,FALSE)</f>
        <v>0.67090000000000005</v>
      </c>
      <c r="O2739" s="98">
        <f t="shared" si="480"/>
        <v>15.45776311585656</v>
      </c>
      <c r="P2739" s="15">
        <v>0.94221138510931601</v>
      </c>
      <c r="Q2739" s="17">
        <f t="shared" si="481"/>
        <v>14.526791940678534</v>
      </c>
    </row>
    <row r="2740" spans="2:17" ht="14.4" x14ac:dyDescent="0.3">
      <c r="B2740" s="36">
        <v>45303</v>
      </c>
      <c r="C2740" s="88">
        <v>45778</v>
      </c>
      <c r="D2740" s="37">
        <v>11.281000000000001</v>
      </c>
      <c r="E2740" s="73">
        <v>1834</v>
      </c>
      <c r="F2740" s="10">
        <f t="shared" si="482"/>
        <v>19.348700000000001</v>
      </c>
      <c r="H2740" s="36">
        <v>45302</v>
      </c>
      <c r="I2740" s="85" t="s">
        <v>125</v>
      </c>
      <c r="J2740" s="90">
        <v>0.54627185251461818</v>
      </c>
      <c r="L2740" s="97" t="str">
        <f t="shared" si="478"/>
        <v>4530345778</v>
      </c>
      <c r="M2740" s="16">
        <f t="shared" si="479"/>
        <v>45778</v>
      </c>
      <c r="N2740" s="15">
        <f>VLOOKUP(B2740,Assumptions!$B$6:$D$3002,3,FALSE)</f>
        <v>0.67090000000000005</v>
      </c>
      <c r="O2740" s="98">
        <f t="shared" si="480"/>
        <v>15.166340393692538</v>
      </c>
      <c r="P2740" s="15">
        <v>0.94221138510931601</v>
      </c>
      <c r="Q2740" s="17">
        <f t="shared" si="481"/>
        <v>14.252210133976044</v>
      </c>
    </row>
    <row r="2741" spans="2:17" ht="14.4" x14ac:dyDescent="0.3">
      <c r="B2741" s="36">
        <v>45303</v>
      </c>
      <c r="C2741" s="88">
        <v>45809</v>
      </c>
      <c r="D2741" s="37">
        <v>11.284000000000001</v>
      </c>
      <c r="E2741" s="73">
        <v>1750</v>
      </c>
      <c r="F2741" s="10">
        <f t="shared" si="482"/>
        <v>18.462499999999999</v>
      </c>
      <c r="H2741" s="36">
        <v>45302</v>
      </c>
      <c r="I2741" s="85" t="s">
        <v>126</v>
      </c>
      <c r="J2741" s="90">
        <v>0.54604669711639109</v>
      </c>
      <c r="L2741" s="97" t="str">
        <f t="shared" si="478"/>
        <v>4530345809</v>
      </c>
      <c r="M2741" s="16">
        <f t="shared" si="479"/>
        <v>45809</v>
      </c>
      <c r="N2741" s="15">
        <f>VLOOKUP(B2741,Assumptions!$B$6:$D$3002,3,FALSE)</f>
        <v>0.67090000000000005</v>
      </c>
      <c r="O2741" s="98">
        <f t="shared" si="480"/>
        <v>15.170896988318882</v>
      </c>
      <c r="P2741" s="15">
        <v>0.94221138510931601</v>
      </c>
      <c r="Q2741" s="17">
        <f t="shared" si="481"/>
        <v>14.256503409310312</v>
      </c>
    </row>
    <row r="2742" spans="2:17" ht="14.4" x14ac:dyDescent="0.3">
      <c r="B2742" s="36">
        <v>45303</v>
      </c>
      <c r="C2742" s="88">
        <v>45839</v>
      </c>
      <c r="D2742" s="37">
        <v>11.369</v>
      </c>
      <c r="E2742" s="73">
        <v>1774</v>
      </c>
      <c r="F2742" s="10">
        <f t="shared" si="482"/>
        <v>18.715699999999998</v>
      </c>
      <c r="H2742" s="36">
        <v>45302</v>
      </c>
      <c r="I2742" s="85" t="s">
        <v>127</v>
      </c>
      <c r="J2742" s="90">
        <v>0.54724879955142292</v>
      </c>
      <c r="L2742" s="97" t="str">
        <f t="shared" si="478"/>
        <v>4530345839</v>
      </c>
      <c r="M2742" s="16">
        <f t="shared" si="479"/>
        <v>45839</v>
      </c>
      <c r="N2742" s="15">
        <f>VLOOKUP(B2742,Assumptions!$B$6:$D$3002,3,FALSE)</f>
        <v>0.67090000000000005</v>
      </c>
      <c r="O2742" s="98">
        <f t="shared" si="480"/>
        <v>15.289289128416421</v>
      </c>
      <c r="P2742" s="15">
        <v>0.94221138510931601</v>
      </c>
      <c r="Q2742" s="17">
        <f t="shared" si="481"/>
        <v>14.36805383161767</v>
      </c>
    </row>
    <row r="2743" spans="2:17" ht="14.4" x14ac:dyDescent="0.3">
      <c r="B2743" s="36">
        <v>45303</v>
      </c>
      <c r="C2743" s="88">
        <v>45870</v>
      </c>
      <c r="D2743" s="37">
        <v>11.432</v>
      </c>
      <c r="E2743" s="73">
        <v>1785</v>
      </c>
      <c r="F2743" s="10">
        <f t="shared" si="482"/>
        <v>18.83175</v>
      </c>
      <c r="H2743" s="36">
        <v>45302</v>
      </c>
      <c r="I2743" s="85" t="s">
        <v>128</v>
      </c>
      <c r="J2743" s="90">
        <v>0.62129603381360421</v>
      </c>
      <c r="L2743" s="97" t="str">
        <f t="shared" si="478"/>
        <v>4530345870</v>
      </c>
      <c r="M2743" s="16">
        <f t="shared" si="479"/>
        <v>45870</v>
      </c>
      <c r="N2743" s="15">
        <f>VLOOKUP(B2743,Assumptions!$B$6:$D$3002,3,FALSE)</f>
        <v>0.67090000000000005</v>
      </c>
      <c r="O2743" s="98">
        <f t="shared" si="480"/>
        <v>15.273681270170997</v>
      </c>
      <c r="P2743" s="15">
        <v>0.94221138510931601</v>
      </c>
      <c r="Q2743" s="17">
        <f t="shared" si="481"/>
        <v>14.353347929881659</v>
      </c>
    </row>
    <row r="2744" spans="2:17" ht="14.4" x14ac:dyDescent="0.3">
      <c r="B2744" s="36">
        <v>45303</v>
      </c>
      <c r="C2744" s="88">
        <v>45901</v>
      </c>
      <c r="D2744" s="37">
        <v>11.666</v>
      </c>
      <c r="E2744" s="73">
        <v>1694</v>
      </c>
      <c r="F2744" s="10">
        <f t="shared" si="482"/>
        <v>17.871700000000001</v>
      </c>
      <c r="H2744" s="36">
        <v>45302</v>
      </c>
      <c r="I2744" s="85" t="s">
        <v>129</v>
      </c>
      <c r="J2744" s="90">
        <v>0.77231943298165062</v>
      </c>
      <c r="L2744" s="97" t="str">
        <f t="shared" si="478"/>
        <v>4530345901</v>
      </c>
      <c r="M2744" s="16">
        <f t="shared" si="479"/>
        <v>45901</v>
      </c>
      <c r="N2744" s="15">
        <f>VLOOKUP(B2744,Assumptions!$B$6:$D$3002,3,FALSE)</f>
        <v>0.67090000000000005</v>
      </c>
      <c r="O2744" s="98">
        <f t="shared" si="480"/>
        <v>15.39091305803176</v>
      </c>
      <c r="P2744" s="15">
        <v>0.94221138510931601</v>
      </c>
      <c r="Q2744" s="17">
        <f t="shared" si="481"/>
        <v>14.463805055100792</v>
      </c>
    </row>
    <row r="2745" spans="2:17" ht="14.4" x14ac:dyDescent="0.3">
      <c r="B2745" s="36">
        <v>45303</v>
      </c>
      <c r="C2745" s="88">
        <v>45931</v>
      </c>
      <c r="D2745" s="37">
        <v>11.593999999999999</v>
      </c>
      <c r="E2745" s="73">
        <v>1784</v>
      </c>
      <c r="F2745" s="10">
        <f t="shared" si="482"/>
        <v>18.821200000000001</v>
      </c>
      <c r="H2745" s="36">
        <v>45302</v>
      </c>
      <c r="I2745" s="85" t="s">
        <v>130</v>
      </c>
      <c r="J2745" s="90">
        <v>1.0159129234290332</v>
      </c>
      <c r="L2745" s="97" t="str">
        <f t="shared" si="478"/>
        <v>4530345931</v>
      </c>
      <c r="M2745" s="16">
        <f t="shared" si="479"/>
        <v>45931</v>
      </c>
      <c r="N2745" s="15">
        <f>VLOOKUP(B2745,Assumptions!$B$6:$D$3002,3,FALSE)</f>
        <v>0.67090000000000005</v>
      </c>
      <c r="O2745" s="98">
        <f t="shared" si="480"/>
        <v>14.945033270821705</v>
      </c>
      <c r="P2745" s="15">
        <v>0.94221138510931601</v>
      </c>
      <c r="Q2745" s="17">
        <f t="shared" si="481"/>
        <v>14.043692043201359</v>
      </c>
    </row>
    <row r="2746" spans="2:17" ht="14.4" x14ac:dyDescent="0.3">
      <c r="B2746" s="36">
        <v>45303</v>
      </c>
      <c r="C2746" s="88">
        <v>45962</v>
      </c>
      <c r="D2746" s="37">
        <v>12.208</v>
      </c>
      <c r="E2746" s="73">
        <v>2007</v>
      </c>
      <c r="F2746" s="10">
        <f t="shared" si="482"/>
        <v>21.173850000000002</v>
      </c>
      <c r="H2746" s="36">
        <v>45302</v>
      </c>
      <c r="I2746" s="85" t="s">
        <v>132</v>
      </c>
      <c r="J2746" s="90">
        <v>1.3209258598973939</v>
      </c>
      <c r="L2746" s="97" t="str">
        <f t="shared" si="478"/>
        <v>4530345962</v>
      </c>
      <c r="M2746" s="16">
        <f t="shared" si="479"/>
        <v>45962</v>
      </c>
      <c r="N2746" s="15">
        <f>VLOOKUP(B2746,Assumptions!$B$6:$D$3002,3,FALSE)</f>
        <v>0.67090000000000005</v>
      </c>
      <c r="O2746" s="98">
        <f t="shared" si="480"/>
        <v>15.381579303323338</v>
      </c>
      <c r="P2746" s="15">
        <v>0.94221138510931601</v>
      </c>
      <c r="Q2746" s="17">
        <f t="shared" si="481"/>
        <v>14.455010685148698</v>
      </c>
    </row>
    <row r="2747" spans="2:17" ht="14.4" x14ac:dyDescent="0.3">
      <c r="B2747" s="36">
        <v>45303</v>
      </c>
      <c r="C2747" s="88">
        <v>45992</v>
      </c>
      <c r="D2747" s="37">
        <v>12.616</v>
      </c>
      <c r="E2747" s="73">
        <v>2299</v>
      </c>
      <c r="F2747" s="10">
        <f t="shared" si="482"/>
        <v>24.254449999999999</v>
      </c>
      <c r="H2747" s="36">
        <v>45302</v>
      </c>
      <c r="I2747" s="85" t="s">
        <v>133</v>
      </c>
      <c r="J2747" s="90">
        <v>1.3028911579875204</v>
      </c>
      <c r="L2747" s="97" t="str">
        <f t="shared" si="478"/>
        <v>4530345992</v>
      </c>
      <c r="M2747" s="16">
        <f t="shared" si="479"/>
        <v>45992</v>
      </c>
      <c r="N2747" s="15">
        <f>VLOOKUP(B2747,Assumptions!$B$6:$D$3002,3,FALSE)</f>
        <v>0.67090000000000005</v>
      </c>
      <c r="O2747" s="98">
        <f t="shared" si="480"/>
        <v>15.983493689967963</v>
      </c>
      <c r="P2747" s="15">
        <v>0.94221138510931601</v>
      </c>
      <c r="Q2747" s="17">
        <f t="shared" si="481"/>
        <v>15.022141273106355</v>
      </c>
    </row>
    <row r="2748" spans="2:17" ht="14.4" x14ac:dyDescent="0.3">
      <c r="B2748" s="36">
        <v>45303</v>
      </c>
      <c r="C2748" s="88">
        <v>46023</v>
      </c>
      <c r="D2748" s="37">
        <v>12.685</v>
      </c>
      <c r="E2748" s="37">
        <v>401</v>
      </c>
      <c r="F2748" s="10">
        <f t="shared" si="482"/>
        <v>4.23055</v>
      </c>
      <c r="H2748" s="36">
        <v>45302</v>
      </c>
      <c r="I2748" s="85" t="s">
        <v>182</v>
      </c>
      <c r="J2748" s="90">
        <v>1.0571577360236151</v>
      </c>
      <c r="L2748" s="97" t="str">
        <f t="shared" si="478"/>
        <v>4530346023</v>
      </c>
      <c r="M2748" s="16">
        <f t="shared" si="479"/>
        <v>46023</v>
      </c>
      <c r="N2748" s="15">
        <f>VLOOKUP(B2748,Assumptions!$B$6:$D$3002,3,FALSE)</f>
        <v>0.67090000000000005</v>
      </c>
      <c r="O2748" s="98">
        <f t="shared" si="480"/>
        <v>16.428158347069171</v>
      </c>
      <c r="P2748" s="15">
        <v>0.94221138510931601</v>
      </c>
      <c r="Q2748" s="17">
        <f t="shared" si="481"/>
        <v>15.441109375582844</v>
      </c>
    </row>
    <row r="2749" spans="2:17" x14ac:dyDescent="0.25">
      <c r="B2749" s="104">
        <v>45321</v>
      </c>
      <c r="C2749" s="88">
        <v>45352</v>
      </c>
      <c r="D2749" s="97" t="s">
        <v>183</v>
      </c>
      <c r="E2749" s="97" t="s">
        <v>184</v>
      </c>
      <c r="F2749" s="10">
        <f t="shared" si="482"/>
        <v>76.529700000000005</v>
      </c>
      <c r="H2749" s="104">
        <v>45316</v>
      </c>
      <c r="I2749" s="105" t="s">
        <v>87</v>
      </c>
      <c r="J2749" s="37">
        <v>0.47241264391537452</v>
      </c>
      <c r="L2749" s="97" t="s">
        <v>231</v>
      </c>
      <c r="M2749" s="16">
        <v>45352</v>
      </c>
      <c r="N2749" s="37">
        <v>0.65901999999999994</v>
      </c>
      <c r="O2749" s="37">
        <v>13.021758656267904</v>
      </c>
      <c r="P2749" s="15">
        <v>0.94221138510931601</v>
      </c>
      <c r="Q2749" s="37">
        <v>12.231560804677036</v>
      </c>
    </row>
    <row r="2750" spans="2:17" x14ac:dyDescent="0.25">
      <c r="B2750" s="104">
        <v>45321</v>
      </c>
      <c r="C2750" s="88">
        <v>45383</v>
      </c>
      <c r="D2750" s="97" t="s">
        <v>185</v>
      </c>
      <c r="E2750" s="97" t="s">
        <v>186</v>
      </c>
      <c r="F2750" s="10">
        <f t="shared" si="482"/>
        <v>92.723950000000002</v>
      </c>
      <c r="H2750" s="104">
        <v>45316</v>
      </c>
      <c r="I2750" s="105" t="s">
        <v>89</v>
      </c>
      <c r="J2750" s="37">
        <v>0.47836753028628648</v>
      </c>
      <c r="L2750" s="97" t="s">
        <v>232</v>
      </c>
      <c r="M2750" s="16">
        <v>45383</v>
      </c>
      <c r="N2750" s="37">
        <v>0.65901999999999994</v>
      </c>
      <c r="O2750" s="37">
        <v>13.293661908316421</v>
      </c>
      <c r="P2750" s="15">
        <v>0.94221138510931601</v>
      </c>
      <c r="Q2750" s="37">
        <v>12.487751144405397</v>
      </c>
    </row>
    <row r="2751" spans="2:17" x14ac:dyDescent="0.25">
      <c r="B2751" s="104">
        <v>45321</v>
      </c>
      <c r="C2751" s="88">
        <v>45413</v>
      </c>
      <c r="D2751" s="97" t="s">
        <v>187</v>
      </c>
      <c r="E2751" s="97" t="s">
        <v>188</v>
      </c>
      <c r="F2751" s="10">
        <f t="shared" si="482"/>
        <v>64.819199999999995</v>
      </c>
      <c r="H2751" s="104">
        <v>45316</v>
      </c>
      <c r="I2751" s="105" t="s">
        <v>90</v>
      </c>
      <c r="J2751" s="37">
        <v>0.49784119640436408</v>
      </c>
      <c r="L2751" s="97" t="s">
        <v>233</v>
      </c>
      <c r="M2751" s="16">
        <v>45413</v>
      </c>
      <c r="N2751" s="37">
        <v>0.65901999999999994</v>
      </c>
      <c r="O2751" s="37">
        <v>13.572010491516323</v>
      </c>
      <c r="P2751" s="15">
        <v>0.94221138510931601</v>
      </c>
      <c r="Q2751" s="37">
        <v>12.750014348525392</v>
      </c>
    </row>
    <row r="2752" spans="2:17" x14ac:dyDescent="0.25">
      <c r="B2752" s="104">
        <v>45321</v>
      </c>
      <c r="C2752" s="88">
        <v>45444</v>
      </c>
      <c r="D2752" s="97" t="s">
        <v>189</v>
      </c>
      <c r="E2752" s="97" t="s">
        <v>190</v>
      </c>
      <c r="F2752" s="10">
        <f t="shared" si="482"/>
        <v>70.969849999999994</v>
      </c>
      <c r="H2752" s="104">
        <v>45316</v>
      </c>
      <c r="I2752" s="105" t="s">
        <v>91</v>
      </c>
      <c r="J2752" s="37">
        <v>0.53694823518732027</v>
      </c>
      <c r="L2752" s="97" t="s">
        <v>234</v>
      </c>
      <c r="M2752" s="16">
        <v>45444</v>
      </c>
      <c r="N2752" s="37">
        <v>0.65901999999999994</v>
      </c>
      <c r="O2752" s="37">
        <v>13.905541726847723</v>
      </c>
      <c r="P2752" s="15">
        <v>0.94221138510931601</v>
      </c>
      <c r="Q2752" s="37">
        <v>13.064271275744211</v>
      </c>
    </row>
    <row r="2753" spans="2:17" x14ac:dyDescent="0.25">
      <c r="B2753" s="104">
        <v>45321</v>
      </c>
      <c r="C2753" s="88">
        <v>45474</v>
      </c>
      <c r="D2753" s="97" t="s">
        <v>191</v>
      </c>
      <c r="E2753" s="97" t="s">
        <v>192</v>
      </c>
      <c r="F2753" s="10">
        <f t="shared" si="482"/>
        <v>71.571200000000005</v>
      </c>
      <c r="H2753" s="104">
        <v>45316</v>
      </c>
      <c r="I2753" s="105" t="s">
        <v>113</v>
      </c>
      <c r="J2753" s="37">
        <v>0.55918826153399181</v>
      </c>
      <c r="L2753" s="97" t="s">
        <v>235</v>
      </c>
      <c r="M2753" s="16">
        <v>45474</v>
      </c>
      <c r="N2753" s="37">
        <v>0.65901999999999994</v>
      </c>
      <c r="O2753" s="37">
        <v>14.03176674149079</v>
      </c>
      <c r="P2753" s="15">
        <v>0.94221138510931601</v>
      </c>
      <c r="Q2753" s="37">
        <v>13.183201921626498</v>
      </c>
    </row>
    <row r="2754" spans="2:17" x14ac:dyDescent="0.25">
      <c r="B2754" s="104">
        <v>45321</v>
      </c>
      <c r="C2754" s="88">
        <v>45505</v>
      </c>
      <c r="D2754" s="97" t="s">
        <v>193</v>
      </c>
      <c r="E2754" s="97" t="s">
        <v>194</v>
      </c>
      <c r="F2754" s="10">
        <f t="shared" si="482"/>
        <v>53.2986</v>
      </c>
      <c r="H2754" s="104">
        <v>45316</v>
      </c>
      <c r="I2754" s="105" t="s">
        <v>114</v>
      </c>
      <c r="J2754" s="37">
        <v>0.59901128173051199</v>
      </c>
      <c r="L2754" s="97" t="s">
        <v>236</v>
      </c>
      <c r="M2754" s="16">
        <v>45505</v>
      </c>
      <c r="N2754" s="37">
        <v>0.65901999999999994</v>
      </c>
      <c r="O2754" s="37">
        <v>14.361391585566288</v>
      </c>
      <c r="P2754" s="15">
        <v>0.94221138510931601</v>
      </c>
      <c r="Q2754" s="37">
        <v>13.493778202529317</v>
      </c>
    </row>
    <row r="2755" spans="2:17" x14ac:dyDescent="0.25">
      <c r="B2755" s="104">
        <v>45321</v>
      </c>
      <c r="C2755" s="88">
        <v>45536</v>
      </c>
      <c r="D2755" s="97" t="s">
        <v>195</v>
      </c>
      <c r="E2755" s="97" t="s">
        <v>196</v>
      </c>
      <c r="F2755" s="10">
        <f t="shared" si="482"/>
        <v>57.107149999999997</v>
      </c>
      <c r="H2755" s="104">
        <v>45316</v>
      </c>
      <c r="I2755" s="105" t="s">
        <v>115</v>
      </c>
      <c r="J2755" s="37">
        <v>0.69424718032539423</v>
      </c>
      <c r="L2755" s="97" t="s">
        <v>237</v>
      </c>
      <c r="M2755" s="16">
        <v>45536</v>
      </c>
      <c r="N2755" s="37">
        <v>0.65901999999999994</v>
      </c>
      <c r="O2755" s="37">
        <v>14.313588451493043</v>
      </c>
      <c r="P2755" s="15">
        <v>0.94221138510931601</v>
      </c>
      <c r="Q2755" s="37">
        <v>13.448737545361599</v>
      </c>
    </row>
    <row r="2756" spans="2:17" x14ac:dyDescent="0.25">
      <c r="B2756" s="104">
        <v>45321</v>
      </c>
      <c r="C2756" s="88">
        <v>45566</v>
      </c>
      <c r="D2756" s="97" t="s">
        <v>197</v>
      </c>
      <c r="E2756" s="97" t="s">
        <v>198</v>
      </c>
      <c r="F2756" s="10">
        <f t="shared" si="482"/>
        <v>67.361750000000001</v>
      </c>
      <c r="H2756" s="104">
        <v>45316</v>
      </c>
      <c r="I2756" s="105" t="s">
        <v>117</v>
      </c>
      <c r="J2756" s="37">
        <v>0.88268187510412144</v>
      </c>
      <c r="L2756" s="97" t="s">
        <v>238</v>
      </c>
      <c r="M2756" s="16">
        <v>45566</v>
      </c>
      <c r="N2756" s="37">
        <v>0.65901999999999994</v>
      </c>
      <c r="O2756" s="37">
        <v>14.636580332186311</v>
      </c>
      <c r="P2756" s="15">
        <v>0.94221138510931601</v>
      </c>
      <c r="Q2756" s="37">
        <v>13.753064172648665</v>
      </c>
    </row>
    <row r="2757" spans="2:17" x14ac:dyDescent="0.25">
      <c r="B2757" s="104">
        <v>45321</v>
      </c>
      <c r="C2757" s="88">
        <v>45597</v>
      </c>
      <c r="D2757" s="97" t="s">
        <v>199</v>
      </c>
      <c r="E2757" s="97" t="s">
        <v>200</v>
      </c>
      <c r="F2757" s="10">
        <f t="shared" si="482"/>
        <v>52.876600000000003</v>
      </c>
      <c r="H2757" s="104">
        <v>45316</v>
      </c>
      <c r="I2757" s="105" t="s">
        <v>118</v>
      </c>
      <c r="J2757" s="37">
        <v>1.2127500821150135</v>
      </c>
      <c r="L2757" s="97" t="s">
        <v>239</v>
      </c>
      <c r="M2757" s="16">
        <v>45597</v>
      </c>
      <c r="N2757" s="37">
        <v>0.65901999999999994</v>
      </c>
      <c r="O2757" s="37">
        <v>15.496584570835523</v>
      </c>
      <c r="P2757" s="15">
        <v>0.94221138510931601</v>
      </c>
      <c r="Q2757" s="37">
        <v>14.563369957546222</v>
      </c>
    </row>
    <row r="2758" spans="2:17" x14ac:dyDescent="0.25">
      <c r="B2758" s="104">
        <v>45321</v>
      </c>
      <c r="C2758" s="88">
        <v>45627</v>
      </c>
      <c r="D2758" s="97" t="s">
        <v>201</v>
      </c>
      <c r="E2758" s="97" t="s">
        <v>202</v>
      </c>
      <c r="F2758" s="10">
        <f t="shared" si="482"/>
        <v>51.811050000000002</v>
      </c>
      <c r="H2758" s="104">
        <v>45316</v>
      </c>
      <c r="I2758" s="105" t="s">
        <v>119</v>
      </c>
      <c r="J2758" s="37">
        <v>1.0722268645633426</v>
      </c>
      <c r="L2758" s="97" t="s">
        <v>240</v>
      </c>
      <c r="M2758" s="16">
        <v>45627</v>
      </c>
      <c r="N2758" s="37">
        <v>0.65901999999999994</v>
      </c>
      <c r="O2758" s="37">
        <v>16.74002678317936</v>
      </c>
      <c r="P2758" s="15">
        <v>0.94221138510931601</v>
      </c>
      <c r="Q2758" s="37">
        <v>15.734955366742101</v>
      </c>
    </row>
    <row r="2759" spans="2:17" x14ac:dyDescent="0.25">
      <c r="B2759" s="104">
        <v>45321</v>
      </c>
      <c r="C2759" s="88">
        <v>45658</v>
      </c>
      <c r="D2759" s="97" t="s">
        <v>203</v>
      </c>
      <c r="E2759" s="97" t="s">
        <v>204</v>
      </c>
      <c r="F2759" s="10">
        <f t="shared" si="482"/>
        <v>28.83315</v>
      </c>
      <c r="H2759" s="104">
        <v>45316</v>
      </c>
      <c r="I2759" s="105" t="s">
        <v>120</v>
      </c>
      <c r="J2759" s="37">
        <v>0.94371838477678038</v>
      </c>
      <c r="L2759" s="97" t="s">
        <v>241</v>
      </c>
      <c r="M2759" s="16">
        <v>45658</v>
      </c>
      <c r="N2759" s="37">
        <v>0.65901999999999994</v>
      </c>
      <c r="O2759" s="37">
        <v>17.353473174117394</v>
      </c>
      <c r="P2759" s="15">
        <v>0.94221138510931601</v>
      </c>
      <c r="Q2759" s="37">
        <v>16.312951540438135</v>
      </c>
    </row>
    <row r="2760" spans="2:17" x14ac:dyDescent="0.25">
      <c r="B2760" s="104">
        <v>45321</v>
      </c>
      <c r="C2760" s="88">
        <v>45689</v>
      </c>
      <c r="D2760" s="97" t="s">
        <v>205</v>
      </c>
      <c r="E2760" s="97" t="s">
        <v>206</v>
      </c>
      <c r="F2760" s="10">
        <f t="shared" si="482"/>
        <v>29.350100000000001</v>
      </c>
      <c r="H2760" s="104">
        <v>45316</v>
      </c>
      <c r="I2760" s="105" t="s">
        <v>121</v>
      </c>
      <c r="J2760" s="37">
        <v>0.74651522807092197</v>
      </c>
      <c r="L2760" s="97" t="s">
        <v>242</v>
      </c>
      <c r="M2760" s="16">
        <v>45689</v>
      </c>
      <c r="N2760" s="37">
        <v>0.65901999999999994</v>
      </c>
      <c r="O2760" s="37">
        <v>17.473144127017093</v>
      </c>
      <c r="P2760" s="15">
        <v>0.94221138510931601</v>
      </c>
      <c r="Q2760" s="37">
        <v>16.425706874727116</v>
      </c>
    </row>
    <row r="2761" spans="2:17" x14ac:dyDescent="0.25">
      <c r="B2761" s="104">
        <v>45321</v>
      </c>
      <c r="C2761" s="88">
        <v>45717</v>
      </c>
      <c r="D2761" s="97" t="s">
        <v>207</v>
      </c>
      <c r="E2761" s="97" t="s">
        <v>208</v>
      </c>
      <c r="F2761" s="10">
        <f t="shared" si="482"/>
        <v>26.97635</v>
      </c>
      <c r="H2761" s="104">
        <v>45316</v>
      </c>
      <c r="I2761" s="105" t="s">
        <v>122</v>
      </c>
      <c r="J2761" s="37">
        <v>0.63758391928037317</v>
      </c>
      <c r="L2761" s="97" t="s">
        <v>243</v>
      </c>
      <c r="M2761" s="16">
        <v>45717</v>
      </c>
      <c r="N2761" s="37">
        <v>0.65901999999999994</v>
      </c>
      <c r="O2761" s="37">
        <v>16.054883275223155</v>
      </c>
      <c r="P2761" s="15">
        <v>0.94221138510931601</v>
      </c>
      <c r="Q2761" s="37">
        <v>15.08940535311203</v>
      </c>
    </row>
    <row r="2762" spans="2:17" x14ac:dyDescent="0.25">
      <c r="B2762" s="104">
        <v>45321</v>
      </c>
      <c r="C2762" s="88">
        <v>45748</v>
      </c>
      <c r="D2762" s="97" t="s">
        <v>209</v>
      </c>
      <c r="E2762" s="97" t="s">
        <v>210</v>
      </c>
      <c r="F2762" s="10">
        <f t="shared" si="482"/>
        <v>15.835549999999998</v>
      </c>
      <c r="H2762" s="104">
        <v>45316</v>
      </c>
      <c r="I2762" s="105" t="s">
        <v>123</v>
      </c>
      <c r="J2762" s="37">
        <v>0.57827662550864201</v>
      </c>
      <c r="L2762" s="97" t="s">
        <v>244</v>
      </c>
      <c r="M2762" s="16">
        <v>45748</v>
      </c>
      <c r="N2762" s="37">
        <v>0.65901999999999994</v>
      </c>
      <c r="O2762" s="37">
        <v>14.883112199043447</v>
      </c>
      <c r="P2762" s="15">
        <v>0.94221138510931601</v>
      </c>
      <c r="Q2762" s="37">
        <v>13.985349304393713</v>
      </c>
    </row>
    <row r="2763" spans="2:17" x14ac:dyDescent="0.25">
      <c r="B2763" s="104">
        <v>45321</v>
      </c>
      <c r="C2763" s="88">
        <v>45778</v>
      </c>
      <c r="D2763" s="97" t="s">
        <v>211</v>
      </c>
      <c r="E2763" s="97" t="s">
        <v>163</v>
      </c>
      <c r="F2763" s="10">
        <f t="shared" si="482"/>
        <v>17.460249999999998</v>
      </c>
      <c r="H2763" s="104">
        <v>45316</v>
      </c>
      <c r="I2763" s="105" t="s">
        <v>125</v>
      </c>
      <c r="J2763" s="37">
        <v>0.54029663736131051</v>
      </c>
      <c r="L2763" s="97" t="s">
        <v>245</v>
      </c>
      <c r="M2763" s="16">
        <v>45778</v>
      </c>
      <c r="N2763" s="37">
        <v>0.65901999999999994</v>
      </c>
      <c r="O2763" s="37">
        <v>14.654393997691949</v>
      </c>
      <c r="P2763" s="15">
        <v>0.94221138510931601</v>
      </c>
      <c r="Q2763" s="37">
        <v>13.769848411098607</v>
      </c>
    </row>
    <row r="2764" spans="2:17" x14ac:dyDescent="0.25">
      <c r="B2764" s="104">
        <v>45321</v>
      </c>
      <c r="C2764" s="88">
        <v>45809</v>
      </c>
      <c r="D2764" s="97" t="s">
        <v>212</v>
      </c>
      <c r="E2764" s="97" t="s">
        <v>213</v>
      </c>
      <c r="F2764" s="10">
        <f t="shared" si="482"/>
        <v>16.57405</v>
      </c>
      <c r="H2764" s="104">
        <v>45316</v>
      </c>
      <c r="I2764" s="105" t="s">
        <v>126</v>
      </c>
      <c r="J2764" s="37">
        <v>0.53999643016367416</v>
      </c>
      <c r="L2764" s="97" t="s">
        <v>246</v>
      </c>
      <c r="M2764" s="16">
        <v>45809</v>
      </c>
      <c r="N2764" s="37">
        <v>0.65901999999999994</v>
      </c>
      <c r="O2764" s="37">
        <v>14.670647065686545</v>
      </c>
      <c r="P2764" s="15">
        <v>0.94221138510931601</v>
      </c>
      <c r="Q2764" s="37">
        <v>13.78516223680607</v>
      </c>
    </row>
    <row r="2765" spans="2:17" x14ac:dyDescent="0.25">
      <c r="B2765" s="104">
        <v>45321</v>
      </c>
      <c r="C2765" s="88">
        <v>45839</v>
      </c>
      <c r="D2765" s="97" t="s">
        <v>214</v>
      </c>
      <c r="E2765" s="97" t="s">
        <v>215</v>
      </c>
      <c r="F2765" s="10">
        <f t="shared" si="482"/>
        <v>16.932749999999999</v>
      </c>
      <c r="H2765" s="104">
        <v>45316</v>
      </c>
      <c r="I2765" s="105" t="s">
        <v>127</v>
      </c>
      <c r="J2765" s="37">
        <v>0.54153658410716776</v>
      </c>
      <c r="L2765" s="97" t="s">
        <v>247</v>
      </c>
      <c r="M2765" s="16">
        <v>45839</v>
      </c>
      <c r="N2765" s="37">
        <v>0.65901999999999994</v>
      </c>
      <c r="O2765" s="37">
        <v>14.813699986081346</v>
      </c>
      <c r="P2765" s="15">
        <v>0.94221138510931601</v>
      </c>
      <c r="Q2765" s="37">
        <v>13.919948327075188</v>
      </c>
    </row>
    <row r="2766" spans="2:17" x14ac:dyDescent="0.25">
      <c r="B2766" s="104">
        <v>45321</v>
      </c>
      <c r="C2766" s="88">
        <v>45870</v>
      </c>
      <c r="D2766" s="97" t="s">
        <v>216</v>
      </c>
      <c r="E2766" s="97" t="s">
        <v>217</v>
      </c>
      <c r="F2766" s="10">
        <f t="shared" si="482"/>
        <v>17.0488</v>
      </c>
      <c r="H2766" s="104">
        <v>45316</v>
      </c>
      <c r="I2766" s="105" t="s">
        <v>128</v>
      </c>
      <c r="J2766" s="37">
        <v>0.61517071506147825</v>
      </c>
      <c r="L2766" s="97" t="s">
        <v>248</v>
      </c>
      <c r="M2766" s="16">
        <v>45870</v>
      </c>
      <c r="N2766" s="37">
        <v>0.65901999999999994</v>
      </c>
      <c r="O2766" s="37">
        <v>14.781145355625023</v>
      </c>
      <c r="P2766" s="15">
        <v>0.94221138510931601</v>
      </c>
      <c r="Q2766" s="37">
        <v>13.889274983621215</v>
      </c>
    </row>
    <row r="2767" spans="2:17" x14ac:dyDescent="0.25">
      <c r="B2767" s="104">
        <v>45321</v>
      </c>
      <c r="C2767" s="88">
        <v>45901</v>
      </c>
      <c r="D2767" s="97" t="s">
        <v>218</v>
      </c>
      <c r="E2767" s="97" t="s">
        <v>219</v>
      </c>
      <c r="F2767" s="10">
        <f t="shared" si="482"/>
        <v>16.088749999999997</v>
      </c>
      <c r="H2767" s="104">
        <v>45316</v>
      </c>
      <c r="I2767" s="105" t="s">
        <v>129</v>
      </c>
      <c r="J2767" s="37">
        <v>0.7653679076137816</v>
      </c>
      <c r="L2767" s="97" t="s">
        <v>249</v>
      </c>
      <c r="M2767" s="16">
        <v>45901</v>
      </c>
      <c r="N2767" s="37">
        <v>0.65901999999999994</v>
      </c>
      <c r="O2767" s="37">
        <v>14.87435111878203</v>
      </c>
      <c r="P2767" s="15">
        <v>0.94221138510931601</v>
      </c>
      <c r="Q2767" s="37">
        <v>13.977094514825549</v>
      </c>
    </row>
    <row r="2768" spans="2:17" x14ac:dyDescent="0.25">
      <c r="B2768" s="104">
        <v>45321</v>
      </c>
      <c r="C2768" s="88">
        <v>45931</v>
      </c>
      <c r="D2768" s="97" t="s">
        <v>220</v>
      </c>
      <c r="E2768" s="97" t="s">
        <v>221</v>
      </c>
      <c r="F2768" s="10">
        <f t="shared" si="482"/>
        <v>18.2515</v>
      </c>
      <c r="H2768" s="104">
        <v>45316</v>
      </c>
      <c r="I2768" s="105" t="s">
        <v>130</v>
      </c>
      <c r="J2768" s="37">
        <v>1.0105387594932416</v>
      </c>
      <c r="L2768" s="97" t="s">
        <v>250</v>
      </c>
      <c r="M2768" s="16">
        <v>45931</v>
      </c>
      <c r="N2768" s="37">
        <v>0.65901999999999994</v>
      </c>
      <c r="O2768" s="37">
        <v>14.610896807002039</v>
      </c>
      <c r="P2768" s="15">
        <v>0.94221138510931601</v>
      </c>
      <c r="Q2768" s="37">
        <v>13.728864862810301</v>
      </c>
    </row>
    <row r="2769" spans="2:17" x14ac:dyDescent="0.25">
      <c r="B2769" s="104">
        <v>45321</v>
      </c>
      <c r="C2769" s="88">
        <v>45962</v>
      </c>
      <c r="D2769" s="97" t="s">
        <v>222</v>
      </c>
      <c r="E2769" s="97" t="s">
        <v>223</v>
      </c>
      <c r="F2769" s="10">
        <f t="shared" si="482"/>
        <v>20.604150000000001</v>
      </c>
      <c r="H2769" s="104">
        <v>45316</v>
      </c>
      <c r="I2769" s="105" t="s">
        <v>132</v>
      </c>
      <c r="J2769" s="37">
        <v>1.3158146956706565</v>
      </c>
      <c r="L2769" s="97" t="s">
        <v>251</v>
      </c>
      <c r="M2769" s="16">
        <v>45962</v>
      </c>
      <c r="N2769" s="37">
        <v>0.65901999999999994</v>
      </c>
      <c r="O2769" s="37">
        <v>15.001717046652132</v>
      </c>
      <c r="P2769" s="15">
        <v>0.94221138510931601</v>
      </c>
      <c r="Q2769" s="37">
        <v>14.097100142139771</v>
      </c>
    </row>
    <row r="2770" spans="2:17" x14ac:dyDescent="0.25">
      <c r="B2770" s="104">
        <v>45321</v>
      </c>
      <c r="C2770" s="88">
        <v>45992</v>
      </c>
      <c r="D2770" s="97" t="s">
        <v>224</v>
      </c>
      <c r="E2770" s="97" t="s">
        <v>225</v>
      </c>
      <c r="F2770" s="10">
        <f t="shared" si="482"/>
        <v>23.473749999999999</v>
      </c>
      <c r="H2770" s="104">
        <v>45316</v>
      </c>
      <c r="I2770" s="105" t="s">
        <v>133</v>
      </c>
      <c r="J2770" s="37">
        <v>1.2972167868540923</v>
      </c>
      <c r="L2770" s="97" t="s">
        <v>252</v>
      </c>
      <c r="M2770" s="16">
        <v>45992</v>
      </c>
      <c r="N2770" s="37">
        <v>0.65901999999999994</v>
      </c>
      <c r="O2770" s="37">
        <v>15.652687817147866</v>
      </c>
      <c r="P2770" s="15">
        <v>0.94221138510931601</v>
      </c>
      <c r="Q2770" s="37">
        <v>14.710452213474236</v>
      </c>
    </row>
    <row r="2771" spans="2:17" x14ac:dyDescent="0.25">
      <c r="B2771" s="104">
        <v>45321</v>
      </c>
      <c r="C2771" s="88">
        <v>46023</v>
      </c>
      <c r="D2771" s="97" t="s">
        <v>226</v>
      </c>
      <c r="E2771" s="97" t="s">
        <v>227</v>
      </c>
      <c r="F2771" s="10">
        <f t="shared" si="482"/>
        <v>4.9690500000000002</v>
      </c>
      <c r="H2771" s="104">
        <v>45316</v>
      </c>
      <c r="I2771" s="105" t="s">
        <v>182</v>
      </c>
      <c r="J2771" s="37">
        <v>0.95181546557762375</v>
      </c>
      <c r="L2771" s="97" t="s">
        <v>253</v>
      </c>
      <c r="M2771" s="16">
        <v>46023</v>
      </c>
      <c r="N2771" s="37">
        <v>0.65901999999999994</v>
      </c>
      <c r="O2771" s="37">
        <v>16.005648102823333</v>
      </c>
      <c r="P2771" s="15">
        <v>0.94221138510931601</v>
      </c>
      <c r="Q2771" s="37">
        <v>15.043015413129096</v>
      </c>
    </row>
    <row r="2772" spans="2:17" x14ac:dyDescent="0.25">
      <c r="B2772" s="104">
        <v>45321</v>
      </c>
      <c r="C2772" s="88">
        <v>46054</v>
      </c>
      <c r="D2772" s="97" t="s">
        <v>228</v>
      </c>
      <c r="E2772" s="97" t="s">
        <v>229</v>
      </c>
      <c r="F2772" s="10">
        <f t="shared" si="482"/>
        <v>8.1340499999999984</v>
      </c>
      <c r="H2772" s="104">
        <v>45316</v>
      </c>
      <c r="I2772" s="105" t="s">
        <v>230</v>
      </c>
      <c r="J2772" s="37">
        <v>0.72738436449798072</v>
      </c>
      <c r="L2772" s="97" t="s">
        <v>254</v>
      </c>
      <c r="M2772" s="16">
        <v>46054</v>
      </c>
      <c r="N2772" s="37">
        <v>0.65901999999999994</v>
      </c>
      <c r="O2772" s="37">
        <v>16.024966031713642</v>
      </c>
      <c r="P2772" s="15">
        <v>0.94221138510931601</v>
      </c>
      <c r="Q2772" s="37">
        <v>15.061216985666279</v>
      </c>
    </row>
    <row r="2773" spans="2:17" ht="14.4" x14ac:dyDescent="0.3">
      <c r="B2773" s="36">
        <v>45336</v>
      </c>
      <c r="C2773" s="88">
        <v>45352</v>
      </c>
      <c r="D2773" s="37">
        <v>9.3279999999999994</v>
      </c>
      <c r="E2773" s="73">
        <v>7254</v>
      </c>
      <c r="F2773" s="10">
        <f t="shared" si="482"/>
        <v>76.529700000000005</v>
      </c>
      <c r="H2773" s="36">
        <v>45330</v>
      </c>
      <c r="I2773" s="85" t="s">
        <v>87</v>
      </c>
      <c r="J2773" s="90">
        <v>0.46288108886578333</v>
      </c>
      <c r="L2773" s="97" t="str">
        <f t="shared" ref="L2773:L2836" si="483">B2773&amp;M2773</f>
        <v>4533645352</v>
      </c>
      <c r="M2773" s="16">
        <f t="shared" ref="M2773:M2836" si="484">IF(C2773="",NA(),C2773)</f>
        <v>45352</v>
      </c>
      <c r="N2773" s="15">
        <v>0.65025999999999995</v>
      </c>
      <c r="O2773" s="98">
        <f t="shared" ref="O2773:O2820" si="485">(D2773-J2773)/N2773/mmbtu_gj</f>
        <v>12.922456115817205</v>
      </c>
      <c r="P2773" s="97" t="s">
        <v>131</v>
      </c>
      <c r="Q2773" s="17">
        <v>12.137996820494109</v>
      </c>
    </row>
    <row r="2774" spans="2:17" ht="14.4" x14ac:dyDescent="0.3">
      <c r="B2774" s="36">
        <v>45336</v>
      </c>
      <c r="C2774" s="88">
        <v>45383</v>
      </c>
      <c r="D2774" s="37">
        <v>8.6560000000000006</v>
      </c>
      <c r="E2774" s="73">
        <v>7973</v>
      </c>
      <c r="F2774" s="10">
        <f t="shared" si="482"/>
        <v>84.11515</v>
      </c>
      <c r="H2774" s="36">
        <v>45330</v>
      </c>
      <c r="I2774" s="85" t="s">
        <v>89</v>
      </c>
      <c r="J2774" s="90">
        <v>0.46987976838850032</v>
      </c>
      <c r="L2774" s="97" t="str">
        <f t="shared" si="483"/>
        <v>4533645383</v>
      </c>
      <c r="M2774" s="16">
        <f t="shared" si="484"/>
        <v>45383</v>
      </c>
      <c r="N2774" s="15">
        <v>0.65025999999999995</v>
      </c>
      <c r="O2774" s="98">
        <f t="shared" si="485"/>
        <v>11.932697182317742</v>
      </c>
      <c r="P2774" s="97" t="s">
        <v>131</v>
      </c>
      <c r="Q2774" s="17">
        <v>11.205434684837261</v>
      </c>
    </row>
    <row r="2775" spans="2:17" ht="14.4" x14ac:dyDescent="0.3">
      <c r="B2775" s="36">
        <v>45336</v>
      </c>
      <c r="C2775" s="88">
        <v>45413</v>
      </c>
      <c r="D2775" s="37">
        <v>8.7100000000000009</v>
      </c>
      <c r="E2775" s="73">
        <v>7277</v>
      </c>
      <c r="F2775" s="10">
        <f t="shared" si="482"/>
        <v>76.772350000000003</v>
      </c>
      <c r="H2775" s="36">
        <v>45330</v>
      </c>
      <c r="I2775" s="85" t="s">
        <v>90</v>
      </c>
      <c r="J2775" s="90">
        <v>0.49231744207291406</v>
      </c>
      <c r="L2775" s="97" t="str">
        <f t="shared" si="483"/>
        <v>4533645413</v>
      </c>
      <c r="M2775" s="16">
        <f t="shared" si="484"/>
        <v>45413</v>
      </c>
      <c r="N2775" s="15">
        <v>0.65025999999999995</v>
      </c>
      <c r="O2775" s="98">
        <f t="shared" si="485"/>
        <v>11.978704774637121</v>
      </c>
      <c r="P2775" s="97" t="s">
        <v>131</v>
      </c>
      <c r="Q2775" s="17">
        <v>11.248783562122048</v>
      </c>
    </row>
    <row r="2776" spans="2:17" ht="14.4" x14ac:dyDescent="0.3">
      <c r="B2776" s="36">
        <v>45336</v>
      </c>
      <c r="C2776" s="88">
        <v>45444</v>
      </c>
      <c r="D2776" s="37">
        <v>8.8819999999999997</v>
      </c>
      <c r="E2776" s="73">
        <v>7467</v>
      </c>
      <c r="F2776" s="10">
        <f t="shared" si="482"/>
        <v>78.776849999999996</v>
      </c>
      <c r="H2776" s="36">
        <v>45330</v>
      </c>
      <c r="I2776" s="85" t="s">
        <v>91</v>
      </c>
      <c r="J2776" s="90">
        <v>0.53029806704248905</v>
      </c>
      <c r="L2776" s="97" t="str">
        <f t="shared" si="483"/>
        <v>4533645444</v>
      </c>
      <c r="M2776" s="16">
        <f t="shared" si="484"/>
        <v>45444</v>
      </c>
      <c r="N2776" s="15">
        <v>0.65025999999999995</v>
      </c>
      <c r="O2776" s="98">
        <f t="shared" si="485"/>
        <v>12.174061375023467</v>
      </c>
      <c r="P2776" s="97" t="s">
        <v>131</v>
      </c>
      <c r="Q2776" s="17">
        <v>11.432850775162313</v>
      </c>
    </row>
    <row r="2777" spans="2:17" ht="14.4" x14ac:dyDescent="0.3">
      <c r="B2777" s="36">
        <v>45336</v>
      </c>
      <c r="C2777" s="88">
        <v>45474</v>
      </c>
      <c r="D2777" s="37">
        <v>8.9649999999999999</v>
      </c>
      <c r="E2777" s="73">
        <v>7494</v>
      </c>
      <c r="F2777" s="10">
        <f t="shared" si="482"/>
        <v>79.061700000000002</v>
      </c>
      <c r="H2777" s="36">
        <v>45330</v>
      </c>
      <c r="I2777" s="85" t="s">
        <v>113</v>
      </c>
      <c r="J2777" s="90">
        <v>0.55126157597696457</v>
      </c>
      <c r="L2777" s="97" t="str">
        <f t="shared" si="483"/>
        <v>4533645474</v>
      </c>
      <c r="M2777" s="16">
        <f t="shared" si="484"/>
        <v>45474</v>
      </c>
      <c r="N2777" s="15">
        <v>0.65025999999999995</v>
      </c>
      <c r="O2777" s="98">
        <f t="shared" si="485"/>
        <v>12.264490374499909</v>
      </c>
      <c r="P2777" s="97" t="s">
        <v>131</v>
      </c>
      <c r="Q2777" s="17">
        <v>11.518054008013062</v>
      </c>
    </row>
    <row r="2778" spans="2:17" ht="14.4" x14ac:dyDescent="0.3">
      <c r="B2778" s="36">
        <v>45336</v>
      </c>
      <c r="C2778" s="88">
        <v>45505</v>
      </c>
      <c r="D2778" s="37">
        <v>9.0500000000000007</v>
      </c>
      <c r="E2778" s="73">
        <v>5337</v>
      </c>
      <c r="F2778" s="10">
        <f t="shared" si="482"/>
        <v>56.305349999999997</v>
      </c>
      <c r="H2778" s="36">
        <v>45330</v>
      </c>
      <c r="I2778" s="85" t="s">
        <v>114</v>
      </c>
      <c r="J2778" s="90">
        <v>0.5856378041081739</v>
      </c>
      <c r="L2778" s="97" t="str">
        <f t="shared" si="483"/>
        <v>4533645505</v>
      </c>
      <c r="M2778" s="16">
        <f t="shared" si="484"/>
        <v>45505</v>
      </c>
      <c r="N2778" s="15">
        <v>0.65025999999999995</v>
      </c>
      <c r="O2778" s="98">
        <f t="shared" si="485"/>
        <v>12.338283346365177</v>
      </c>
      <c r="P2778" s="97" t="s">
        <v>131</v>
      </c>
      <c r="Q2778" s="17">
        <v>11.587582586245569</v>
      </c>
    </row>
    <row r="2779" spans="2:17" ht="14.4" x14ac:dyDescent="0.3">
      <c r="B2779" s="36">
        <v>45336</v>
      </c>
      <c r="C2779" s="88">
        <v>45536</v>
      </c>
      <c r="D2779" s="37">
        <v>9.2170000000000005</v>
      </c>
      <c r="E2779" s="73">
        <v>6368</v>
      </c>
      <c r="F2779" s="10">
        <f t="shared" si="482"/>
        <v>67.182400000000001</v>
      </c>
      <c r="H2779" s="36">
        <v>45330</v>
      </c>
      <c r="I2779" s="85" t="s">
        <v>115</v>
      </c>
      <c r="J2779" s="90">
        <v>0.65983641561366002</v>
      </c>
      <c r="L2779" s="97" t="str">
        <f t="shared" si="483"/>
        <v>4533645536</v>
      </c>
      <c r="M2779" s="16">
        <f t="shared" si="484"/>
        <v>45536</v>
      </c>
      <c r="N2779" s="15">
        <v>0.65025999999999995</v>
      </c>
      <c r="O2779" s="98">
        <f t="shared" si="485"/>
        <v>12.473557546556794</v>
      </c>
      <c r="P2779" s="97" t="s">
        <v>131</v>
      </c>
      <c r="Q2779" s="17">
        <v>11.715039477777667</v>
      </c>
    </row>
    <row r="2780" spans="2:17" ht="14.4" x14ac:dyDescent="0.3">
      <c r="B2780" s="36">
        <v>45336</v>
      </c>
      <c r="C2780" s="88">
        <v>45566</v>
      </c>
      <c r="D2780" s="37">
        <v>9.3889999999999993</v>
      </c>
      <c r="E2780" s="73">
        <v>6259</v>
      </c>
      <c r="F2780" s="10">
        <f t="shared" si="482"/>
        <v>66.032449999999997</v>
      </c>
      <c r="H2780" s="36">
        <v>45330</v>
      </c>
      <c r="I2780" s="85" t="s">
        <v>117</v>
      </c>
      <c r="J2780" s="90">
        <v>0.84201616845518268</v>
      </c>
      <c r="L2780" s="97" t="str">
        <f t="shared" si="483"/>
        <v>4533645566</v>
      </c>
      <c r="M2780" s="16">
        <f t="shared" si="484"/>
        <v>45566</v>
      </c>
      <c r="N2780" s="15">
        <v>0.65025999999999995</v>
      </c>
      <c r="O2780" s="98">
        <f t="shared" si="485"/>
        <v>12.45871878233004</v>
      </c>
      <c r="P2780" s="97" t="s">
        <v>131</v>
      </c>
      <c r="Q2780" s="17">
        <v>11.701058225182265</v>
      </c>
    </row>
    <row r="2781" spans="2:17" ht="14.4" x14ac:dyDescent="0.3">
      <c r="B2781" s="36">
        <v>45336</v>
      </c>
      <c r="C2781" s="88">
        <v>45597</v>
      </c>
      <c r="D2781" s="37">
        <v>10.276</v>
      </c>
      <c r="E2781" s="73">
        <v>5207</v>
      </c>
      <c r="F2781" s="10">
        <f t="shared" si="482"/>
        <v>54.93385</v>
      </c>
      <c r="H2781" s="36">
        <v>45330</v>
      </c>
      <c r="I2781" s="85" t="s">
        <v>118</v>
      </c>
      <c r="J2781" s="90">
        <v>1.1304229645721013</v>
      </c>
      <c r="L2781" s="97" t="str">
        <f t="shared" si="483"/>
        <v>4533645597</v>
      </c>
      <c r="M2781" s="16">
        <f t="shared" si="484"/>
        <v>45597</v>
      </c>
      <c r="N2781" s="15">
        <v>0.65025999999999995</v>
      </c>
      <c r="O2781" s="98">
        <f t="shared" si="485"/>
        <v>13.331272719388949</v>
      </c>
      <c r="P2781" s="97" t="s">
        <v>131</v>
      </c>
      <c r="Q2781" s="17">
        <v>12.523188478801128</v>
      </c>
    </row>
    <row r="2782" spans="2:17" ht="14.4" x14ac:dyDescent="0.3">
      <c r="B2782" s="36">
        <v>45336</v>
      </c>
      <c r="C2782" s="88">
        <v>45627</v>
      </c>
      <c r="D2782" s="37">
        <v>11.048</v>
      </c>
      <c r="E2782" s="73">
        <v>5061</v>
      </c>
      <c r="F2782" s="10">
        <f t="shared" si="482"/>
        <v>53.393549999999998</v>
      </c>
      <c r="H2782" s="36">
        <v>45330</v>
      </c>
      <c r="I2782" s="85" t="s">
        <v>119</v>
      </c>
      <c r="J2782" s="90">
        <v>1.0161787955686328</v>
      </c>
      <c r="L2782" s="97" t="str">
        <f t="shared" si="483"/>
        <v>4533645627</v>
      </c>
      <c r="M2782" s="16">
        <f t="shared" si="484"/>
        <v>45627</v>
      </c>
      <c r="N2782" s="15">
        <v>0.65025999999999995</v>
      </c>
      <c r="O2782" s="98">
        <f t="shared" si="485"/>
        <v>14.623128079328048</v>
      </c>
      <c r="P2782" s="97" t="s">
        <v>131</v>
      </c>
      <c r="Q2782" s="17">
        <v>13.74038930685024</v>
      </c>
    </row>
    <row r="2783" spans="2:17" ht="14.4" x14ac:dyDescent="0.3">
      <c r="B2783" s="36">
        <v>45336</v>
      </c>
      <c r="C2783" s="88">
        <v>45658</v>
      </c>
      <c r="D2783" s="37">
        <v>11.249000000000001</v>
      </c>
      <c r="E2783" s="73">
        <v>3150</v>
      </c>
      <c r="F2783" s="10">
        <f t="shared" si="482"/>
        <v>33.232499999999995</v>
      </c>
      <c r="H2783" s="36">
        <v>45330</v>
      </c>
      <c r="I2783" s="85" t="s">
        <v>120</v>
      </c>
      <c r="J2783" s="90">
        <v>0.91442909613486256</v>
      </c>
      <c r="L2783" s="97" t="str">
        <f t="shared" si="483"/>
        <v>4533645658</v>
      </c>
      <c r="M2783" s="16">
        <f t="shared" si="484"/>
        <v>45658</v>
      </c>
      <c r="N2783" s="15">
        <v>0.65025999999999995</v>
      </c>
      <c r="O2783" s="98">
        <f t="shared" si="485"/>
        <v>15.064438539371185</v>
      </c>
      <c r="P2783" s="97" t="s">
        <v>131</v>
      </c>
      <c r="Q2783" s="17">
        <v>14.156197046670714</v>
      </c>
    </row>
    <row r="2784" spans="2:17" ht="14.4" x14ac:dyDescent="0.3">
      <c r="B2784" s="36">
        <v>45336</v>
      </c>
      <c r="C2784" s="88">
        <v>45689</v>
      </c>
      <c r="D2784" s="37">
        <v>11.096</v>
      </c>
      <c r="E2784" s="73">
        <v>3059</v>
      </c>
      <c r="F2784" s="10">
        <f t="shared" si="482"/>
        <v>32.272449999999999</v>
      </c>
      <c r="H2784" s="36">
        <v>45330</v>
      </c>
      <c r="I2784" s="85" t="s">
        <v>121</v>
      </c>
      <c r="J2784" s="90">
        <v>0.73821804656511747</v>
      </c>
      <c r="L2784" s="97" t="str">
        <f t="shared" si="483"/>
        <v>4533645689</v>
      </c>
      <c r="M2784" s="16">
        <f t="shared" si="484"/>
        <v>45689</v>
      </c>
      <c r="N2784" s="15">
        <v>0.65025999999999995</v>
      </c>
      <c r="O2784" s="98">
        <f t="shared" si="485"/>
        <v>15.098272690099876</v>
      </c>
      <c r="P2784" s="97" t="s">
        <v>131</v>
      </c>
      <c r="Q2784" s="17">
        <v>14.188075968692791</v>
      </c>
    </row>
    <row r="2785" spans="2:17" ht="14.4" x14ac:dyDescent="0.3">
      <c r="B2785" s="36">
        <v>45336</v>
      </c>
      <c r="C2785" s="88">
        <v>45717</v>
      </c>
      <c r="D2785" s="37">
        <v>10.064</v>
      </c>
      <c r="E2785" s="73">
        <v>3227</v>
      </c>
      <c r="F2785" s="10">
        <f t="shared" si="482"/>
        <v>34.044849999999997</v>
      </c>
      <c r="H2785" s="36">
        <v>45330</v>
      </c>
      <c r="I2785" s="85" t="s">
        <v>122</v>
      </c>
      <c r="J2785" s="90">
        <v>0.63321481361698384</v>
      </c>
      <c r="L2785" s="97" t="str">
        <f t="shared" si="483"/>
        <v>4533645717</v>
      </c>
      <c r="M2785" s="16">
        <f t="shared" si="484"/>
        <v>45717</v>
      </c>
      <c r="N2785" s="15">
        <v>0.65025999999999995</v>
      </c>
      <c r="O2785" s="98">
        <f t="shared" si="485"/>
        <v>13.74701331480972</v>
      </c>
      <c r="P2785" s="97" t="s">
        <v>131</v>
      </c>
      <c r="Q2785" s="17">
        <v>12.914904001058705</v>
      </c>
    </row>
    <row r="2786" spans="2:17" ht="14.4" x14ac:dyDescent="0.3">
      <c r="B2786" s="36">
        <v>45336</v>
      </c>
      <c r="C2786" s="88">
        <v>45748</v>
      </c>
      <c r="D2786" s="37">
        <v>9.4749999999999996</v>
      </c>
      <c r="E2786" s="73">
        <v>1513</v>
      </c>
      <c r="F2786" s="10">
        <f t="shared" si="482"/>
        <v>15.962149999999998</v>
      </c>
      <c r="H2786" s="36">
        <v>45330</v>
      </c>
      <c r="I2786" s="85" t="s">
        <v>123</v>
      </c>
      <c r="J2786" s="90">
        <v>0.56731142092799525</v>
      </c>
      <c r="L2786" s="97" t="str">
        <f t="shared" si="483"/>
        <v>4533645748</v>
      </c>
      <c r="M2786" s="16">
        <f t="shared" si="484"/>
        <v>45748</v>
      </c>
      <c r="N2786" s="15">
        <v>0.65025999999999995</v>
      </c>
      <c r="O2786" s="98">
        <f t="shared" si="485"/>
        <v>12.984508827270412</v>
      </c>
      <c r="P2786" s="97" t="s">
        <v>131</v>
      </c>
      <c r="Q2786" s="17">
        <v>12.196463591702223</v>
      </c>
    </row>
    <row r="2787" spans="2:17" ht="14.4" x14ac:dyDescent="0.3">
      <c r="B2787" s="36">
        <v>45336</v>
      </c>
      <c r="C2787" s="88">
        <v>45778</v>
      </c>
      <c r="D2787" s="37">
        <v>9.3520000000000003</v>
      </c>
      <c r="E2787" s="73">
        <v>1677</v>
      </c>
      <c r="F2787" s="10">
        <f t="shared" si="482"/>
        <v>17.692350000000001</v>
      </c>
      <c r="H2787" s="36">
        <v>45330</v>
      </c>
      <c r="I2787" s="85" t="s">
        <v>125</v>
      </c>
      <c r="J2787" s="90">
        <v>0.52933143278066364</v>
      </c>
      <c r="L2787" s="97" t="str">
        <f t="shared" si="483"/>
        <v>4533645778</v>
      </c>
      <c r="M2787" s="16">
        <f t="shared" si="484"/>
        <v>45778</v>
      </c>
      <c r="N2787" s="15">
        <v>0.65025999999999995</v>
      </c>
      <c r="O2787" s="98">
        <f t="shared" si="485"/>
        <v>12.860577339927081</v>
      </c>
      <c r="P2787" s="97" t="s">
        <v>131</v>
      </c>
      <c r="Q2787" s="17">
        <v>12.079693933353806</v>
      </c>
    </row>
    <row r="2788" spans="2:17" ht="14.4" x14ac:dyDescent="0.3">
      <c r="B2788" s="36">
        <v>45336</v>
      </c>
      <c r="C2788" s="88">
        <v>45809</v>
      </c>
      <c r="D2788" s="37">
        <v>9.4049999999999994</v>
      </c>
      <c r="E2788" s="73">
        <v>1573</v>
      </c>
      <c r="F2788" s="10">
        <f t="shared" si="482"/>
        <v>16.595149999999997</v>
      </c>
      <c r="H2788" s="36">
        <v>45330</v>
      </c>
      <c r="I2788" s="85" t="s">
        <v>126</v>
      </c>
      <c r="J2788" s="90">
        <v>0.52944432889089987</v>
      </c>
      <c r="L2788" s="97" t="str">
        <f t="shared" si="483"/>
        <v>4533645809</v>
      </c>
      <c r="M2788" s="16">
        <f t="shared" si="484"/>
        <v>45809</v>
      </c>
      <c r="N2788" s="15">
        <v>0.65025999999999995</v>
      </c>
      <c r="O2788" s="98">
        <f t="shared" si="485"/>
        <v>12.937669512740438</v>
      </c>
      <c r="P2788" s="97" t="s">
        <v>131</v>
      </c>
      <c r="Q2788" s="17">
        <v>12.152331056281366</v>
      </c>
    </row>
    <row r="2789" spans="2:17" ht="14.4" x14ac:dyDescent="0.3">
      <c r="B2789" s="36">
        <v>45336</v>
      </c>
      <c r="C2789" s="88">
        <v>45839</v>
      </c>
      <c r="D2789" s="37">
        <v>9.5670000000000002</v>
      </c>
      <c r="E2789" s="73">
        <v>1957</v>
      </c>
      <c r="F2789" s="10">
        <f t="shared" si="482"/>
        <v>20.646350000000002</v>
      </c>
      <c r="H2789" s="36">
        <v>45330</v>
      </c>
      <c r="I2789" s="85" t="s">
        <v>127</v>
      </c>
      <c r="J2789" s="90">
        <v>0.53124748254344767</v>
      </c>
      <c r="L2789" s="97" t="str">
        <f t="shared" si="483"/>
        <v>4533645839</v>
      </c>
      <c r="M2789" s="16">
        <f t="shared" si="484"/>
        <v>45839</v>
      </c>
      <c r="N2789" s="15">
        <v>0.65025999999999995</v>
      </c>
      <c r="O2789" s="98">
        <f t="shared" si="485"/>
        <v>13.171184340637138</v>
      </c>
      <c r="P2789" s="97" t="s">
        <v>131</v>
      </c>
      <c r="Q2789" s="17">
        <v>12.372351385717479</v>
      </c>
    </row>
    <row r="2790" spans="2:17" ht="14.4" x14ac:dyDescent="0.3">
      <c r="B2790" s="36">
        <v>45336</v>
      </c>
      <c r="C2790" s="88">
        <v>45870</v>
      </c>
      <c r="D2790" s="37">
        <v>9.6329999999999991</v>
      </c>
      <c r="E2790" s="73">
        <v>1948</v>
      </c>
      <c r="F2790" s="10">
        <f t="shared" si="482"/>
        <v>20.551400000000001</v>
      </c>
      <c r="H2790" s="36">
        <v>45330</v>
      </c>
      <c r="I2790" s="85" t="s">
        <v>128</v>
      </c>
      <c r="J2790" s="90">
        <v>0.60431840659106761</v>
      </c>
      <c r="L2790" s="97" t="str">
        <f t="shared" si="483"/>
        <v>4533645870</v>
      </c>
      <c r="M2790" s="16">
        <f t="shared" si="484"/>
        <v>45870</v>
      </c>
      <c r="N2790" s="15">
        <v>0.65025999999999995</v>
      </c>
      <c r="O2790" s="98">
        <f t="shared" si="485"/>
        <v>13.160877236285847</v>
      </c>
      <c r="P2790" s="97" t="s">
        <v>131</v>
      </c>
      <c r="Q2790" s="17">
        <v>12.362639914650183</v>
      </c>
    </row>
    <row r="2791" spans="2:17" ht="14.4" x14ac:dyDescent="0.3">
      <c r="B2791" s="36">
        <v>45336</v>
      </c>
      <c r="C2791" s="88">
        <v>45901</v>
      </c>
      <c r="D2791" s="37">
        <v>9.8689999999999998</v>
      </c>
      <c r="E2791" s="73">
        <v>1877</v>
      </c>
      <c r="F2791" s="10">
        <f t="shared" si="482"/>
        <v>19.802350000000001</v>
      </c>
      <c r="H2791" s="36">
        <v>45330</v>
      </c>
      <c r="I2791" s="85" t="s">
        <v>129</v>
      </c>
      <c r="J2791" s="90">
        <v>0.75395239223668198</v>
      </c>
      <c r="L2791" s="97" t="str">
        <f t="shared" si="483"/>
        <v>4533645901</v>
      </c>
      <c r="M2791" s="16">
        <f t="shared" si="484"/>
        <v>45901</v>
      </c>
      <c r="N2791" s="15">
        <v>0.65025999999999995</v>
      </c>
      <c r="O2791" s="98">
        <f t="shared" si="485"/>
        <v>13.286770756900767</v>
      </c>
      <c r="P2791" s="97" t="s">
        <v>131</v>
      </c>
      <c r="Q2791" s="17">
        <v>12.481258223085055</v>
      </c>
    </row>
    <row r="2792" spans="2:17" ht="14.4" x14ac:dyDescent="0.3">
      <c r="B2792" s="36">
        <v>45336</v>
      </c>
      <c r="C2792" s="88">
        <v>45931</v>
      </c>
      <c r="D2792" s="37">
        <v>9.9819999999999993</v>
      </c>
      <c r="E2792" s="73">
        <v>1981</v>
      </c>
      <c r="F2792" s="10">
        <f t="shared" si="482"/>
        <v>20.899550000000001</v>
      </c>
      <c r="H2792" s="36">
        <v>45330</v>
      </c>
      <c r="I2792" s="85" t="s">
        <v>130</v>
      </c>
      <c r="J2792" s="90">
        <v>0.99822198570098786</v>
      </c>
      <c r="L2792" s="97" t="str">
        <f t="shared" si="483"/>
        <v>4533645931</v>
      </c>
      <c r="M2792" s="16">
        <f t="shared" si="484"/>
        <v>45931</v>
      </c>
      <c r="N2792" s="15">
        <v>0.65025999999999995</v>
      </c>
      <c r="O2792" s="98">
        <f t="shared" si="485"/>
        <v>13.095422442468893</v>
      </c>
      <c r="P2792" s="97" t="s">
        <v>131</v>
      </c>
      <c r="Q2792" s="17">
        <v>12.300967662705865</v>
      </c>
    </row>
    <row r="2793" spans="2:17" ht="14.4" x14ac:dyDescent="0.3">
      <c r="B2793" s="36">
        <v>45336</v>
      </c>
      <c r="C2793" s="88">
        <v>45962</v>
      </c>
      <c r="D2793" s="37">
        <v>10.62</v>
      </c>
      <c r="E2793" s="73">
        <v>2204</v>
      </c>
      <c r="F2793" s="10">
        <f t="shared" si="482"/>
        <v>23.252199999999998</v>
      </c>
      <c r="H2793" s="36">
        <v>45330</v>
      </c>
      <c r="I2793" s="85" t="s">
        <v>132</v>
      </c>
      <c r="J2793" s="90">
        <v>1.3030848185705322</v>
      </c>
      <c r="L2793" s="97" t="str">
        <f t="shared" si="483"/>
        <v>4533645962</v>
      </c>
      <c r="M2793" s="16">
        <f t="shared" si="484"/>
        <v>45962</v>
      </c>
      <c r="N2793" s="15">
        <v>0.65025999999999995</v>
      </c>
      <c r="O2793" s="98">
        <f t="shared" si="485"/>
        <v>13.581027933601577</v>
      </c>
      <c r="P2793" s="97" t="s">
        <v>131</v>
      </c>
      <c r="Q2793" s="17">
        <v>12.758510685122681</v>
      </c>
    </row>
    <row r="2794" spans="2:17" ht="14.4" x14ac:dyDescent="0.3">
      <c r="B2794" s="36">
        <v>45336</v>
      </c>
      <c r="C2794" s="88">
        <v>45992</v>
      </c>
      <c r="D2794" s="37">
        <v>11.01</v>
      </c>
      <c r="E2794" s="73">
        <v>2476</v>
      </c>
      <c r="F2794" s="10">
        <f t="shared" si="482"/>
        <v>26.1218</v>
      </c>
      <c r="H2794" s="36">
        <v>45330</v>
      </c>
      <c r="I2794" s="85" t="s">
        <v>133</v>
      </c>
      <c r="J2794" s="90">
        <v>1.2844118579545589</v>
      </c>
      <c r="L2794" s="97" t="str">
        <f t="shared" si="483"/>
        <v>4533645992</v>
      </c>
      <c r="M2794" s="16">
        <f t="shared" si="484"/>
        <v>45992</v>
      </c>
      <c r="N2794" s="15">
        <v>0.65025999999999995</v>
      </c>
      <c r="O2794" s="98">
        <f t="shared" si="485"/>
        <v>14.176740010587732</v>
      </c>
      <c r="P2794" s="97" t="s">
        <v>131</v>
      </c>
      <c r="Q2794" s="17">
        <v>13.319797386306155</v>
      </c>
    </row>
    <row r="2795" spans="2:17" ht="14.4" x14ac:dyDescent="0.3">
      <c r="B2795" s="36">
        <v>45336</v>
      </c>
      <c r="C2795" s="88">
        <v>46023</v>
      </c>
      <c r="D2795" s="37">
        <v>11.002000000000001</v>
      </c>
      <c r="E2795" s="37">
        <v>792</v>
      </c>
      <c r="F2795" s="10">
        <f t="shared" si="482"/>
        <v>8.355599999999999</v>
      </c>
      <c r="H2795" s="36">
        <v>45330</v>
      </c>
      <c r="I2795" s="85" t="s">
        <v>182</v>
      </c>
      <c r="J2795" s="90">
        <v>0.94287857004775366</v>
      </c>
      <c r="L2795" s="97" t="str">
        <f t="shared" si="483"/>
        <v>4533646023</v>
      </c>
      <c r="M2795" s="16">
        <f t="shared" si="484"/>
        <v>46023</v>
      </c>
      <c r="N2795" s="15">
        <v>0.65025999999999995</v>
      </c>
      <c r="O2795" s="98">
        <f t="shared" si="485"/>
        <v>14.662922916800831</v>
      </c>
      <c r="P2795" s="97" t="s">
        <v>131</v>
      </c>
      <c r="Q2795" s="17">
        <v>13.777884455785671</v>
      </c>
    </row>
    <row r="2796" spans="2:17" ht="14.4" x14ac:dyDescent="0.3">
      <c r="B2796" s="36">
        <v>45336</v>
      </c>
      <c r="C2796" s="88">
        <v>46054</v>
      </c>
      <c r="D2796" s="37">
        <v>10.763999999999999</v>
      </c>
      <c r="E2796" s="73">
        <v>1092</v>
      </c>
      <c r="F2796" s="10">
        <f t="shared" si="482"/>
        <v>11.5206</v>
      </c>
      <c r="H2796" s="36">
        <v>45330</v>
      </c>
      <c r="I2796" s="85" t="s">
        <v>230</v>
      </c>
      <c r="J2796" s="90">
        <v>0.71818446925905632</v>
      </c>
      <c r="L2796" s="97" t="str">
        <f t="shared" si="483"/>
        <v>4533646054</v>
      </c>
      <c r="M2796" s="16">
        <f t="shared" si="484"/>
        <v>46054</v>
      </c>
      <c r="N2796" s="15">
        <v>0.65025999999999995</v>
      </c>
      <c r="O2796" s="98">
        <f t="shared" si="485"/>
        <v>14.643527249313101</v>
      </c>
      <c r="P2796" s="97" t="s">
        <v>131</v>
      </c>
      <c r="Q2796" s="17">
        <v>13.759609637056936</v>
      </c>
    </row>
    <row r="2797" spans="2:17" x14ac:dyDescent="0.25">
      <c r="B2797" s="36">
        <v>45350</v>
      </c>
      <c r="C2797" s="88">
        <v>45383</v>
      </c>
      <c r="D2797" s="37">
        <v>8.5869999999999997</v>
      </c>
      <c r="E2797" s="37">
        <v>9668</v>
      </c>
      <c r="F2797" s="38">
        <v>101.9974</v>
      </c>
      <c r="H2797" s="36">
        <v>45344</v>
      </c>
      <c r="I2797" s="105" t="s">
        <v>89</v>
      </c>
      <c r="J2797" s="37">
        <v>0.46746535088717961</v>
      </c>
      <c r="L2797" s="97" t="str">
        <f t="shared" si="483"/>
        <v>4535045383</v>
      </c>
      <c r="M2797" s="16">
        <f t="shared" si="484"/>
        <v>45383</v>
      </c>
      <c r="N2797" s="15">
        <v>0.65501999999999994</v>
      </c>
      <c r="O2797" s="98">
        <f t="shared" si="485"/>
        <v>11.749628062603669</v>
      </c>
      <c r="P2797" s="97" t="s">
        <v>131</v>
      </c>
      <c r="Q2797" s="17">
        <v>11.032944875980721</v>
      </c>
    </row>
    <row r="2798" spans="2:17" x14ac:dyDescent="0.25">
      <c r="B2798" s="36">
        <v>45350</v>
      </c>
      <c r="C2798" s="88">
        <v>45413</v>
      </c>
      <c r="D2798" s="37">
        <v>8.7210000000000001</v>
      </c>
      <c r="E2798" s="37">
        <v>9189</v>
      </c>
      <c r="F2798" s="38">
        <v>96.943950000000001</v>
      </c>
      <c r="H2798" s="36">
        <v>45344</v>
      </c>
      <c r="I2798" s="105" t="s">
        <v>90</v>
      </c>
      <c r="J2798" s="37">
        <v>0.47699222808186376</v>
      </c>
      <c r="L2798" s="97" t="str">
        <f t="shared" si="483"/>
        <v>4535045413</v>
      </c>
      <c r="M2798" s="16">
        <f t="shared" si="484"/>
        <v>45413</v>
      </c>
      <c r="N2798" s="15">
        <v>0.65501999999999994</v>
      </c>
      <c r="O2798" s="98">
        <f t="shared" si="485"/>
        <v>11.929750811006874</v>
      </c>
      <c r="P2798" s="97" t="s">
        <v>131</v>
      </c>
      <c r="Q2798" s="17">
        <v>11.202658580243401</v>
      </c>
    </row>
    <row r="2799" spans="2:17" x14ac:dyDescent="0.25">
      <c r="B2799" s="36">
        <v>45350</v>
      </c>
      <c r="C2799" s="88">
        <v>45444</v>
      </c>
      <c r="D2799" s="37">
        <v>8.9610000000000003</v>
      </c>
      <c r="E2799" s="37">
        <v>6732</v>
      </c>
      <c r="F2799" s="38">
        <v>71.022599999999997</v>
      </c>
      <c r="H2799" s="36">
        <v>45344</v>
      </c>
      <c r="I2799" s="105" t="s">
        <v>91</v>
      </c>
      <c r="J2799" s="37">
        <v>0.50287652966354157</v>
      </c>
      <c r="L2799" s="97" t="str">
        <f t="shared" si="483"/>
        <v>4535045444</v>
      </c>
      <c r="M2799" s="16">
        <f t="shared" si="484"/>
        <v>45444</v>
      </c>
      <c r="N2799" s="15">
        <v>0.65501999999999994</v>
      </c>
      <c r="O2799" s="98">
        <f t="shared" si="485"/>
        <v>12.239593668695127</v>
      </c>
      <c r="P2799" s="97" t="s">
        <v>131</v>
      </c>
      <c r="Q2799" s="17">
        <v>11.494596048352079</v>
      </c>
    </row>
    <row r="2800" spans="2:17" x14ac:dyDescent="0.25">
      <c r="B2800" s="36">
        <v>45350</v>
      </c>
      <c r="C2800" s="88">
        <v>45474</v>
      </c>
      <c r="D2800" s="37">
        <v>9.1300000000000008</v>
      </c>
      <c r="E2800" s="37">
        <v>7729</v>
      </c>
      <c r="F2800" s="38">
        <v>81.540949999999995</v>
      </c>
      <c r="H2800" s="36">
        <v>45344</v>
      </c>
      <c r="I2800" s="105" t="s">
        <v>113</v>
      </c>
      <c r="J2800" s="37">
        <v>0.53465920775147335</v>
      </c>
      <c r="L2800" s="97" t="str">
        <f t="shared" si="483"/>
        <v>4535045474</v>
      </c>
      <c r="M2800" s="16">
        <f t="shared" si="484"/>
        <v>45474</v>
      </c>
      <c r="N2800" s="15">
        <v>0.65501999999999994</v>
      </c>
      <c r="O2800" s="98">
        <f t="shared" si="485"/>
        <v>12.438158311360892</v>
      </c>
      <c r="P2800" s="97" t="s">
        <v>131</v>
      </c>
      <c r="Q2800" s="17">
        <v>11.681685915351926</v>
      </c>
    </row>
    <row r="2801" spans="2:17" x14ac:dyDescent="0.25">
      <c r="B2801" s="36">
        <v>45350</v>
      </c>
      <c r="C2801" s="88">
        <v>45505</v>
      </c>
      <c r="D2801" s="37">
        <v>9.1609999999999996</v>
      </c>
      <c r="E2801" s="37">
        <v>5891</v>
      </c>
      <c r="F2801" s="38">
        <v>62.15005</v>
      </c>
      <c r="H2801" s="36">
        <v>45344</v>
      </c>
      <c r="I2801" s="105" t="s">
        <v>114</v>
      </c>
      <c r="J2801" s="37">
        <v>0.57068784911416914</v>
      </c>
      <c r="L2801" s="97" t="str">
        <f t="shared" si="483"/>
        <v>4535045505</v>
      </c>
      <c r="M2801" s="16">
        <f t="shared" si="484"/>
        <v>45505</v>
      </c>
      <c r="N2801" s="15">
        <v>0.65501999999999994</v>
      </c>
      <c r="O2801" s="98">
        <f t="shared" si="485"/>
        <v>12.43088145767096</v>
      </c>
      <c r="P2801" s="97" t="s">
        <v>131</v>
      </c>
      <c r="Q2801" s="17">
        <v>11.674829580957496</v>
      </c>
    </row>
    <row r="2802" spans="2:17" x14ac:dyDescent="0.25">
      <c r="B2802" s="36">
        <v>45350</v>
      </c>
      <c r="C2802" s="88">
        <v>45536</v>
      </c>
      <c r="D2802" s="37">
        <v>9.4920000000000009</v>
      </c>
      <c r="E2802" s="37">
        <v>7006</v>
      </c>
      <c r="F2802" s="38">
        <v>73.913300000000007</v>
      </c>
      <c r="H2802" s="36">
        <v>45344</v>
      </c>
      <c r="I2802" s="105" t="s">
        <v>115</v>
      </c>
      <c r="J2802" s="37">
        <v>0.63489349808194229</v>
      </c>
      <c r="L2802" s="97" t="str">
        <f t="shared" si="483"/>
        <v>4535045536</v>
      </c>
      <c r="M2802" s="16">
        <f t="shared" si="484"/>
        <v>45536</v>
      </c>
      <c r="N2802" s="15">
        <v>0.65501999999999994</v>
      </c>
      <c r="O2802" s="98">
        <f t="shared" si="485"/>
        <v>12.81695461694677</v>
      </c>
      <c r="P2802" s="97" t="s">
        <v>131</v>
      </c>
      <c r="Q2802" s="17">
        <v>12.038592107112287</v>
      </c>
    </row>
    <row r="2803" spans="2:17" x14ac:dyDescent="0.25">
      <c r="B2803" s="36">
        <v>45350</v>
      </c>
      <c r="C2803" s="88">
        <v>45566</v>
      </c>
      <c r="D2803" s="37">
        <v>9.7230000000000008</v>
      </c>
      <c r="E2803" s="37">
        <v>6180</v>
      </c>
      <c r="F2803" s="38">
        <v>65.198999999999998</v>
      </c>
      <c r="H2803" s="36">
        <v>45344</v>
      </c>
      <c r="I2803" s="105" t="s">
        <v>117</v>
      </c>
      <c r="J2803" s="37">
        <v>0.7938834612036566</v>
      </c>
      <c r="L2803" s="97" t="str">
        <f t="shared" si="483"/>
        <v>4535045566</v>
      </c>
      <c r="M2803" s="16">
        <f t="shared" si="484"/>
        <v>45566</v>
      </c>
      <c r="N2803" s="15">
        <v>0.65501999999999994</v>
      </c>
      <c r="O2803" s="98">
        <f t="shared" si="485"/>
        <v>12.921159006318604</v>
      </c>
      <c r="P2803" s="97" t="s">
        <v>131</v>
      </c>
      <c r="Q2803" s="17">
        <v>12.136774669156793</v>
      </c>
    </row>
    <row r="2804" spans="2:17" x14ac:dyDescent="0.25">
      <c r="B2804" s="36">
        <v>45350</v>
      </c>
      <c r="C2804" s="88">
        <v>45597</v>
      </c>
      <c r="D2804" s="37">
        <v>10.6</v>
      </c>
      <c r="E2804" s="37">
        <v>6481</v>
      </c>
      <c r="F2804" s="38">
        <v>68.374549999999999</v>
      </c>
      <c r="H2804" s="36">
        <v>45344</v>
      </c>
      <c r="I2804" s="105" t="s">
        <v>118</v>
      </c>
      <c r="J2804" s="37">
        <v>1.0620893155226443</v>
      </c>
      <c r="L2804" s="97" t="str">
        <f t="shared" si="483"/>
        <v>4535045597</v>
      </c>
      <c r="M2804" s="16">
        <f t="shared" si="484"/>
        <v>45597</v>
      </c>
      <c r="N2804" s="15">
        <v>0.65501999999999994</v>
      </c>
      <c r="O2804" s="98">
        <f t="shared" si="485"/>
        <v>13.802133728093329</v>
      </c>
      <c r="P2804" s="97" t="s">
        <v>131</v>
      </c>
      <c r="Q2804" s="17">
        <v>12.966839082006452</v>
      </c>
    </row>
    <row r="2805" spans="2:17" x14ac:dyDescent="0.25">
      <c r="B2805" s="36">
        <v>45350</v>
      </c>
      <c r="C2805" s="88">
        <v>45627</v>
      </c>
      <c r="D2805" s="37">
        <v>11.477</v>
      </c>
      <c r="E2805" s="37">
        <v>5387</v>
      </c>
      <c r="F2805" s="38">
        <v>56.832850000000001</v>
      </c>
      <c r="H2805" s="36">
        <v>45344</v>
      </c>
      <c r="I2805" s="105" t="s">
        <v>119</v>
      </c>
      <c r="J2805" s="37">
        <v>1.0103694480075229</v>
      </c>
      <c r="L2805" s="97" t="str">
        <f t="shared" si="483"/>
        <v>4535045627</v>
      </c>
      <c r="M2805" s="16">
        <f t="shared" si="484"/>
        <v>45627</v>
      </c>
      <c r="N2805" s="15">
        <v>0.65501999999999994</v>
      </c>
      <c r="O2805" s="98">
        <f t="shared" si="485"/>
        <v>15.146067030828302</v>
      </c>
      <c r="P2805" s="97" t="s">
        <v>131</v>
      </c>
      <c r="Q2805" s="17">
        <v>14.233108340670908</v>
      </c>
    </row>
    <row r="2806" spans="2:17" x14ac:dyDescent="0.25">
      <c r="B2806" s="36">
        <v>45350</v>
      </c>
      <c r="C2806" s="88">
        <v>45658</v>
      </c>
      <c r="D2806" s="37">
        <v>11.696</v>
      </c>
      <c r="E2806" s="37">
        <v>3345</v>
      </c>
      <c r="F2806" s="38">
        <v>35.289749999999998</v>
      </c>
      <c r="H2806" s="36">
        <v>45344</v>
      </c>
      <c r="I2806" s="105" t="s">
        <v>120</v>
      </c>
      <c r="J2806" s="37">
        <v>0.87409809988730292</v>
      </c>
      <c r="L2806" s="97" t="str">
        <f t="shared" si="483"/>
        <v>4535045658</v>
      </c>
      <c r="M2806" s="16">
        <f t="shared" si="484"/>
        <v>45658</v>
      </c>
      <c r="N2806" s="15">
        <v>0.65501999999999994</v>
      </c>
      <c r="O2806" s="98">
        <f t="shared" si="485"/>
        <v>15.660173612314283</v>
      </c>
      <c r="P2806" s="97" t="s">
        <v>131</v>
      </c>
      <c r="Q2806" s="17">
        <v>14.717505414906629</v>
      </c>
    </row>
    <row r="2807" spans="2:17" x14ac:dyDescent="0.25">
      <c r="B2807" s="36">
        <v>45350</v>
      </c>
      <c r="C2807" s="88">
        <v>45689</v>
      </c>
      <c r="D2807" s="37">
        <v>11.378</v>
      </c>
      <c r="E2807" s="37">
        <v>3004</v>
      </c>
      <c r="F2807" s="38">
        <v>31.692199999999996</v>
      </c>
      <c r="H2807" s="36">
        <v>45344</v>
      </c>
      <c r="I2807" s="105" t="s">
        <v>121</v>
      </c>
      <c r="J2807" s="37">
        <v>0.69142304195877435</v>
      </c>
      <c r="L2807" s="97" t="str">
        <f t="shared" si="483"/>
        <v>4535045689</v>
      </c>
      <c r="M2807" s="16">
        <f t="shared" si="484"/>
        <v>45689</v>
      </c>
      <c r="N2807" s="15">
        <v>0.65501999999999994</v>
      </c>
      <c r="O2807" s="98">
        <f t="shared" si="485"/>
        <v>15.464347397433002</v>
      </c>
      <c r="P2807" s="97" t="s">
        <v>131</v>
      </c>
      <c r="Q2807" s="17">
        <v>14.532995725742623</v>
      </c>
    </row>
    <row r="2808" spans="2:17" x14ac:dyDescent="0.25">
      <c r="B2808" s="36">
        <v>45350</v>
      </c>
      <c r="C2808" s="88">
        <v>45717</v>
      </c>
      <c r="D2808" s="37">
        <v>10.61</v>
      </c>
      <c r="E2808" s="37">
        <v>3271</v>
      </c>
      <c r="F2808" s="38">
        <v>34.509050000000002</v>
      </c>
      <c r="H2808" s="36">
        <v>45344</v>
      </c>
      <c r="I2808" s="105" t="s">
        <v>122</v>
      </c>
      <c r="J2808" s="37">
        <v>0.59246821494466673</v>
      </c>
      <c r="L2808" s="97" t="str">
        <f t="shared" si="483"/>
        <v>4535045717</v>
      </c>
      <c r="M2808" s="16">
        <f t="shared" si="484"/>
        <v>45717</v>
      </c>
      <c r="N2808" s="15">
        <v>0.65501999999999994</v>
      </c>
      <c r="O2808" s="98">
        <f t="shared" si="485"/>
        <v>14.496184531039731</v>
      </c>
      <c r="P2808" s="97" t="s">
        <v>131</v>
      </c>
      <c r="Q2808" s="17">
        <v>13.620781650386814</v>
      </c>
    </row>
    <row r="2809" spans="2:17" x14ac:dyDescent="0.25">
      <c r="B2809" s="36">
        <v>45350</v>
      </c>
      <c r="C2809" s="88">
        <v>45748</v>
      </c>
      <c r="D2809" s="37">
        <v>9.9879999999999995</v>
      </c>
      <c r="E2809" s="37">
        <v>1698</v>
      </c>
      <c r="F2809" s="38">
        <v>17.913900000000002</v>
      </c>
      <c r="H2809" s="36">
        <v>45344</v>
      </c>
      <c r="I2809" s="105" t="s">
        <v>123</v>
      </c>
      <c r="J2809" s="37">
        <v>0.55731934245069448</v>
      </c>
      <c r="L2809" s="97" t="str">
        <f t="shared" si="483"/>
        <v>4535045748</v>
      </c>
      <c r="M2809" s="16">
        <f t="shared" si="484"/>
        <v>45748</v>
      </c>
      <c r="N2809" s="15">
        <v>0.65501999999999994</v>
      </c>
      <c r="O2809" s="98">
        <f t="shared" si="485"/>
        <v>13.646963144064204</v>
      </c>
      <c r="P2809" s="97" t="s">
        <v>131</v>
      </c>
      <c r="Q2809" s="17">
        <v>12.820635591100148</v>
      </c>
    </row>
    <row r="2810" spans="2:17" x14ac:dyDescent="0.25">
      <c r="B2810" s="36">
        <v>45350</v>
      </c>
      <c r="C2810" s="88">
        <v>45778</v>
      </c>
      <c r="D2810" s="37">
        <v>9.8840000000000003</v>
      </c>
      <c r="E2810" s="37">
        <v>1761</v>
      </c>
      <c r="F2810" s="38">
        <v>18.57855</v>
      </c>
      <c r="H2810" s="36">
        <v>45344</v>
      </c>
      <c r="I2810" s="105" t="s">
        <v>125</v>
      </c>
      <c r="J2810" s="37">
        <v>0.52117971544449282</v>
      </c>
      <c r="L2810" s="97" t="str">
        <f t="shared" si="483"/>
        <v>4535045778</v>
      </c>
      <c r="M2810" s="16">
        <f t="shared" si="484"/>
        <v>45778</v>
      </c>
      <c r="N2810" s="15">
        <v>0.65501999999999994</v>
      </c>
      <c r="O2810" s="98">
        <f t="shared" si="485"/>
        <v>13.548763656368958</v>
      </c>
      <c r="P2810" s="97" t="s">
        <v>131</v>
      </c>
      <c r="Q2810" s="17">
        <v>12.728110915781786</v>
      </c>
    </row>
    <row r="2811" spans="2:17" x14ac:dyDescent="0.25">
      <c r="B2811" s="36">
        <v>45350</v>
      </c>
      <c r="C2811" s="88">
        <v>45809</v>
      </c>
      <c r="D2811" s="37">
        <v>9.968</v>
      </c>
      <c r="E2811" s="37">
        <v>1672</v>
      </c>
      <c r="F2811" s="38">
        <v>17.639600000000002</v>
      </c>
      <c r="H2811" s="36">
        <v>45344</v>
      </c>
      <c r="I2811" s="105" t="s">
        <v>126</v>
      </c>
      <c r="J2811" s="37">
        <v>0.52148055946437244</v>
      </c>
      <c r="L2811" s="97" t="str">
        <f t="shared" si="483"/>
        <v>4535045809</v>
      </c>
      <c r="M2811" s="16">
        <f t="shared" si="484"/>
        <v>45809</v>
      </c>
      <c r="N2811" s="15">
        <v>0.65501999999999994</v>
      </c>
      <c r="O2811" s="98">
        <f t="shared" si="485"/>
        <v>13.669883153288369</v>
      </c>
      <c r="P2811" s="97" t="s">
        <v>131</v>
      </c>
      <c r="Q2811" s="17">
        <v>12.842231084737968</v>
      </c>
    </row>
    <row r="2812" spans="2:17" x14ac:dyDescent="0.25">
      <c r="B2812" s="36">
        <v>45350</v>
      </c>
      <c r="C2812" s="88">
        <v>45839</v>
      </c>
      <c r="D2812" s="37">
        <v>10.053000000000001</v>
      </c>
      <c r="E2812" s="37">
        <v>2253</v>
      </c>
      <c r="F2812" s="38">
        <v>23.76915</v>
      </c>
      <c r="H2812" s="36">
        <v>45344</v>
      </c>
      <c r="I2812" s="105" t="s">
        <v>127</v>
      </c>
      <c r="J2812" s="37">
        <v>0.5218942995944883</v>
      </c>
      <c r="L2812" s="97" t="str">
        <f t="shared" si="483"/>
        <v>4535045839</v>
      </c>
      <c r="M2812" s="16">
        <f t="shared" si="484"/>
        <v>45839</v>
      </c>
      <c r="N2812" s="15">
        <v>0.65501999999999994</v>
      </c>
      <c r="O2812" s="98">
        <f t="shared" si="485"/>
        <v>13.792286361800631</v>
      </c>
      <c r="P2812" s="97" t="s">
        <v>131</v>
      </c>
      <c r="Q2812" s="17">
        <v>12.957560781372129</v>
      </c>
    </row>
    <row r="2813" spans="2:17" x14ac:dyDescent="0.25">
      <c r="B2813" s="36">
        <v>45350</v>
      </c>
      <c r="C2813" s="88">
        <v>45870</v>
      </c>
      <c r="D2813" s="37">
        <v>10.144</v>
      </c>
      <c r="E2813" s="37">
        <v>2139</v>
      </c>
      <c r="F2813" s="38">
        <v>22.56645</v>
      </c>
      <c r="H2813" s="36">
        <v>45344</v>
      </c>
      <c r="I2813" s="105" t="s">
        <v>128</v>
      </c>
      <c r="J2813" s="37">
        <v>0.59646753327477642</v>
      </c>
      <c r="L2813" s="97" t="str">
        <f t="shared" si="483"/>
        <v>4535045870</v>
      </c>
      <c r="M2813" s="16">
        <f t="shared" si="484"/>
        <v>45870</v>
      </c>
      <c r="N2813" s="15">
        <v>0.65501999999999994</v>
      </c>
      <c r="O2813" s="98">
        <f t="shared" si="485"/>
        <v>13.816057230805912</v>
      </c>
      <c r="P2813" s="97" t="s">
        <v>131</v>
      </c>
      <c r="Q2813" s="17">
        <v>12.979957964782848</v>
      </c>
    </row>
    <row r="2814" spans="2:17" x14ac:dyDescent="0.25">
      <c r="B2814" s="36">
        <v>45350</v>
      </c>
      <c r="C2814" s="88">
        <v>45901</v>
      </c>
      <c r="D2814" s="37">
        <v>10.388</v>
      </c>
      <c r="E2814" s="37">
        <v>2068</v>
      </c>
      <c r="F2814" s="38">
        <v>21.817399999999999</v>
      </c>
      <c r="H2814" s="36">
        <v>45344</v>
      </c>
      <c r="I2814" s="105" t="s">
        <v>129</v>
      </c>
      <c r="J2814" s="37">
        <v>0.74685267373672493</v>
      </c>
      <c r="L2814" s="97" t="str">
        <f t="shared" si="483"/>
        <v>4535045901</v>
      </c>
      <c r="M2814" s="16">
        <f t="shared" si="484"/>
        <v>45901</v>
      </c>
      <c r="N2814" s="15">
        <v>0.65501999999999994</v>
      </c>
      <c r="O2814" s="98">
        <f t="shared" si="485"/>
        <v>13.951525558516684</v>
      </c>
      <c r="P2814" s="97" t="s">
        <v>131</v>
      </c>
      <c r="Q2814" s="17">
        <v>13.107597765473656</v>
      </c>
    </row>
    <row r="2815" spans="2:17" x14ac:dyDescent="0.25">
      <c r="B2815" s="36">
        <v>45350</v>
      </c>
      <c r="C2815" s="88">
        <v>45931</v>
      </c>
      <c r="D2815" s="37">
        <v>10.303000000000001</v>
      </c>
      <c r="E2815" s="37">
        <v>2346</v>
      </c>
      <c r="F2815" s="38">
        <v>24.750299999999999</v>
      </c>
      <c r="H2815" s="36">
        <v>45344</v>
      </c>
      <c r="I2815" s="105" t="s">
        <v>130</v>
      </c>
      <c r="J2815" s="37">
        <v>0.9904840084949329</v>
      </c>
      <c r="L2815" s="97" t="str">
        <f t="shared" si="483"/>
        <v>4535045931</v>
      </c>
      <c r="M2815" s="16">
        <f t="shared" si="484"/>
        <v>45931</v>
      </c>
      <c r="N2815" s="15">
        <v>0.65501999999999994</v>
      </c>
      <c r="O2815" s="98">
        <f t="shared" si="485"/>
        <v>13.47596924648742</v>
      </c>
      <c r="P2815" s="97" t="s">
        <v>131</v>
      </c>
      <c r="Q2815" s="17">
        <v>12.659523194019085</v>
      </c>
    </row>
    <row r="2816" spans="2:17" x14ac:dyDescent="0.25">
      <c r="B2816" s="36">
        <v>45350</v>
      </c>
      <c r="C2816" s="88">
        <v>45962</v>
      </c>
      <c r="D2816" s="37">
        <v>11.313000000000001</v>
      </c>
      <c r="E2816" s="37">
        <v>2514</v>
      </c>
      <c r="F2816" s="38">
        <v>26.5227</v>
      </c>
      <c r="H2816" s="36">
        <v>45344</v>
      </c>
      <c r="I2816" s="105" t="s">
        <v>132</v>
      </c>
      <c r="J2816" s="37">
        <v>1.3017313388921936</v>
      </c>
      <c r="L2816" s="97" t="str">
        <f t="shared" si="483"/>
        <v>4535045962</v>
      </c>
      <c r="M2816" s="16">
        <f t="shared" si="484"/>
        <v>45962</v>
      </c>
      <c r="N2816" s="15">
        <v>0.65501999999999994</v>
      </c>
      <c r="O2816" s="98">
        <f t="shared" si="485"/>
        <v>14.487121280487377</v>
      </c>
      <c r="P2816" s="97" t="s">
        <v>131</v>
      </c>
      <c r="Q2816" s="17">
        <v>13.612242152530287</v>
      </c>
    </row>
    <row r="2817" spans="2:17" x14ac:dyDescent="0.25">
      <c r="B2817" s="36">
        <v>45350</v>
      </c>
      <c r="C2817" s="88">
        <v>45992</v>
      </c>
      <c r="D2817" s="37">
        <v>11.760999999999999</v>
      </c>
      <c r="E2817" s="37">
        <v>2786</v>
      </c>
      <c r="F2817" s="38">
        <v>29.392299999999999</v>
      </c>
      <c r="H2817" s="36">
        <v>45344</v>
      </c>
      <c r="I2817" s="105" t="s">
        <v>133</v>
      </c>
      <c r="J2817" s="37">
        <v>1.2833213779852748</v>
      </c>
      <c r="L2817" s="97" t="str">
        <f t="shared" si="483"/>
        <v>4535045992</v>
      </c>
      <c r="M2817" s="16">
        <f t="shared" si="484"/>
        <v>45992</v>
      </c>
      <c r="N2817" s="15">
        <v>0.65501999999999994</v>
      </c>
      <c r="O2817" s="98">
        <f t="shared" si="485"/>
        <v>15.162054488137226</v>
      </c>
      <c r="P2817" s="97" t="s">
        <v>131</v>
      </c>
      <c r="Q2817" s="17">
        <v>14.248171904966325</v>
      </c>
    </row>
    <row r="2818" spans="2:17" x14ac:dyDescent="0.25">
      <c r="B2818" s="36">
        <v>45350</v>
      </c>
      <c r="C2818" s="88">
        <v>46023</v>
      </c>
      <c r="D2818" s="37">
        <v>11.914</v>
      </c>
      <c r="E2818" s="37">
        <v>992</v>
      </c>
      <c r="F2818" s="38">
        <v>10.4656</v>
      </c>
      <c r="H2818" s="36">
        <v>45344</v>
      </c>
      <c r="I2818" s="105" t="s">
        <v>182</v>
      </c>
      <c r="J2818" s="37">
        <v>0.94054878015485377</v>
      </c>
      <c r="L2818" s="97" t="str">
        <f t="shared" si="483"/>
        <v>4535046023</v>
      </c>
      <c r="M2818" s="16">
        <f t="shared" si="484"/>
        <v>46023</v>
      </c>
      <c r="N2818" s="15">
        <v>0.65501999999999994</v>
      </c>
      <c r="O2818" s="98">
        <f t="shared" si="485"/>
        <v>15.87947782332488</v>
      </c>
      <c r="P2818" s="97" t="s">
        <v>131</v>
      </c>
      <c r="Q2818" s="17">
        <v>14.92413633932323</v>
      </c>
    </row>
    <row r="2819" spans="2:17" x14ac:dyDescent="0.25">
      <c r="B2819" s="36">
        <v>45350</v>
      </c>
      <c r="C2819" s="88">
        <v>46054</v>
      </c>
      <c r="D2819" s="37">
        <v>11.455</v>
      </c>
      <c r="E2819" s="37">
        <v>1192</v>
      </c>
      <c r="F2819" s="38">
        <v>12.5756</v>
      </c>
      <c r="H2819" s="36">
        <v>45344</v>
      </c>
      <c r="I2819" s="105" t="s">
        <v>230</v>
      </c>
      <c r="J2819" s="37">
        <v>0.71172364628744234</v>
      </c>
      <c r="L2819" s="97" t="str">
        <f t="shared" si="483"/>
        <v>4535046054</v>
      </c>
      <c r="M2819" s="16">
        <f t="shared" si="484"/>
        <v>46054</v>
      </c>
      <c r="N2819" s="15">
        <v>0.65501999999999994</v>
      </c>
      <c r="O2819" s="98">
        <f t="shared" si="485"/>
        <v>15.546396041758371</v>
      </c>
      <c r="P2819" s="97" t="s">
        <v>131</v>
      </c>
      <c r="Q2819" s="17">
        <v>14.610302892558771</v>
      </c>
    </row>
    <row r="2820" spans="2:17" x14ac:dyDescent="0.25">
      <c r="B2820" s="36">
        <v>45350</v>
      </c>
      <c r="C2820" s="88">
        <v>46082</v>
      </c>
      <c r="D2820" s="37">
        <v>11.012</v>
      </c>
      <c r="E2820" s="37">
        <v>1192</v>
      </c>
      <c r="F2820" s="38">
        <v>12.5756</v>
      </c>
      <c r="H2820" s="36">
        <v>45344</v>
      </c>
      <c r="I2820" s="105" t="s">
        <v>255</v>
      </c>
      <c r="J2820" s="37">
        <v>0.61292119516501975</v>
      </c>
      <c r="L2820" s="97" t="str">
        <f t="shared" si="483"/>
        <v>4535046082</v>
      </c>
      <c r="M2820" s="16">
        <f t="shared" si="484"/>
        <v>46082</v>
      </c>
      <c r="N2820" s="15">
        <v>0.65501999999999994</v>
      </c>
      <c r="O2820" s="98">
        <f t="shared" si="485"/>
        <v>15.04831414985915</v>
      </c>
      <c r="P2820" s="97" t="s">
        <v>131</v>
      </c>
      <c r="Q2820" s="17">
        <v>14.141004463294538</v>
      </c>
    </row>
    <row r="2821" spans="2:17" x14ac:dyDescent="0.25">
      <c r="B2821" s="36">
        <v>45366</v>
      </c>
      <c r="C2821" s="88">
        <v>45383</v>
      </c>
      <c r="D2821" s="37">
        <v>8.5210000000000008</v>
      </c>
      <c r="E2821" s="37">
        <v>9681</v>
      </c>
      <c r="F2821" s="38">
        <v>102.13455</v>
      </c>
      <c r="H2821" s="36">
        <v>45365</v>
      </c>
      <c r="I2821" s="112">
        <v>45383</v>
      </c>
      <c r="J2821" s="37">
        <v>0.46275787998056961</v>
      </c>
      <c r="L2821" s="97" t="str">
        <f t="shared" si="483"/>
        <v>4536645383</v>
      </c>
      <c r="M2821" s="16">
        <f t="shared" si="484"/>
        <v>45383</v>
      </c>
      <c r="N2821" s="62">
        <v>0.66055999999999993</v>
      </c>
      <c r="O2821" s="113">
        <v>11.563134597299078</v>
      </c>
      <c r="P2821" s="97" t="s">
        <v>131</v>
      </c>
      <c r="Q2821" s="113">
        <v>10.857228609722245</v>
      </c>
    </row>
    <row r="2822" spans="2:17" x14ac:dyDescent="0.25">
      <c r="B2822" s="36">
        <v>45366</v>
      </c>
      <c r="C2822" s="88">
        <v>45413</v>
      </c>
      <c r="D2822" s="37">
        <v>9.3680000000000003</v>
      </c>
      <c r="E2822" s="37">
        <v>10360</v>
      </c>
      <c r="F2822" s="38">
        <v>109.298</v>
      </c>
      <c r="H2822" s="36">
        <v>45365</v>
      </c>
      <c r="I2822" s="112">
        <v>45413</v>
      </c>
      <c r="J2822" s="37">
        <v>0.49041645702970577</v>
      </c>
      <c r="L2822" s="97" t="str">
        <f t="shared" si="483"/>
        <v>4536645413</v>
      </c>
      <c r="M2822" s="16">
        <f t="shared" si="484"/>
        <v>45413</v>
      </c>
      <c r="N2822" s="62">
        <v>0.66055999999999993</v>
      </c>
      <c r="O2822" s="113">
        <v>12.738844511895257</v>
      </c>
      <c r="P2822" s="97" t="s">
        <v>131</v>
      </c>
      <c r="Q2822" s="113">
        <v>11.964995876840668</v>
      </c>
    </row>
    <row r="2823" spans="2:17" x14ac:dyDescent="0.25">
      <c r="B2823" s="36">
        <v>45366</v>
      </c>
      <c r="C2823" s="88">
        <v>45444</v>
      </c>
      <c r="D2823" s="37">
        <v>9.4130000000000003</v>
      </c>
      <c r="E2823" s="37">
        <v>8358</v>
      </c>
      <c r="F2823" s="38">
        <v>88.176900000000003</v>
      </c>
      <c r="H2823" s="36">
        <v>45365</v>
      </c>
      <c r="I2823" s="112">
        <v>45444</v>
      </c>
      <c r="J2823" s="37">
        <v>0.51736789517192816</v>
      </c>
      <c r="L2823" s="97" t="str">
        <f t="shared" si="483"/>
        <v>4536645444</v>
      </c>
      <c r="M2823" s="16">
        <f t="shared" si="484"/>
        <v>45444</v>
      </c>
      <c r="N2823" s="62">
        <v>0.66055999999999993</v>
      </c>
      <c r="O2823" s="113">
        <v>12.764743206292971</v>
      </c>
      <c r="P2823" s="97" t="s">
        <v>131</v>
      </c>
      <c r="Q2823" s="113">
        <v>11.989397921561661</v>
      </c>
    </row>
    <row r="2824" spans="2:17" x14ac:dyDescent="0.25">
      <c r="B2824" s="36">
        <v>45366</v>
      </c>
      <c r="C2824" s="88">
        <v>45474</v>
      </c>
      <c r="D2824" s="37">
        <v>9.6430000000000007</v>
      </c>
      <c r="E2824" s="37">
        <v>8379</v>
      </c>
      <c r="F2824" s="38">
        <v>88.398449999999997</v>
      </c>
      <c r="H2824" s="36">
        <v>45365</v>
      </c>
      <c r="I2824" s="112">
        <v>45474</v>
      </c>
      <c r="J2824" s="37">
        <v>0.54870026246340375</v>
      </c>
      <c r="L2824" s="97" t="str">
        <f t="shared" si="483"/>
        <v>4536645474</v>
      </c>
      <c r="M2824" s="16">
        <f t="shared" si="484"/>
        <v>45474</v>
      </c>
      <c r="N2824" s="62">
        <v>0.66055999999999993</v>
      </c>
      <c r="O2824" s="113">
        <v>13.049820341345585</v>
      </c>
      <c r="P2824" s="97" t="s">
        <v>131</v>
      </c>
      <c r="Q2824" s="113">
        <v>12.258000843842579</v>
      </c>
    </row>
    <row r="2825" spans="2:17" x14ac:dyDescent="0.25">
      <c r="B2825" s="36">
        <v>45366</v>
      </c>
      <c r="C2825" s="88">
        <v>45505</v>
      </c>
      <c r="D2825" s="37">
        <v>9.8889999999999993</v>
      </c>
      <c r="E2825" s="37">
        <v>5972</v>
      </c>
      <c r="F2825" s="38">
        <v>63.004600000000003</v>
      </c>
      <c r="H2825" s="36">
        <v>45365</v>
      </c>
      <c r="I2825" s="112">
        <v>45505</v>
      </c>
      <c r="J2825" s="37">
        <v>0.58442869662846308</v>
      </c>
      <c r="L2825" s="97" t="str">
        <f t="shared" si="483"/>
        <v>4536645505</v>
      </c>
      <c r="M2825" s="16">
        <f t="shared" si="484"/>
        <v>45505</v>
      </c>
      <c r="N2825" s="62">
        <v>0.66055999999999993</v>
      </c>
      <c r="O2825" s="113">
        <v>13.351548482734366</v>
      </c>
      <c r="P2825" s="97" t="s">
        <v>131</v>
      </c>
      <c r="Q2825" s="113">
        <v>12.542292533866961</v>
      </c>
    </row>
    <row r="2826" spans="2:17" x14ac:dyDescent="0.25">
      <c r="B2826" s="36">
        <v>45366</v>
      </c>
      <c r="C2826" s="88">
        <v>45536</v>
      </c>
      <c r="D2826" s="37">
        <v>9.8940000000000001</v>
      </c>
      <c r="E2826" s="37">
        <v>6973</v>
      </c>
      <c r="F2826" s="38">
        <v>73.565150000000003</v>
      </c>
      <c r="H2826" s="36">
        <v>45365</v>
      </c>
      <c r="I2826" s="112">
        <v>45536</v>
      </c>
      <c r="J2826" s="37">
        <v>0.64102107762300298</v>
      </c>
      <c r="L2826" s="97" t="str">
        <f t="shared" si="483"/>
        <v>4536645536</v>
      </c>
      <c r="M2826" s="16">
        <f t="shared" si="484"/>
        <v>45536</v>
      </c>
      <c r="N2826" s="62">
        <v>0.66055999999999993</v>
      </c>
      <c r="O2826" s="113">
        <v>13.277516251293601</v>
      </c>
      <c r="P2826" s="97" t="s">
        <v>131</v>
      </c>
      <c r="Q2826" s="113">
        <v>12.472538522538425</v>
      </c>
    </row>
    <row r="2827" spans="2:17" x14ac:dyDescent="0.25">
      <c r="B2827" s="36">
        <v>45366</v>
      </c>
      <c r="C2827" s="88">
        <v>45566</v>
      </c>
      <c r="D2827" s="37">
        <v>10.118</v>
      </c>
      <c r="E2827" s="37">
        <v>6667</v>
      </c>
      <c r="F2827" s="38">
        <v>70.336849999999998</v>
      </c>
      <c r="H2827" s="36">
        <v>45365</v>
      </c>
      <c r="I2827" s="112">
        <v>45566</v>
      </c>
      <c r="J2827" s="37">
        <v>0.79944484965260987</v>
      </c>
      <c r="L2827" s="97" t="str">
        <f t="shared" si="483"/>
        <v>4536645566</v>
      </c>
      <c r="M2827" s="16">
        <f t="shared" si="484"/>
        <v>45566</v>
      </c>
      <c r="N2827" s="62">
        <v>0.66055999999999993</v>
      </c>
      <c r="O2827" s="113">
        <v>13.371614534655057</v>
      </c>
      <c r="P2827" s="97" t="s">
        <v>131</v>
      </c>
      <c r="Q2827" s="113">
        <v>12.561198996440831</v>
      </c>
    </row>
    <row r="2828" spans="2:17" x14ac:dyDescent="0.25">
      <c r="B2828" s="36">
        <v>45366</v>
      </c>
      <c r="C2828" s="88">
        <v>45597</v>
      </c>
      <c r="D2828" s="37">
        <v>10.916</v>
      </c>
      <c r="E2828" s="37">
        <v>7185</v>
      </c>
      <c r="F2828" s="38">
        <v>75.801749999999998</v>
      </c>
      <c r="H2828" s="36">
        <v>45365</v>
      </c>
      <c r="I2828" s="112">
        <v>45597</v>
      </c>
      <c r="J2828" s="37">
        <v>1.012372244683938</v>
      </c>
      <c r="L2828" s="97" t="str">
        <f t="shared" si="483"/>
        <v>4536645597</v>
      </c>
      <c r="M2828" s="16">
        <f t="shared" si="484"/>
        <v>45597</v>
      </c>
      <c r="N2828" s="62">
        <v>0.66055999999999993</v>
      </c>
      <c r="O2828" s="113">
        <v>14.21116156981275</v>
      </c>
      <c r="P2828" s="97" t="s">
        <v>131</v>
      </c>
      <c r="Q2828" s="113">
        <v>13.352229771301182</v>
      </c>
    </row>
    <row r="2829" spans="2:17" x14ac:dyDescent="0.25">
      <c r="B2829" s="36">
        <v>45366</v>
      </c>
      <c r="C2829" s="88">
        <v>45627</v>
      </c>
      <c r="D2829" s="37">
        <v>11.768000000000001</v>
      </c>
      <c r="E2829" s="37">
        <v>6053</v>
      </c>
      <c r="F2829" s="38">
        <v>63.859149999999993</v>
      </c>
      <c r="H2829" s="36">
        <v>45365</v>
      </c>
      <c r="I2829" s="112">
        <v>45627</v>
      </c>
      <c r="J2829" s="37">
        <v>0.9872626926784035</v>
      </c>
      <c r="L2829" s="97" t="str">
        <f t="shared" si="483"/>
        <v>4536645627</v>
      </c>
      <c r="M2829" s="16">
        <f t="shared" si="484"/>
        <v>45627</v>
      </c>
      <c r="N2829" s="62">
        <v>0.66055999999999993</v>
      </c>
      <c r="O2829" s="113">
        <v>15.469765574924505</v>
      </c>
      <c r="P2829" s="97" t="s">
        <v>131</v>
      </c>
      <c r="Q2829" s="113">
        <v>14.538100794261661</v>
      </c>
    </row>
    <row r="2830" spans="2:17" x14ac:dyDescent="0.25">
      <c r="B2830" s="36">
        <v>45366</v>
      </c>
      <c r="C2830" s="88">
        <v>45658</v>
      </c>
      <c r="D2830" s="37">
        <v>11.957000000000001</v>
      </c>
      <c r="E2830" s="37">
        <v>3907</v>
      </c>
      <c r="F2830" s="38">
        <v>41.218850000000003</v>
      </c>
      <c r="H2830" s="36">
        <v>45365</v>
      </c>
      <c r="I2830" s="112">
        <v>45658</v>
      </c>
      <c r="J2830" s="37">
        <v>0.87095319559579043</v>
      </c>
      <c r="L2830" s="97" t="str">
        <f t="shared" si="483"/>
        <v>4536645658</v>
      </c>
      <c r="M2830" s="16">
        <f t="shared" si="484"/>
        <v>45658</v>
      </c>
      <c r="N2830" s="62">
        <v>0.66055999999999993</v>
      </c>
      <c r="O2830" s="113">
        <v>15.90786792479426</v>
      </c>
      <c r="P2830" s="97" t="s">
        <v>131</v>
      </c>
      <c r="Q2830" s="113">
        <v>14.950885816152089</v>
      </c>
    </row>
    <row r="2831" spans="2:17" x14ac:dyDescent="0.25">
      <c r="B2831" s="36">
        <v>45366</v>
      </c>
      <c r="C2831" s="88">
        <v>45689</v>
      </c>
      <c r="D2831" s="37">
        <v>11.87</v>
      </c>
      <c r="E2831" s="37">
        <v>3268</v>
      </c>
      <c r="F2831" s="38">
        <v>34.477400000000003</v>
      </c>
      <c r="H2831" s="36">
        <v>45365</v>
      </c>
      <c r="I2831" s="112">
        <v>45689</v>
      </c>
      <c r="J2831" s="37">
        <v>0.69810688860097025</v>
      </c>
      <c r="L2831" s="97" t="str">
        <f t="shared" si="483"/>
        <v>4536645689</v>
      </c>
      <c r="M2831" s="16">
        <f t="shared" si="484"/>
        <v>45689</v>
      </c>
      <c r="N2831" s="62">
        <v>0.66055999999999993</v>
      </c>
      <c r="O2831" s="113">
        <v>16.031052657602931</v>
      </c>
      <c r="P2831" s="97" t="s">
        <v>131</v>
      </c>
      <c r="Q2831" s="113">
        <v>15.066951873876068</v>
      </c>
    </row>
    <row r="2832" spans="2:17" x14ac:dyDescent="0.25">
      <c r="B2832" s="36">
        <v>45366</v>
      </c>
      <c r="C2832" s="88">
        <v>45717</v>
      </c>
      <c r="D2832" s="37">
        <v>10.907999999999999</v>
      </c>
      <c r="E2832" s="37">
        <v>3660</v>
      </c>
      <c r="F2832" s="38">
        <v>38.613</v>
      </c>
      <c r="H2832" s="36">
        <v>45365</v>
      </c>
      <c r="I2832" s="112">
        <v>45717</v>
      </c>
      <c r="J2832" s="37">
        <v>0.60281423480121399</v>
      </c>
      <c r="L2832" s="97" t="str">
        <f t="shared" si="483"/>
        <v>4536645717</v>
      </c>
      <c r="M2832" s="16">
        <f t="shared" si="484"/>
        <v>45717</v>
      </c>
      <c r="N2832" s="62">
        <v>0.66055999999999993</v>
      </c>
      <c r="O2832" s="113">
        <v>14.787375246163082</v>
      </c>
      <c r="P2832" s="97" t="s">
        <v>131</v>
      </c>
      <c r="Q2832" s="113">
        <v>13.895144857414158</v>
      </c>
    </row>
    <row r="2833" spans="2:17" x14ac:dyDescent="0.25">
      <c r="B2833" s="36">
        <v>45366</v>
      </c>
      <c r="C2833" s="88">
        <v>45748</v>
      </c>
      <c r="D2833" s="37">
        <v>10.208</v>
      </c>
      <c r="E2833" s="37">
        <v>1735</v>
      </c>
      <c r="F2833" s="38">
        <v>18.30425</v>
      </c>
      <c r="H2833" s="36">
        <v>45365</v>
      </c>
      <c r="I2833" s="112">
        <v>45748</v>
      </c>
      <c r="J2833" s="37">
        <v>0.57222572173368191</v>
      </c>
      <c r="L2833" s="97" t="str">
        <f t="shared" si="483"/>
        <v>4536645748</v>
      </c>
      <c r="M2833" s="16">
        <f t="shared" si="484"/>
        <v>45748</v>
      </c>
      <c r="N2833" s="62">
        <v>0.66055999999999993</v>
      </c>
      <c r="O2833" s="113">
        <v>13.826806550274906</v>
      </c>
      <c r="P2833" s="97" t="s">
        <v>131</v>
      </c>
      <c r="Q2833" s="113">
        <v>12.99008609596871</v>
      </c>
    </row>
    <row r="2834" spans="2:17" x14ac:dyDescent="0.25">
      <c r="B2834" s="36">
        <v>45366</v>
      </c>
      <c r="C2834" s="88">
        <v>45778</v>
      </c>
      <c r="D2834" s="37">
        <v>10.066000000000001</v>
      </c>
      <c r="E2834" s="37">
        <v>1724</v>
      </c>
      <c r="F2834" s="38">
        <v>18.188199999999998</v>
      </c>
      <c r="H2834" s="36">
        <v>45365</v>
      </c>
      <c r="I2834" s="112">
        <v>45778</v>
      </c>
      <c r="J2834" s="37">
        <v>0.53469668120504821</v>
      </c>
      <c r="L2834" s="97" t="str">
        <f t="shared" si="483"/>
        <v>4536645778</v>
      </c>
      <c r="M2834" s="16">
        <f t="shared" si="484"/>
        <v>45778</v>
      </c>
      <c r="N2834" s="62">
        <v>0.66055999999999993</v>
      </c>
      <c r="O2834" s="113">
        <v>13.676896464689955</v>
      </c>
      <c r="P2834" s="97" t="s">
        <v>131</v>
      </c>
      <c r="Q2834" s="113">
        <v>12.848839106587858</v>
      </c>
    </row>
    <row r="2835" spans="2:17" x14ac:dyDescent="0.25">
      <c r="B2835" s="36">
        <v>45366</v>
      </c>
      <c r="C2835" s="88">
        <v>45809</v>
      </c>
      <c r="D2835" s="37">
        <v>10.146000000000001</v>
      </c>
      <c r="E2835" s="37">
        <v>1635</v>
      </c>
      <c r="F2835" s="38">
        <v>17.24925</v>
      </c>
      <c r="H2835" s="36">
        <v>45365</v>
      </c>
      <c r="I2835" s="112">
        <v>45809</v>
      </c>
      <c r="J2835" s="37">
        <v>0.53574868004126186</v>
      </c>
      <c r="L2835" s="97" t="str">
        <f t="shared" si="483"/>
        <v>4536645809</v>
      </c>
      <c r="M2835" s="16">
        <f t="shared" si="484"/>
        <v>45809</v>
      </c>
      <c r="N2835" s="62">
        <v>0.66055999999999993</v>
      </c>
      <c r="O2835" s="113">
        <v>13.79018250773111</v>
      </c>
      <c r="P2835" s="97" t="s">
        <v>131</v>
      </c>
      <c r="Q2835" s="113">
        <v>12.955578506115218</v>
      </c>
    </row>
    <row r="2836" spans="2:17" x14ac:dyDescent="0.25">
      <c r="B2836" s="36">
        <v>45366</v>
      </c>
      <c r="C2836" s="88">
        <v>45839</v>
      </c>
      <c r="D2836" s="37">
        <v>10.363</v>
      </c>
      <c r="E2836" s="37">
        <v>2357</v>
      </c>
      <c r="F2836" s="38">
        <v>24.866350000000001</v>
      </c>
      <c r="H2836" s="36">
        <v>45365</v>
      </c>
      <c r="I2836" s="112">
        <v>45839</v>
      </c>
      <c r="J2836" s="37">
        <v>0.53856598821919643</v>
      </c>
      <c r="L2836" s="97" t="str">
        <f t="shared" si="483"/>
        <v>4536645839</v>
      </c>
      <c r="M2836" s="16">
        <f t="shared" si="484"/>
        <v>45839</v>
      </c>
      <c r="N2836" s="62">
        <v>0.66055999999999993</v>
      </c>
      <c r="O2836" s="113">
        <v>14.097522899973431</v>
      </c>
      <c r="P2836" s="97" t="s">
        <v>131</v>
      </c>
      <c r="Q2836" s="113">
        <v>13.245158122789896</v>
      </c>
    </row>
    <row r="2837" spans="2:17" x14ac:dyDescent="0.25">
      <c r="B2837" s="36">
        <v>45366</v>
      </c>
      <c r="C2837" s="88">
        <v>45870</v>
      </c>
      <c r="D2837" s="37">
        <v>10.451000000000001</v>
      </c>
      <c r="E2837" s="37">
        <v>2183</v>
      </c>
      <c r="F2837" s="38">
        <v>23.030650000000001</v>
      </c>
      <c r="H2837" s="36">
        <v>45365</v>
      </c>
      <c r="I2837" s="112">
        <v>45870</v>
      </c>
      <c r="J2837" s="37">
        <v>0.61242591139397762</v>
      </c>
      <c r="L2837" s="97" t="str">
        <f t="shared" ref="L2837:L2868" si="486">B2837&amp;M2837</f>
        <v>4536645870</v>
      </c>
      <c r="M2837" s="16">
        <f t="shared" ref="M2837:M2868" si="487">IF(C2837="",NA(),C2837)</f>
        <v>45870</v>
      </c>
      <c r="N2837" s="62">
        <v>0.66055999999999993</v>
      </c>
      <c r="O2837" s="113">
        <v>14.117813133142272</v>
      </c>
      <c r="P2837" s="97" t="s">
        <v>131</v>
      </c>
      <c r="Q2837" s="113">
        <v>13.264275811488101</v>
      </c>
    </row>
    <row r="2838" spans="2:17" x14ac:dyDescent="0.25">
      <c r="B2838" s="36">
        <v>45366</v>
      </c>
      <c r="C2838" s="88">
        <v>45901</v>
      </c>
      <c r="D2838" s="37">
        <v>10.731</v>
      </c>
      <c r="E2838" s="37">
        <v>2112</v>
      </c>
      <c r="F2838" s="38">
        <v>22.281600000000001</v>
      </c>
      <c r="H2838" s="36">
        <v>45365</v>
      </c>
      <c r="I2838" s="112">
        <v>45901</v>
      </c>
      <c r="J2838" s="37">
        <v>0.76292394796616048</v>
      </c>
      <c r="L2838" s="97" t="str">
        <f t="shared" si="486"/>
        <v>4536645901</v>
      </c>
      <c r="M2838" s="16">
        <f t="shared" si="487"/>
        <v>45901</v>
      </c>
      <c r="N2838" s="62">
        <v>0.66055999999999993</v>
      </c>
      <c r="O2838" s="113">
        <v>14.303641333812761</v>
      </c>
      <c r="P2838" s="97" t="s">
        <v>131</v>
      </c>
      <c r="Q2838" s="113">
        <v>13.439365257834215</v>
      </c>
    </row>
    <row r="2839" spans="2:17" x14ac:dyDescent="0.25">
      <c r="B2839" s="36">
        <v>45366</v>
      </c>
      <c r="C2839" s="88">
        <v>45931</v>
      </c>
      <c r="D2839" s="37">
        <v>10.603999999999999</v>
      </c>
      <c r="E2839" s="37">
        <v>2470</v>
      </c>
      <c r="F2839" s="38">
        <v>26.058499999999999</v>
      </c>
      <c r="H2839" s="36">
        <v>45365</v>
      </c>
      <c r="I2839" s="112">
        <v>45931</v>
      </c>
      <c r="J2839" s="37">
        <v>1.0058041279080361</v>
      </c>
      <c r="L2839" s="97" t="str">
        <f t="shared" si="486"/>
        <v>4536645931</v>
      </c>
      <c r="M2839" s="16">
        <f t="shared" si="487"/>
        <v>45931</v>
      </c>
      <c r="N2839" s="62">
        <v>0.66055999999999993</v>
      </c>
      <c r="O2839" s="113">
        <v>13.77288360255576</v>
      </c>
      <c r="P2839" s="97" t="s">
        <v>131</v>
      </c>
      <c r="Q2839" s="113">
        <v>12.939279280709076</v>
      </c>
    </row>
    <row r="2840" spans="2:17" x14ac:dyDescent="0.25">
      <c r="B2840" s="36">
        <v>45366</v>
      </c>
      <c r="C2840" s="88">
        <v>45962</v>
      </c>
      <c r="D2840" s="37">
        <v>11.622999999999999</v>
      </c>
      <c r="E2840" s="37">
        <v>2641</v>
      </c>
      <c r="F2840" s="38">
        <v>27.862549999999999</v>
      </c>
      <c r="H2840" s="36">
        <v>45365</v>
      </c>
      <c r="I2840" s="112">
        <v>45962</v>
      </c>
      <c r="J2840" s="37">
        <v>1.3169764065058875</v>
      </c>
      <c r="L2840" s="97" t="str">
        <f t="shared" si="486"/>
        <v>4536645962</v>
      </c>
      <c r="M2840" s="16">
        <f t="shared" si="487"/>
        <v>45962</v>
      </c>
      <c r="N2840" s="62">
        <v>0.66055999999999993</v>
      </c>
      <c r="O2840" s="113">
        <v>14.788577483723582</v>
      </c>
      <c r="P2840" s="97" t="s">
        <v>131</v>
      </c>
      <c r="Q2840" s="113">
        <v>13.896277619331268</v>
      </c>
    </row>
    <row r="2841" spans="2:17" x14ac:dyDescent="0.25">
      <c r="B2841" s="36">
        <v>45366</v>
      </c>
      <c r="C2841" s="88">
        <v>45992</v>
      </c>
      <c r="D2841" s="37">
        <v>12.004</v>
      </c>
      <c r="E2841" s="37">
        <v>2913</v>
      </c>
      <c r="F2841" s="38">
        <v>30.732150000000001</v>
      </c>
      <c r="H2841" s="36">
        <v>45365</v>
      </c>
      <c r="I2841" s="112">
        <v>45992</v>
      </c>
      <c r="J2841" s="37">
        <v>1.2973271356753531</v>
      </c>
      <c r="L2841" s="97" t="str">
        <f t="shared" si="486"/>
        <v>4536645992</v>
      </c>
      <c r="M2841" s="16">
        <f t="shared" si="487"/>
        <v>45992</v>
      </c>
      <c r="N2841" s="62">
        <v>0.66055999999999993</v>
      </c>
      <c r="O2841" s="113">
        <v>15.363487169474253</v>
      </c>
      <c r="P2841" s="97" t="s">
        <v>131</v>
      </c>
      <c r="Q2841" s="113">
        <v>14.437964070655168</v>
      </c>
    </row>
    <row r="2842" spans="2:17" x14ac:dyDescent="0.25">
      <c r="B2842" s="36">
        <v>45366</v>
      </c>
      <c r="C2842" s="88">
        <v>46023</v>
      </c>
      <c r="D2842" s="37">
        <v>12.071999999999999</v>
      </c>
      <c r="E2842" s="37">
        <v>1027</v>
      </c>
      <c r="F2842" s="38">
        <v>10.834849999999999</v>
      </c>
      <c r="H2842" s="36">
        <v>45365</v>
      </c>
      <c r="I2842" s="112">
        <v>46023</v>
      </c>
      <c r="J2842" s="37">
        <v>0.95267696921521872</v>
      </c>
      <c r="L2842" s="97" t="str">
        <f t="shared" si="486"/>
        <v>4536646023</v>
      </c>
      <c r="M2842" s="16">
        <f t="shared" si="487"/>
        <v>46023</v>
      </c>
      <c r="N2842" s="62">
        <v>0.66055999999999993</v>
      </c>
      <c r="O2842" s="113">
        <v>15.95561748093788</v>
      </c>
      <c r="P2842" s="97" t="s">
        <v>131</v>
      </c>
      <c r="Q2842" s="113">
        <v>14.995875991584523</v>
      </c>
    </row>
    <row r="2843" spans="2:17" x14ac:dyDescent="0.25">
      <c r="B2843" s="36">
        <v>45366</v>
      </c>
      <c r="C2843" s="88">
        <v>46054</v>
      </c>
      <c r="D2843" s="37">
        <v>11.625999999999999</v>
      </c>
      <c r="E2843" s="37">
        <v>1227</v>
      </c>
      <c r="F2843" s="38">
        <v>12.944850000000001</v>
      </c>
      <c r="H2843" s="36">
        <v>45365</v>
      </c>
      <c r="I2843" s="112">
        <v>46054</v>
      </c>
      <c r="J2843" s="37">
        <v>0.72385183534780728</v>
      </c>
      <c r="L2843" s="97" t="str">
        <f t="shared" si="486"/>
        <v>4536646054</v>
      </c>
      <c r="M2843" s="16">
        <f t="shared" si="487"/>
        <v>46054</v>
      </c>
      <c r="N2843" s="62">
        <v>0.66055999999999993</v>
      </c>
      <c r="O2843" s="113">
        <v>15.643983482996468</v>
      </c>
      <c r="P2843" s="97" t="s">
        <v>131</v>
      </c>
      <c r="Q2843" s="113">
        <v>14.702250890736993</v>
      </c>
    </row>
    <row r="2844" spans="2:17" x14ac:dyDescent="0.25">
      <c r="B2844" s="36">
        <v>45366</v>
      </c>
      <c r="C2844" s="88">
        <v>46082</v>
      </c>
      <c r="D2844" s="37">
        <v>11.202999999999999</v>
      </c>
      <c r="E2844" s="37">
        <v>1227</v>
      </c>
      <c r="F2844" s="38">
        <v>12.944850000000001</v>
      </c>
      <c r="H2844" s="36">
        <v>45365</v>
      </c>
      <c r="I2844" s="112">
        <v>46082</v>
      </c>
      <c r="J2844" s="37">
        <v>0.62381007430177082</v>
      </c>
      <c r="L2844" s="97" t="str">
        <f t="shared" si="486"/>
        <v>4536646082</v>
      </c>
      <c r="M2844" s="16">
        <f t="shared" si="487"/>
        <v>46082</v>
      </c>
      <c r="N2844" s="62">
        <v>0.66055999999999993</v>
      </c>
      <c r="O2844" s="113">
        <v>15.180556158437206</v>
      </c>
      <c r="P2844" s="97" t="s">
        <v>131</v>
      </c>
      <c r="Q2844" s="113">
        <v>14.265604389366505</v>
      </c>
    </row>
    <row r="2845" spans="2:17" x14ac:dyDescent="0.25">
      <c r="B2845" s="36">
        <v>45379</v>
      </c>
      <c r="C2845" s="88">
        <v>45413</v>
      </c>
      <c r="D2845" s="37">
        <v>9.4760000000000009</v>
      </c>
      <c r="E2845" s="37">
        <v>10631</v>
      </c>
      <c r="F2845" s="38">
        <v>112.15705</v>
      </c>
      <c r="H2845" s="36">
        <v>45378</v>
      </c>
      <c r="I2845" s="112" t="s">
        <v>90</v>
      </c>
      <c r="J2845" s="37">
        <v>0.4969003031671354</v>
      </c>
      <c r="L2845" s="97" t="str">
        <f t="shared" si="486"/>
        <v>4537945413</v>
      </c>
      <c r="M2845" s="16">
        <f t="shared" si="487"/>
        <v>45413</v>
      </c>
      <c r="N2845" s="62">
        <v>0.65305999999999997</v>
      </c>
      <c r="O2845" s="113">
        <v>13.032485488777899</v>
      </c>
      <c r="P2845" s="97" t="s">
        <v>131</v>
      </c>
      <c r="Q2845" s="113">
        <v>12.241667748394114</v>
      </c>
    </row>
    <row r="2846" spans="2:17" x14ac:dyDescent="0.25">
      <c r="B2846" s="36">
        <v>45379</v>
      </c>
      <c r="C2846" s="88">
        <v>45444</v>
      </c>
      <c r="D2846" s="37">
        <v>9.4649999999999999</v>
      </c>
      <c r="E2846" s="37">
        <v>10513</v>
      </c>
      <c r="F2846" s="38">
        <v>110.91215</v>
      </c>
      <c r="H2846" s="36">
        <v>45378</v>
      </c>
      <c r="I2846" s="112" t="s">
        <v>91</v>
      </c>
      <c r="J2846" s="37">
        <v>0.52384833709893952</v>
      </c>
      <c r="L2846" s="97" t="str">
        <f t="shared" si="486"/>
        <v>4537945444</v>
      </c>
      <c r="M2846" s="16">
        <f t="shared" si="487"/>
        <v>45444</v>
      </c>
      <c r="N2846" s="62">
        <v>0.65305999999999997</v>
      </c>
      <c r="O2846" s="113">
        <v>12.977406781753592</v>
      </c>
      <c r="P2846" s="97" t="s">
        <v>131</v>
      </c>
      <c r="Q2846" s="113">
        <v>12.189771963558711</v>
      </c>
    </row>
    <row r="2847" spans="2:17" x14ac:dyDescent="0.25">
      <c r="B2847" s="36">
        <v>45379</v>
      </c>
      <c r="C2847" s="88">
        <v>45474</v>
      </c>
      <c r="D2847" s="37">
        <v>9.69</v>
      </c>
      <c r="E2847" s="37">
        <v>8855</v>
      </c>
      <c r="F2847" s="38">
        <v>93.420249999999996</v>
      </c>
      <c r="H2847" s="36">
        <v>45378</v>
      </c>
      <c r="I2847" s="112" t="s">
        <v>113</v>
      </c>
      <c r="J2847" s="37">
        <v>0.55722074695510082</v>
      </c>
      <c r="L2847" s="97" t="str">
        <f t="shared" si="486"/>
        <v>4537945474</v>
      </c>
      <c r="M2847" s="16">
        <f t="shared" si="487"/>
        <v>45474</v>
      </c>
      <c r="N2847" s="62">
        <v>0.65305999999999997</v>
      </c>
      <c r="O2847" s="113">
        <v>13.255539765250806</v>
      </c>
      <c r="P2847" s="97" t="s">
        <v>131</v>
      </c>
      <c r="Q2847" s="113">
        <v>12.451832027184206</v>
      </c>
    </row>
    <row r="2848" spans="2:17" x14ac:dyDescent="0.25">
      <c r="B2848" s="36">
        <v>45379</v>
      </c>
      <c r="C2848" s="88">
        <v>45505</v>
      </c>
      <c r="D2848" s="37">
        <v>9.9979999999999993</v>
      </c>
      <c r="E2848" s="37">
        <v>6529</v>
      </c>
      <c r="F2848" s="38">
        <v>68.880949999999999</v>
      </c>
      <c r="H2848" s="36">
        <v>45378</v>
      </c>
      <c r="I2848" s="112" t="s">
        <v>114</v>
      </c>
      <c r="J2848" s="37">
        <v>0.59824586958665471</v>
      </c>
      <c r="L2848" s="97" t="str">
        <f t="shared" si="486"/>
        <v>4537945505</v>
      </c>
      <c r="M2848" s="16">
        <f t="shared" si="487"/>
        <v>45505</v>
      </c>
      <c r="N2848" s="62">
        <v>0.65305999999999997</v>
      </c>
      <c r="O2848" s="113">
        <v>13.643033649119783</v>
      </c>
      <c r="P2848" s="97" t="s">
        <v>131</v>
      </c>
      <c r="Q2848" s="113">
        <v>12.816933176225785</v>
      </c>
    </row>
    <row r="2849" spans="2:17" x14ac:dyDescent="0.25">
      <c r="B2849" s="36">
        <v>45379</v>
      </c>
      <c r="C2849" s="88">
        <v>45536</v>
      </c>
      <c r="D2849" s="37">
        <v>10.064</v>
      </c>
      <c r="E2849" s="37">
        <v>6757</v>
      </c>
      <c r="F2849" s="38">
        <v>71.286349999999999</v>
      </c>
      <c r="H2849" s="36">
        <v>45378</v>
      </c>
      <c r="I2849" s="112" t="s">
        <v>115</v>
      </c>
      <c r="J2849" s="37">
        <v>0.65498835418001278</v>
      </c>
      <c r="L2849" s="97" t="str">
        <f t="shared" si="486"/>
        <v>4537945536</v>
      </c>
      <c r="M2849" s="16">
        <f t="shared" si="487"/>
        <v>45536</v>
      </c>
      <c r="N2849" s="62">
        <v>0.65305999999999997</v>
      </c>
      <c r="O2849" s="113">
        <v>13.656470233997194</v>
      </c>
      <c r="P2849" s="97" t="s">
        <v>131</v>
      </c>
      <c r="Q2849" s="113">
        <v>12.829593279474269</v>
      </c>
    </row>
    <row r="2850" spans="2:17" x14ac:dyDescent="0.25">
      <c r="B2850" s="36">
        <v>45379</v>
      </c>
      <c r="C2850" s="88">
        <v>45566</v>
      </c>
      <c r="D2850" s="37">
        <v>10.353999999999999</v>
      </c>
      <c r="E2850" s="37">
        <v>6780</v>
      </c>
      <c r="F2850" s="38">
        <v>71.528999999999996</v>
      </c>
      <c r="H2850" s="36">
        <v>45378</v>
      </c>
      <c r="I2850" s="112" t="s">
        <v>117</v>
      </c>
      <c r="J2850" s="37">
        <v>0.81521464303992408</v>
      </c>
      <c r="L2850" s="97" t="str">
        <f t="shared" si="486"/>
        <v>4537945566</v>
      </c>
      <c r="M2850" s="16">
        <f t="shared" si="487"/>
        <v>45566</v>
      </c>
      <c r="N2850" s="62">
        <v>0.65305999999999997</v>
      </c>
      <c r="O2850" s="113">
        <v>13.844826980704728</v>
      </c>
      <c r="P2850" s="97" t="s">
        <v>131</v>
      </c>
      <c r="Q2850" s="113">
        <v>13.007065150684259</v>
      </c>
    </row>
    <row r="2851" spans="2:17" x14ac:dyDescent="0.25">
      <c r="B2851" s="36">
        <v>45379</v>
      </c>
      <c r="C2851" s="88">
        <v>45597</v>
      </c>
      <c r="D2851" s="37">
        <v>11.118</v>
      </c>
      <c r="E2851" s="37">
        <v>6874</v>
      </c>
      <c r="F2851" s="38">
        <v>72.520700000000005</v>
      </c>
      <c r="H2851" s="36">
        <v>45378</v>
      </c>
      <c r="I2851" s="112" t="s">
        <v>118</v>
      </c>
      <c r="J2851" s="37">
        <v>1.0178634602429482</v>
      </c>
      <c r="L2851" s="97" t="str">
        <f t="shared" si="486"/>
        <v>4537945597</v>
      </c>
      <c r="M2851" s="16">
        <f t="shared" si="487"/>
        <v>45597</v>
      </c>
      <c r="N2851" s="62">
        <v>0.65305999999999997</v>
      </c>
      <c r="O2851" s="113">
        <v>14.659585853077019</v>
      </c>
      <c r="P2851" s="97" t="s">
        <v>131</v>
      </c>
      <c r="Q2851" s="113">
        <v>13.77474023635226</v>
      </c>
    </row>
    <row r="2852" spans="2:17" x14ac:dyDescent="0.25">
      <c r="B2852" s="36">
        <v>45379</v>
      </c>
      <c r="C2852" s="88">
        <v>45627</v>
      </c>
      <c r="D2852" s="37">
        <v>11.891999999999999</v>
      </c>
      <c r="E2852" s="37">
        <v>6094</v>
      </c>
      <c r="F2852" s="38">
        <v>64.291699999999992</v>
      </c>
      <c r="H2852" s="36">
        <v>45378</v>
      </c>
      <c r="I2852" s="112" t="s">
        <v>119</v>
      </c>
      <c r="J2852" s="37">
        <v>1.0054999453552842</v>
      </c>
      <c r="L2852" s="97" t="str">
        <f t="shared" si="486"/>
        <v>4537945627</v>
      </c>
      <c r="M2852" s="16">
        <f t="shared" si="487"/>
        <v>45627</v>
      </c>
      <c r="N2852" s="62">
        <v>0.65305999999999997</v>
      </c>
      <c r="O2852" s="113">
        <v>15.80093314208113</v>
      </c>
      <c r="P2852" s="97" t="s">
        <v>131</v>
      </c>
      <c r="Q2852" s="113">
        <v>14.850130646415586</v>
      </c>
    </row>
    <row r="2853" spans="2:17" x14ac:dyDescent="0.25">
      <c r="B2853" s="36">
        <v>45379</v>
      </c>
      <c r="C2853" s="88">
        <v>45658</v>
      </c>
      <c r="D2853" s="37">
        <v>12.231</v>
      </c>
      <c r="E2853" s="37">
        <v>3844</v>
      </c>
      <c r="F2853" s="38">
        <v>40.554200000000002</v>
      </c>
      <c r="H2853" s="36">
        <v>45378</v>
      </c>
      <c r="I2853" s="112" t="s">
        <v>120</v>
      </c>
      <c r="J2853" s="37">
        <v>0.88450069609828308</v>
      </c>
      <c r="L2853" s="97" t="str">
        <f t="shared" si="486"/>
        <v>4537945658</v>
      </c>
      <c r="M2853" s="16">
        <f t="shared" si="487"/>
        <v>45658</v>
      </c>
      <c r="N2853" s="62">
        <v>0.65305999999999997</v>
      </c>
      <c r="O2853" s="113">
        <v>16.468587332724002</v>
      </c>
      <c r="P2853" s="97" t="s">
        <v>131</v>
      </c>
      <c r="Q2853" s="113">
        <v>15.479202026155246</v>
      </c>
    </row>
    <row r="2854" spans="2:17" x14ac:dyDescent="0.25">
      <c r="B2854" s="36">
        <v>45379</v>
      </c>
      <c r="C2854" s="88">
        <v>45689</v>
      </c>
      <c r="D2854" s="37">
        <v>12.048999999999999</v>
      </c>
      <c r="E2854" s="37">
        <v>3448</v>
      </c>
      <c r="F2854" s="38">
        <v>36.376399999999997</v>
      </c>
      <c r="H2854" s="36">
        <v>45378</v>
      </c>
      <c r="I2854" s="112" t="s">
        <v>121</v>
      </c>
      <c r="J2854" s="37">
        <v>0.71255354760825018</v>
      </c>
      <c r="L2854" s="97" t="str">
        <f t="shared" si="486"/>
        <v>4537945689</v>
      </c>
      <c r="M2854" s="16">
        <f t="shared" si="487"/>
        <v>45689</v>
      </c>
      <c r="N2854" s="62">
        <v>0.65305999999999997</v>
      </c>
      <c r="O2854" s="113">
        <v>16.453996377522703</v>
      </c>
      <c r="P2854" s="97" t="s">
        <v>131</v>
      </c>
      <c r="Q2854" s="113">
        <v>15.465454262044963</v>
      </c>
    </row>
    <row r="2855" spans="2:17" x14ac:dyDescent="0.25">
      <c r="B2855" s="36">
        <v>45379</v>
      </c>
      <c r="C2855" s="88">
        <v>45717</v>
      </c>
      <c r="D2855" s="37">
        <v>10.977</v>
      </c>
      <c r="E2855" s="37">
        <v>3642</v>
      </c>
      <c r="F2855" s="38">
        <v>38.423099999999998</v>
      </c>
      <c r="H2855" s="36">
        <v>45378</v>
      </c>
      <c r="I2855" s="112" t="s">
        <v>122</v>
      </c>
      <c r="J2855" s="37">
        <v>0.61506885490873753</v>
      </c>
      <c r="L2855" s="97" t="str">
        <f t="shared" si="486"/>
        <v>4537945717</v>
      </c>
      <c r="M2855" s="16">
        <f t="shared" si="487"/>
        <v>45717</v>
      </c>
      <c r="N2855" s="62">
        <v>0.65305999999999997</v>
      </c>
      <c r="O2855" s="113">
        <v>15.039560963082964</v>
      </c>
      <c r="P2855" s="97" t="s">
        <v>131</v>
      </c>
      <c r="Q2855" s="113">
        <v>14.132757111058027</v>
      </c>
    </row>
    <row r="2856" spans="2:17" x14ac:dyDescent="0.25">
      <c r="B2856" s="36">
        <v>45379</v>
      </c>
      <c r="C2856" s="88">
        <v>45748</v>
      </c>
      <c r="D2856" s="37">
        <v>10.489000000000001</v>
      </c>
      <c r="E2856" s="37">
        <v>1859</v>
      </c>
      <c r="F2856" s="38">
        <v>19.612449999999999</v>
      </c>
      <c r="H2856" s="36">
        <v>45378</v>
      </c>
      <c r="I2856" s="112" t="s">
        <v>123</v>
      </c>
      <c r="J2856" s="37">
        <v>0.58295341119701161</v>
      </c>
      <c r="L2856" s="97" t="str">
        <f t="shared" si="486"/>
        <v>4537945748</v>
      </c>
      <c r="M2856" s="16">
        <f t="shared" si="487"/>
        <v>45748</v>
      </c>
      <c r="N2856" s="62">
        <v>0.65305999999999997</v>
      </c>
      <c r="O2856" s="113">
        <v>14.377878938716922</v>
      </c>
      <c r="P2856" s="97" t="s">
        <v>131</v>
      </c>
      <c r="Q2856" s="113">
        <v>13.509312774378161</v>
      </c>
    </row>
    <row r="2857" spans="2:17" x14ac:dyDescent="0.25">
      <c r="B2857" s="36">
        <v>45379</v>
      </c>
      <c r="C2857" s="88">
        <v>45778</v>
      </c>
      <c r="D2857" s="37">
        <v>10.388</v>
      </c>
      <c r="E2857" s="37">
        <v>1608</v>
      </c>
      <c r="F2857" s="38">
        <v>16.964400000000001</v>
      </c>
      <c r="H2857" s="36">
        <v>45378</v>
      </c>
      <c r="I2857" s="112" t="s">
        <v>125</v>
      </c>
      <c r="J2857" s="37">
        <v>0.54586394423012541</v>
      </c>
      <c r="L2857" s="97" t="str">
        <f t="shared" si="486"/>
        <v>4537945778</v>
      </c>
      <c r="M2857" s="16">
        <f t="shared" si="487"/>
        <v>45778</v>
      </c>
      <c r="N2857" s="62">
        <v>0.65305999999999997</v>
      </c>
      <c r="O2857" s="113">
        <v>14.285117623834996</v>
      </c>
      <c r="P2857" s="97" t="s">
        <v>131</v>
      </c>
      <c r="Q2857" s="113">
        <v>13.421912007398701</v>
      </c>
    </row>
    <row r="2858" spans="2:17" x14ac:dyDescent="0.25">
      <c r="B2858" s="36">
        <v>45379</v>
      </c>
      <c r="C2858" s="88">
        <v>45809</v>
      </c>
      <c r="D2858" s="37">
        <v>10.43</v>
      </c>
      <c r="E2858" s="37">
        <v>1629</v>
      </c>
      <c r="F2858" s="38">
        <v>17.185949999999998</v>
      </c>
      <c r="H2858" s="36">
        <v>45378</v>
      </c>
      <c r="I2858" s="112" t="s">
        <v>126</v>
      </c>
      <c r="J2858" s="37">
        <v>0.54674233625011315</v>
      </c>
      <c r="L2858" s="97" t="str">
        <f t="shared" si="486"/>
        <v>4537945809</v>
      </c>
      <c r="M2858" s="16">
        <f t="shared" si="487"/>
        <v>45809</v>
      </c>
      <c r="N2858" s="62">
        <v>0.65305999999999997</v>
      </c>
      <c r="O2858" s="113">
        <v>14.344802534056425</v>
      </c>
      <c r="P2858" s="97" t="s">
        <v>131</v>
      </c>
      <c r="Q2858" s="113">
        <v>13.47814780932856</v>
      </c>
    </row>
    <row r="2859" spans="2:17" x14ac:dyDescent="0.25">
      <c r="B2859" s="36">
        <v>45379</v>
      </c>
      <c r="C2859" s="88">
        <v>45839</v>
      </c>
      <c r="D2859" s="37">
        <v>10.635999999999999</v>
      </c>
      <c r="E2859" s="37">
        <v>2342</v>
      </c>
      <c r="F2859" s="38">
        <v>24.708100000000002</v>
      </c>
      <c r="H2859" s="36">
        <v>45378</v>
      </c>
      <c r="I2859" s="112" t="s">
        <v>127</v>
      </c>
      <c r="J2859" s="37">
        <v>0.55106879945436338</v>
      </c>
      <c r="L2859" s="97" t="str">
        <f t="shared" si="486"/>
        <v>4537945839</v>
      </c>
      <c r="M2859" s="16">
        <f t="shared" si="487"/>
        <v>45839</v>
      </c>
      <c r="N2859" s="62">
        <v>0.65305999999999997</v>
      </c>
      <c r="O2859" s="113">
        <v>14.637516450874632</v>
      </c>
      <c r="P2859" s="97" t="s">
        <v>131</v>
      </c>
      <c r="Q2859" s="113">
        <v>13.753946194334615</v>
      </c>
    </row>
    <row r="2860" spans="2:17" x14ac:dyDescent="0.25">
      <c r="B2860" s="36">
        <v>45379</v>
      </c>
      <c r="C2860" s="88">
        <v>45870</v>
      </c>
      <c r="D2860" s="37">
        <v>10.702999999999999</v>
      </c>
      <c r="E2860" s="37">
        <v>2183</v>
      </c>
      <c r="F2860" s="38">
        <v>23.030650000000001</v>
      </c>
      <c r="H2860" s="36">
        <v>45378</v>
      </c>
      <c r="I2860" s="112" t="s">
        <v>128</v>
      </c>
      <c r="J2860" s="37">
        <v>0.62477861903032639</v>
      </c>
      <c r="L2860" s="97" t="str">
        <f t="shared" si="486"/>
        <v>4537945870</v>
      </c>
      <c r="M2860" s="16">
        <f t="shared" si="487"/>
        <v>45870</v>
      </c>
      <c r="N2860" s="62">
        <v>0.65305999999999997</v>
      </c>
      <c r="O2860" s="113">
        <v>14.627777654201408</v>
      </c>
      <c r="P2860" s="97" t="s">
        <v>131</v>
      </c>
      <c r="Q2860" s="113">
        <v>13.744770189231838</v>
      </c>
    </row>
    <row r="2861" spans="2:17" x14ac:dyDescent="0.25">
      <c r="B2861" s="36">
        <v>45379</v>
      </c>
      <c r="C2861" s="88">
        <v>45901</v>
      </c>
      <c r="D2861" s="37">
        <v>10.952999999999999</v>
      </c>
      <c r="E2861" s="37">
        <v>2112</v>
      </c>
      <c r="F2861" s="38">
        <v>22.281600000000001</v>
      </c>
      <c r="H2861" s="36">
        <v>45378</v>
      </c>
      <c r="I2861" s="112" t="s">
        <v>129</v>
      </c>
      <c r="J2861" s="37">
        <v>0.77512655200369107</v>
      </c>
      <c r="L2861" s="97" t="str">
        <f t="shared" si="486"/>
        <v>4537945901</v>
      </c>
      <c r="M2861" s="16">
        <f t="shared" si="487"/>
        <v>45901</v>
      </c>
      <c r="N2861" s="62">
        <v>0.65305999999999997</v>
      </c>
      <c r="O2861" s="113">
        <v>14.772415107988611</v>
      </c>
      <c r="P2861" s="97" t="s">
        <v>131</v>
      </c>
      <c r="Q2861" s="113">
        <v>13.881049244903362</v>
      </c>
    </row>
    <row r="2862" spans="2:17" x14ac:dyDescent="0.25">
      <c r="B2862" s="36">
        <v>45379</v>
      </c>
      <c r="C2862" s="88">
        <v>45931</v>
      </c>
      <c r="D2862" s="37">
        <v>10.79</v>
      </c>
      <c r="E2862" s="37">
        <v>2684</v>
      </c>
      <c r="F2862" s="38">
        <v>28.316199999999998</v>
      </c>
      <c r="H2862" s="36">
        <v>45378</v>
      </c>
      <c r="I2862" s="112" t="s">
        <v>130</v>
      </c>
      <c r="J2862" s="37">
        <v>1.0174813693497033</v>
      </c>
      <c r="L2862" s="97" t="str">
        <f t="shared" si="486"/>
        <v>4537945931</v>
      </c>
      <c r="M2862" s="16">
        <f t="shared" si="487"/>
        <v>45931</v>
      </c>
      <c r="N2862" s="62">
        <v>0.65305999999999997</v>
      </c>
      <c r="O2862" s="113">
        <v>14.184073185832263</v>
      </c>
      <c r="P2862" s="97" t="s">
        <v>131</v>
      </c>
      <c r="Q2862" s="113">
        <v>13.326706787510554</v>
      </c>
    </row>
    <row r="2863" spans="2:17" x14ac:dyDescent="0.25">
      <c r="B2863" s="36">
        <v>45379</v>
      </c>
      <c r="C2863" s="88">
        <v>45962</v>
      </c>
      <c r="D2863" s="37">
        <v>11.765000000000001</v>
      </c>
      <c r="E2863" s="37">
        <v>2855</v>
      </c>
      <c r="F2863" s="38">
        <v>30.120249999999999</v>
      </c>
      <c r="H2863" s="36">
        <v>45378</v>
      </c>
      <c r="I2863" s="112" t="s">
        <v>132</v>
      </c>
      <c r="J2863" s="37">
        <v>1.3281654928402733</v>
      </c>
      <c r="L2863" s="97" t="str">
        <f t="shared" si="486"/>
        <v>4537945962</v>
      </c>
      <c r="M2863" s="16">
        <f t="shared" si="487"/>
        <v>45962</v>
      </c>
      <c r="N2863" s="62">
        <v>0.65305999999999997</v>
      </c>
      <c r="O2863" s="113">
        <v>15.148277539597006</v>
      </c>
      <c r="P2863" s="97" t="s">
        <v>131</v>
      </c>
      <c r="Q2863" s="113">
        <v>14.235191107199665</v>
      </c>
    </row>
    <row r="2864" spans="2:17" x14ac:dyDescent="0.25">
      <c r="B2864" s="36">
        <v>45379</v>
      </c>
      <c r="C2864" s="88">
        <v>45992</v>
      </c>
      <c r="D2864" s="37">
        <v>12.179</v>
      </c>
      <c r="E2864" s="37">
        <v>3127</v>
      </c>
      <c r="F2864" s="38">
        <v>32.989849999999997</v>
      </c>
      <c r="H2864" s="36">
        <v>45378</v>
      </c>
      <c r="I2864" s="112" t="s">
        <v>133</v>
      </c>
      <c r="J2864" s="37">
        <v>1.3096054283345364</v>
      </c>
      <c r="L2864" s="97" t="str">
        <f t="shared" si="486"/>
        <v>4537945992</v>
      </c>
      <c r="M2864" s="16">
        <f t="shared" si="487"/>
        <v>45992</v>
      </c>
      <c r="N2864" s="62">
        <v>0.65305999999999997</v>
      </c>
      <c r="O2864" s="113">
        <v>15.776105824618082</v>
      </c>
      <c r="P2864" s="97" t="s">
        <v>131</v>
      </c>
      <c r="Q2864" s="113">
        <v>14.826738065240178</v>
      </c>
    </row>
    <row r="2865" spans="2:17" x14ac:dyDescent="0.25">
      <c r="B2865" s="36">
        <v>45379</v>
      </c>
      <c r="C2865" s="88">
        <v>46023</v>
      </c>
      <c r="D2865" s="37">
        <v>12.286</v>
      </c>
      <c r="E2865" s="37">
        <v>1227</v>
      </c>
      <c r="F2865" s="38">
        <v>12.944850000000001</v>
      </c>
      <c r="H2865" s="36">
        <v>45378</v>
      </c>
      <c r="I2865" s="112" t="s">
        <v>182</v>
      </c>
      <c r="J2865" s="37">
        <v>0.96454215856653114</v>
      </c>
      <c r="L2865" s="97" t="str">
        <f t="shared" si="486"/>
        <v>4537946023</v>
      </c>
      <c r="M2865" s="16">
        <f t="shared" si="487"/>
        <v>46023</v>
      </c>
      <c r="N2865" s="62">
        <v>0.65305999999999997</v>
      </c>
      <c r="O2865" s="113">
        <v>16.432241540021607</v>
      </c>
      <c r="P2865" s="97" t="s">
        <v>131</v>
      </c>
      <c r="Q2865" s="113">
        <v>15.444956606470226</v>
      </c>
    </row>
    <row r="2866" spans="2:17" x14ac:dyDescent="0.25">
      <c r="B2866" s="36">
        <v>45379</v>
      </c>
      <c r="C2866" s="88">
        <v>46054</v>
      </c>
      <c r="D2866" s="37">
        <v>11.86</v>
      </c>
      <c r="E2866" s="37">
        <v>1427</v>
      </c>
      <c r="F2866" s="38">
        <v>15.05485</v>
      </c>
      <c r="H2866" s="36">
        <v>45378</v>
      </c>
      <c r="I2866" s="112" t="s">
        <v>230</v>
      </c>
      <c r="J2866" s="37">
        <v>0.7361301280069904</v>
      </c>
      <c r="L2866" s="97" t="str">
        <f t="shared" si="486"/>
        <v>4537946054</v>
      </c>
      <c r="M2866" s="16">
        <f t="shared" si="487"/>
        <v>46054</v>
      </c>
      <c r="N2866" s="62">
        <v>0.65305999999999997</v>
      </c>
      <c r="O2866" s="113">
        <v>16.145457515850659</v>
      </c>
      <c r="P2866" s="97" t="s">
        <v>131</v>
      </c>
      <c r="Q2866" s="113">
        <v>15.174745433828894</v>
      </c>
    </row>
    <row r="2867" spans="2:17" x14ac:dyDescent="0.25">
      <c r="B2867" s="36">
        <v>45379</v>
      </c>
      <c r="C2867" s="88">
        <v>46082</v>
      </c>
      <c r="D2867" s="37">
        <v>11.448</v>
      </c>
      <c r="E2867" s="37">
        <v>1427</v>
      </c>
      <c r="F2867" s="38">
        <v>15.05485</v>
      </c>
      <c r="H2867" s="36">
        <v>45378</v>
      </c>
      <c r="I2867" s="112" t="s">
        <v>255</v>
      </c>
      <c r="J2867" s="37">
        <v>0.63567526365308136</v>
      </c>
      <c r="L2867" s="97" t="str">
        <f t="shared" si="486"/>
        <v>4537946082</v>
      </c>
      <c r="M2867" s="16">
        <f t="shared" si="487"/>
        <v>46082</v>
      </c>
      <c r="N2867" s="62">
        <v>0.65305999999999997</v>
      </c>
      <c r="O2867" s="113">
        <v>15.693273266149196</v>
      </c>
      <c r="P2867" s="97" t="s">
        <v>131</v>
      </c>
      <c r="Q2867" s="113">
        <v>14.748692285593062</v>
      </c>
    </row>
    <row r="2868" spans="2:17" x14ac:dyDescent="0.25">
      <c r="B2868" s="36">
        <v>45379</v>
      </c>
      <c r="C2868" s="88">
        <v>46113</v>
      </c>
      <c r="D2868" s="37">
        <v>10.115</v>
      </c>
      <c r="E2868" s="37">
        <v>390</v>
      </c>
      <c r="F2868" s="38">
        <v>4.1144999999999996</v>
      </c>
      <c r="H2868" s="36">
        <v>45378</v>
      </c>
      <c r="I2868" s="112" t="s">
        <v>256</v>
      </c>
      <c r="J2868" s="37">
        <v>0.57038918152601048</v>
      </c>
      <c r="L2868" s="97" t="str">
        <f t="shared" si="486"/>
        <v>4537946113</v>
      </c>
      <c r="M2868" s="16">
        <f t="shared" si="487"/>
        <v>46113</v>
      </c>
      <c r="N2868" s="62">
        <v>0.65305999999999997</v>
      </c>
      <c r="O2868" s="113">
        <v>13.853282198400139</v>
      </c>
      <c r="P2868" s="97" t="s">
        <v>131</v>
      </c>
      <c r="Q2868" s="113">
        <v>13.015031753060454</v>
      </c>
    </row>
    <row r="2869" spans="2:17" x14ac:dyDescent="0.25">
      <c r="B2869" s="36">
        <v>45397</v>
      </c>
      <c r="C2869" s="88">
        <v>45413</v>
      </c>
      <c r="D2869" s="37">
        <v>9.6869999999999994</v>
      </c>
      <c r="E2869" s="37">
        <v>10611</v>
      </c>
      <c r="F2869" s="58">
        <v>111.94605</v>
      </c>
      <c r="H2869" s="36">
        <v>45395</v>
      </c>
      <c r="I2869" s="37" t="s">
        <v>90</v>
      </c>
      <c r="J2869" s="37">
        <v>0.47346669664916025</v>
      </c>
      <c r="L2869" s="97" t="s">
        <v>257</v>
      </c>
      <c r="M2869" s="16">
        <v>45413</v>
      </c>
      <c r="N2869" s="15">
        <v>0.65532000000000001</v>
      </c>
      <c r="O2869" s="98">
        <v>13.326629620044301</v>
      </c>
      <c r="P2869" s="97" t="s">
        <v>131</v>
      </c>
      <c r="Q2869" s="17">
        <v>12.518813697736407</v>
      </c>
    </row>
    <row r="2870" spans="2:17" x14ac:dyDescent="0.25">
      <c r="B2870" s="36">
        <v>45397</v>
      </c>
      <c r="C2870" s="88">
        <v>45444</v>
      </c>
      <c r="D2870" s="37">
        <v>10.686999999999999</v>
      </c>
      <c r="E2870" s="37">
        <v>10422</v>
      </c>
      <c r="F2870" s="58">
        <v>109.9521</v>
      </c>
      <c r="H2870" s="36">
        <v>45395</v>
      </c>
      <c r="I2870" s="37" t="s">
        <v>91</v>
      </c>
      <c r="J2870" s="37">
        <v>0.50439225585044201</v>
      </c>
      <c r="L2870" s="97" t="s">
        <v>258</v>
      </c>
      <c r="M2870" s="16">
        <v>45444</v>
      </c>
      <c r="N2870" s="15">
        <v>0.65532000000000001</v>
      </c>
      <c r="O2870" s="98">
        <v>14.728317302887888</v>
      </c>
      <c r="P2870" s="97" t="s">
        <v>131</v>
      </c>
      <c r="Q2870" s="17">
        <v>13.839499790879131</v>
      </c>
    </row>
    <row r="2871" spans="2:17" x14ac:dyDescent="0.25">
      <c r="B2871" s="36">
        <v>45397</v>
      </c>
      <c r="C2871" s="88">
        <v>45474</v>
      </c>
      <c r="D2871" s="37">
        <v>10.775</v>
      </c>
      <c r="E2871" s="37">
        <v>10058</v>
      </c>
      <c r="F2871" s="58">
        <v>106.11190000000001</v>
      </c>
      <c r="H2871" s="36">
        <v>45395</v>
      </c>
      <c r="I2871" s="37" t="s">
        <v>113</v>
      </c>
      <c r="J2871" s="37">
        <v>0.56048123726573085</v>
      </c>
      <c r="L2871" s="97" t="s">
        <v>259</v>
      </c>
      <c r="M2871" s="16">
        <v>45474</v>
      </c>
      <c r="N2871" s="15">
        <v>0.65532000000000001</v>
      </c>
      <c r="O2871" s="98">
        <v>14.774474006453731</v>
      </c>
      <c r="P2871" s="97" t="s">
        <v>131</v>
      </c>
      <c r="Q2871" s="17">
        <v>13.882989162477983</v>
      </c>
    </row>
    <row r="2872" spans="2:17" x14ac:dyDescent="0.25">
      <c r="B2872" s="36">
        <v>45397</v>
      </c>
      <c r="C2872" s="88">
        <v>45505</v>
      </c>
      <c r="D2872" s="37">
        <v>11.034000000000001</v>
      </c>
      <c r="E2872" s="37">
        <v>6536</v>
      </c>
      <c r="F2872" s="58">
        <v>68.954800000000006</v>
      </c>
      <c r="H2872" s="36">
        <v>45395</v>
      </c>
      <c r="I2872" s="37" t="s">
        <v>114</v>
      </c>
      <c r="J2872" s="37">
        <v>0.60449243722787016</v>
      </c>
      <c r="L2872" s="97" t="s">
        <v>260</v>
      </c>
      <c r="M2872" s="16">
        <v>45505</v>
      </c>
      <c r="N2872" s="15">
        <v>0.65532000000000001</v>
      </c>
      <c r="O2872" s="98">
        <v>15.085437891451072</v>
      </c>
      <c r="P2872" s="97" t="s">
        <v>131</v>
      </c>
      <c r="Q2872" s="17">
        <v>14.175982875280303</v>
      </c>
    </row>
    <row r="2873" spans="2:17" x14ac:dyDescent="0.25">
      <c r="B2873" s="36">
        <v>45397</v>
      </c>
      <c r="C2873" s="88">
        <v>45536</v>
      </c>
      <c r="D2873" s="37">
        <v>11.22</v>
      </c>
      <c r="E2873" s="37">
        <v>8630</v>
      </c>
      <c r="F2873" s="58">
        <v>91.046499999999995</v>
      </c>
      <c r="H2873" s="36">
        <v>45395</v>
      </c>
      <c r="I2873" s="37" t="s">
        <v>115</v>
      </c>
      <c r="J2873" s="37">
        <v>0.65184834204962294</v>
      </c>
      <c r="L2873" s="97" t="s">
        <v>261</v>
      </c>
      <c r="M2873" s="16">
        <v>45536</v>
      </c>
      <c r="N2873" s="15">
        <v>0.65532000000000001</v>
      </c>
      <c r="O2873" s="98">
        <v>15.285975344848532</v>
      </c>
      <c r="P2873" s="97" t="s">
        <v>131</v>
      </c>
      <c r="Q2873" s="17">
        <v>14.364931547012219</v>
      </c>
    </row>
    <row r="2874" spans="2:17" x14ac:dyDescent="0.25">
      <c r="B2874" s="36">
        <v>45397</v>
      </c>
      <c r="C2874" s="88">
        <v>45566</v>
      </c>
      <c r="D2874" s="37">
        <v>11.614000000000001</v>
      </c>
      <c r="E2874" s="37">
        <v>6071</v>
      </c>
      <c r="F2874" s="58">
        <v>64.049049999999994</v>
      </c>
      <c r="H2874" s="36">
        <v>45395</v>
      </c>
      <c r="I2874" s="37" t="s">
        <v>117</v>
      </c>
      <c r="J2874" s="37">
        <v>0.81271587380105093</v>
      </c>
      <c r="L2874" s="97" t="s">
        <v>262</v>
      </c>
      <c r="M2874" s="16">
        <v>45566</v>
      </c>
      <c r="N2874" s="15">
        <v>0.65532000000000001</v>
      </c>
      <c r="O2874" s="98">
        <v>15.623182576261646</v>
      </c>
      <c r="P2874" s="97" t="s">
        <v>131</v>
      </c>
      <c r="Q2874" s="17">
        <v>14.682652039590845</v>
      </c>
    </row>
    <row r="2875" spans="2:17" x14ac:dyDescent="0.25">
      <c r="B2875" s="36">
        <v>45397</v>
      </c>
      <c r="C2875" s="88">
        <v>45597</v>
      </c>
      <c r="D2875" s="37">
        <v>12.343</v>
      </c>
      <c r="E2875" s="37">
        <v>6840</v>
      </c>
      <c r="F2875" s="58">
        <v>72.162000000000006</v>
      </c>
      <c r="H2875" s="36">
        <v>45395</v>
      </c>
      <c r="I2875" s="37" t="s">
        <v>118</v>
      </c>
      <c r="J2875" s="37">
        <v>0.9689581151090404</v>
      </c>
      <c r="L2875" s="97" t="s">
        <v>263</v>
      </c>
      <c r="M2875" s="16">
        <v>45597</v>
      </c>
      <c r="N2875" s="15">
        <v>0.65532000000000001</v>
      </c>
      <c r="O2875" s="98">
        <v>16.451630280392603</v>
      </c>
      <c r="P2875" s="97" t="s">
        <v>131</v>
      </c>
      <c r="Q2875" s="17">
        <v>15.463224898390708</v>
      </c>
    </row>
    <row r="2876" spans="2:17" x14ac:dyDescent="0.25">
      <c r="B2876" s="36">
        <v>45397</v>
      </c>
      <c r="C2876" s="88">
        <v>45627</v>
      </c>
      <c r="D2876" s="37">
        <v>13.135999999999999</v>
      </c>
      <c r="E2876" s="37">
        <v>5754</v>
      </c>
      <c r="F2876" s="58">
        <v>60.704700000000003</v>
      </c>
      <c r="H2876" s="36">
        <v>45395</v>
      </c>
      <c r="I2876" s="37" t="s">
        <v>119</v>
      </c>
      <c r="J2876" s="37">
        <v>0.97293625006179763</v>
      </c>
      <c r="L2876" s="97" t="s">
        <v>264</v>
      </c>
      <c r="M2876" s="16">
        <v>45627</v>
      </c>
      <c r="N2876" s="15">
        <v>0.65532000000000001</v>
      </c>
      <c r="O2876" s="98">
        <v>17.592886496808191</v>
      </c>
      <c r="P2876" s="97" t="s">
        <v>131</v>
      </c>
      <c r="Q2876" s="17">
        <v>16.538529498824257</v>
      </c>
    </row>
    <row r="2877" spans="2:17" x14ac:dyDescent="0.25">
      <c r="B2877" s="36">
        <v>45397</v>
      </c>
      <c r="C2877" s="88">
        <v>45658</v>
      </c>
      <c r="D2877" s="37">
        <v>13.448</v>
      </c>
      <c r="E2877" s="37">
        <v>5414</v>
      </c>
      <c r="F2877" s="58">
        <v>57.117699999999999</v>
      </c>
      <c r="H2877" s="36">
        <v>45395</v>
      </c>
      <c r="I2877" s="37" t="s">
        <v>120</v>
      </c>
      <c r="J2877" s="37">
        <v>0.86225244747490248</v>
      </c>
      <c r="L2877" s="97" t="s">
        <v>265</v>
      </c>
      <c r="M2877" s="16">
        <v>45658</v>
      </c>
      <c r="N2877" s="15">
        <v>0.65532000000000001</v>
      </c>
      <c r="O2877" s="98">
        <v>18.204264379538465</v>
      </c>
      <c r="P2877" s="97" t="s">
        <v>131</v>
      </c>
      <c r="Q2877" s="17">
        <v>17.114576700536748</v>
      </c>
    </row>
    <row r="2878" spans="2:17" x14ac:dyDescent="0.25">
      <c r="B2878" s="36">
        <v>45397</v>
      </c>
      <c r="C2878" s="88">
        <v>45689</v>
      </c>
      <c r="D2878" s="37">
        <v>13.157</v>
      </c>
      <c r="E2878" s="37">
        <v>3764</v>
      </c>
      <c r="F2878" s="58">
        <v>39.7102</v>
      </c>
      <c r="H2878" s="36">
        <v>45395</v>
      </c>
      <c r="I2878" s="37" t="s">
        <v>121</v>
      </c>
      <c r="J2878" s="37">
        <v>0.70650791622879661</v>
      </c>
      <c r="L2878" s="97">
        <v>4539745689</v>
      </c>
      <c r="M2878" s="16">
        <v>45689</v>
      </c>
      <c r="N2878" s="15">
        <v>0.65532000000000001</v>
      </c>
      <c r="O2878" s="98">
        <v>18.008628299782494</v>
      </c>
      <c r="P2878" s="97" t="s">
        <v>131</v>
      </c>
      <c r="Q2878" s="17">
        <v>16.930246158852519</v>
      </c>
    </row>
    <row r="2879" spans="2:17" x14ac:dyDescent="0.25">
      <c r="B2879" s="36">
        <v>45397</v>
      </c>
      <c r="C2879" s="88">
        <v>45717</v>
      </c>
      <c r="D2879" s="37">
        <v>12.353</v>
      </c>
      <c r="E2879" s="37">
        <v>3978</v>
      </c>
      <c r="F2879" s="58">
        <v>41.9679</v>
      </c>
      <c r="H2879" s="36">
        <v>45395</v>
      </c>
      <c r="I2879" s="37" t="s">
        <v>122</v>
      </c>
      <c r="J2879" s="37">
        <v>0.61642663039423096</v>
      </c>
      <c r="L2879" s="97">
        <v>4539745717</v>
      </c>
      <c r="M2879" s="16">
        <v>45717</v>
      </c>
      <c r="N2879" s="15">
        <v>0.65532000000000001</v>
      </c>
      <c r="O2879" s="98">
        <v>16.976002707704708</v>
      </c>
      <c r="P2879" s="97" t="s">
        <v>131</v>
      </c>
      <c r="Q2879" s="17">
        <v>15.957294569441581</v>
      </c>
    </row>
    <row r="2880" spans="2:17" x14ac:dyDescent="0.25">
      <c r="B2880" s="36">
        <v>45397</v>
      </c>
      <c r="C2880" s="88">
        <v>45748</v>
      </c>
      <c r="D2880" s="37">
        <v>11.792999999999999</v>
      </c>
      <c r="E2880" s="37">
        <v>2352</v>
      </c>
      <c r="F2880" s="58">
        <v>24.813600000000001</v>
      </c>
      <c r="H2880" s="36">
        <v>45395</v>
      </c>
      <c r="I2880" s="37" t="s">
        <v>123</v>
      </c>
      <c r="J2880" s="37">
        <v>0.56107417697943429</v>
      </c>
      <c r="L2880" s="97">
        <v>4539745748</v>
      </c>
      <c r="M2880" s="16">
        <v>45748</v>
      </c>
      <c r="N2880" s="15">
        <v>0.65532000000000001</v>
      </c>
      <c r="O2880" s="98">
        <v>16.246070908406914</v>
      </c>
      <c r="P2880" s="97" t="s">
        <v>131</v>
      </c>
      <c r="Q2880" s="17">
        <v>15.269544517789869</v>
      </c>
    </row>
    <row r="2881" spans="2:17" x14ac:dyDescent="0.25">
      <c r="B2881" s="36">
        <v>45397</v>
      </c>
      <c r="C2881" s="88">
        <v>45778</v>
      </c>
      <c r="D2881" s="37">
        <v>11.659000000000001</v>
      </c>
      <c r="E2881" s="37">
        <v>2021</v>
      </c>
      <c r="F2881" s="58">
        <v>21.321549999999998</v>
      </c>
      <c r="H2881" s="36">
        <v>45395</v>
      </c>
      <c r="I2881" s="37" t="s">
        <v>125</v>
      </c>
      <c r="J2881" s="37">
        <v>0.50971229863818412</v>
      </c>
      <c r="L2881" s="97">
        <v>4539745778</v>
      </c>
      <c r="M2881" s="16">
        <v>45778</v>
      </c>
      <c r="N2881" s="15">
        <v>0.65532000000000001</v>
      </c>
      <c r="O2881" s="98">
        <v>16.126541559178666</v>
      </c>
      <c r="P2881" s="97" t="s">
        <v>131</v>
      </c>
      <c r="Q2881" s="17">
        <v>15.156922604092307</v>
      </c>
    </row>
    <row r="2882" spans="2:17" x14ac:dyDescent="0.25">
      <c r="B2882" s="36">
        <v>45397</v>
      </c>
      <c r="C2882" s="88">
        <v>45809</v>
      </c>
      <c r="D2882" s="37">
        <v>11.688000000000001</v>
      </c>
      <c r="E2882" s="37">
        <v>2072</v>
      </c>
      <c r="F2882" s="58">
        <v>21.8596</v>
      </c>
      <c r="H2882" s="36">
        <v>45395</v>
      </c>
      <c r="I2882" s="37" t="s">
        <v>126</v>
      </c>
      <c r="J2882" s="37">
        <v>0.52949487023103459</v>
      </c>
      <c r="L2882" s="97">
        <v>4539745809</v>
      </c>
      <c r="M2882" s="16">
        <v>45809</v>
      </c>
      <c r="N2882" s="15">
        <v>0.65532000000000001</v>
      </c>
      <c r="O2882" s="98">
        <v>16.13987382275085</v>
      </c>
      <c r="P2882" s="97" t="s">
        <v>131</v>
      </c>
      <c r="Q2882" s="17">
        <v>15.169484414619298</v>
      </c>
    </row>
    <row r="2883" spans="2:17" x14ac:dyDescent="0.25">
      <c r="B2883" s="36">
        <v>45397</v>
      </c>
      <c r="C2883" s="88">
        <v>45839</v>
      </c>
      <c r="D2883" s="37">
        <v>11.895</v>
      </c>
      <c r="E2883" s="37">
        <v>2609</v>
      </c>
      <c r="F2883" s="58">
        <v>27.52495</v>
      </c>
      <c r="H2883" s="36">
        <v>45395</v>
      </c>
      <c r="I2883" s="37" t="s">
        <v>127</v>
      </c>
      <c r="J2883" s="37">
        <v>0.56897521662789996</v>
      </c>
      <c r="L2883" s="97">
        <v>4539745839</v>
      </c>
      <c r="M2883" s="16">
        <v>45839</v>
      </c>
      <c r="N2883" s="15">
        <v>0.65532000000000001</v>
      </c>
      <c r="O2883" s="98">
        <v>16.382177432467564</v>
      </c>
      <c r="P2883" s="97" t="s">
        <v>131</v>
      </c>
      <c r="Q2883" s="17">
        <v>15.397785634347469</v>
      </c>
    </row>
    <row r="2884" spans="2:17" x14ac:dyDescent="0.25">
      <c r="B2884" s="36">
        <v>45397</v>
      </c>
      <c r="C2884" s="88">
        <v>45870</v>
      </c>
      <c r="D2884" s="37">
        <v>12.023999999999999</v>
      </c>
      <c r="E2884" s="37">
        <v>2480</v>
      </c>
      <c r="F2884" s="58">
        <v>26.164000000000001</v>
      </c>
      <c r="H2884" s="36">
        <v>45395</v>
      </c>
      <c r="I2884" s="37" t="s">
        <v>128</v>
      </c>
      <c r="J2884" s="37">
        <v>0.6628589091889322</v>
      </c>
      <c r="L2884" s="97">
        <v>4539745870</v>
      </c>
      <c r="M2884" s="16">
        <v>45870</v>
      </c>
      <c r="N2884" s="15">
        <v>0.65532000000000001</v>
      </c>
      <c r="O2884" s="98">
        <v>16.432970326730238</v>
      </c>
      <c r="P2884" s="97" t="s">
        <v>131</v>
      </c>
      <c r="Q2884" s="17">
        <v>15.445643277604416</v>
      </c>
    </row>
    <row r="2885" spans="2:17" x14ac:dyDescent="0.25">
      <c r="B2885" s="36">
        <v>45397</v>
      </c>
      <c r="C2885" s="88">
        <v>45901</v>
      </c>
      <c r="D2885" s="37">
        <v>12.236000000000001</v>
      </c>
      <c r="E2885" s="37">
        <v>2404</v>
      </c>
      <c r="F2885" s="58">
        <v>25.362200000000001</v>
      </c>
      <c r="H2885" s="36">
        <v>45395</v>
      </c>
      <c r="I2885" s="37" t="s">
        <v>129</v>
      </c>
      <c r="J2885" s="37">
        <v>0.77376035460731063</v>
      </c>
      <c r="L2885" s="97">
        <v>4539745901</v>
      </c>
      <c r="M2885" s="16">
        <v>45901</v>
      </c>
      <c r="N2885" s="15">
        <v>0.65532000000000001</v>
      </c>
      <c r="O2885" s="98">
        <v>16.579201196872219</v>
      </c>
      <c r="P2885" s="97" t="s">
        <v>131</v>
      </c>
      <c r="Q2885" s="17">
        <v>15.583423668306631</v>
      </c>
    </row>
    <row r="2886" spans="2:17" x14ac:dyDescent="0.25">
      <c r="B2886" s="36">
        <v>45397</v>
      </c>
      <c r="C2886" s="88">
        <v>45931</v>
      </c>
      <c r="D2886" s="37">
        <v>12.067</v>
      </c>
      <c r="E2886" s="37">
        <v>2941</v>
      </c>
      <c r="F2886" s="58">
        <v>31.027550000000002</v>
      </c>
      <c r="H2886" s="36">
        <v>45395</v>
      </c>
      <c r="I2886" s="37" t="s">
        <v>130</v>
      </c>
      <c r="J2886" s="37">
        <v>0.94146752329586736</v>
      </c>
      <c r="L2886" s="97">
        <v>4539745931</v>
      </c>
      <c r="M2886" s="16">
        <v>45931</v>
      </c>
      <c r="N2886" s="15">
        <v>0.65532000000000001</v>
      </c>
      <c r="O2886" s="98">
        <v>16.092181550902716</v>
      </c>
      <c r="P2886" s="97" t="s">
        <v>131</v>
      </c>
      <c r="Q2886" s="17">
        <v>15.124548213102257</v>
      </c>
    </row>
    <row r="2887" spans="2:17" x14ac:dyDescent="0.25">
      <c r="B2887" s="36">
        <v>45397</v>
      </c>
      <c r="C2887" s="88">
        <v>45962</v>
      </c>
      <c r="D2887" s="37">
        <v>13.023</v>
      </c>
      <c r="E2887" s="37">
        <v>3114</v>
      </c>
      <c r="F2887" s="58">
        <v>32.852699999999999</v>
      </c>
      <c r="H2887" s="36">
        <v>45395</v>
      </c>
      <c r="I2887" s="37" t="s">
        <v>132</v>
      </c>
      <c r="J2887" s="37">
        <v>1.0548063129012624</v>
      </c>
      <c r="L2887" s="97">
        <v>4539745962</v>
      </c>
      <c r="M2887" s="16">
        <v>45962</v>
      </c>
      <c r="N2887" s="15">
        <v>0.65532000000000001</v>
      </c>
      <c r="O2887" s="98">
        <v>17.311022735535214</v>
      </c>
      <c r="P2887" s="97" t="s">
        <v>131</v>
      </c>
      <c r="Q2887" s="17">
        <v>16.272954253903123</v>
      </c>
    </row>
    <row r="2888" spans="2:17" x14ac:dyDescent="0.25">
      <c r="B2888" s="36">
        <v>45397</v>
      </c>
      <c r="C2888" s="88">
        <v>45992</v>
      </c>
      <c r="D2888" s="37">
        <v>13.343</v>
      </c>
      <c r="E2888" s="37">
        <v>3391</v>
      </c>
      <c r="F2888" s="58">
        <v>35.77505</v>
      </c>
      <c r="H2888" s="36">
        <v>45395</v>
      </c>
      <c r="I2888" s="37" t="s">
        <v>133</v>
      </c>
      <c r="J2888" s="37">
        <v>1.0444366941029339</v>
      </c>
      <c r="L2888" s="97">
        <v>4539745992</v>
      </c>
      <c r="M2888" s="16">
        <v>45992</v>
      </c>
      <c r="N2888" s="15">
        <v>0.65532000000000001</v>
      </c>
      <c r="O2888" s="98">
        <v>17.788875628934896</v>
      </c>
      <c r="P2888" s="97" t="s">
        <v>131</v>
      </c>
      <c r="Q2888" s="17">
        <v>16.723192690471731</v>
      </c>
    </row>
    <row r="2889" spans="2:17" x14ac:dyDescent="0.25">
      <c r="B2889" s="36">
        <v>45397</v>
      </c>
      <c r="C2889" s="88">
        <v>46023</v>
      </c>
      <c r="D2889" s="37">
        <v>13.464</v>
      </c>
      <c r="E2889" s="37">
        <v>1323</v>
      </c>
      <c r="F2889" s="58">
        <v>13.957649999999999</v>
      </c>
      <c r="H2889" s="36">
        <v>45395</v>
      </c>
      <c r="I2889" s="37" t="s">
        <v>182</v>
      </c>
      <c r="J2889" s="37">
        <v>0.88620043308652707</v>
      </c>
      <c r="L2889" s="97">
        <v>4539746023</v>
      </c>
      <c r="M2889" s="16">
        <v>46023</v>
      </c>
      <c r="N2889" s="15">
        <v>0.65532000000000001</v>
      </c>
      <c r="O2889" s="98">
        <v>18.19276826214417</v>
      </c>
      <c r="P2889" s="97" t="s">
        <v>131</v>
      </c>
      <c r="Q2889" s="17">
        <v>17.103744927843291</v>
      </c>
    </row>
    <row r="2890" spans="2:17" x14ac:dyDescent="0.25">
      <c r="B2890" s="36">
        <v>45397</v>
      </c>
      <c r="C2890" s="88">
        <v>46054</v>
      </c>
      <c r="D2890" s="37">
        <v>13.085000000000001</v>
      </c>
      <c r="E2890" s="37">
        <v>1518</v>
      </c>
      <c r="F2890" s="58">
        <v>16.014899999999997</v>
      </c>
      <c r="H2890" s="36">
        <v>45395</v>
      </c>
      <c r="I2890" s="37" t="s">
        <v>230</v>
      </c>
      <c r="J2890" s="37">
        <v>0.73243605118444022</v>
      </c>
      <c r="L2890" s="97">
        <v>4539746054</v>
      </c>
      <c r="M2890" s="16">
        <v>46054</v>
      </c>
      <c r="N2890" s="15">
        <v>0.65532000000000001</v>
      </c>
      <c r="O2890" s="98">
        <v>17.866983184823077</v>
      </c>
      <c r="P2890" s="97" t="s">
        <v>131</v>
      </c>
      <c r="Q2890" s="17">
        <v>16.796786518892638</v>
      </c>
    </row>
    <row r="2891" spans="2:17" x14ac:dyDescent="0.25">
      <c r="B2891" s="36">
        <v>45397</v>
      </c>
      <c r="C2891" s="88">
        <v>46082</v>
      </c>
      <c r="D2891" s="37">
        <v>12.568</v>
      </c>
      <c r="E2891" s="37">
        <v>1498</v>
      </c>
      <c r="F2891" s="58">
        <v>15.803900000000001</v>
      </c>
      <c r="H2891" s="36">
        <v>45395</v>
      </c>
      <c r="I2891" s="37" t="s">
        <v>255</v>
      </c>
      <c r="J2891" s="37">
        <v>0.6163906918064459</v>
      </c>
      <c r="L2891" s="97">
        <v>4539746082</v>
      </c>
      <c r="M2891" s="16">
        <v>46082</v>
      </c>
      <c r="N2891" s="15">
        <v>0.65532000000000001</v>
      </c>
      <c r="O2891" s="98">
        <v>17.287034774796258</v>
      </c>
      <c r="P2891" s="97" t="s">
        <v>131</v>
      </c>
      <c r="Q2891" s="17">
        <v>16.250352524189324</v>
      </c>
    </row>
    <row r="2892" spans="2:17" x14ac:dyDescent="0.25">
      <c r="B2892" s="36">
        <v>45397</v>
      </c>
      <c r="C2892" s="88">
        <v>46113</v>
      </c>
      <c r="D2892" s="37">
        <v>10.958</v>
      </c>
      <c r="E2892" s="37">
        <v>395</v>
      </c>
      <c r="F2892" s="58">
        <v>4.1672499999999992</v>
      </c>
      <c r="H2892" s="36">
        <v>45395</v>
      </c>
      <c r="I2892" s="37" t="s">
        <v>256</v>
      </c>
      <c r="J2892" s="37">
        <v>0.55148190276223585</v>
      </c>
      <c r="L2892" s="97">
        <v>4539746113</v>
      </c>
      <c r="M2892" s="16">
        <v>46113</v>
      </c>
      <c r="N2892" s="15">
        <v>0.65532000000000001</v>
      </c>
      <c r="O2892" s="98">
        <v>15.052185491719923</v>
      </c>
      <c r="P2892" s="97" t="s">
        <v>131</v>
      </c>
      <c r="Q2892" s="17">
        <v>14.144652085671408</v>
      </c>
    </row>
    <row r="2893" spans="2:17" x14ac:dyDescent="0.25">
      <c r="B2893" s="134">
        <v>45411</v>
      </c>
      <c r="C2893" s="135">
        <v>45444</v>
      </c>
      <c r="D2893" s="136">
        <v>10.14</v>
      </c>
      <c r="E2893" s="137">
        <v>10580</v>
      </c>
      <c r="F2893" s="10">
        <f t="shared" ref="F2893:F2916" si="488">E2893*10000*mmbtu_gj/1000000</f>
        <v>111.619</v>
      </c>
      <c r="H2893" s="134">
        <v>45407</v>
      </c>
      <c r="I2893" s="135">
        <v>45444</v>
      </c>
      <c r="J2893" s="136">
        <v>0.49989372599999998</v>
      </c>
      <c r="L2893" s="139" t="s">
        <v>266</v>
      </c>
      <c r="M2893" s="140">
        <v>45444</v>
      </c>
      <c r="N2893" s="141">
        <v>0.65032000000000001</v>
      </c>
      <c r="O2893" s="142">
        <v>14.050838805423682</v>
      </c>
      <c r="P2893" s="139" t="s">
        <v>131</v>
      </c>
      <c r="Q2893" s="143">
        <v>13.201171837401603</v>
      </c>
    </row>
    <row r="2894" spans="2:17" x14ac:dyDescent="0.25">
      <c r="B2894" s="134">
        <v>45411</v>
      </c>
      <c r="C2894" s="135">
        <v>45474</v>
      </c>
      <c r="D2894" s="136">
        <v>9.9550000000000001</v>
      </c>
      <c r="E2894" s="137">
        <v>11566</v>
      </c>
      <c r="F2894" s="10">
        <f t="shared" si="488"/>
        <v>122.0213</v>
      </c>
      <c r="H2894" s="134">
        <v>45407</v>
      </c>
      <c r="I2894" s="135">
        <v>45474</v>
      </c>
      <c r="J2894" s="136">
        <v>0.56815675300000001</v>
      </c>
      <c r="L2894" s="139" t="s">
        <v>267</v>
      </c>
      <c r="M2894" s="140">
        <v>45474</v>
      </c>
      <c r="N2894" s="141">
        <v>0.65032000000000001</v>
      </c>
      <c r="O2894" s="142">
        <v>13.681697857533061</v>
      </c>
      <c r="P2894" s="139" t="s">
        <v>131</v>
      </c>
      <c r="Q2894" s="143">
        <v>12.853363033589016</v>
      </c>
    </row>
    <row r="2895" spans="2:17" x14ac:dyDescent="0.25">
      <c r="B2895" s="134">
        <v>45411</v>
      </c>
      <c r="C2895" s="135">
        <v>45505</v>
      </c>
      <c r="D2895" s="136">
        <v>10.143000000000001</v>
      </c>
      <c r="E2895" s="137">
        <v>7827</v>
      </c>
      <c r="F2895" s="10">
        <f t="shared" si="488"/>
        <v>82.574849999999998</v>
      </c>
      <c r="H2895" s="134">
        <v>45407</v>
      </c>
      <c r="I2895" s="135">
        <v>45505</v>
      </c>
      <c r="J2895" s="136">
        <v>0.61117714199999995</v>
      </c>
      <c r="L2895" s="139" t="s">
        <v>268</v>
      </c>
      <c r="M2895" s="140">
        <v>45505</v>
      </c>
      <c r="N2895" s="141">
        <v>0.65032000000000001</v>
      </c>
      <c r="O2895" s="142">
        <v>13.893011414285873</v>
      </c>
      <c r="P2895" s="139" t="s">
        <v>131</v>
      </c>
      <c r="Q2895" s="143">
        <v>13.052465072589458</v>
      </c>
    </row>
    <row r="2896" spans="2:17" x14ac:dyDescent="0.25">
      <c r="B2896" s="134">
        <v>45411</v>
      </c>
      <c r="C2896" s="135">
        <v>45536</v>
      </c>
      <c r="D2896" s="136">
        <v>10.227</v>
      </c>
      <c r="E2896" s="137">
        <v>9655</v>
      </c>
      <c r="F2896" s="10">
        <f t="shared" si="488"/>
        <v>101.86024999999999</v>
      </c>
      <c r="H2896" s="134">
        <v>45407</v>
      </c>
      <c r="I2896" s="135">
        <v>45536</v>
      </c>
      <c r="J2896" s="136">
        <v>0.65898399399999996</v>
      </c>
      <c r="L2896" s="139" t="s">
        <v>269</v>
      </c>
      <c r="M2896" s="140">
        <v>45536</v>
      </c>
      <c r="N2896" s="141">
        <v>0.65032000000000001</v>
      </c>
      <c r="O2896" s="142">
        <v>13.945764368864852</v>
      </c>
      <c r="P2896" s="139" t="s">
        <v>131</v>
      </c>
      <c r="Q2896" s="143">
        <v>13.102169506991928</v>
      </c>
    </row>
    <row r="2897" spans="2:17" x14ac:dyDescent="0.25">
      <c r="B2897" s="134">
        <v>45411</v>
      </c>
      <c r="C2897" s="135">
        <v>45566</v>
      </c>
      <c r="D2897" s="136">
        <v>10.574</v>
      </c>
      <c r="E2897" s="137">
        <v>6129</v>
      </c>
      <c r="F2897" s="10">
        <f t="shared" si="488"/>
        <v>64.660949999999985</v>
      </c>
      <c r="H2897" s="134">
        <v>45407</v>
      </c>
      <c r="I2897" s="135">
        <v>45566</v>
      </c>
      <c r="J2897" s="136">
        <v>0.81789890600000004</v>
      </c>
      <c r="L2897" s="139" t="s">
        <v>270</v>
      </c>
      <c r="M2897" s="140">
        <v>45566</v>
      </c>
      <c r="N2897" s="141">
        <v>0.65032000000000001</v>
      </c>
      <c r="O2897" s="142">
        <v>14.219905874993222</v>
      </c>
      <c r="P2897" s="139" t="s">
        <v>131</v>
      </c>
      <c r="Q2897" s="143">
        <v>13.360468755197092</v>
      </c>
    </row>
    <row r="2898" spans="2:17" x14ac:dyDescent="0.25">
      <c r="B2898" s="134">
        <v>45411</v>
      </c>
      <c r="C2898" s="135">
        <v>45597</v>
      </c>
      <c r="D2898" s="136">
        <v>11.345000000000001</v>
      </c>
      <c r="E2898" s="137">
        <v>7291</v>
      </c>
      <c r="F2898" s="10">
        <f t="shared" si="488"/>
        <v>76.920050000000003</v>
      </c>
      <c r="H2898" s="134">
        <v>45407</v>
      </c>
      <c r="I2898" s="135">
        <v>45597</v>
      </c>
      <c r="J2898" s="136">
        <v>0.974216199</v>
      </c>
      <c r="L2898" s="139" t="s">
        <v>271</v>
      </c>
      <c r="M2898" s="140">
        <v>45597</v>
      </c>
      <c r="N2898" s="141">
        <v>0.65032000000000001</v>
      </c>
      <c r="O2898" s="142">
        <v>15.115830399791514</v>
      </c>
      <c r="P2898" s="139" t="s">
        <v>131</v>
      </c>
      <c r="Q2898" s="143">
        <v>14.204619042660697</v>
      </c>
    </row>
    <row r="2899" spans="2:17" x14ac:dyDescent="0.25">
      <c r="B2899" s="134">
        <v>45411</v>
      </c>
      <c r="C2899" s="135">
        <v>45627</v>
      </c>
      <c r="D2899" s="136">
        <v>12.183</v>
      </c>
      <c r="E2899" s="137">
        <v>5948</v>
      </c>
      <c r="F2899" s="10">
        <f t="shared" si="488"/>
        <v>62.751399999999997</v>
      </c>
      <c r="H2899" s="134">
        <v>45407</v>
      </c>
      <c r="I2899" s="135">
        <v>45627</v>
      </c>
      <c r="J2899" s="136">
        <v>0.97646686900000002</v>
      </c>
      <c r="L2899" s="139" t="s">
        <v>272</v>
      </c>
      <c r="M2899" s="140">
        <v>45627</v>
      </c>
      <c r="N2899" s="141">
        <v>0.65032000000000001</v>
      </c>
      <c r="O2899" s="142">
        <v>16.333968331449221</v>
      </c>
      <c r="P2899" s="139" t="s">
        <v>131</v>
      </c>
      <c r="Q2899" s="143">
        <v>15.352362470502102</v>
      </c>
    </row>
    <row r="2900" spans="2:17" x14ac:dyDescent="0.25">
      <c r="B2900" s="134">
        <v>45411</v>
      </c>
      <c r="C2900" s="135">
        <v>45658</v>
      </c>
      <c r="D2900" s="136">
        <v>12.439</v>
      </c>
      <c r="E2900" s="137">
        <v>5823</v>
      </c>
      <c r="F2900" s="10">
        <f t="shared" si="488"/>
        <v>61.432650000000002</v>
      </c>
      <c r="H2900" s="134">
        <v>45407</v>
      </c>
      <c r="I2900" s="135">
        <v>45658</v>
      </c>
      <c r="J2900" s="136">
        <v>0.86646557899999999</v>
      </c>
      <c r="L2900" s="139" t="s">
        <v>273</v>
      </c>
      <c r="M2900" s="140">
        <v>45658</v>
      </c>
      <c r="N2900" s="141">
        <v>0.65032000000000001</v>
      </c>
      <c r="O2900" s="142">
        <v>16.867429787391579</v>
      </c>
      <c r="P2900" s="139" t="s">
        <v>131</v>
      </c>
      <c r="Q2900" s="143">
        <v>15.854995927807984</v>
      </c>
    </row>
    <row r="2901" spans="2:17" x14ac:dyDescent="0.25">
      <c r="B2901" s="134">
        <v>45411</v>
      </c>
      <c r="C2901" s="135">
        <v>45689</v>
      </c>
      <c r="D2901" s="136">
        <v>12.372</v>
      </c>
      <c r="E2901" s="137">
        <v>3871</v>
      </c>
      <c r="F2901" s="10">
        <f t="shared" si="488"/>
        <v>40.83905</v>
      </c>
      <c r="H2901" s="134">
        <v>45407</v>
      </c>
      <c r="I2901" s="135">
        <v>45689</v>
      </c>
      <c r="J2901" s="136">
        <v>0.71218104000000004</v>
      </c>
      <c r="L2901" s="139" t="s">
        <v>274</v>
      </c>
      <c r="M2901" s="140">
        <v>45689</v>
      </c>
      <c r="N2901" s="141">
        <v>0.65032000000000001</v>
      </c>
      <c r="O2901" s="142">
        <v>16.994650479035037</v>
      </c>
      <c r="P2901" s="139" t="s">
        <v>131</v>
      </c>
      <c r="Q2901" s="143">
        <v>15.974864711895931</v>
      </c>
    </row>
    <row r="2902" spans="2:17" x14ac:dyDescent="0.25">
      <c r="B2902" s="134">
        <v>45411</v>
      </c>
      <c r="C2902" s="135">
        <v>45717</v>
      </c>
      <c r="D2902" s="136">
        <v>11.388999999999999</v>
      </c>
      <c r="E2902" s="137">
        <v>3993</v>
      </c>
      <c r="F2902" s="10">
        <f t="shared" si="488"/>
        <v>42.126150000000003</v>
      </c>
      <c r="H2902" s="134">
        <v>45407</v>
      </c>
      <c r="I2902" s="135">
        <v>45717</v>
      </c>
      <c r="J2902" s="136">
        <v>0.57986415599999996</v>
      </c>
      <c r="L2902" s="139" t="s">
        <v>275</v>
      </c>
      <c r="M2902" s="140">
        <v>45717</v>
      </c>
      <c r="N2902" s="141">
        <v>0.65032000000000001</v>
      </c>
      <c r="O2902" s="142">
        <v>15.754745959553853</v>
      </c>
      <c r="P2902" s="139" t="s">
        <v>131</v>
      </c>
      <c r="Q2902" s="143">
        <v>14.806612557192263</v>
      </c>
    </row>
    <row r="2903" spans="2:17" x14ac:dyDescent="0.25">
      <c r="B2903" s="134">
        <v>45411</v>
      </c>
      <c r="C2903" s="135">
        <v>45748</v>
      </c>
      <c r="D2903" s="136">
        <v>10.815</v>
      </c>
      <c r="E2903" s="137">
        <v>2463</v>
      </c>
      <c r="F2903" s="10">
        <f t="shared" si="488"/>
        <v>25.984649999999998</v>
      </c>
      <c r="H2903" s="134">
        <v>45407</v>
      </c>
      <c r="I2903" s="135">
        <v>45748</v>
      </c>
      <c r="J2903" s="136">
        <v>0.51394773900000001</v>
      </c>
      <c r="L2903" s="139" t="s">
        <v>276</v>
      </c>
      <c r="M2903" s="140">
        <v>45748</v>
      </c>
      <c r="N2903" s="141">
        <v>0.65032000000000001</v>
      </c>
      <c r="O2903" s="142">
        <v>15.014193903227516</v>
      </c>
      <c r="P2903" s="139" t="s">
        <v>131</v>
      </c>
      <c r="Q2903" s="143">
        <v>14.108855978455475</v>
      </c>
    </row>
    <row r="2904" spans="2:17" x14ac:dyDescent="0.25">
      <c r="B2904" s="134">
        <v>45411</v>
      </c>
      <c r="C2904" s="135">
        <v>45778</v>
      </c>
      <c r="D2904" s="136">
        <v>10.701000000000001</v>
      </c>
      <c r="E2904" s="137">
        <v>2495</v>
      </c>
      <c r="F2904" s="10">
        <f t="shared" si="488"/>
        <v>26.32225</v>
      </c>
      <c r="H2904" s="134">
        <v>45407</v>
      </c>
      <c r="I2904" s="135">
        <v>45778</v>
      </c>
      <c r="J2904" s="136">
        <v>0.51050578000000002</v>
      </c>
      <c r="L2904" s="139" t="s">
        <v>277</v>
      </c>
      <c r="M2904" s="140">
        <v>45778</v>
      </c>
      <c r="N2904" s="141">
        <v>0.65032000000000001</v>
      </c>
      <c r="O2904" s="142">
        <v>14.853051155566725</v>
      </c>
      <c r="P2904" s="139" t="s">
        <v>131</v>
      </c>
      <c r="Q2904" s="143">
        <v>13.957025446981678</v>
      </c>
    </row>
    <row r="2905" spans="2:17" x14ac:dyDescent="0.25">
      <c r="B2905" s="134">
        <v>45411</v>
      </c>
      <c r="C2905" s="135">
        <v>45809</v>
      </c>
      <c r="D2905" s="136">
        <v>10.757</v>
      </c>
      <c r="E2905" s="137">
        <v>2190</v>
      </c>
      <c r="F2905" s="10">
        <f t="shared" si="488"/>
        <v>23.104500000000002</v>
      </c>
      <c r="H2905" s="134">
        <v>45407</v>
      </c>
      <c r="I2905" s="135">
        <v>45809</v>
      </c>
      <c r="J2905" s="136">
        <v>0.53104732099999996</v>
      </c>
      <c r="L2905" s="139" t="s">
        <v>278</v>
      </c>
      <c r="M2905" s="140">
        <v>45809</v>
      </c>
      <c r="N2905" s="141">
        <v>0.65032000000000001</v>
      </c>
      <c r="O2905" s="142">
        <v>14.904733271669681</v>
      </c>
      <c r="P2905" s="139" t="s">
        <v>131</v>
      </c>
      <c r="Q2905" s="143">
        <v>14.005720925180425</v>
      </c>
    </row>
    <row r="2906" spans="2:17" x14ac:dyDescent="0.25">
      <c r="B2906" s="134">
        <v>45411</v>
      </c>
      <c r="C2906" s="135">
        <v>45839</v>
      </c>
      <c r="D2906" s="136">
        <v>10.917999999999999</v>
      </c>
      <c r="E2906" s="137">
        <v>2733</v>
      </c>
      <c r="F2906" s="10">
        <f t="shared" si="488"/>
        <v>28.83315</v>
      </c>
      <c r="H2906" s="134">
        <v>45407</v>
      </c>
      <c r="I2906" s="135">
        <v>45839</v>
      </c>
      <c r="J2906" s="136">
        <v>0.56157783800000005</v>
      </c>
      <c r="L2906" s="139" t="s">
        <v>279</v>
      </c>
      <c r="M2906" s="140">
        <v>45839</v>
      </c>
      <c r="N2906" s="141">
        <v>0.65032000000000001</v>
      </c>
      <c r="O2906" s="142">
        <v>15.094897739005923</v>
      </c>
      <c r="P2906" s="139" t="s">
        <v>131</v>
      </c>
      <c r="Q2906" s="143">
        <v>14.184896051347881</v>
      </c>
    </row>
    <row r="2907" spans="2:17" x14ac:dyDescent="0.25">
      <c r="B2907" s="134">
        <v>45411</v>
      </c>
      <c r="C2907" s="135">
        <v>45870</v>
      </c>
      <c r="D2907" s="136">
        <v>11.042999999999999</v>
      </c>
      <c r="E2907" s="137">
        <v>2613</v>
      </c>
      <c r="F2907" s="10">
        <f t="shared" si="488"/>
        <v>27.567150000000002</v>
      </c>
      <c r="H2907" s="134">
        <v>45407</v>
      </c>
      <c r="I2907" s="135">
        <v>45870</v>
      </c>
      <c r="J2907" s="136">
        <v>0.65651289300000004</v>
      </c>
      <c r="L2907" s="139" t="s">
        <v>280</v>
      </c>
      <c r="M2907" s="140">
        <v>45870</v>
      </c>
      <c r="N2907" s="141">
        <v>0.65032000000000001</v>
      </c>
      <c r="O2907" s="142">
        <v>15.138718593660633</v>
      </c>
      <c r="P2907" s="139" t="s">
        <v>131</v>
      </c>
      <c r="Q2907" s="143">
        <v>14.22618455950877</v>
      </c>
    </row>
    <row r="2908" spans="2:17" x14ac:dyDescent="0.25">
      <c r="B2908" s="134">
        <v>45411</v>
      </c>
      <c r="C2908" s="135">
        <v>45901</v>
      </c>
      <c r="D2908" s="136">
        <v>11.346</v>
      </c>
      <c r="E2908" s="137">
        <v>2846</v>
      </c>
      <c r="F2908" s="10">
        <f t="shared" si="488"/>
        <v>30.025300000000001</v>
      </c>
      <c r="H2908" s="134">
        <v>45407</v>
      </c>
      <c r="I2908" s="135">
        <v>45901</v>
      </c>
      <c r="J2908" s="136">
        <v>0.76797754500000004</v>
      </c>
      <c r="L2908" s="139" t="s">
        <v>281</v>
      </c>
      <c r="M2908" s="140">
        <v>45901</v>
      </c>
      <c r="N2908" s="141">
        <v>0.65032000000000001</v>
      </c>
      <c r="O2908" s="142">
        <v>15.417888991143403</v>
      </c>
      <c r="P2908" s="139" t="s">
        <v>131</v>
      </c>
      <c r="Q2908" s="143">
        <v>14.489222086402529</v>
      </c>
    </row>
    <row r="2909" spans="2:17" x14ac:dyDescent="0.25">
      <c r="B2909" s="134">
        <v>45411</v>
      </c>
      <c r="C2909" s="135">
        <v>45931</v>
      </c>
      <c r="D2909" s="136">
        <v>11.337999999999999</v>
      </c>
      <c r="E2909" s="137">
        <v>2965</v>
      </c>
      <c r="F2909" s="10">
        <f t="shared" si="488"/>
        <v>31.280750000000001</v>
      </c>
      <c r="H2909" s="134">
        <v>45407</v>
      </c>
      <c r="I2909" s="135">
        <v>45931</v>
      </c>
      <c r="J2909" s="136">
        <v>0.93733712700000005</v>
      </c>
      <c r="L2909" s="139" t="s">
        <v>282</v>
      </c>
      <c r="M2909" s="140">
        <v>45931</v>
      </c>
      <c r="N2909" s="141">
        <v>0.65032000000000001</v>
      </c>
      <c r="O2909" s="142">
        <v>15.159380337146452</v>
      </c>
      <c r="P2909" s="139" t="s">
        <v>131</v>
      </c>
      <c r="Q2909" s="143">
        <v>14.245652289457317</v>
      </c>
    </row>
    <row r="2910" spans="2:17" x14ac:dyDescent="0.25">
      <c r="B2910" s="134">
        <v>45411</v>
      </c>
      <c r="C2910" s="135">
        <v>45962</v>
      </c>
      <c r="D2910" s="136">
        <v>12.047000000000001</v>
      </c>
      <c r="E2910" s="137">
        <v>3444</v>
      </c>
      <c r="F2910" s="10">
        <f t="shared" ref="F2910:F2916" si="489">E2910*10000*mmbtu_gj/1000000</f>
        <v>36.334200000000003</v>
      </c>
      <c r="H2910" s="134">
        <v>45407</v>
      </c>
      <c r="I2910" s="135">
        <v>45962</v>
      </c>
      <c r="J2910" s="136">
        <v>1.047033039</v>
      </c>
      <c r="L2910" s="139" t="s">
        <v>283</v>
      </c>
      <c r="M2910" s="140">
        <v>45962</v>
      </c>
      <c r="N2910" s="141">
        <v>0.65032000000000001</v>
      </c>
      <c r="O2910" s="142">
        <v>16.032889912308576</v>
      </c>
      <c r="P2910" s="139" t="s">
        <v>131</v>
      </c>
      <c r="Q2910" s="143">
        <v>15.068682956177073</v>
      </c>
    </row>
    <row r="2911" spans="2:17" x14ac:dyDescent="0.25">
      <c r="B2911" s="134">
        <v>45411</v>
      </c>
      <c r="C2911" s="135">
        <v>45992</v>
      </c>
      <c r="D2911" s="136">
        <v>12.38</v>
      </c>
      <c r="E2911" s="137">
        <v>3415</v>
      </c>
      <c r="F2911" s="10">
        <f t="shared" si="489"/>
        <v>36.02825</v>
      </c>
      <c r="H2911" s="134">
        <v>45407</v>
      </c>
      <c r="I2911" s="135">
        <v>45992</v>
      </c>
      <c r="J2911" s="136">
        <v>1.03666342</v>
      </c>
      <c r="L2911" s="139" t="s">
        <v>284</v>
      </c>
      <c r="M2911" s="140">
        <v>45992</v>
      </c>
      <c r="N2911" s="141">
        <v>0.65032000000000001</v>
      </c>
      <c r="O2911" s="142">
        <v>16.533364806476609</v>
      </c>
      <c r="P2911" s="139" t="s">
        <v>131</v>
      </c>
      <c r="Q2911" s="143">
        <v>15.540236099423572</v>
      </c>
    </row>
    <row r="2912" spans="2:17" x14ac:dyDescent="0.25">
      <c r="B2912" s="134">
        <v>45411</v>
      </c>
      <c r="C2912" s="135">
        <v>46023</v>
      </c>
      <c r="D2912" s="136">
        <v>12.612</v>
      </c>
      <c r="E2912" s="137">
        <v>1423</v>
      </c>
      <c r="F2912" s="10">
        <f t="shared" si="489"/>
        <v>15.012650000000001</v>
      </c>
      <c r="H2912" s="134">
        <v>45407</v>
      </c>
      <c r="I2912" s="135">
        <v>46023</v>
      </c>
      <c r="J2912" s="136">
        <v>0.88300913999999997</v>
      </c>
      <c r="L2912" s="139" t="s">
        <v>285</v>
      </c>
      <c r="M2912" s="140">
        <v>46023</v>
      </c>
      <c r="N2912" s="141">
        <v>0.65032000000000001</v>
      </c>
      <c r="O2912" s="142">
        <v>17.095471278011729</v>
      </c>
      <c r="P2912" s="139" t="s">
        <v>131</v>
      </c>
      <c r="Q2912" s="143">
        <v>16.069859216547588</v>
      </c>
    </row>
    <row r="2913" spans="2:17" x14ac:dyDescent="0.25">
      <c r="B2913" s="134">
        <v>45411</v>
      </c>
      <c r="C2913" s="135">
        <v>46054</v>
      </c>
      <c r="D2913" s="136">
        <v>12.33</v>
      </c>
      <c r="E2913" s="137">
        <v>1618</v>
      </c>
      <c r="F2913" s="10">
        <f t="shared" si="489"/>
        <v>17.069900000000001</v>
      </c>
      <c r="H2913" s="134">
        <v>45407</v>
      </c>
      <c r="I2913" s="135">
        <v>46054</v>
      </c>
      <c r="J2913" s="136">
        <v>0.73089717099999996</v>
      </c>
      <c r="L2913" s="139" t="s">
        <v>286</v>
      </c>
      <c r="M2913" s="140">
        <v>46054</v>
      </c>
      <c r="N2913" s="141">
        <v>0.65032000000000001</v>
      </c>
      <c r="O2913" s="142">
        <v>16.906154300121443</v>
      </c>
      <c r="P2913" s="139" t="s">
        <v>131</v>
      </c>
      <c r="Q2913" s="143">
        <v>15.891482604584873</v>
      </c>
    </row>
    <row r="2914" spans="2:17" x14ac:dyDescent="0.25">
      <c r="B2914" s="134">
        <v>45411</v>
      </c>
      <c r="C2914" s="135">
        <v>46082</v>
      </c>
      <c r="D2914" s="136">
        <v>11.224</v>
      </c>
      <c r="E2914" s="137">
        <v>1698</v>
      </c>
      <c r="F2914" s="10">
        <f t="shared" si="489"/>
        <v>17.913900000000002</v>
      </c>
      <c r="H2914" s="134">
        <v>45407</v>
      </c>
      <c r="I2914" s="135">
        <v>46082</v>
      </c>
      <c r="J2914" s="136">
        <v>0.60452422900000002</v>
      </c>
      <c r="L2914" s="139" t="s">
        <v>287</v>
      </c>
      <c r="M2914" s="140">
        <v>46082</v>
      </c>
      <c r="N2914" s="141">
        <v>0.65032000000000001</v>
      </c>
      <c r="O2914" s="142">
        <v>15.478308850065211</v>
      </c>
      <c r="P2914" s="139" t="s">
        <v>131</v>
      </c>
      <c r="Q2914" s="143">
        <v>14.546150365365355</v>
      </c>
    </row>
    <row r="2915" spans="2:17" x14ac:dyDescent="0.25">
      <c r="B2915" s="134">
        <v>45411</v>
      </c>
      <c r="C2915" s="135">
        <v>46113</v>
      </c>
      <c r="D2915" s="136">
        <v>10.032999999999999</v>
      </c>
      <c r="E2915" s="136">
        <v>395</v>
      </c>
      <c r="F2915" s="10">
        <f t="shared" si="489"/>
        <v>4.1672499999999992</v>
      </c>
      <c r="H2915" s="134">
        <v>45407</v>
      </c>
      <c r="I2915" s="135">
        <v>46113</v>
      </c>
      <c r="J2915" s="136">
        <v>0.54630014400000004</v>
      </c>
      <c r="L2915" s="139" t="s">
        <v>288</v>
      </c>
      <c r="M2915" s="140">
        <v>46113</v>
      </c>
      <c r="N2915" s="141">
        <v>0.65032000000000001</v>
      </c>
      <c r="O2915" s="142">
        <v>13.827242841876169</v>
      </c>
      <c r="P2915" s="139" t="s">
        <v>131</v>
      </c>
      <c r="Q2915" s="143">
        <v>12.990497174882648</v>
      </c>
    </row>
    <row r="2916" spans="2:17" x14ac:dyDescent="0.25">
      <c r="B2916" s="134">
        <v>45411</v>
      </c>
      <c r="C2916" s="135">
        <v>46143</v>
      </c>
      <c r="D2916" s="136">
        <v>9.4849999999999994</v>
      </c>
      <c r="E2916" s="136">
        <v>395</v>
      </c>
      <c r="F2916" s="10">
        <f t="shared" si="489"/>
        <v>4.1672499999999992</v>
      </c>
      <c r="H2916" s="134">
        <v>45407</v>
      </c>
      <c r="I2916" s="135">
        <v>46143</v>
      </c>
      <c r="J2916" s="136">
        <v>0.54690462699999998</v>
      </c>
      <c r="L2916" s="139" t="s">
        <v>289</v>
      </c>
      <c r="M2916" s="140">
        <v>46143</v>
      </c>
      <c r="N2916" s="141">
        <v>0.65032000000000001</v>
      </c>
      <c r="O2916" s="142">
        <v>13.027629960080899</v>
      </c>
      <c r="P2916" s="139" t="s">
        <v>131</v>
      </c>
      <c r="Q2916" s="143">
        <v>12.237092813975076</v>
      </c>
    </row>
  </sheetData>
  <mergeCells count="4">
    <mergeCell ref="H6:J6"/>
    <mergeCell ref="M6:Q6"/>
    <mergeCell ref="B6:F6"/>
    <mergeCell ref="D4:G4"/>
  </mergeCells>
  <phoneticPr fontId="8" type="noConversion"/>
  <hyperlinks>
    <hyperlink ref="B4" r:id="rId1" xr:uid="{00000000-0004-0000-0100-000000000000}"/>
  </hyperlinks>
  <pageMargins left="0.7" right="0.7" top="0.75" bottom="0.75" header="0.3" footer="0.3"/>
  <pageSetup paperSize="9" orientation="portrait" r:id="rId2"/>
  <ignoredErrors>
    <ignoredError sqref="L2869:L2877"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F186"/>
  <sheetViews>
    <sheetView showGridLines="0" zoomScale="70" zoomScaleNormal="70" workbookViewId="0">
      <pane xSplit="1" ySplit="4" topLeftCell="DJ96" activePane="bottomRight" state="frozen"/>
      <selection pane="topRight" activeCell="B1" sqref="B1"/>
      <selection pane="bottomLeft" activeCell="A5" sqref="A5"/>
      <selection pane="bottomRight" activeCell="T116" sqref="T116"/>
    </sheetView>
  </sheetViews>
  <sheetFormatPr defaultColWidth="9.44140625" defaultRowHeight="13.2" x14ac:dyDescent="0.25"/>
  <cols>
    <col min="1" max="1" width="9.44140625" style="1"/>
    <col min="2" max="53" width="15.5546875" style="1" customWidth="1"/>
    <col min="54" max="54" width="11.44140625" style="1" customWidth="1"/>
    <col min="55" max="61" width="9.5546875" style="1" bestFit="1" customWidth="1"/>
    <col min="62" max="62" width="9.5546875" style="1" customWidth="1"/>
    <col min="63" max="63" width="9.5546875" style="1" bestFit="1" customWidth="1"/>
    <col min="64" max="64" width="10.44140625" style="1" bestFit="1" customWidth="1"/>
    <col min="65" max="66" width="9.5546875" style="1" bestFit="1" customWidth="1"/>
    <col min="67" max="68" width="9.44140625" style="1" bestFit="1" customWidth="1"/>
    <col min="69" max="69" width="9.5546875" style="1" customWidth="1"/>
    <col min="70" max="70" width="10.44140625" style="1" customWidth="1"/>
    <col min="71" max="73" width="9.44140625" style="1" bestFit="1" customWidth="1"/>
    <col min="74" max="74" width="11.5546875" style="1" bestFit="1" customWidth="1"/>
    <col min="75" max="76" width="9.44140625" style="1"/>
    <col min="77" max="78" width="10" style="1" bestFit="1" customWidth="1"/>
    <col min="79" max="79" width="9.5546875" style="1" bestFit="1" customWidth="1"/>
    <col min="80" max="81" width="9.44140625" style="1"/>
    <col min="82" max="82" width="12" style="1" bestFit="1" customWidth="1"/>
    <col min="83" max="83" width="9.5546875" style="1" bestFit="1" customWidth="1"/>
    <col min="84" max="86" width="12.44140625" style="1" bestFit="1" customWidth="1"/>
    <col min="87" max="88" width="12" style="1" customWidth="1"/>
    <col min="89" max="89" width="12.44140625" style="1" bestFit="1" customWidth="1"/>
    <col min="90" max="90" width="12.5546875" style="1" bestFit="1" customWidth="1"/>
    <col min="91" max="91" width="11" style="1" bestFit="1" customWidth="1"/>
    <col min="92" max="92" width="12" style="1" bestFit="1" customWidth="1"/>
    <col min="93" max="93" width="12" style="1" customWidth="1"/>
    <col min="94" max="94" width="12.44140625" style="1" customWidth="1"/>
    <col min="95" max="95" width="13.44140625" style="1" bestFit="1" customWidth="1"/>
    <col min="96" max="96" width="13.5546875" style="1" bestFit="1" customWidth="1"/>
    <col min="97" max="97" width="9.5546875" style="1" bestFit="1" customWidth="1"/>
    <col min="98" max="104" width="12.44140625" style="1" bestFit="1" customWidth="1"/>
    <col min="105" max="105" width="11.5546875" style="1" bestFit="1" customWidth="1"/>
    <col min="106" max="107" width="12" style="1" bestFit="1" customWidth="1"/>
    <col min="108" max="108" width="11.5546875" style="1" customWidth="1"/>
    <col min="109" max="109" width="13.44140625" style="1" customWidth="1"/>
    <col min="110" max="111" width="13.44140625" style="1" bestFit="1" customWidth="1"/>
    <col min="112" max="115" width="14" style="1" customWidth="1"/>
    <col min="116" max="116" width="15.44140625" style="1" customWidth="1"/>
    <col min="117" max="118" width="10.5546875" style="1" bestFit="1" customWidth="1"/>
    <col min="119" max="119" width="12" style="1" customWidth="1"/>
    <col min="120" max="120" width="13.44140625" style="1" customWidth="1"/>
    <col min="121" max="121" width="15.5546875" style="1" customWidth="1"/>
    <col min="122" max="122" width="13.5546875" style="1" customWidth="1"/>
    <col min="123" max="123" width="12.44140625" style="1" customWidth="1"/>
    <col min="124" max="125" width="11.5546875" style="1" bestFit="1" customWidth="1"/>
    <col min="126" max="126" width="13" style="1" customWidth="1"/>
    <col min="127" max="127" width="11.44140625" style="1" customWidth="1"/>
    <col min="128" max="129" width="13.44140625" style="1" customWidth="1"/>
    <col min="130" max="130" width="14" style="1" customWidth="1"/>
    <col min="131" max="131" width="14.44140625" style="1" customWidth="1"/>
    <col min="132" max="132" width="12" style="1" customWidth="1"/>
    <col min="133" max="133" width="11.44140625" style="1" customWidth="1"/>
    <col min="134" max="134" width="12.5546875" style="1" customWidth="1"/>
    <col min="135" max="135" width="15.88671875" style="1" customWidth="1"/>
    <col min="136" max="16384" width="9.44140625" style="1"/>
  </cols>
  <sheetData>
    <row r="2" spans="2:136" x14ac:dyDescent="0.25">
      <c r="B2" s="2" t="s">
        <v>30</v>
      </c>
    </row>
    <row r="3" spans="2:136" x14ac:dyDescent="0.25">
      <c r="B3" s="2"/>
      <c r="D3" s="25">
        <v>1</v>
      </c>
      <c r="E3" s="25">
        <v>2</v>
      </c>
      <c r="F3" s="25">
        <v>3</v>
      </c>
      <c r="G3" s="25">
        <v>4</v>
      </c>
      <c r="H3" s="25">
        <v>5</v>
      </c>
      <c r="I3" s="25">
        <v>6</v>
      </c>
      <c r="J3" s="25">
        <v>7</v>
      </c>
      <c r="K3" s="25">
        <v>8</v>
      </c>
      <c r="L3" s="25">
        <v>9</v>
      </c>
      <c r="M3" s="25">
        <v>10</v>
      </c>
      <c r="N3" s="25">
        <v>11</v>
      </c>
      <c r="O3" s="25">
        <v>12</v>
      </c>
      <c r="P3" s="25">
        <v>13</v>
      </c>
      <c r="Q3" s="25">
        <v>14</v>
      </c>
      <c r="R3" s="25">
        <v>15</v>
      </c>
      <c r="S3" s="25">
        <v>16</v>
      </c>
      <c r="T3" s="25">
        <v>17</v>
      </c>
      <c r="U3" s="25">
        <v>18</v>
      </c>
      <c r="V3" s="25">
        <v>19</v>
      </c>
      <c r="W3" s="25">
        <v>20</v>
      </c>
      <c r="X3" s="25">
        <v>21</v>
      </c>
      <c r="Y3" s="25">
        <v>22</v>
      </c>
      <c r="Z3" s="25">
        <v>23</v>
      </c>
      <c r="AA3" s="25">
        <v>24</v>
      </c>
      <c r="AB3" s="25">
        <v>25</v>
      </c>
      <c r="AC3" s="25">
        <v>26</v>
      </c>
      <c r="AD3" s="25">
        <v>27</v>
      </c>
      <c r="AE3" s="25">
        <v>28</v>
      </c>
      <c r="AF3" s="25">
        <v>29</v>
      </c>
      <c r="AG3" s="25">
        <v>30</v>
      </c>
      <c r="AH3" s="25">
        <v>31</v>
      </c>
      <c r="AI3" s="25">
        <v>32</v>
      </c>
      <c r="AJ3" s="25">
        <v>33</v>
      </c>
      <c r="AK3" s="25">
        <v>34</v>
      </c>
      <c r="AL3" s="25">
        <v>35</v>
      </c>
      <c r="AM3" s="25">
        <v>36</v>
      </c>
      <c r="AN3" s="25">
        <v>37</v>
      </c>
      <c r="AO3" s="25">
        <v>38</v>
      </c>
      <c r="AP3" s="25">
        <v>39</v>
      </c>
      <c r="AQ3" s="25">
        <v>40</v>
      </c>
      <c r="AR3" s="25">
        <v>41</v>
      </c>
      <c r="AS3" s="25">
        <v>42</v>
      </c>
      <c r="AT3" s="25">
        <v>43</v>
      </c>
      <c r="AU3" s="25">
        <v>44</v>
      </c>
      <c r="AV3" s="25">
        <v>45</v>
      </c>
      <c r="AW3" s="25">
        <v>46</v>
      </c>
      <c r="AX3" s="25">
        <v>47</v>
      </c>
      <c r="AY3" s="25">
        <v>48</v>
      </c>
      <c r="AZ3" s="25">
        <v>49</v>
      </c>
      <c r="BA3" s="25">
        <v>50</v>
      </c>
      <c r="BB3" s="25">
        <v>51</v>
      </c>
      <c r="BC3" s="25">
        <v>52</v>
      </c>
      <c r="BD3" s="25">
        <v>53</v>
      </c>
      <c r="BE3" s="25">
        <v>54</v>
      </c>
      <c r="BF3" s="25">
        <v>55</v>
      </c>
      <c r="BG3" s="25">
        <v>56</v>
      </c>
      <c r="BH3" s="25">
        <v>57</v>
      </c>
      <c r="BI3" s="25">
        <v>58</v>
      </c>
      <c r="BJ3" s="25">
        <v>59</v>
      </c>
      <c r="BK3" s="1">
        <v>60</v>
      </c>
      <c r="BL3" s="1">
        <v>61</v>
      </c>
      <c r="BM3" s="1">
        <v>62</v>
      </c>
      <c r="BN3" s="1">
        <v>63</v>
      </c>
      <c r="BO3" s="1">
        <v>64</v>
      </c>
      <c r="BP3" s="1">
        <v>65</v>
      </c>
      <c r="BQ3" s="1">
        <v>66</v>
      </c>
      <c r="BR3" s="1">
        <v>67</v>
      </c>
      <c r="BS3" s="1">
        <v>68</v>
      </c>
      <c r="BT3" s="1">
        <v>69</v>
      </c>
      <c r="BU3" s="1">
        <v>70</v>
      </c>
      <c r="BV3" s="1">
        <v>71</v>
      </c>
      <c r="BW3" s="1">
        <v>72</v>
      </c>
      <c r="BX3" s="1">
        <v>73</v>
      </c>
      <c r="BY3" s="1">
        <v>74</v>
      </c>
      <c r="BZ3" s="1">
        <v>75</v>
      </c>
      <c r="CA3" s="1">
        <v>76</v>
      </c>
      <c r="CB3" s="1">
        <v>77</v>
      </c>
      <c r="CC3" s="1">
        <v>78</v>
      </c>
      <c r="CD3" s="1">
        <v>79</v>
      </c>
      <c r="CE3" s="1">
        <v>80</v>
      </c>
      <c r="CF3" s="1">
        <v>81</v>
      </c>
      <c r="CG3" s="1">
        <v>82</v>
      </c>
      <c r="CH3" s="1">
        <v>83</v>
      </c>
      <c r="CI3" s="1">
        <v>84</v>
      </c>
      <c r="CJ3" s="1">
        <v>85</v>
      </c>
      <c r="CK3" s="1">
        <v>86</v>
      </c>
      <c r="CL3" s="1">
        <v>87</v>
      </c>
      <c r="CM3" s="1">
        <v>88</v>
      </c>
      <c r="CN3" s="1">
        <v>89</v>
      </c>
      <c r="CO3" s="1">
        <v>90</v>
      </c>
      <c r="CP3" s="1">
        <v>91</v>
      </c>
      <c r="CQ3" s="1">
        <v>92</v>
      </c>
      <c r="CR3" s="1">
        <v>93</v>
      </c>
      <c r="CS3" s="1">
        <v>94</v>
      </c>
      <c r="CT3" s="1">
        <v>95</v>
      </c>
      <c r="CU3" s="1">
        <v>96</v>
      </c>
      <c r="CV3" s="1">
        <v>97</v>
      </c>
      <c r="CW3" s="1">
        <v>98</v>
      </c>
      <c r="CX3" s="1">
        <v>99</v>
      </c>
      <c r="CY3" s="1">
        <v>100</v>
      </c>
      <c r="CZ3" s="1">
        <v>101</v>
      </c>
      <c r="DA3" s="1">
        <v>102</v>
      </c>
      <c r="DB3" s="1">
        <v>103</v>
      </c>
      <c r="DC3" s="1">
        <v>143</v>
      </c>
      <c r="DD3" s="1">
        <v>144</v>
      </c>
      <c r="DE3" s="1">
        <v>145</v>
      </c>
      <c r="DF3" s="1">
        <v>146</v>
      </c>
      <c r="DG3" s="1">
        <v>147</v>
      </c>
      <c r="DH3" s="1">
        <v>148</v>
      </c>
      <c r="DI3" s="1">
        <v>149</v>
      </c>
      <c r="DJ3" s="1">
        <v>150</v>
      </c>
      <c r="DK3" s="1">
        <v>151</v>
      </c>
      <c r="DL3" s="1">
        <v>152</v>
      </c>
      <c r="DM3" s="1">
        <v>153</v>
      </c>
      <c r="DN3" s="1">
        <v>154</v>
      </c>
      <c r="DO3" s="1">
        <v>155</v>
      </c>
      <c r="DP3" s="1">
        <v>156</v>
      </c>
      <c r="DQ3" s="1">
        <v>157</v>
      </c>
      <c r="DR3" s="1">
        <v>158</v>
      </c>
      <c r="DS3" s="1">
        <v>159</v>
      </c>
      <c r="DT3" s="1">
        <v>160</v>
      </c>
      <c r="DU3" s="1">
        <v>161</v>
      </c>
      <c r="DV3" s="1">
        <v>162</v>
      </c>
      <c r="DW3" s="1">
        <v>163</v>
      </c>
      <c r="DX3" s="1">
        <v>164</v>
      </c>
      <c r="DY3" s="1">
        <v>165</v>
      </c>
      <c r="DZ3" s="1">
        <v>166</v>
      </c>
      <c r="EA3" s="1">
        <v>167</v>
      </c>
      <c r="EB3" s="1">
        <v>168</v>
      </c>
      <c r="EC3" s="1">
        <v>169</v>
      </c>
      <c r="ED3" s="1">
        <v>170</v>
      </c>
      <c r="EE3" s="1">
        <v>131</v>
      </c>
    </row>
    <row r="4" spans="2:136" x14ac:dyDescent="0.25">
      <c r="D4" s="21" t="s">
        <v>6</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6"/>
      <c r="BC4" s="26"/>
      <c r="BD4" s="26"/>
      <c r="BE4" s="26"/>
      <c r="BF4" s="26"/>
      <c r="BG4" s="26"/>
      <c r="BH4" s="26"/>
      <c r="BI4" s="2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4"/>
      <c r="DT4" s="26"/>
      <c r="DU4" s="26"/>
      <c r="DV4" s="26"/>
      <c r="DW4" s="26"/>
      <c r="DX4" s="42"/>
      <c r="DY4" s="42"/>
      <c r="DZ4" s="42"/>
      <c r="EA4" s="42"/>
      <c r="EB4" s="6"/>
      <c r="EC4" s="6"/>
      <c r="ED4" s="42"/>
      <c r="EE4" s="26"/>
      <c r="EF4" s="42"/>
    </row>
    <row r="5" spans="2:136" ht="39.6" x14ac:dyDescent="0.25">
      <c r="B5" s="3" t="s">
        <v>17</v>
      </c>
      <c r="C5" s="3" t="s">
        <v>22</v>
      </c>
      <c r="D5" s="24">
        <v>43371</v>
      </c>
      <c r="E5" s="24">
        <v>43385</v>
      </c>
      <c r="F5" s="24">
        <v>43402</v>
      </c>
      <c r="G5" s="24">
        <v>43418</v>
      </c>
      <c r="H5" s="24">
        <v>43432</v>
      </c>
      <c r="I5" s="24">
        <v>43448</v>
      </c>
      <c r="J5" s="24">
        <v>43479</v>
      </c>
      <c r="K5" s="24">
        <v>43493</v>
      </c>
      <c r="L5" s="24">
        <v>43511</v>
      </c>
      <c r="M5" s="24">
        <v>43523</v>
      </c>
      <c r="N5" s="24">
        <v>43539</v>
      </c>
      <c r="O5" s="24">
        <v>43553</v>
      </c>
      <c r="P5" s="24">
        <v>43567</v>
      </c>
      <c r="Q5" s="24">
        <v>43584</v>
      </c>
      <c r="R5" s="24">
        <v>43600</v>
      </c>
      <c r="S5" s="24">
        <v>43614</v>
      </c>
      <c r="T5" s="24">
        <v>43630</v>
      </c>
      <c r="U5" s="24">
        <v>43644</v>
      </c>
      <c r="V5" s="24">
        <v>43658</v>
      </c>
      <c r="W5" s="24">
        <v>43676</v>
      </c>
      <c r="X5" s="24">
        <v>43691</v>
      </c>
      <c r="Y5" s="24">
        <v>43705</v>
      </c>
      <c r="Z5" s="24">
        <v>43721</v>
      </c>
      <c r="AA5" s="24">
        <v>43735</v>
      </c>
      <c r="AB5" s="24">
        <v>43752</v>
      </c>
      <c r="AC5" s="24">
        <v>43768</v>
      </c>
      <c r="AD5" s="24">
        <v>43783</v>
      </c>
      <c r="AE5" s="24">
        <v>43798</v>
      </c>
      <c r="AF5" s="24">
        <v>43812</v>
      </c>
      <c r="AG5" s="24">
        <v>43844</v>
      </c>
      <c r="AH5" s="24">
        <v>43859</v>
      </c>
      <c r="AI5" s="24">
        <v>43875</v>
      </c>
      <c r="AJ5" s="24">
        <v>43889</v>
      </c>
      <c r="AK5" s="24">
        <v>43903</v>
      </c>
      <c r="AL5" s="24">
        <v>43921</v>
      </c>
      <c r="AM5" s="24">
        <v>43935</v>
      </c>
      <c r="AN5" s="24">
        <v>43950</v>
      </c>
      <c r="AO5" s="24">
        <v>43966</v>
      </c>
      <c r="AP5" s="24">
        <v>43980</v>
      </c>
      <c r="AQ5" s="24">
        <v>43997</v>
      </c>
      <c r="AR5" s="24">
        <v>44012</v>
      </c>
      <c r="AS5" s="24">
        <v>44027</v>
      </c>
      <c r="AT5" s="24">
        <v>44043</v>
      </c>
      <c r="AU5" s="24">
        <v>44057</v>
      </c>
      <c r="AV5" s="24">
        <v>44074</v>
      </c>
      <c r="AW5" s="24">
        <v>44089</v>
      </c>
      <c r="AX5" s="24">
        <v>44104</v>
      </c>
      <c r="AY5" s="24">
        <v>44118</v>
      </c>
      <c r="AZ5" s="24">
        <v>44134</v>
      </c>
      <c r="BA5" s="24">
        <v>44148</v>
      </c>
      <c r="BB5" s="24">
        <v>44162</v>
      </c>
      <c r="BC5" s="24">
        <v>44180</v>
      </c>
      <c r="BD5" s="24">
        <v>44196</v>
      </c>
      <c r="BE5" s="24">
        <v>44211</v>
      </c>
      <c r="BF5" s="24">
        <v>44225</v>
      </c>
      <c r="BG5" s="24">
        <v>44239</v>
      </c>
      <c r="BH5" s="24">
        <v>44253</v>
      </c>
      <c r="BI5" s="24">
        <v>44267</v>
      </c>
      <c r="BJ5" s="24">
        <v>44285</v>
      </c>
      <c r="BK5" s="24">
        <v>44300</v>
      </c>
      <c r="BL5" s="24">
        <v>44316</v>
      </c>
      <c r="BM5" s="24">
        <v>44330</v>
      </c>
      <c r="BN5" s="24">
        <v>44344</v>
      </c>
      <c r="BO5" s="24">
        <v>44361</v>
      </c>
      <c r="BP5" s="24">
        <v>44376</v>
      </c>
      <c r="BQ5" s="24">
        <v>44391</v>
      </c>
      <c r="BR5" s="24">
        <v>44407</v>
      </c>
      <c r="BS5" s="24">
        <v>44421</v>
      </c>
      <c r="BT5" s="24">
        <v>44438</v>
      </c>
      <c r="BU5" s="24">
        <v>44453</v>
      </c>
      <c r="BV5" s="24">
        <v>44468</v>
      </c>
      <c r="BW5" s="24">
        <v>44484</v>
      </c>
      <c r="BX5" s="24">
        <v>44498</v>
      </c>
      <c r="BY5" s="24">
        <v>44512</v>
      </c>
      <c r="BZ5" s="24">
        <v>44529</v>
      </c>
      <c r="CA5" s="24">
        <v>44544</v>
      </c>
      <c r="CB5" s="24">
        <v>44568</v>
      </c>
      <c r="CC5" s="24">
        <v>44575</v>
      </c>
      <c r="CD5" s="24">
        <v>44589</v>
      </c>
      <c r="CE5" s="24">
        <v>44606</v>
      </c>
      <c r="CF5" s="24">
        <v>44617</v>
      </c>
      <c r="CG5" s="24">
        <v>44635</v>
      </c>
      <c r="CH5" s="24">
        <v>44650</v>
      </c>
      <c r="CI5" s="24">
        <v>44665</v>
      </c>
      <c r="CJ5" s="24">
        <v>44680</v>
      </c>
      <c r="CK5" s="24">
        <v>44694</v>
      </c>
      <c r="CL5" s="24">
        <v>44711</v>
      </c>
      <c r="CM5" s="24">
        <v>44726</v>
      </c>
      <c r="CN5" s="24">
        <v>44741</v>
      </c>
      <c r="CO5" s="24">
        <v>44757</v>
      </c>
      <c r="CP5" s="24">
        <v>44771</v>
      </c>
      <c r="CQ5" s="24">
        <v>44785</v>
      </c>
      <c r="CR5" s="24">
        <v>44804</v>
      </c>
      <c r="CS5" s="24">
        <v>44819</v>
      </c>
      <c r="CT5" s="24">
        <v>44834</v>
      </c>
      <c r="CU5" s="24">
        <v>44848</v>
      </c>
      <c r="CV5" s="24">
        <v>44862</v>
      </c>
      <c r="CW5" s="24">
        <v>44879</v>
      </c>
      <c r="CX5" s="24">
        <v>44894</v>
      </c>
      <c r="CY5" s="24">
        <v>44909</v>
      </c>
      <c r="CZ5" s="24">
        <v>44924</v>
      </c>
      <c r="DA5" s="24">
        <v>44939</v>
      </c>
      <c r="DB5" s="24">
        <v>44956</v>
      </c>
      <c r="DC5" s="24">
        <v>44972</v>
      </c>
      <c r="DD5" s="24">
        <v>44985</v>
      </c>
      <c r="DE5" s="24">
        <v>44999</v>
      </c>
      <c r="DF5" s="24">
        <v>45016</v>
      </c>
      <c r="DG5" s="24">
        <v>45030</v>
      </c>
      <c r="DH5" s="24">
        <v>45044</v>
      </c>
      <c r="DI5" s="24">
        <v>45061</v>
      </c>
      <c r="DJ5" s="24">
        <v>45076</v>
      </c>
      <c r="DK5" s="24">
        <v>45091</v>
      </c>
      <c r="DL5" s="24">
        <v>45107</v>
      </c>
      <c r="DM5" s="24">
        <v>45121</v>
      </c>
      <c r="DN5" s="24">
        <v>45135</v>
      </c>
      <c r="DO5" s="24">
        <v>45152</v>
      </c>
      <c r="DP5" s="24">
        <v>45168</v>
      </c>
      <c r="DQ5" s="24">
        <v>45184</v>
      </c>
      <c r="DR5" s="24">
        <v>45198</v>
      </c>
      <c r="DS5" s="24">
        <v>45212</v>
      </c>
      <c r="DT5" s="24">
        <v>45229</v>
      </c>
      <c r="DU5" s="24">
        <v>45244</v>
      </c>
      <c r="DV5" s="24">
        <v>45259</v>
      </c>
      <c r="DW5" s="24">
        <v>45275</v>
      </c>
      <c r="DX5" s="92">
        <v>45289</v>
      </c>
      <c r="DY5" s="92">
        <v>45303</v>
      </c>
      <c r="DZ5" s="92">
        <v>45321</v>
      </c>
      <c r="EA5" s="92">
        <v>45336</v>
      </c>
      <c r="EB5" s="92">
        <v>45350</v>
      </c>
      <c r="EC5" s="92">
        <v>45366</v>
      </c>
      <c r="ED5" s="92">
        <v>45379</v>
      </c>
      <c r="EE5" s="24">
        <v>45397</v>
      </c>
      <c r="EF5" s="138">
        <v>45411</v>
      </c>
    </row>
    <row r="6" spans="2:136" x14ac:dyDescent="0.25">
      <c r="B6" s="5">
        <v>42370</v>
      </c>
      <c r="C6" s="7">
        <v>8.5819960384385432</v>
      </c>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4"/>
      <c r="DY6" s="4"/>
      <c r="DZ6" s="4"/>
      <c r="EA6" s="4"/>
      <c r="EB6" s="4"/>
      <c r="EC6" s="4"/>
      <c r="ED6" s="4"/>
      <c r="EE6" s="7"/>
      <c r="EF6" s="7"/>
    </row>
    <row r="7" spans="2:136" x14ac:dyDescent="0.25">
      <c r="B7" s="5">
        <v>42401</v>
      </c>
      <c r="C7" s="7">
        <v>7.966387727347195</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4"/>
      <c r="DY7" s="4"/>
      <c r="DZ7" s="4"/>
      <c r="EA7" s="4"/>
      <c r="EB7" s="4"/>
      <c r="EC7" s="4"/>
      <c r="ED7" s="4"/>
      <c r="EE7" s="7"/>
      <c r="EF7" s="7"/>
    </row>
    <row r="8" spans="2:136" x14ac:dyDescent="0.25">
      <c r="B8" s="5">
        <v>42430</v>
      </c>
      <c r="C8" s="7">
        <v>6.4964317760177464</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4"/>
      <c r="DY8" s="4"/>
      <c r="DZ8" s="4"/>
      <c r="EA8" s="4"/>
      <c r="EB8" s="4"/>
      <c r="EC8" s="4"/>
      <c r="ED8" s="4"/>
      <c r="EE8" s="7"/>
      <c r="EF8" s="7"/>
    </row>
    <row r="9" spans="2:136" x14ac:dyDescent="0.25">
      <c r="B9" s="5">
        <v>42461</v>
      </c>
      <c r="C9" s="7">
        <v>5.0389928905640389</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4"/>
      <c r="DY9" s="4"/>
      <c r="DZ9" s="4"/>
      <c r="EA9" s="4"/>
      <c r="EB9" s="4"/>
      <c r="EC9" s="4"/>
      <c r="ED9" s="4"/>
      <c r="EE9" s="7"/>
      <c r="EF9" s="7"/>
    </row>
    <row r="10" spans="2:136" x14ac:dyDescent="0.25">
      <c r="B10" s="5">
        <v>42491</v>
      </c>
      <c r="C10" s="7">
        <v>4.5925982224290145</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4"/>
      <c r="DY10" s="4"/>
      <c r="DZ10" s="4"/>
      <c r="EA10" s="4"/>
      <c r="EB10" s="4"/>
      <c r="EC10" s="4"/>
      <c r="ED10" s="4"/>
      <c r="EE10" s="7"/>
      <c r="EF10" s="7"/>
    </row>
    <row r="11" spans="2:136" x14ac:dyDescent="0.25">
      <c r="B11" s="5">
        <v>42522</v>
      </c>
      <c r="C11" s="7">
        <v>4.8495131895279462</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4"/>
      <c r="DY11" s="4"/>
      <c r="DZ11" s="4"/>
      <c r="EA11" s="4"/>
      <c r="EB11" s="4"/>
      <c r="EC11" s="4"/>
      <c r="ED11" s="4"/>
      <c r="EE11" s="7"/>
      <c r="EF11" s="7"/>
    </row>
    <row r="12" spans="2:136" x14ac:dyDescent="0.25">
      <c r="B12" s="5">
        <v>42552</v>
      </c>
      <c r="C12" s="7">
        <v>5.5715435880432889</v>
      </c>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4"/>
      <c r="DY12" s="4"/>
      <c r="DZ12" s="4"/>
      <c r="EA12" s="4"/>
      <c r="EB12" s="4"/>
      <c r="EC12" s="4"/>
      <c r="ED12" s="4"/>
      <c r="EE12" s="7"/>
      <c r="EF12" s="7"/>
    </row>
    <row r="13" spans="2:136" x14ac:dyDescent="0.25">
      <c r="B13" s="5">
        <v>42583</v>
      </c>
      <c r="C13" s="7">
        <v>5.9435245648631856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4"/>
      <c r="DY13" s="4"/>
      <c r="DZ13" s="4"/>
      <c r="EA13" s="4"/>
      <c r="EB13" s="4"/>
      <c r="EC13" s="4"/>
      <c r="ED13" s="4"/>
      <c r="EE13" s="7"/>
      <c r="EF13" s="7"/>
    </row>
    <row r="14" spans="2:136" x14ac:dyDescent="0.25">
      <c r="B14" s="5">
        <v>42614</v>
      </c>
      <c r="C14" s="7">
        <v>6.4928430884314796</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4"/>
      <c r="DY14" s="4"/>
      <c r="DZ14" s="4"/>
      <c r="EA14" s="4"/>
      <c r="EB14" s="4"/>
      <c r="EC14" s="4"/>
      <c r="ED14" s="4"/>
      <c r="EE14" s="7"/>
      <c r="EF14" s="7"/>
    </row>
    <row r="15" spans="2:136" x14ac:dyDescent="0.25">
      <c r="B15" s="5">
        <v>42644</v>
      </c>
      <c r="C15" s="7">
        <v>5.9480748703934916</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4"/>
      <c r="DY15" s="4"/>
      <c r="DZ15" s="4"/>
      <c r="EA15" s="4"/>
      <c r="EB15" s="4"/>
      <c r="EC15" s="4"/>
      <c r="ED15" s="4"/>
      <c r="EE15" s="7"/>
      <c r="EF15" s="7"/>
    </row>
    <row r="16" spans="2:136" x14ac:dyDescent="0.25">
      <c r="B16" s="5">
        <v>42675</v>
      </c>
      <c r="C16" s="7">
        <v>6.5202318598528768</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4"/>
      <c r="DY16" s="4"/>
      <c r="DZ16" s="4"/>
      <c r="EA16" s="4"/>
      <c r="EB16" s="4"/>
      <c r="EC16" s="4"/>
      <c r="ED16" s="4"/>
      <c r="EE16" s="7"/>
      <c r="EF16" s="7"/>
    </row>
    <row r="17" spans="2:136" x14ac:dyDescent="0.25">
      <c r="B17" s="5">
        <v>42705</v>
      </c>
      <c r="C17" s="7">
        <v>7.6912313350145807</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4"/>
      <c r="DY17" s="4"/>
      <c r="DZ17" s="4"/>
      <c r="EA17" s="4"/>
      <c r="EB17" s="4"/>
      <c r="EC17" s="4"/>
      <c r="ED17" s="4"/>
      <c r="EE17" s="7"/>
      <c r="EF17" s="7"/>
    </row>
    <row r="18" spans="2:136" x14ac:dyDescent="0.25">
      <c r="B18" s="5">
        <v>42736</v>
      </c>
      <c r="C18" s="7">
        <v>8.9983711890970906</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4"/>
      <c r="DY18" s="4"/>
      <c r="DZ18" s="4"/>
      <c r="EA18" s="4"/>
      <c r="EB18" s="4"/>
      <c r="EC18" s="4"/>
      <c r="ED18" s="4"/>
      <c r="EE18" s="7"/>
      <c r="EF18" s="7"/>
    </row>
    <row r="19" spans="2:136" x14ac:dyDescent="0.25">
      <c r="B19" s="5">
        <v>42767</v>
      </c>
      <c r="C19" s="7">
        <v>11.148053483353017</v>
      </c>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4"/>
      <c r="DY19" s="4"/>
      <c r="DZ19" s="4"/>
      <c r="EA19" s="4"/>
      <c r="EB19" s="4"/>
      <c r="EC19" s="4"/>
      <c r="ED19" s="4"/>
      <c r="EE19" s="7"/>
      <c r="EF19" s="7"/>
    </row>
    <row r="20" spans="2:136" x14ac:dyDescent="0.25">
      <c r="B20" s="5">
        <v>42795</v>
      </c>
      <c r="C20" s="7">
        <v>8.5562028054887111</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4"/>
      <c r="DY20" s="4"/>
      <c r="DZ20" s="4"/>
      <c r="EA20" s="4"/>
      <c r="EB20" s="4"/>
      <c r="EC20" s="4"/>
      <c r="ED20" s="4"/>
      <c r="EE20" s="7"/>
      <c r="EF20" s="7"/>
    </row>
    <row r="21" spans="2:136" x14ac:dyDescent="0.25">
      <c r="B21" s="5">
        <v>42826</v>
      </c>
      <c r="C21" s="7">
        <v>6.6879761356151208</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4"/>
      <c r="DY21" s="4"/>
      <c r="DZ21" s="4"/>
      <c r="EA21" s="4"/>
      <c r="EB21" s="4"/>
      <c r="EC21" s="4"/>
      <c r="ED21" s="4"/>
      <c r="EE21" s="7"/>
      <c r="EF21" s="7"/>
    </row>
    <row r="22" spans="2:136" x14ac:dyDescent="0.25">
      <c r="B22" s="5">
        <v>42856</v>
      </c>
      <c r="C22" s="7">
        <v>6.0179118539749776</v>
      </c>
      <c r="D22" s="7"/>
      <c r="E22" s="7"/>
      <c r="F22" s="7"/>
      <c r="G22" s="7"/>
      <c r="H22" s="7"/>
      <c r="I22" s="7"/>
      <c r="J22" s="7"/>
      <c r="K22" s="7"/>
      <c r="L22" s="10"/>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4"/>
      <c r="DY22" s="4"/>
      <c r="DZ22" s="4"/>
      <c r="EA22" s="4"/>
      <c r="EB22" s="4"/>
      <c r="EC22" s="4"/>
      <c r="ED22" s="4"/>
      <c r="EE22" s="7"/>
      <c r="EF22" s="7"/>
    </row>
    <row r="23" spans="2:136" x14ac:dyDescent="0.25">
      <c r="B23" s="5">
        <v>42887</v>
      </c>
      <c r="C23" s="7">
        <v>6.3788335277130583</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4"/>
      <c r="DY23" s="4"/>
      <c r="DZ23" s="4"/>
      <c r="EA23" s="4"/>
      <c r="EB23" s="4"/>
      <c r="EC23" s="4"/>
      <c r="ED23" s="4"/>
      <c r="EE23" s="7"/>
      <c r="EF23" s="7"/>
    </row>
    <row r="24" spans="2:136" x14ac:dyDescent="0.25">
      <c r="B24" s="5">
        <v>42917</v>
      </c>
      <c r="C24" s="7">
        <v>6.1495084403012665</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4"/>
      <c r="DY24" s="4"/>
      <c r="DZ24" s="4"/>
      <c r="EA24" s="4"/>
      <c r="EB24" s="4"/>
      <c r="EC24" s="4"/>
      <c r="ED24" s="4"/>
      <c r="EE24" s="7"/>
      <c r="EF24" s="7"/>
    </row>
    <row r="25" spans="2:136" x14ac:dyDescent="0.25">
      <c r="B25" s="5">
        <v>42948</v>
      </c>
      <c r="C25" s="7">
        <v>5.9475668231248573</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4"/>
      <c r="DY25" s="4"/>
      <c r="DZ25" s="4"/>
      <c r="EA25" s="4"/>
      <c r="EB25" s="4"/>
      <c r="EC25" s="4"/>
      <c r="ED25" s="4"/>
      <c r="EE25" s="7"/>
      <c r="EF25" s="7"/>
    </row>
    <row r="26" spans="2:136" x14ac:dyDescent="0.25">
      <c r="B26" s="5">
        <v>42979</v>
      </c>
      <c r="C26" s="7">
        <v>6.1632623557687634</v>
      </c>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4"/>
      <c r="DY26" s="4"/>
      <c r="DZ26" s="4"/>
      <c r="EA26" s="4"/>
      <c r="EB26" s="4"/>
      <c r="EC26" s="4"/>
      <c r="ED26" s="4"/>
      <c r="EE26" s="7"/>
      <c r="EF26" s="7"/>
    </row>
    <row r="27" spans="2:136" x14ac:dyDescent="0.25">
      <c r="B27" s="5">
        <v>43009</v>
      </c>
      <c r="C27" s="7">
        <v>6.6668808866351759</v>
      </c>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4"/>
      <c r="DY27" s="4"/>
      <c r="DZ27" s="4"/>
      <c r="EA27" s="4"/>
      <c r="EB27" s="4"/>
      <c r="EC27" s="4"/>
      <c r="ED27" s="4"/>
      <c r="EE27" s="7"/>
      <c r="EF27" s="7"/>
    </row>
    <row r="28" spans="2:136" x14ac:dyDescent="0.25">
      <c r="B28" s="5">
        <v>43040</v>
      </c>
      <c r="C28" s="7">
        <v>8.9410295346202577</v>
      </c>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4"/>
      <c r="DY28" s="4"/>
      <c r="DZ28" s="4"/>
      <c r="EA28" s="4"/>
      <c r="EB28" s="4"/>
      <c r="EC28" s="4"/>
      <c r="ED28" s="4"/>
      <c r="EE28" s="7"/>
      <c r="EF28" s="7"/>
    </row>
    <row r="29" spans="2:136" x14ac:dyDescent="0.25">
      <c r="B29" s="5">
        <v>43070</v>
      </c>
      <c r="C29" s="7">
        <v>10.097596548175979</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4"/>
      <c r="DY29" s="4"/>
      <c r="DZ29" s="4"/>
      <c r="EA29" s="4"/>
      <c r="EB29" s="4"/>
      <c r="EC29" s="4"/>
      <c r="ED29" s="4"/>
      <c r="EE29" s="7"/>
      <c r="EF29" s="7"/>
    </row>
    <row r="30" spans="2:136" x14ac:dyDescent="0.25">
      <c r="B30" s="5">
        <v>43101</v>
      </c>
      <c r="C30" s="7">
        <v>11.080802992486584</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4"/>
      <c r="DY30" s="4"/>
      <c r="DZ30" s="4"/>
      <c r="EA30" s="4"/>
      <c r="EB30" s="4"/>
      <c r="EC30" s="4"/>
      <c r="ED30" s="4"/>
      <c r="EE30" s="7"/>
      <c r="EF30" s="7"/>
    </row>
    <row r="31" spans="2:136" x14ac:dyDescent="0.25">
      <c r="B31" s="5">
        <v>43132</v>
      </c>
      <c r="C31" s="7">
        <v>12.133883409796285</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4"/>
      <c r="DY31" s="4"/>
      <c r="DZ31" s="4"/>
      <c r="EA31" s="4"/>
      <c r="EB31" s="4"/>
      <c r="EC31" s="4"/>
      <c r="ED31" s="4"/>
      <c r="EE31" s="7"/>
      <c r="EF31" s="7"/>
    </row>
    <row r="32" spans="2:136" x14ac:dyDescent="0.25">
      <c r="B32" s="5">
        <v>43160</v>
      </c>
      <c r="C32" s="7">
        <v>11.05083468836048</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4"/>
      <c r="DY32" s="4"/>
      <c r="DZ32" s="4"/>
      <c r="EA32" s="4"/>
      <c r="EB32" s="4"/>
      <c r="EC32" s="4"/>
      <c r="ED32" s="4"/>
      <c r="EE32" s="7"/>
      <c r="EF32" s="7"/>
    </row>
    <row r="33" spans="2:136" x14ac:dyDescent="0.25">
      <c r="B33" s="5">
        <v>43191</v>
      </c>
      <c r="C33" s="7">
        <v>9.0178235922781464</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4"/>
      <c r="DY33" s="4"/>
      <c r="DZ33" s="4"/>
      <c r="EA33" s="4"/>
      <c r="EB33" s="4"/>
      <c r="EC33" s="4"/>
      <c r="ED33" s="4"/>
      <c r="EE33" s="7"/>
      <c r="EF33" s="7"/>
    </row>
    <row r="34" spans="2:136" x14ac:dyDescent="0.25">
      <c r="B34" s="5">
        <v>43221</v>
      </c>
      <c r="C34" s="7">
        <v>7.829861956091186</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4"/>
      <c r="DY34" s="4"/>
      <c r="DZ34" s="4"/>
      <c r="EA34" s="4"/>
      <c r="EB34" s="4"/>
      <c r="EC34" s="4"/>
      <c r="ED34" s="4"/>
      <c r="EE34" s="7"/>
      <c r="EF34" s="7"/>
    </row>
    <row r="35" spans="2:136" x14ac:dyDescent="0.25">
      <c r="B35" s="5">
        <v>43252</v>
      </c>
      <c r="C35" s="7">
        <v>8.9008181406253737</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4"/>
      <c r="DY35" s="4"/>
      <c r="DZ35" s="4"/>
      <c r="EA35" s="4"/>
      <c r="EB35" s="4"/>
      <c r="EC35" s="4"/>
      <c r="ED35" s="4"/>
      <c r="EE35" s="7"/>
      <c r="EF35" s="7"/>
    </row>
    <row r="36" spans="2:136" x14ac:dyDescent="0.25">
      <c r="B36" s="5">
        <v>43282</v>
      </c>
      <c r="C36" s="7">
        <v>10.806891289215532</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4"/>
      <c r="DY36" s="4"/>
      <c r="DZ36" s="4"/>
      <c r="EA36" s="4"/>
      <c r="EB36" s="4"/>
      <c r="EC36" s="4"/>
      <c r="ED36" s="4"/>
      <c r="EE36" s="7"/>
      <c r="EF36" s="7"/>
    </row>
    <row r="37" spans="2:136" x14ac:dyDescent="0.25">
      <c r="B37" s="5">
        <v>43313</v>
      </c>
      <c r="C37" s="7">
        <v>11.763769773339371</v>
      </c>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4"/>
      <c r="DY37" s="4"/>
      <c r="DZ37" s="4"/>
      <c r="EA37" s="4"/>
      <c r="EB37" s="4"/>
      <c r="EC37" s="4"/>
      <c r="ED37" s="4"/>
      <c r="EE37" s="7"/>
      <c r="EF37" s="7"/>
    </row>
    <row r="38" spans="2:136" x14ac:dyDescent="0.25">
      <c r="B38" s="5">
        <v>43344</v>
      </c>
      <c r="C38" s="7">
        <v>11.074979458875212</v>
      </c>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4"/>
      <c r="DY38" s="4"/>
      <c r="DZ38" s="4"/>
      <c r="EA38" s="4"/>
      <c r="EB38" s="4"/>
      <c r="EC38" s="4"/>
      <c r="ED38" s="4"/>
      <c r="EE38" s="7"/>
      <c r="EF38" s="7"/>
    </row>
    <row r="39" spans="2:136" x14ac:dyDescent="0.25">
      <c r="B39" s="5">
        <v>43374</v>
      </c>
      <c r="C39" s="7">
        <v>13.211856578778409</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4"/>
      <c r="DY39" s="4"/>
      <c r="DZ39" s="4"/>
      <c r="EA39" s="4"/>
      <c r="EB39" s="4"/>
      <c r="EC39" s="4"/>
      <c r="ED39" s="4"/>
      <c r="EE39" s="7"/>
      <c r="EF39" s="7"/>
    </row>
    <row r="40" spans="2:136" x14ac:dyDescent="0.25">
      <c r="B40" s="5">
        <v>43405</v>
      </c>
      <c r="C40" s="7">
        <v>12.503408048474419</v>
      </c>
      <c r="D40" s="7">
        <f>IFERROR(VLOOKUP(D$5&amp;$B40,'Forward JKM netback prices'!$L$8:$Q$1007,6,FALSE),NA())</f>
        <v>12.876766037651786</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4"/>
      <c r="DY40" s="4"/>
      <c r="DZ40" s="4"/>
      <c r="EA40" s="4"/>
      <c r="EB40" s="4"/>
      <c r="EC40" s="4"/>
      <c r="ED40" s="4"/>
      <c r="EE40" s="7"/>
      <c r="EF40" s="7"/>
    </row>
    <row r="41" spans="2:136" x14ac:dyDescent="0.25">
      <c r="B41" s="5">
        <v>43435</v>
      </c>
      <c r="C41" s="7">
        <v>11.200186631408984</v>
      </c>
      <c r="D41" s="7">
        <f>IFERROR(VLOOKUP(D$5&amp;$B41,'Forward JKM netback prices'!$L$8:$Q$1007,6,FALSE),NA())</f>
        <v>14.20428465198391</v>
      </c>
      <c r="E41" s="7">
        <f>IFERROR(VLOOKUP(E$5&amp;$B41,'Forward JKM netback prices'!$L$8:$Q$1007,6,FALSE),NA())</f>
        <v>12.369666878476803</v>
      </c>
      <c r="F41" s="7">
        <f>IFERROR(VLOOKUP(F$5&amp;$B41,'Forward JKM netback prices'!$L$8:$Q$1007,6,FALSE),NA())</f>
        <v>11.865976234476873</v>
      </c>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4"/>
      <c r="DY41" s="4"/>
      <c r="DZ41" s="4"/>
      <c r="EA41" s="4"/>
      <c r="EB41" s="4"/>
      <c r="EC41" s="4"/>
      <c r="ED41" s="4"/>
      <c r="EE41" s="7"/>
      <c r="EF41" s="7"/>
    </row>
    <row r="42" spans="2:136" x14ac:dyDescent="0.25">
      <c r="B42" s="5">
        <v>43466</v>
      </c>
      <c r="C42" s="7">
        <v>9.7675305345104579</v>
      </c>
      <c r="D42" s="7">
        <f>IFERROR(VLOOKUP(D$5&amp;$B42,'Forward JKM netback prices'!$L$8:$Q$1007,6,FALSE),NA())</f>
        <v>15.00088033434043</v>
      </c>
      <c r="E42" s="7">
        <f>IFERROR(VLOOKUP(E$5&amp;$B42,'Forward JKM netback prices'!$L$8:$Q$1007,6,FALSE),NA())</f>
        <v>13.455298919930824</v>
      </c>
      <c r="F42" s="7">
        <f>IFERROR(VLOOKUP(F$5&amp;$B42,'Forward JKM netback prices'!$L$8:$Q$1007,6,FALSE),NA())</f>
        <v>12.897852401733276</v>
      </c>
      <c r="G42" s="7">
        <f>IFERROR(VLOOKUP(G$5&amp;$B42,'Forward JKM netback prices'!$L$8:$Q$1007,6,FALSE),NA())</f>
        <v>12.266429860035306</v>
      </c>
      <c r="H42" s="7">
        <f>IFERROR(VLOOKUP(H$5&amp;$B42,'Forward JKM netback prices'!$L$8:$Q$1007,6,FALSE),NA())</f>
        <v>10.614919808228031</v>
      </c>
      <c r="I42" s="7">
        <f>IFERROR(VLOOKUP(I$5&amp;$B42,'Forward JKM netback prices'!$L$8:$Q$1007,6,FALSE),NA())</f>
        <v>10.513547491294494</v>
      </c>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4"/>
      <c r="DY42" s="4"/>
      <c r="DZ42" s="4"/>
      <c r="EA42" s="4"/>
      <c r="EB42" s="4"/>
      <c r="EC42" s="4"/>
      <c r="ED42" s="4"/>
      <c r="EE42" s="7"/>
      <c r="EF42" s="7"/>
    </row>
    <row r="43" spans="2:136" x14ac:dyDescent="0.25">
      <c r="B43" s="5">
        <v>43497</v>
      </c>
      <c r="C43" s="7">
        <v>9.9012640243778858</v>
      </c>
      <c r="D43" s="7">
        <f>IFERROR(VLOOKUP(D$5&amp;$B43,'Forward JKM netback prices'!$L$8:$Q$1007,6,FALSE),NA())</f>
        <v>15.029837458204327</v>
      </c>
      <c r="E43" s="7">
        <f>IFERROR(VLOOKUP(E$5&amp;$B43,'Forward JKM netback prices'!$L$8:$Q$1007,6,FALSE),NA())</f>
        <v>13.475935268706472</v>
      </c>
      <c r="F43" s="7">
        <f>IFERROR(VLOOKUP(F$5&amp;$B43,'Forward JKM netback prices'!$L$8:$Q$1007,6,FALSE),NA())</f>
        <v>12.82723809707133</v>
      </c>
      <c r="G43" s="7">
        <f>IFERROR(VLOOKUP(G$5&amp;$B43,'Forward JKM netback prices'!$L$8:$Q$1007,6,FALSE),NA())</f>
        <v>12.228113882627756</v>
      </c>
      <c r="H43" s="7">
        <f>IFERROR(VLOOKUP(H$5&amp;$B43,'Forward JKM netback prices'!$L$8:$Q$1007,6,FALSE),NA())</f>
        <v>10.53157537919232</v>
      </c>
      <c r="I43" s="7">
        <f>IFERROR(VLOOKUP(I$5&amp;$B43,'Forward JKM netback prices'!$L$8:$Q$1007,6,FALSE),NA())</f>
        <v>10.512577087580299</v>
      </c>
      <c r="J43" s="7">
        <f>IFERROR(VLOOKUP(J$5&amp;$B43,'Forward JKM netback prices'!$L$8:$Q$1007,6,FALSE),NA())</f>
        <v>10.027209799040328</v>
      </c>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4"/>
      <c r="DY43" s="4"/>
      <c r="DZ43" s="4"/>
      <c r="EA43" s="4"/>
      <c r="EB43" s="4"/>
      <c r="EC43" s="4"/>
      <c r="ED43" s="4"/>
      <c r="EE43" s="7"/>
      <c r="EF43" s="7"/>
    </row>
    <row r="44" spans="2:136" x14ac:dyDescent="0.25">
      <c r="B44" s="5">
        <v>43525</v>
      </c>
      <c r="C44" s="7">
        <v>9.1199999999999992</v>
      </c>
      <c r="D44" s="7">
        <f>IFERROR(VLOOKUP(D$5&amp;$B44,'Forward JKM netback prices'!$L$8:$Q$1007,6,FALSE),NA())</f>
        <v>13.508649706816978</v>
      </c>
      <c r="E44" s="7">
        <f>IFERROR(VLOOKUP(E$5&amp;$B44,'Forward JKM netback prices'!$L$8:$Q$1007,6,FALSE),NA())</f>
        <v>12.167535502203503</v>
      </c>
      <c r="F44" s="7">
        <f>IFERROR(VLOOKUP(F$5&amp;$B44,'Forward JKM netback prices'!$L$8:$Q$1007,6,FALSE),NA())</f>
        <v>11.801842354525435</v>
      </c>
      <c r="G44" s="7">
        <f>IFERROR(VLOOKUP(G$5&amp;$B44,'Forward JKM netback prices'!$L$8:$Q$1007,6,FALSE),NA())</f>
        <v>11.465106065939301</v>
      </c>
      <c r="H44" s="7">
        <f>IFERROR(VLOOKUP(H$5&amp;$B44,'Forward JKM netback prices'!$L$8:$Q$1007,6,FALSE),NA())</f>
        <v>10.025202876871909</v>
      </c>
      <c r="I44" s="7">
        <f>IFERROR(VLOOKUP(I$5&amp;$B44,'Forward JKM netback prices'!$L$8:$Q$1007,6,FALSE),NA())</f>
        <v>10.024832231371215</v>
      </c>
      <c r="J44" s="7">
        <f>IFERROR(VLOOKUP(J$5&amp;$B44,'Forward JKM netback prices'!$L$8:$Q$1007,6,FALSE),NA())</f>
        <v>9.2156920656868344</v>
      </c>
      <c r="K44" s="7">
        <f>IFERROR(VLOOKUP(K$5&amp;$B44,'Forward JKM netback prices'!$L$8:$Q$1007,6,FALSE),NA())</f>
        <v>8.8965534275340588</v>
      </c>
      <c r="L44" s="7">
        <f>IFERROR(VLOOKUP(L$5&amp;$B44,'Forward JKM netback prices'!$L$8:$Q$1007,6,FALSE),NA())</f>
        <v>8.4545879730427291</v>
      </c>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4"/>
      <c r="DY44" s="4"/>
      <c r="DZ44" s="4"/>
      <c r="EA44" s="4"/>
      <c r="EB44" s="4"/>
      <c r="EC44" s="4"/>
      <c r="ED44" s="4"/>
      <c r="EE44" s="7"/>
      <c r="EF44" s="7"/>
    </row>
    <row r="45" spans="2:136" x14ac:dyDescent="0.25">
      <c r="B45" s="5">
        <v>43556</v>
      </c>
      <c r="C45" s="7">
        <v>6.89</v>
      </c>
      <c r="D45" s="7">
        <f>IFERROR(VLOOKUP(D$5&amp;$B45,'Forward JKM netback prices'!$L$8:$Q$1007,6,FALSE),NA())</f>
        <v>11.915905544626179</v>
      </c>
      <c r="E45" s="7">
        <f>IFERROR(VLOOKUP(E$5&amp;$B45,'Forward JKM netback prices'!$L$8:$Q$1007,6,FALSE),NA())</f>
        <v>11.424267663042379</v>
      </c>
      <c r="F45" s="7">
        <f>IFERROR(VLOOKUP(F$5&amp;$B45,'Forward JKM netback prices'!$L$8:$Q$1007,6,FALSE),NA())</f>
        <v>10.836415793365813</v>
      </c>
      <c r="G45" s="7">
        <f>IFERROR(VLOOKUP(G$5&amp;$B45,'Forward JKM netback prices'!$L$8:$Q$1007,6,FALSE),NA())</f>
        <v>10.116109600458556</v>
      </c>
      <c r="H45" s="7">
        <f>IFERROR(VLOOKUP(H$5&amp;$B45,'Forward JKM netback prices'!$L$8:$Q$1007,6,FALSE),NA())</f>
        <v>9.1500990100484358</v>
      </c>
      <c r="I45" s="7">
        <f>IFERROR(VLOOKUP(I$5&amp;$B45,'Forward JKM netback prices'!$L$8:$Q$1007,6,FALSE),NA())</f>
        <v>9.5194823243568099</v>
      </c>
      <c r="J45" s="7">
        <f>IFERROR(VLOOKUP(J$5&amp;$B45,'Forward JKM netback prices'!$L$8:$Q$1007,6,FALSE),NA())</f>
        <v>8.7245577516776009</v>
      </c>
      <c r="K45" s="7">
        <f>IFERROR(VLOOKUP(K$5&amp;$B45,'Forward JKM netback prices'!$L$8:$Q$1007,6,FALSE),NA())</f>
        <v>8.3247425607359986</v>
      </c>
      <c r="L45" s="7">
        <f>IFERROR(VLOOKUP(L$5&amp;$B45,'Forward JKM netback prices'!$L$8:$Q$1007,6,FALSE),NA())</f>
        <v>7.7970056825481269</v>
      </c>
      <c r="M45" s="7">
        <f>IFERROR(VLOOKUP(M$5&amp;$B45,'Forward JKM netback prices'!$L$8:$Q$1007,6,FALSE),NA())</f>
        <v>7.0392185366345021</v>
      </c>
      <c r="N45" s="7">
        <f>IFERROR(VLOOKUP(N$5&amp;$B45,'Forward JKM netback prices'!$L$8:$Q$1007,6,FALSE),NA())</f>
        <v>6.9150052814460015</v>
      </c>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4"/>
      <c r="DY45" s="4"/>
      <c r="DZ45" s="4"/>
      <c r="EA45" s="4"/>
      <c r="EB45" s="4"/>
      <c r="EC45" s="4"/>
      <c r="ED45" s="4"/>
      <c r="EE45" s="7"/>
      <c r="EF45" s="7"/>
    </row>
    <row r="46" spans="2:136" x14ac:dyDescent="0.25">
      <c r="B46" s="5">
        <v>43586</v>
      </c>
      <c r="C46" s="7">
        <v>5.46</v>
      </c>
      <c r="D46" s="7">
        <f>IFERROR(VLOOKUP(D$5&amp;$B46,'Forward JKM netback prices'!$L$8:$Q$1007,6,FALSE),NA())</f>
        <v>10.899199146112547</v>
      </c>
      <c r="E46" s="7">
        <f>IFERROR(VLOOKUP(E$5&amp;$B46,'Forward JKM netback prices'!$L$8:$Q$1007,6,FALSE),NA())</f>
        <v>10.842411077713274</v>
      </c>
      <c r="F46" s="7">
        <f>IFERROR(VLOOKUP(F$5&amp;$B46,'Forward JKM netback prices'!$L$8:$Q$1007,6,FALSE),NA())</f>
        <v>10.26260154719593</v>
      </c>
      <c r="G46" s="7">
        <f>IFERROR(VLOOKUP(G$5&amp;$B46,'Forward JKM netback prices'!$L$8:$Q$1007,6,FALSE),NA())</f>
        <v>9.5047542727078582</v>
      </c>
      <c r="H46" s="7">
        <f>IFERROR(VLOOKUP(H$5&amp;$B46,'Forward JKM netback prices'!$L$8:$Q$1007,6,FALSE),NA())</f>
        <v>8.7575649079016831</v>
      </c>
      <c r="I46" s="7">
        <f>IFERROR(VLOOKUP(I$5&amp;$B46,'Forward JKM netback prices'!$L$8:$Q$1007,6,FALSE),NA())</f>
        <v>9.6307173569973354</v>
      </c>
      <c r="J46" s="7">
        <f>IFERROR(VLOOKUP(J$5&amp;$B46,'Forward JKM netback prices'!$L$8:$Q$1007,6,FALSE),NA())</f>
        <v>8.5757326939372263</v>
      </c>
      <c r="K46" s="7">
        <f>IFERROR(VLOOKUP(K$5&amp;$B46,'Forward JKM netback prices'!$L$8:$Q$1007,6,FALSE),NA())</f>
        <v>8.3190883259251986</v>
      </c>
      <c r="L46" s="7">
        <f>IFERROR(VLOOKUP(L$5&amp;$B46,'Forward JKM netback prices'!$L$8:$Q$1007,6,FALSE),NA())</f>
        <v>7.998886789740566</v>
      </c>
      <c r="M46" s="7">
        <f>IFERROR(VLOOKUP(M$5&amp;$B46,'Forward JKM netback prices'!$L$8:$Q$1007,6,FALSE),NA())</f>
        <v>7.2257143285649903</v>
      </c>
      <c r="N46" s="7">
        <f>IFERROR(VLOOKUP(N$5&amp;$B46,'Forward JKM netback prices'!$L$8:$Q$1007,6,FALSE),NA())</f>
        <v>6.204834416696511</v>
      </c>
      <c r="O46" s="7">
        <f>IFERROR(VLOOKUP(O$5&amp;$B46,'Forward JKM netback prices'!$L$8:$Q$1007,6,FALSE),NA())</f>
        <v>5.2009190476780089</v>
      </c>
      <c r="P46" s="7">
        <f>IFERROR(VLOOKUP(P$5&amp;$B46,'Forward JKM netback prices'!$L$8:$Q$1007,6,FALSE),NA())</f>
        <v>5.4287720259344621</v>
      </c>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4"/>
      <c r="DY46" s="4"/>
      <c r="DZ46" s="4"/>
      <c r="EA46" s="4"/>
      <c r="EB46" s="4"/>
      <c r="EC46" s="4"/>
      <c r="ED46" s="4"/>
      <c r="EE46" s="7"/>
      <c r="EF46" s="7"/>
    </row>
    <row r="47" spans="2:136" x14ac:dyDescent="0.25">
      <c r="B47" s="5">
        <v>43617</v>
      </c>
      <c r="C47" s="7">
        <v>6.38</v>
      </c>
      <c r="D47" s="7">
        <f>IFERROR(VLOOKUP(D$5&amp;$B47,'Forward JKM netback prices'!$L$8:$Q$1007,6,FALSE),NA())</f>
        <v>10.724522200907266</v>
      </c>
      <c r="E47" s="7">
        <f>IFERROR(VLOOKUP(E$5&amp;$B47,'Forward JKM netback prices'!$L$8:$Q$1007,6,FALSE),NA())</f>
        <v>10.548992741132707</v>
      </c>
      <c r="F47" s="7">
        <f>IFERROR(VLOOKUP(F$5&amp;$B47,'Forward JKM netback prices'!$L$8:$Q$1007,6,FALSE),NA())</f>
        <v>9.957670320094806</v>
      </c>
      <c r="G47" s="7">
        <f>IFERROR(VLOOKUP(G$5&amp;$B47,'Forward JKM netback prices'!$L$8:$Q$1007,6,FALSE),NA())</f>
        <v>9.1077166555622977</v>
      </c>
      <c r="H47" s="7">
        <f>IFERROR(VLOOKUP(H$5&amp;$B47,'Forward JKM netback prices'!$L$8:$Q$1007,6,FALSE),NA())</f>
        <v>8.119395996436289</v>
      </c>
      <c r="I47" s="7">
        <f>IFERROR(VLOOKUP(I$5&amp;$B47,'Forward JKM netback prices'!$L$8:$Q$1007,6,FALSE),NA())</f>
        <v>9.2409580572023202</v>
      </c>
      <c r="J47" s="7">
        <f>IFERROR(VLOOKUP(J$5&amp;$B47,'Forward JKM netback prices'!$L$8:$Q$1007,6,FALSE),NA())</f>
        <v>8.3581323788151423</v>
      </c>
      <c r="K47" s="7">
        <f>IFERROR(VLOOKUP(K$5&amp;$B47,'Forward JKM netback prices'!$L$8:$Q$1007,6,FALSE),NA())</f>
        <v>8.2655035850411895</v>
      </c>
      <c r="L47" s="7">
        <f>IFERROR(VLOOKUP(L$5&amp;$B47,'Forward JKM netback prices'!$L$8:$Q$1007,6,FALSE),NA())</f>
        <v>8.1165105691454151</v>
      </c>
      <c r="M47" s="7">
        <f>IFERROR(VLOOKUP(M$5&amp;$B47,'Forward JKM netback prices'!$L$8:$Q$1007,6,FALSE),NA())</f>
        <v>7.5237817978487787</v>
      </c>
      <c r="N47" s="7">
        <f>IFERROR(VLOOKUP(N$5&amp;$B47,'Forward JKM netback prices'!$L$8:$Q$1007,6,FALSE),NA())</f>
        <v>6.3315502113617734</v>
      </c>
      <c r="O47" s="7">
        <f>IFERROR(VLOOKUP(O$5&amp;$B47,'Forward JKM netback prices'!$L$8:$Q$1007,6,FALSE),NA())</f>
        <v>5.5845113599309464</v>
      </c>
      <c r="P47" s="7">
        <f>IFERROR(VLOOKUP(P$5&amp;$B47,'Forward JKM netback prices'!$L$8:$Q$1007,6,FALSE),NA())</f>
        <v>7.0272250663139317</v>
      </c>
      <c r="Q47" s="7">
        <f>IFERROR(VLOOKUP(Q$5&amp;$B47,'Forward JKM netback prices'!$L$8:$Q$1007,6,FALSE),NA())</f>
        <v>6.2836668491475454</v>
      </c>
      <c r="R47" s="7">
        <f>IFERROR(VLOOKUP(R$5&amp;$B47,'Forward JKM netback prices'!$L$8:$Q$1007,6,FALSE),NA())</f>
        <v>6.4492873143779672</v>
      </c>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4"/>
      <c r="DY47" s="4"/>
      <c r="DZ47" s="4"/>
      <c r="EA47" s="4"/>
      <c r="EB47" s="4"/>
      <c r="EC47" s="4"/>
      <c r="ED47" s="4"/>
      <c r="EE47" s="7"/>
      <c r="EF47" s="7"/>
    </row>
    <row r="48" spans="2:136" x14ac:dyDescent="0.25">
      <c r="B48" s="5">
        <v>43647</v>
      </c>
      <c r="C48" s="7">
        <v>6.11</v>
      </c>
      <c r="D48" s="7">
        <f>IFERROR(VLOOKUP(D$5&amp;$B48,'Forward JKM netback prices'!$L$8:$Q$1007,6,FALSE),NA())</f>
        <v>10.673835839296862</v>
      </c>
      <c r="E48" s="7">
        <f>IFERROR(VLOOKUP(E$5&amp;$B48,'Forward JKM netback prices'!$L$8:$Q$1007,6,FALSE),NA())</f>
        <v>10.137024020357506</v>
      </c>
      <c r="F48" s="7">
        <f>IFERROR(VLOOKUP(F$5&amp;$B48,'Forward JKM netback prices'!$L$8:$Q$1007,6,FALSE),NA())</f>
        <v>9.6302820904761539</v>
      </c>
      <c r="G48" s="7">
        <f>IFERROR(VLOOKUP(G$5&amp;$B48,'Forward JKM netback prices'!$L$8:$Q$1007,6,FALSE),NA())</f>
        <v>9.0025587487258409</v>
      </c>
      <c r="H48" s="7">
        <f>IFERROR(VLOOKUP(H$5&amp;$B48,'Forward JKM netback prices'!$L$8:$Q$1007,6,FALSE),NA())</f>
        <v>8.066017959275424</v>
      </c>
      <c r="I48" s="7">
        <f>IFERROR(VLOOKUP(I$5&amp;$B48,'Forward JKM netback prices'!$L$8:$Q$1007,6,FALSE),NA())</f>
        <v>9.0248383879253602</v>
      </c>
      <c r="J48" s="7">
        <f>IFERROR(VLOOKUP(J$5&amp;$B48,'Forward JKM netback prices'!$L$8:$Q$1007,6,FALSE),NA())</f>
        <v>8.3196588793305359</v>
      </c>
      <c r="K48" s="7">
        <f>IFERROR(VLOOKUP(K$5&amp;$B48,'Forward JKM netback prices'!$L$8:$Q$1007,6,FALSE),NA())</f>
        <v>8.2842962326569882</v>
      </c>
      <c r="L48" s="7">
        <f>IFERROR(VLOOKUP(L$5&amp;$B48,'Forward JKM netback prices'!$L$8:$Q$1007,6,FALSE),NA())</f>
        <v>8.0728943715915449</v>
      </c>
      <c r="M48" s="7">
        <f>IFERROR(VLOOKUP(M$5&amp;$B48,'Forward JKM netback prices'!$L$8:$Q$1007,6,FALSE),NA())</f>
        <v>7.7274908371506879</v>
      </c>
      <c r="N48" s="7">
        <f>IFERROR(VLOOKUP(N$5&amp;$B48,'Forward JKM netback prices'!$L$8:$Q$1007,6,FALSE),NA())</f>
        <v>6.5219530567086395</v>
      </c>
      <c r="O48" s="7">
        <f>IFERROR(VLOOKUP(O$5&amp;$B48,'Forward JKM netback prices'!$L$8:$Q$1007,6,FALSE),NA())</f>
        <v>5.9777401332044038</v>
      </c>
      <c r="P48" s="7">
        <f>IFERROR(VLOOKUP(P$5&amp;$B48,'Forward JKM netback prices'!$L$8:$Q$1007,6,FALSE),NA())</f>
        <v>7.1361005152007184</v>
      </c>
      <c r="Q48" s="7">
        <f>IFERROR(VLOOKUP(Q$5&amp;$B48,'Forward JKM netback prices'!$L$8:$Q$1007,6,FALSE),NA())</f>
        <v>6.5853143799360065</v>
      </c>
      <c r="R48" s="7">
        <f>IFERROR(VLOOKUP(R$5&amp;$B48,'Forward JKM netback prices'!$L$8:$Q$1007,6,FALSE),NA())</f>
        <v>5.9990073724936392</v>
      </c>
      <c r="S48" s="7">
        <f>IFERROR(VLOOKUP(S$5&amp;$B48,'Forward JKM netback prices'!$L$8:$Q$1007,6,FALSE),NA())</f>
        <v>5.5184750686477146</v>
      </c>
      <c r="T48" s="7">
        <f>IFERROR(VLOOKUP(T$5&amp;$B48,'Forward JKM netback prices'!$L$8:$Q$1007,6,FALSE),NA())</f>
        <v>5.1746080599789162</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4"/>
      <c r="DY48" s="4"/>
      <c r="DZ48" s="4"/>
      <c r="EA48" s="4"/>
      <c r="EB48" s="4"/>
      <c r="EC48" s="4"/>
      <c r="ED48" s="4"/>
      <c r="EE48" s="7"/>
      <c r="EF48" s="7"/>
    </row>
    <row r="49" spans="2:136" x14ac:dyDescent="0.25">
      <c r="B49" s="5">
        <v>43678</v>
      </c>
      <c r="C49" s="7">
        <v>5.0999999999999996</v>
      </c>
      <c r="D49" s="7">
        <f>IFERROR(VLOOKUP(D$5&amp;$B49,'Forward JKM netback prices'!$L$8:$Q$1007,6,FALSE),NA())</f>
        <v>10.760365212515344</v>
      </c>
      <c r="E49" s="7">
        <f>IFERROR(VLOOKUP(E$5&amp;$B49,'Forward JKM netback prices'!$L$8:$Q$1007,6,FALSE),NA())</f>
        <v>10.054705767698762</v>
      </c>
      <c r="F49" s="7">
        <f>IFERROR(VLOOKUP(F$5&amp;$B49,'Forward JKM netback prices'!$L$8:$Q$1007,6,FALSE),NA())</f>
        <v>9.62989665840397</v>
      </c>
      <c r="G49" s="7">
        <f>IFERROR(VLOOKUP(G$5&amp;$B49,'Forward JKM netback prices'!$L$8:$Q$1007,6,FALSE),NA())</f>
        <v>8.9611460600708792</v>
      </c>
      <c r="H49" s="7">
        <f>IFERROR(VLOOKUP(H$5&amp;$B49,'Forward JKM netback prices'!$L$8:$Q$1007,6,FALSE),NA())</f>
        <v>7.9938186903597126</v>
      </c>
      <c r="I49" s="7">
        <f>IFERROR(VLOOKUP(I$5&amp;$B49,'Forward JKM netback prices'!$L$8:$Q$1007,6,FALSE),NA())</f>
        <v>8.8770046832261134</v>
      </c>
      <c r="J49" s="7">
        <f>IFERROR(VLOOKUP(J$5&amp;$B49,'Forward JKM netback prices'!$L$8:$Q$1007,6,FALSE),NA())</f>
        <v>8.358934272365186</v>
      </c>
      <c r="K49" s="7">
        <f>IFERROR(VLOOKUP(K$5&amp;$B49,'Forward JKM netback prices'!$L$8:$Q$1007,6,FALSE),NA())</f>
        <v>8.3133766529693833</v>
      </c>
      <c r="L49" s="7">
        <f>IFERROR(VLOOKUP(L$5&amp;$B49,'Forward JKM netback prices'!$L$8:$Q$1007,6,FALSE),NA())</f>
        <v>8.082483046885752</v>
      </c>
      <c r="M49" s="7">
        <f>IFERROR(VLOOKUP(M$5&amp;$B49,'Forward JKM netback prices'!$L$8:$Q$1007,6,FALSE),NA())</f>
        <v>7.8128617343031168</v>
      </c>
      <c r="N49" s="7">
        <f>IFERROR(VLOOKUP(N$5&amp;$B49,'Forward JKM netback prices'!$L$8:$Q$1007,6,FALSE),NA())</f>
        <v>6.7174625355158533</v>
      </c>
      <c r="O49" s="7">
        <f>IFERROR(VLOOKUP(O$5&amp;$B49,'Forward JKM netback prices'!$L$8:$Q$1007,6,FALSE),NA())</f>
        <v>6.4186711460223602</v>
      </c>
      <c r="P49" s="7">
        <f>IFERROR(VLOOKUP(P$5&amp;$B49,'Forward JKM netback prices'!$L$8:$Q$1007,6,FALSE),NA())</f>
        <v>7.4383280281979607</v>
      </c>
      <c r="Q49" s="7">
        <f>IFERROR(VLOOKUP(Q$5&amp;$B49,'Forward JKM netback prices'!$L$8:$Q$1007,6,FALSE),NA())</f>
        <v>6.7376443874716925</v>
      </c>
      <c r="R49" s="7">
        <f>IFERROR(VLOOKUP(R$5&amp;$B49,'Forward JKM netback prices'!$L$8:$Q$1007,6,FALSE),NA())</f>
        <v>6.1583850129674049</v>
      </c>
      <c r="S49" s="7">
        <f>IFERROR(VLOOKUP(S$5&amp;$B49,'Forward JKM netback prices'!$L$8:$Q$1007,6,FALSE),NA())</f>
        <v>5.6049019011831573</v>
      </c>
      <c r="T49" s="7">
        <f>IFERROR(VLOOKUP(T$5&amp;$B49,'Forward JKM netback prices'!$L$8:$Q$1007,6,FALSE),NA())</f>
        <v>5.4298914389166333</v>
      </c>
      <c r="U49" s="7">
        <f>IFERROR(VLOOKUP(U$5&amp;$B49,'Forward JKM netback prices'!$L$8:$Q$1007,6,FALSE),NA())</f>
        <v>5.3399370726405717</v>
      </c>
      <c r="V49" s="7">
        <f>IFERROR(VLOOKUP(V$5&amp;$B49,'Forward JKM netback prices'!$L$8:$Q$1007,6,FALSE),NA())</f>
        <v>5.163053214039194</v>
      </c>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4"/>
      <c r="DY49" s="4"/>
      <c r="DZ49" s="4"/>
      <c r="EA49" s="4"/>
      <c r="EB49" s="4"/>
      <c r="EC49" s="4"/>
      <c r="ED49" s="4"/>
      <c r="EE49" s="7"/>
      <c r="EF49" s="7"/>
    </row>
    <row r="50" spans="2:136" x14ac:dyDescent="0.25">
      <c r="B50" s="5">
        <v>43709</v>
      </c>
      <c r="C50" s="7">
        <v>4.78</v>
      </c>
      <c r="D50" s="7">
        <f>IFERROR(VLOOKUP(D$5&amp;$B50,'Forward JKM netback prices'!$L$8:$Q$1007,6,FALSE),NA())</f>
        <v>10.878151608283554</v>
      </c>
      <c r="E50" s="7">
        <f>IFERROR(VLOOKUP(E$5&amp;$B50,'Forward JKM netback prices'!$L$8:$Q$1007,6,FALSE),NA())</f>
        <v>10.176850360708158</v>
      </c>
      <c r="F50" s="7">
        <f>IFERROR(VLOOKUP(F$5&amp;$B50,'Forward JKM netback prices'!$L$8:$Q$1007,6,FALSE),NA())</f>
        <v>9.6585810636213481</v>
      </c>
      <c r="G50" s="7">
        <f>IFERROR(VLOOKUP(G$5&amp;$B50,'Forward JKM netback prices'!$L$8:$Q$1007,6,FALSE),NA())</f>
        <v>8.9924645288282132</v>
      </c>
      <c r="H50" s="7">
        <f>IFERROR(VLOOKUP(H$5&amp;$B50,'Forward JKM netback prices'!$L$8:$Q$1007,6,FALSE),NA())</f>
        <v>8.0230716890995897</v>
      </c>
      <c r="I50" s="7">
        <f>IFERROR(VLOOKUP(I$5&amp;$B50,'Forward JKM netback prices'!$L$8:$Q$1007,6,FALSE),NA())</f>
        <v>8.7360296596394171</v>
      </c>
      <c r="J50" s="7">
        <f>IFERROR(VLOOKUP(J$5&amp;$B50,'Forward JKM netback prices'!$L$8:$Q$1007,6,FALSE),NA())</f>
        <v>8.5917016993464124</v>
      </c>
      <c r="K50" s="7">
        <f>IFERROR(VLOOKUP(K$5&amp;$B50,'Forward JKM netback prices'!$L$8:$Q$1007,6,FALSE),NA())</f>
        <v>8.4894124947467802</v>
      </c>
      <c r="L50" s="7">
        <f>IFERROR(VLOOKUP(L$5&amp;$B50,'Forward JKM netback prices'!$L$8:$Q$1007,6,FALSE),NA())</f>
        <v>8.2309465742257295</v>
      </c>
      <c r="M50" s="7">
        <f>IFERROR(VLOOKUP(M$5&amp;$B50,'Forward JKM netback prices'!$L$8:$Q$1007,6,FALSE),NA())</f>
        <v>8.0133301411981517</v>
      </c>
      <c r="N50" s="7">
        <f>IFERROR(VLOOKUP(N$5&amp;$B50,'Forward JKM netback prices'!$L$8:$Q$1007,6,FALSE),NA())</f>
        <v>6.9537844927682215</v>
      </c>
      <c r="O50" s="7">
        <f>IFERROR(VLOOKUP(O$5&amp;$B50,'Forward JKM netback prices'!$L$8:$Q$1007,6,FALSE),NA())</f>
        <v>6.724153299465919</v>
      </c>
      <c r="P50" s="7">
        <f>IFERROR(VLOOKUP(P$5&amp;$B50,'Forward JKM netback prices'!$L$8:$Q$1007,6,FALSE),NA())</f>
        <v>7.8368074605217739</v>
      </c>
      <c r="Q50" s="7">
        <f>IFERROR(VLOOKUP(Q$5&amp;$B50,'Forward JKM netback prices'!$L$8:$Q$1007,6,FALSE),NA())</f>
        <v>6.9481054261664692</v>
      </c>
      <c r="R50" s="7">
        <f>IFERROR(VLOOKUP(R$5&amp;$B50,'Forward JKM netback prices'!$L$8:$Q$1007,6,FALSE),NA())</f>
        <v>6.5080289527393722</v>
      </c>
      <c r="S50" s="7">
        <f>IFERROR(VLOOKUP(S$5&amp;$B50,'Forward JKM netback prices'!$L$8:$Q$1007,6,FALSE),NA())</f>
        <v>5.8850147981256162</v>
      </c>
      <c r="T50" s="7">
        <f>IFERROR(VLOOKUP(T$5&amp;$B50,'Forward JKM netback prices'!$L$8:$Q$1007,6,FALSE),NA())</f>
        <v>5.7277760086024525</v>
      </c>
      <c r="U50" s="7">
        <f>IFERROR(VLOOKUP(U$5&amp;$B50,'Forward JKM netback prices'!$L$8:$Q$1007,6,FALSE),NA())</f>
        <v>5.2809230734717687</v>
      </c>
      <c r="V50" s="7">
        <f>IFERROR(VLOOKUP(V$5&amp;$B50,'Forward JKM netback prices'!$L$8:$Q$1007,6,FALSE),NA())</f>
        <v>6.0710590450547217</v>
      </c>
      <c r="W50" s="7">
        <f>IFERROR(VLOOKUP(W$5&amp;$B50,'Forward JKM netback prices'!$L$8:$Q$1007,6,FALSE),NA())</f>
        <v>4.709365494197562</v>
      </c>
      <c r="X50" s="7">
        <f>IFERROR(VLOOKUP(X$5&amp;$B50,'Forward JKM netback prices'!$L$8:$Q$1007,6,FALSE),NA())</f>
        <v>5.0055524790294417</v>
      </c>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4"/>
      <c r="DY50" s="4"/>
      <c r="DZ50" s="4"/>
      <c r="EA50" s="4"/>
      <c r="EB50" s="4"/>
      <c r="EC50" s="4"/>
      <c r="ED50" s="4"/>
      <c r="EE50" s="7"/>
      <c r="EF50" s="7"/>
    </row>
    <row r="51" spans="2:136" x14ac:dyDescent="0.25">
      <c r="B51" s="5">
        <v>43739</v>
      </c>
      <c r="C51" s="7">
        <v>5.19</v>
      </c>
      <c r="D51" s="7">
        <f>IFERROR(VLOOKUP(D$5&amp;$B51,'Forward JKM netback prices'!$L$8:$Q$1007,6,FALSE),NA())</f>
        <v>11.684868303278924</v>
      </c>
      <c r="E51" s="7">
        <f>IFERROR(VLOOKUP(E$5&amp;$B51,'Forward JKM netback prices'!$L$8:$Q$1007,6,FALSE),NA())</f>
        <v>10.959962968434622</v>
      </c>
      <c r="F51" s="7">
        <f>IFERROR(VLOOKUP(F$5&amp;$B51,'Forward JKM netback prices'!$L$8:$Q$1007,6,FALSE),NA())</f>
        <v>10.373647307011092</v>
      </c>
      <c r="G51" s="7">
        <f>IFERROR(VLOOKUP(G$5&amp;$B51,'Forward JKM netback prices'!$L$8:$Q$1007,6,FALSE),NA())</f>
        <v>9.2538149969172228</v>
      </c>
      <c r="H51" s="7">
        <f>IFERROR(VLOOKUP(H$5&amp;$B51,'Forward JKM netback prices'!$L$8:$Q$1007,6,FALSE),NA())</f>
        <v>8.363654212407571</v>
      </c>
      <c r="I51" s="7">
        <f>IFERROR(VLOOKUP(I$5&amp;$B51,'Forward JKM netback prices'!$L$8:$Q$1007,6,FALSE),NA())</f>
        <v>9.1004617957773899</v>
      </c>
      <c r="J51" s="7">
        <f>IFERROR(VLOOKUP(J$5&amp;$B51,'Forward JKM netback prices'!$L$8:$Q$1007,6,FALSE),NA())</f>
        <v>8.8837559648302094</v>
      </c>
      <c r="K51" s="7">
        <f>IFERROR(VLOOKUP(K$5&amp;$B51,'Forward JKM netback prices'!$L$8:$Q$1007,6,FALSE),NA())</f>
        <v>9.0207916362091414</v>
      </c>
      <c r="L51" s="7">
        <f>IFERROR(VLOOKUP(L$5&amp;$B51,'Forward JKM netback prices'!$L$8:$Q$1007,6,FALSE),NA())</f>
        <v>8.8607764104429982</v>
      </c>
      <c r="M51" s="7">
        <f>IFERROR(VLOOKUP(M$5&amp;$B51,'Forward JKM netback prices'!$L$8:$Q$1007,6,FALSE),NA())</f>
        <v>8.7143749455110235</v>
      </c>
      <c r="N51" s="7">
        <f>IFERROR(VLOOKUP(N$5&amp;$B51,'Forward JKM netback prices'!$L$8:$Q$1007,6,FALSE),NA())</f>
        <v>7.545040306961031</v>
      </c>
      <c r="O51" s="7">
        <f>IFERROR(VLOOKUP(O$5&amp;$B51,'Forward JKM netback prices'!$L$8:$Q$1007,6,FALSE),NA())</f>
        <v>7.0789118668799507</v>
      </c>
      <c r="P51" s="7">
        <f>IFERROR(VLOOKUP(P$5&amp;$B51,'Forward JKM netback prices'!$L$8:$Q$1007,6,FALSE),NA())</f>
        <v>8.4127541515234316</v>
      </c>
      <c r="Q51" s="7">
        <f>IFERROR(VLOOKUP(Q$5&amp;$B51,'Forward JKM netback prices'!$L$8:$Q$1007,6,FALSE),NA())</f>
        <v>7.9388289324531556</v>
      </c>
      <c r="R51" s="7">
        <f>IFERROR(VLOOKUP(R$5&amp;$B51,'Forward JKM netback prices'!$L$8:$Q$1007,6,FALSE),NA())</f>
        <v>7.4638760099894119</v>
      </c>
      <c r="S51" s="7">
        <f>IFERROR(VLOOKUP(S$5&amp;$B51,'Forward JKM netback prices'!$L$8:$Q$1007,6,FALSE),NA())</f>
        <v>6.6054931730413822</v>
      </c>
      <c r="T51" s="7">
        <f>IFERROR(VLOOKUP(T$5&amp;$B51,'Forward JKM netback prices'!$L$8:$Q$1007,6,FALSE),NA())</f>
        <v>6.1192964687358167</v>
      </c>
      <c r="U51" s="7">
        <f>IFERROR(VLOOKUP(U$5&amp;$B51,'Forward JKM netback prices'!$L$8:$Q$1007,6,FALSE),NA())</f>
        <v>5.805372850136246</v>
      </c>
      <c r="V51" s="7">
        <f>IFERROR(VLOOKUP(V$5&amp;$B51,'Forward JKM netback prices'!$L$8:$Q$1007,6,FALSE),NA())</f>
        <v>6.5797638935267013</v>
      </c>
      <c r="W51" s="7">
        <f>IFERROR(VLOOKUP(W$5&amp;$B51,'Forward JKM netback prices'!$L$8:$Q$1007,6,FALSE),NA())</f>
        <v>5.302331065851849</v>
      </c>
      <c r="X51" s="7">
        <f>IFERROR(VLOOKUP(X$5&amp;$B51,'Forward JKM netback prices'!$L$8:$Q$1007,6,FALSE),NA())</f>
        <v>5.3443341270592137</v>
      </c>
      <c r="Y51" s="7">
        <f>IFERROR(VLOOKUP(Y$5&amp;$B51,'Forward JKM netback prices'!$L$8:$Q$1007,6,FALSE),NA())</f>
        <v>5.0859532897207185</v>
      </c>
      <c r="Z51" s="7">
        <f>IFERROR(VLOOKUP(Z$5&amp;$B51,'Forward JKM netback prices'!$L$8:$Q$1007,6,FALSE),NA())</f>
        <v>5.2305035884594213</v>
      </c>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4"/>
      <c r="DY51" s="4"/>
      <c r="DZ51" s="4"/>
      <c r="EA51" s="4"/>
      <c r="EB51" s="4"/>
      <c r="EC51" s="4"/>
      <c r="ED51" s="4"/>
      <c r="EE51" s="7"/>
      <c r="EF51" s="7"/>
    </row>
    <row r="52" spans="2:136" x14ac:dyDescent="0.25">
      <c r="B52" s="5">
        <v>43770</v>
      </c>
      <c r="C52" s="7">
        <v>6.7202247171062801</v>
      </c>
      <c r="D52" s="7">
        <f>IFERROR(VLOOKUP(D$5&amp;$B52,'Forward JKM netback prices'!$L$8:$Q$1007,6,FALSE),NA())</f>
        <v>12.405807413876181</v>
      </c>
      <c r="E52" s="7">
        <f>IFERROR(VLOOKUP(E$5&amp;$B52,'Forward JKM netback prices'!$L$8:$Q$1007,6,FALSE),NA())</f>
        <v>11.671884741974097</v>
      </c>
      <c r="F52" s="7">
        <f>IFERROR(VLOOKUP(F$5&amp;$B52,'Forward JKM netback prices'!$L$8:$Q$1007,6,FALSE),NA())</f>
        <v>11.073916134227362</v>
      </c>
      <c r="G52" s="7">
        <f>IFERROR(VLOOKUP(G$5&amp;$B52,'Forward JKM netback prices'!$L$8:$Q$1007,6,FALSE),NA())</f>
        <v>9.8801389336241865</v>
      </c>
      <c r="H52" s="7">
        <f>IFERROR(VLOOKUP(H$5&amp;$B52,'Forward JKM netback prices'!$L$8:$Q$1007,6,FALSE),NA())</f>
        <v>9.0016339905558098</v>
      </c>
      <c r="I52" s="7">
        <f>IFERROR(VLOOKUP(I$5&amp;$B52,'Forward JKM netback prices'!$L$8:$Q$1007,6,FALSE),NA())</f>
        <v>9.7793436153710225</v>
      </c>
      <c r="J52" s="7">
        <f>IFERROR(VLOOKUP(J$5&amp;$B52,'Forward JKM netback prices'!$L$8:$Q$1007,6,FALSE),NA())</f>
        <v>9.5418384670867074</v>
      </c>
      <c r="K52" s="7">
        <f>IFERROR(VLOOKUP(K$5&amp;$B52,'Forward JKM netback prices'!$L$8:$Q$1007,6,FALSE),NA())</f>
        <v>9.521209682240567</v>
      </c>
      <c r="L52" s="7">
        <f>IFERROR(VLOOKUP(L$5&amp;$B52,'Forward JKM netback prices'!$L$8:$Q$1007,6,FALSE),NA())</f>
        <v>9.5308000639393473</v>
      </c>
      <c r="M52" s="7">
        <f>IFERROR(VLOOKUP(M$5&amp;$B52,'Forward JKM netback prices'!$L$8:$Q$1007,6,FALSE),NA())</f>
        <v>9.461062695288879</v>
      </c>
      <c r="N52" s="7">
        <f>IFERROR(VLOOKUP(N$5&amp;$B52,'Forward JKM netback prices'!$L$8:$Q$1007,6,FALSE),NA())</f>
        <v>8.2441303098353114</v>
      </c>
      <c r="O52" s="7">
        <f>IFERROR(VLOOKUP(O$5&amp;$B52,'Forward JKM netback prices'!$L$8:$Q$1007,6,FALSE),NA())</f>
        <v>7.8592165736349235</v>
      </c>
      <c r="P52" s="7">
        <f>IFERROR(VLOOKUP(P$5&amp;$B52,'Forward JKM netback prices'!$L$8:$Q$1007,6,FALSE),NA())</f>
        <v>9.3741501358914618</v>
      </c>
      <c r="Q52" s="7">
        <f>IFERROR(VLOOKUP(Q$5&amp;$B52,'Forward JKM netback prices'!$L$8:$Q$1007,6,FALSE),NA())</f>
        <v>9.0167120098903304</v>
      </c>
      <c r="R52" s="7">
        <f>IFERROR(VLOOKUP(R$5&amp;$B52,'Forward JKM netback prices'!$L$8:$Q$1007,6,FALSE),NA())</f>
        <v>8.4185413230661386</v>
      </c>
      <c r="S52" s="7">
        <f>IFERROR(VLOOKUP(S$5&amp;$B52,'Forward JKM netback prices'!$L$8:$Q$1007,6,FALSE),NA())</f>
        <v>7.8248565747499468</v>
      </c>
      <c r="T52" s="7">
        <f>IFERROR(VLOOKUP(T$5&amp;$B52,'Forward JKM netback prices'!$L$8:$Q$1007,6,FALSE),NA())</f>
        <v>7.3473791829666375</v>
      </c>
      <c r="U52" s="7">
        <f>IFERROR(VLOOKUP(U$5&amp;$B52,'Forward JKM netback prices'!$L$8:$Q$1007,6,FALSE),NA())</f>
        <v>7.0052977735844006</v>
      </c>
      <c r="V52" s="7">
        <f>IFERROR(VLOOKUP(V$5&amp;$B52,'Forward JKM netback prices'!$L$8:$Q$1007,6,FALSE),NA())</f>
        <v>7.7571133270510764</v>
      </c>
      <c r="W52" s="7">
        <f>IFERROR(VLOOKUP(W$5&amp;$B52,'Forward JKM netback prices'!$L$8:$Q$1007,6,FALSE),NA())</f>
        <v>6.5188797335355648</v>
      </c>
      <c r="X52" s="7">
        <f>IFERROR(VLOOKUP(X$5&amp;$B52,'Forward JKM netback prices'!$L$8:$Q$1007,6,FALSE),NA())</f>
        <v>6.3759329418041881</v>
      </c>
      <c r="Y52" s="7">
        <f>IFERROR(VLOOKUP(Y$5&amp;$B52,'Forward JKM netback prices'!$L$8:$Q$1007,6,FALSE),NA())</f>
        <v>6.1994432653190206</v>
      </c>
      <c r="Z52" s="7">
        <f>IFERROR(VLOOKUP(Z$5&amp;$B52,'Forward JKM netback prices'!$L$8:$Q$1007,6,FALSE),NA())</f>
        <v>6.9355113623188833</v>
      </c>
      <c r="AA52" s="7">
        <f>IFERROR(VLOOKUP(AA$5&amp;$B52,'Forward JKM netback prices'!$L$8:$Q$1007,6,FALSE),NA())</f>
        <v>6.6712366305051916</v>
      </c>
      <c r="AB52" s="7">
        <f>IFERROR(VLOOKUP(AB$5&amp;$B52,'Forward JKM netback prices'!$L$8:$Q$1007,6,FALSE),NA())</f>
        <v>6.5824076897049215</v>
      </c>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4"/>
      <c r="DY52" s="4"/>
      <c r="DZ52" s="4"/>
      <c r="EA52" s="4"/>
      <c r="EB52" s="4"/>
      <c r="EC52" s="4"/>
      <c r="ED52" s="4"/>
      <c r="EE52" s="7"/>
      <c r="EF52" s="7"/>
    </row>
    <row r="53" spans="2:136" x14ac:dyDescent="0.25">
      <c r="B53" s="5">
        <v>43800</v>
      </c>
      <c r="C53" s="7">
        <v>6.531259012040258</v>
      </c>
      <c r="D53" s="7">
        <f>IFERROR(VLOOKUP(D$5&amp;$B53,'Forward JKM netback prices'!$L$8:$Q$1007,6,FALSE),NA())</f>
        <v>12.965474883028895</v>
      </c>
      <c r="E53" s="7">
        <f>IFERROR(VLOOKUP(E$5&amp;$B53,'Forward JKM netback prices'!$L$8:$Q$1007,6,FALSE),NA())</f>
        <v>12.268302129853815</v>
      </c>
      <c r="F53" s="7">
        <f>IFERROR(VLOOKUP(F$5&amp;$B53,'Forward JKM netback prices'!$L$8:$Q$1007,6,FALSE),NA())</f>
        <v>11.636798593991236</v>
      </c>
      <c r="G53" s="7">
        <f>IFERROR(VLOOKUP(G$5&amp;$B53,'Forward JKM netback prices'!$L$8:$Q$1007,6,FALSE),NA())</f>
        <v>10.339281079649078</v>
      </c>
      <c r="H53" s="7">
        <f>IFERROR(VLOOKUP(H$5&amp;$B53,'Forward JKM netback prices'!$L$8:$Q$1007,6,FALSE),NA())</f>
        <v>9.4689603072481336</v>
      </c>
      <c r="I53" s="7">
        <f>IFERROR(VLOOKUP(I$5&amp;$B53,'Forward JKM netback prices'!$L$8:$Q$1007,6,FALSE),NA())</f>
        <v>10.185792255803399</v>
      </c>
      <c r="J53" s="7">
        <f>IFERROR(VLOOKUP(J$5&amp;$B53,'Forward JKM netback prices'!$L$8:$Q$1007,6,FALSE),NA())</f>
        <v>9.811552568732445</v>
      </c>
      <c r="K53" s="7">
        <f>IFERROR(VLOOKUP(K$5&amp;$B53,'Forward JKM netback prices'!$L$8:$Q$1007,6,FALSE),NA())</f>
        <v>10.050448161176549</v>
      </c>
      <c r="L53" s="7">
        <f>IFERROR(VLOOKUP(L$5&amp;$B53,'Forward JKM netback prices'!$L$8:$Q$1007,6,FALSE),NA())</f>
        <v>10.066071192099439</v>
      </c>
      <c r="M53" s="7">
        <f>IFERROR(VLOOKUP(M$5&amp;$B53,'Forward JKM netback prices'!$L$8:$Q$1007,6,FALSE),NA())</f>
        <v>10.339190916762043</v>
      </c>
      <c r="N53" s="7">
        <f>IFERROR(VLOOKUP(N$5&amp;$B53,'Forward JKM netback prices'!$L$8:$Q$1007,6,FALSE),NA())</f>
        <v>8.9913807115809252</v>
      </c>
      <c r="O53" s="7">
        <f>IFERROR(VLOOKUP(O$5&amp;$B53,'Forward JKM netback prices'!$L$8:$Q$1007,6,FALSE),NA())</f>
        <v>8.6095198133858943</v>
      </c>
      <c r="P53" s="7">
        <f>IFERROR(VLOOKUP(P$5&amp;$B53,'Forward JKM netback prices'!$L$8:$Q$1007,6,FALSE),NA())</f>
        <v>10.214844712830995</v>
      </c>
      <c r="Q53" s="7">
        <f>IFERROR(VLOOKUP(Q$5&amp;$B53,'Forward JKM netback prices'!$L$8:$Q$1007,6,FALSE),NA())</f>
        <v>9.9798076780118308</v>
      </c>
      <c r="R53" s="7">
        <f>IFERROR(VLOOKUP(R$5&amp;$B53,'Forward JKM netback prices'!$L$8:$Q$1007,6,FALSE),NA())</f>
        <v>9.3542360921168637</v>
      </c>
      <c r="S53" s="7">
        <f>IFERROR(VLOOKUP(S$5&amp;$B53,'Forward JKM netback prices'!$L$8:$Q$1007,6,FALSE),NA())</f>
        <v>9.0375205569711277</v>
      </c>
      <c r="T53" s="7">
        <f>IFERROR(VLOOKUP(T$5&amp;$B53,'Forward JKM netback prices'!$L$8:$Q$1007,6,FALSE),NA())</f>
        <v>8.512272963542614</v>
      </c>
      <c r="U53" s="7">
        <f>IFERROR(VLOOKUP(U$5&amp;$B53,'Forward JKM netback prices'!$L$8:$Q$1007,6,FALSE),NA())</f>
        <v>8.1448306628387446</v>
      </c>
      <c r="V53" s="7">
        <f>IFERROR(VLOOKUP(V$5&amp;$B53,'Forward JKM netback prices'!$L$8:$Q$1007,6,FALSE),NA())</f>
        <v>8.6887849682245157</v>
      </c>
      <c r="W53" s="7">
        <f>IFERROR(VLOOKUP(W$5&amp;$B53,'Forward JKM netback prices'!$L$8:$Q$1007,6,FALSE),NA())</f>
        <v>7.6368114022182265</v>
      </c>
      <c r="X53" s="7">
        <f>IFERROR(VLOOKUP(X$5&amp;$B53,'Forward JKM netback prices'!$L$8:$Q$1007,6,FALSE),NA())</f>
        <v>7.4161530864442868</v>
      </c>
      <c r="Y53" s="7">
        <f>IFERROR(VLOOKUP(Y$5&amp;$B53,'Forward JKM netback prices'!$L$8:$Q$1007,6,FALSE),NA())</f>
        <v>7.2818694640172863</v>
      </c>
      <c r="Z53" s="7">
        <f>IFERROR(VLOOKUP(Z$5&amp;$B53,'Forward JKM netback prices'!$L$8:$Q$1007,6,FALSE),NA())</f>
        <v>7.9379266290148909</v>
      </c>
      <c r="AA53" s="7">
        <f>IFERROR(VLOOKUP(AA$5&amp;$B53,'Forward JKM netback prices'!$L$8:$Q$1007,6,FALSE),NA())</f>
        <v>7.6010965298229838</v>
      </c>
      <c r="AB53" s="7">
        <f>IFERROR(VLOOKUP(AB$5&amp;$B53,'Forward JKM netback prices'!$L$8:$Q$1007,6,FALSE),NA())</f>
        <v>7.7810375152178421</v>
      </c>
      <c r="AC53" s="7">
        <f>IFERROR(VLOOKUP(AC$5&amp;$B53,'Forward JKM netback prices'!$L$8:$Q$1007,6,FALSE),NA())</f>
        <v>6.8149229485230931</v>
      </c>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4"/>
      <c r="DY53" s="4"/>
      <c r="DZ53" s="4"/>
      <c r="EA53" s="4"/>
      <c r="EB53" s="4"/>
      <c r="EC53" s="4"/>
      <c r="ED53" s="4"/>
      <c r="EE53" s="7"/>
      <c r="EF53" s="7"/>
    </row>
    <row r="54" spans="2:136" x14ac:dyDescent="0.25">
      <c r="B54" s="5">
        <v>43831</v>
      </c>
      <c r="C54" s="7">
        <v>6.2935827144312144</v>
      </c>
      <c r="D54" s="7"/>
      <c r="E54" s="7"/>
      <c r="F54" s="7"/>
      <c r="G54" s="7"/>
      <c r="H54" s="7"/>
      <c r="I54" s="7"/>
      <c r="J54" s="7">
        <f>IFERROR(VLOOKUP(J$5&amp;$B54,'Forward JKM netback prices'!$L$8:$Q$1007,6,FALSE),NA())</f>
        <v>9.94925788016889</v>
      </c>
      <c r="K54" s="7">
        <f>IFERROR(VLOOKUP(K$5&amp;$B54,'Forward JKM netback prices'!$L$8:$Q$1007,6,FALSE),NA())</f>
        <v>10.643421465454241</v>
      </c>
      <c r="L54" s="7">
        <f>IFERROR(VLOOKUP(L$5&amp;$B54,'Forward JKM netback prices'!$L$8:$Q$1007,6,FALSE),NA())</f>
        <v>10.452021535060849</v>
      </c>
      <c r="M54" s="7">
        <f>IFERROR(VLOOKUP(M$5&amp;$B54,'Forward JKM netback prices'!$L$8:$Q$1007,6,FALSE),NA())</f>
        <v>10.600351357634221</v>
      </c>
      <c r="N54" s="7">
        <f>IFERROR(VLOOKUP(N$5&amp;$B54,'Forward JKM netback prices'!$L$8:$Q$1007,6,FALSE),NA())</f>
        <v>9.3249468717322337</v>
      </c>
      <c r="O54" s="7">
        <f>IFERROR(VLOOKUP(O$5&amp;$B54,'Forward JKM netback prices'!$L$8:$Q$1007,6,FALSE),NA())</f>
        <v>9.1039083973579622</v>
      </c>
      <c r="P54" s="7">
        <f>IFERROR(VLOOKUP(P$5&amp;$B54,'Forward JKM netback prices'!$L$8:$Q$1007,6,FALSE),NA())</f>
        <v>10.554257239045855</v>
      </c>
      <c r="Q54" s="7">
        <f>IFERROR(VLOOKUP(Q$5&amp;$B54,'Forward JKM netback prices'!$L$8:$Q$1007,6,FALSE),NA())</f>
        <v>10.695622007434316</v>
      </c>
      <c r="R54" s="7">
        <f>IFERROR(VLOOKUP(R$5&amp;$B54,'Forward JKM netback prices'!$L$8:$Q$1007,6,FALSE),NA())</f>
        <v>10.028435198741043</v>
      </c>
      <c r="S54" s="7">
        <f>IFERROR(VLOOKUP(S$5&amp;$B54,'Forward JKM netback prices'!$L$8:$Q$1007,6,FALSE),NA())</f>
        <v>9.7615461465822744</v>
      </c>
      <c r="T54" s="7">
        <f>IFERROR(VLOOKUP(T$5&amp;$B54,'Forward JKM netback prices'!$L$8:$Q$1007,6,FALSE),NA())</f>
        <v>9.2723580667532843</v>
      </c>
      <c r="U54" s="7">
        <f>IFERROR(VLOOKUP(U$5&amp;$B54,'Forward JKM netback prices'!$L$8:$Q$1007,6,FALSE),NA())</f>
        <v>8.9443147830192853</v>
      </c>
      <c r="V54" s="7">
        <f>IFERROR(VLOOKUP(V$5&amp;$B54,'Forward JKM netback prices'!$L$8:$Q$1007,6,FALSE),NA())</f>
        <v>9.4915968747197041</v>
      </c>
      <c r="W54" s="7">
        <f>IFERROR(VLOOKUP(W$5&amp;$B54,'Forward JKM netback prices'!$L$8:$Q$1007,6,FALSE),NA())</f>
        <v>8.34579288898877</v>
      </c>
      <c r="X54" s="7">
        <f>IFERROR(VLOOKUP(X$5&amp;$B54,'Forward JKM netback prices'!$L$8:$Q$1007,6,FALSE),NA())</f>
        <v>8.1231354707435859</v>
      </c>
      <c r="Y54" s="7">
        <f>IFERROR(VLOOKUP(Y$5&amp;$B54,'Forward JKM netback prices'!$L$8:$Q$1007,6,FALSE),NA())</f>
        <v>7.9839065172834305</v>
      </c>
      <c r="Z54" s="7">
        <f>IFERROR(VLOOKUP(Z$5&amp;$B54,'Forward JKM netback prices'!$L$8:$Q$1007,6,FALSE),NA())</f>
        <v>8.5257320084373518</v>
      </c>
      <c r="AA54" s="7">
        <f>IFERROR(VLOOKUP(AA$5&amp;$B54,'Forward JKM netback prices'!$L$8:$Q$1007,6,FALSE),NA())</f>
        <v>8.2972842353054812</v>
      </c>
      <c r="AB54" s="7">
        <f>IFERROR(VLOOKUP(AB$5&amp;$B54,'Forward JKM netback prices'!$L$8:$Q$1007,6,FALSE),NA())</f>
        <v>8.474353094113436</v>
      </c>
      <c r="AC54" s="7">
        <f>IFERROR(VLOOKUP(AC$5&amp;$B54,'Forward JKM netback prices'!$L$8:$Q$1007,6,FALSE),NA())</f>
        <v>7.3047108136171834</v>
      </c>
      <c r="AD54" s="7">
        <f>IFERROR(VLOOKUP(AD$5&amp;$B54,'Forward JKM netback prices'!$L$8:$Q$1007,6,FALSE),NA())</f>
        <v>7.0311849655090901</v>
      </c>
      <c r="AE54" s="7">
        <f>IFERROR(VLOOKUP(AE$5&amp;$B54,'Forward JKM netback prices'!$L$8:$Q$1007,6,FALSE),NA())</f>
        <v>6.4771668662118698</v>
      </c>
      <c r="AF54" s="7">
        <f>IFERROR(VLOOKUP(AF$5&amp;$B54,'Forward JKM netback prices'!$L$8:$Q$1007,6,FALSE),NA())</f>
        <v>6.4592632766020728</v>
      </c>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4"/>
      <c r="DY54" s="4"/>
      <c r="DZ54" s="4"/>
      <c r="EA54" s="4"/>
      <c r="EB54" s="4"/>
      <c r="EC54" s="4"/>
      <c r="ED54" s="4"/>
      <c r="EE54" s="7"/>
      <c r="EF54" s="7"/>
    </row>
    <row r="55" spans="2:136" x14ac:dyDescent="0.25">
      <c r="B55" s="5">
        <v>43862</v>
      </c>
      <c r="C55" s="7">
        <v>5.8611262572834013</v>
      </c>
      <c r="D55" s="7"/>
      <c r="E55" s="7"/>
      <c r="F55" s="7"/>
      <c r="G55" s="7"/>
      <c r="H55" s="7"/>
      <c r="I55" s="7"/>
      <c r="J55" s="7">
        <f>IFERROR(VLOOKUP(J$5&amp;$B55,'Forward JKM netback prices'!$L$8:$Q$1007,6,FALSE),NA())</f>
        <v>9.9571465159915338</v>
      </c>
      <c r="K55" s="7">
        <f>IFERROR(VLOOKUP(K$5&amp;$B55,'Forward JKM netback prices'!$L$8:$Q$1007,6,FALSE),NA())</f>
        <v>10.641991298002404</v>
      </c>
      <c r="L55" s="7">
        <f>IFERROR(VLOOKUP(L$5&amp;$B55,'Forward JKM netback prices'!$L$8:$Q$1007,6,FALSE),NA())</f>
        <v>10.381706736294698</v>
      </c>
      <c r="M55" s="7">
        <f>IFERROR(VLOOKUP(M$5&amp;$B55,'Forward JKM netback prices'!$L$8:$Q$1007,6,FALSE),NA())</f>
        <v>10.845810111831133</v>
      </c>
      <c r="N55" s="7">
        <f>IFERROR(VLOOKUP(N$5&amp;$B55,'Forward JKM netback prices'!$L$8:$Q$1007,6,FALSE),NA())</f>
        <v>9.412455999666399</v>
      </c>
      <c r="O55" s="7">
        <f>IFERROR(VLOOKUP(O$5&amp;$B55,'Forward JKM netback prices'!$L$8:$Q$1007,6,FALSE),NA())</f>
        <v>9.0809395463192395</v>
      </c>
      <c r="P55" s="7">
        <f>IFERROR(VLOOKUP(P$5&amp;$B55,'Forward JKM netback prices'!$L$8:$Q$1007,6,FALSE),NA())</f>
        <v>10.361851757642032</v>
      </c>
      <c r="Q55" s="7">
        <f>IFERROR(VLOOKUP(Q$5&amp;$B55,'Forward JKM netback prices'!$L$8:$Q$1007,6,FALSE),NA())</f>
        <v>10.739301807101057</v>
      </c>
      <c r="R55" s="7">
        <f>IFERROR(VLOOKUP(R$5&amp;$B55,'Forward JKM netback prices'!$L$8:$Q$1007,6,FALSE),NA())</f>
        <v>10.17939169491919</v>
      </c>
      <c r="S55" s="7">
        <f>IFERROR(VLOOKUP(S$5&amp;$B55,'Forward JKM netback prices'!$L$8:$Q$1007,6,FALSE),NA())</f>
        <v>9.8282992603845578</v>
      </c>
      <c r="T55" s="7">
        <f>IFERROR(VLOOKUP(T$5&amp;$B55,'Forward JKM netback prices'!$L$8:$Q$1007,6,FALSE),NA())</f>
        <v>9.4470551131693146</v>
      </c>
      <c r="U55" s="7">
        <f>IFERROR(VLOOKUP(U$5&amp;$B55,'Forward JKM netback prices'!$L$8:$Q$1007,6,FALSE),NA())</f>
        <v>9.0094676640084295</v>
      </c>
      <c r="V55" s="7">
        <f>IFERROR(VLOOKUP(V$5&amp;$B55,'Forward JKM netback prices'!$L$8:$Q$1007,6,FALSE),NA())</f>
        <v>9.506233103973317</v>
      </c>
      <c r="W55" s="7">
        <f>IFERROR(VLOOKUP(W$5&amp;$B55,'Forward JKM netback prices'!$L$8:$Q$1007,6,FALSE),NA())</f>
        <v>8.3247748875929872</v>
      </c>
      <c r="X55" s="7">
        <f>IFERROR(VLOOKUP(X$5&amp;$B55,'Forward JKM netback prices'!$L$8:$Q$1007,6,FALSE),NA())</f>
        <v>8.1827949769849457</v>
      </c>
      <c r="Y55" s="7">
        <f>IFERROR(VLOOKUP(Y$5&amp;$B55,'Forward JKM netback prices'!$L$8:$Q$1007,6,FALSE),NA())</f>
        <v>8.0977476312451149</v>
      </c>
      <c r="Z55" s="7">
        <f>IFERROR(VLOOKUP(Z$5&amp;$B55,'Forward JKM netback prices'!$L$8:$Q$1007,6,FALSE),NA())</f>
        <v>8.5227455140022652</v>
      </c>
      <c r="AA55" s="7">
        <f>IFERROR(VLOOKUP(AA$5&amp;$B55,'Forward JKM netback prices'!$L$8:$Q$1007,6,FALSE),NA())</f>
        <v>8.3894180551364919</v>
      </c>
      <c r="AB55" s="7">
        <f>IFERROR(VLOOKUP(AB$5&amp;$B55,'Forward JKM netback prices'!$L$8:$Q$1007,6,FALSE),NA())</f>
        <v>8.6534522229441198</v>
      </c>
      <c r="AC55" s="7">
        <f>IFERROR(VLOOKUP(AC$5&amp;$B55,'Forward JKM netback prices'!$L$8:$Q$1007,6,FALSE),NA())</f>
        <v>7.4594060811322027</v>
      </c>
      <c r="AD55" s="7">
        <f>IFERROR(VLOOKUP(AD$5&amp;$B55,'Forward JKM netback prices'!$L$8:$Q$1007,6,FALSE),NA())</f>
        <v>7.330819015338518</v>
      </c>
      <c r="AE55" s="7">
        <f>IFERROR(VLOOKUP(AE$5&amp;$B55,'Forward JKM netback prices'!$L$8:$Q$1007,6,FALSE),NA())</f>
        <v>6.7695510718279168</v>
      </c>
      <c r="AF55" s="7">
        <f>IFERROR(VLOOKUP(AF$5&amp;$B55,'Forward JKM netback prices'!$L$8:$Q$1007,6,FALSE),NA())</f>
        <v>6.2107423123550491</v>
      </c>
      <c r="AG55" s="7">
        <f>IFERROR(VLOOKUP(AG$5&amp;$B55,'Forward JKM netback prices'!$L$8:$Q$1007,6,FALSE),NA())</f>
        <v>6.0277081200883318</v>
      </c>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4"/>
      <c r="DY55" s="4"/>
      <c r="DZ55" s="4"/>
      <c r="EA55" s="4"/>
      <c r="EB55" s="4"/>
      <c r="EC55" s="4"/>
      <c r="ED55" s="4"/>
      <c r="EE55" s="7"/>
      <c r="EF55" s="7"/>
    </row>
    <row r="56" spans="2:136" x14ac:dyDescent="0.25">
      <c r="B56" s="5">
        <v>43891</v>
      </c>
      <c r="C56" s="7">
        <v>3.8485064377484068</v>
      </c>
      <c r="D56" s="7"/>
      <c r="E56" s="7"/>
      <c r="F56" s="7"/>
      <c r="G56" s="7"/>
      <c r="H56" s="7"/>
      <c r="I56" s="7"/>
      <c r="J56" s="7">
        <f>IFERROR(VLOOKUP(J$5&amp;$B56,'Forward JKM netback prices'!$L$8:$Q$1007,6,FALSE),NA())</f>
        <v>9.7800565560883577</v>
      </c>
      <c r="K56" s="7">
        <f>IFERROR(VLOOKUP(K$5&amp;$B56,'Forward JKM netback prices'!$L$8:$Q$1007,6,FALSE),NA())</f>
        <v>10.464160751907091</v>
      </c>
      <c r="L56" s="7">
        <f>IFERROR(VLOOKUP(L$5&amp;$B56,'Forward JKM netback prices'!$L$8:$Q$1007,6,FALSE),NA())</f>
        <v>10.31101332739645</v>
      </c>
      <c r="M56" s="7">
        <f>IFERROR(VLOOKUP(M$5&amp;$B56,'Forward JKM netback prices'!$L$8:$Q$1007,6,FALSE),NA())</f>
        <v>10.157132817918292</v>
      </c>
      <c r="N56" s="7">
        <f>IFERROR(VLOOKUP(N$5&amp;$B56,'Forward JKM netback prices'!$L$8:$Q$1007,6,FALSE),NA())</f>
        <v>9.13853699263802</v>
      </c>
      <c r="O56" s="7">
        <f>IFERROR(VLOOKUP(O$5&amp;$B56,'Forward JKM netback prices'!$L$8:$Q$1007,6,FALSE),NA())</f>
        <v>8.7940291925719229</v>
      </c>
      <c r="P56" s="7">
        <f>IFERROR(VLOOKUP(P$5&amp;$B56,'Forward JKM netback prices'!$L$8:$Q$1007,6,FALSE),NA())</f>
        <v>10.028638675935566</v>
      </c>
      <c r="Q56" s="7">
        <f>IFERROR(VLOOKUP(Q$5&amp;$B56,'Forward JKM netback prices'!$L$8:$Q$1007,6,FALSE),NA())</f>
        <v>9.7725905176644581</v>
      </c>
      <c r="R56" s="7">
        <f>IFERROR(VLOOKUP(R$5&amp;$B56,'Forward JKM netback prices'!$L$8:$Q$1007,6,FALSE),NA())</f>
        <v>9.3833675754396584</v>
      </c>
      <c r="S56" s="7">
        <f>IFERROR(VLOOKUP(S$5&amp;$B56,'Forward JKM netback prices'!$L$8:$Q$1007,6,FALSE),NA())</f>
        <v>9.0740607920096785</v>
      </c>
      <c r="T56" s="7">
        <f>IFERROR(VLOOKUP(T$5&amp;$B56,'Forward JKM netback prices'!$L$8:$Q$1007,6,FALSE),NA())</f>
        <v>8.7586533949416747</v>
      </c>
      <c r="U56" s="7">
        <f>IFERROR(VLOOKUP(U$5&amp;$B56,'Forward JKM netback prices'!$L$8:$Q$1007,6,FALSE),NA())</f>
        <v>8.2201623428411423</v>
      </c>
      <c r="V56" s="7">
        <f>IFERROR(VLOOKUP(V$5&amp;$B56,'Forward JKM netback prices'!$L$8:$Q$1007,6,FALSE),NA())</f>
        <v>9.1098415536606954</v>
      </c>
      <c r="W56" s="7">
        <f>IFERROR(VLOOKUP(W$5&amp;$B56,'Forward JKM netback prices'!$L$8:$Q$1007,6,FALSE),NA())</f>
        <v>7.6765690222353582</v>
      </c>
      <c r="X56" s="7">
        <f>IFERROR(VLOOKUP(X$5&amp;$B56,'Forward JKM netback prices'!$L$8:$Q$1007,6,FALSE),NA())</f>
        <v>7.6128993371787654</v>
      </c>
      <c r="Y56" s="7">
        <f>IFERROR(VLOOKUP(Y$5&amp;$B56,'Forward JKM netback prices'!$L$8:$Q$1007,6,FALSE),NA())</f>
        <v>7.5657724902291958</v>
      </c>
      <c r="Z56" s="7">
        <f>IFERROR(VLOOKUP(Z$5&amp;$B56,'Forward JKM netback prices'!$L$8:$Q$1007,6,FALSE),NA())</f>
        <v>8.2651191102695432</v>
      </c>
      <c r="AA56" s="7">
        <f>IFERROR(VLOOKUP(AA$5&amp;$B56,'Forward JKM netback prices'!$L$8:$Q$1007,6,FALSE),NA())</f>
        <v>8.0243940057905476</v>
      </c>
      <c r="AB56" s="7">
        <f>IFERROR(VLOOKUP(AB$5&amp;$B56,'Forward JKM netback prices'!$L$8:$Q$1007,6,FALSE),NA())</f>
        <v>8.3074262566016053</v>
      </c>
      <c r="AC56" s="7">
        <f>IFERROR(VLOOKUP(AC$5&amp;$B56,'Forward JKM netback prices'!$L$8:$Q$1007,6,FALSE),NA())</f>
        <v>7.1065732109576123</v>
      </c>
      <c r="AD56" s="7">
        <f>IFERROR(VLOOKUP(AD$5&amp;$B56,'Forward JKM netback prices'!$L$8:$Q$1007,6,FALSE),NA())</f>
        <v>6.9422052487108452</v>
      </c>
      <c r="AE56" s="7">
        <f>IFERROR(VLOOKUP(AE$5&amp;$B56,'Forward JKM netback prices'!$L$8:$Q$1007,6,FALSE),NA())</f>
        <v>6.6158139158226694</v>
      </c>
      <c r="AF56" s="7">
        <f>IFERROR(VLOOKUP(AF$5&amp;$B56,'Forward JKM netback prices'!$L$8:$Q$1007,6,FALSE),NA())</f>
        <v>5.7921590185933836</v>
      </c>
      <c r="AG56" s="7">
        <f>IFERROR(VLOOKUP(AG$5&amp;$B56,'Forward JKM netback prices'!$L$8:$Q$1007,6,FALSE),NA())</f>
        <v>4.8489917207002327</v>
      </c>
      <c r="AH56" s="7">
        <f>IFERROR(VLOOKUP(AH$5&amp;$B56,'Forward JKM netback prices'!$L$8:$Q$1007,6,FALSE),NA())</f>
        <v>4.3257704561211385</v>
      </c>
      <c r="AI56" s="7">
        <f>IFERROR(VLOOKUP(AI$5&amp;$B56,'Forward JKM netback prices'!$L$8:$Q$1007,6,FALSE),NA())</f>
        <v>4.0745178887237801</v>
      </c>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4"/>
      <c r="DY56" s="4"/>
      <c r="DZ56" s="4"/>
      <c r="EA56" s="4"/>
      <c r="EB56" s="4"/>
      <c r="EC56" s="4"/>
      <c r="ED56" s="4"/>
      <c r="EE56" s="7"/>
      <c r="EF56" s="7"/>
    </row>
    <row r="57" spans="2:136" x14ac:dyDescent="0.25">
      <c r="B57" s="5">
        <v>43922</v>
      </c>
      <c r="C57" s="7">
        <v>3.7292305347994885</v>
      </c>
      <c r="D57" s="7"/>
      <c r="E57" s="7"/>
      <c r="F57" s="7"/>
      <c r="G57" s="7"/>
      <c r="H57" s="7"/>
      <c r="I57" s="7"/>
      <c r="J57" s="7">
        <f>IFERROR(VLOOKUP(J$5&amp;$B57,'Forward JKM netback prices'!$L$8:$Q$1007,6,FALSE),NA())</f>
        <v>8.6503291721040672</v>
      </c>
      <c r="K57" s="7">
        <f>IFERROR(VLOOKUP(K$5&amp;$B57,'Forward JKM netback prices'!$L$8:$Q$1007,6,FALSE),NA())</f>
        <v>8.8049762666929663</v>
      </c>
      <c r="L57" s="7">
        <f>IFERROR(VLOOKUP(L$5&amp;$B57,'Forward JKM netback prices'!$L$8:$Q$1007,6,FALSE),NA())</f>
        <v>8.7905792674468124</v>
      </c>
      <c r="M57" s="7">
        <f>IFERROR(VLOOKUP(M$5&amp;$B57,'Forward JKM netback prices'!$L$8:$Q$1007,6,FALSE),NA())</f>
        <v>8.6897849067893791</v>
      </c>
      <c r="N57" s="7">
        <f>IFERROR(VLOOKUP(N$5&amp;$B57,'Forward JKM netback prices'!$L$8:$Q$1007,6,FALSE),NA())</f>
        <v>8.2604027888871787</v>
      </c>
      <c r="O57" s="7">
        <f>IFERROR(VLOOKUP(O$5&amp;$B57,'Forward JKM netback prices'!$L$8:$Q$1007,6,FALSE),NA())</f>
        <v>7.7334377462069765</v>
      </c>
      <c r="P57" s="7">
        <f>IFERROR(VLOOKUP(P$5&amp;$B57,'Forward JKM netback prices'!$L$8:$Q$1007,6,FALSE),NA())</f>
        <v>8.4187611025032378</v>
      </c>
      <c r="Q57" s="7">
        <f>IFERROR(VLOOKUP(Q$5&amp;$B57,'Forward JKM netback prices'!$L$8:$Q$1007,6,FALSE),NA())</f>
        <v>8.3436965911141101</v>
      </c>
      <c r="R57" s="7">
        <f>IFERROR(VLOOKUP(R$5&amp;$B57,'Forward JKM netback prices'!$L$8:$Q$1007,6,FALSE),NA())</f>
        <v>8.1155586336319185</v>
      </c>
      <c r="S57" s="7">
        <f>IFERROR(VLOOKUP(S$5&amp;$B57,'Forward JKM netback prices'!$L$8:$Q$1007,6,FALSE),NA())</f>
        <v>8.0538081769340319</v>
      </c>
      <c r="T57" s="7">
        <f>IFERROR(VLOOKUP(T$5&amp;$B57,'Forward JKM netback prices'!$L$8:$Q$1007,6,FALSE),NA())</f>
        <v>7.624198448707121</v>
      </c>
      <c r="U57" s="7">
        <f>IFERROR(VLOOKUP(U$5&amp;$B57,'Forward JKM netback prices'!$L$8:$Q$1007,6,FALSE),NA())</f>
        <v>7.380559617228565</v>
      </c>
      <c r="V57" s="7">
        <f>IFERROR(VLOOKUP(V$5&amp;$B57,'Forward JKM netback prices'!$L$8:$Q$1007,6,FALSE),NA())</f>
        <v>8.2723644677373951</v>
      </c>
      <c r="W57" s="7">
        <f>IFERROR(VLOOKUP(W$5&amp;$B57,'Forward JKM netback prices'!$L$8:$Q$1007,6,FALSE),NA())</f>
        <v>7.2191053967162624</v>
      </c>
      <c r="X57" s="7">
        <f>IFERROR(VLOOKUP(X$5&amp;$B57,'Forward JKM netback prices'!$L$8:$Q$1007,6,FALSE),NA())</f>
        <v>7.1797763598266755</v>
      </c>
      <c r="Y57" s="7">
        <f>IFERROR(VLOOKUP(Y$5&amp;$B57,'Forward JKM netback prices'!$L$8:$Q$1007,6,FALSE),NA())</f>
        <v>7.1058407624881381</v>
      </c>
      <c r="Z57" s="7">
        <f>IFERROR(VLOOKUP(Z$5&amp;$B57,'Forward JKM netback prices'!$L$8:$Q$1007,6,FALSE),NA())</f>
        <v>7.3243192937983164</v>
      </c>
      <c r="AA57" s="7">
        <f>IFERROR(VLOOKUP(AA$5&amp;$B57,'Forward JKM netback prices'!$L$8:$Q$1007,6,FALSE),NA())</f>
        <v>7.4275967176623521</v>
      </c>
      <c r="AB57" s="7">
        <f>IFERROR(VLOOKUP(AB$5&amp;$B57,'Forward JKM netback prices'!$L$8:$Q$1007,6,FALSE),NA())</f>
        <v>7.4274029312868919</v>
      </c>
      <c r="AC57" s="7">
        <f>IFERROR(VLOOKUP(AC$5&amp;$B57,'Forward JKM netback prices'!$L$8:$Q$1007,6,FALSE),NA())</f>
        <v>6.6712270766330155</v>
      </c>
      <c r="AD57" s="7">
        <f>IFERROR(VLOOKUP(AD$5&amp;$B57,'Forward JKM netback prices'!$L$8:$Q$1007,6,FALSE),NA())</f>
        <v>6.4748674434729354</v>
      </c>
      <c r="AE57" s="7">
        <f>IFERROR(VLOOKUP(AE$5&amp;$B57,'Forward JKM netback prices'!$L$8:$Q$1007,6,FALSE),NA())</f>
        <v>6.2454810107147587</v>
      </c>
      <c r="AF57" s="7">
        <f>IFERROR(VLOOKUP(AF$5&amp;$B57,'Forward JKM netback prices'!$L$8:$Q$1007,6,FALSE),NA())</f>
        <v>5.3909347983828448</v>
      </c>
      <c r="AG57" s="7">
        <f>IFERROR(VLOOKUP(AG$5&amp;$B57,'Forward JKM netback prices'!$L$8:$Q$1007,6,FALSE),NA())</f>
        <v>4.5136462240968598</v>
      </c>
      <c r="AH57" s="7">
        <f>IFERROR(VLOOKUP(AH$5&amp;$B57,'Forward JKM netback prices'!$L$8:$Q$1007,6,FALSE),NA())</f>
        <v>3.8095229591990374</v>
      </c>
      <c r="AI57" s="7">
        <f>IFERROR(VLOOKUP(AI$5&amp;$B57,'Forward JKM netback prices'!$L$8:$Q$1007,6,FALSE),NA())</f>
        <v>3.3467017000396129</v>
      </c>
      <c r="AJ57" s="7">
        <f>IFERROR(VLOOKUP(AJ$5&amp;$B57,'Forward JKM netback prices'!$L$8:$Q$1007,6,FALSE),NA())</f>
        <v>3.6219393617320645</v>
      </c>
      <c r="AK57" s="7">
        <f>IFERROR(VLOOKUP(AK$5&amp;$B57,'Forward JKM netback prices'!$L$8:$Q$1007,6,FALSE),NA())</f>
        <v>3.8618769734858533</v>
      </c>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4"/>
      <c r="DY57" s="4"/>
      <c r="DZ57" s="4"/>
      <c r="EA57" s="4"/>
      <c r="EB57" s="4"/>
      <c r="EC57" s="4"/>
      <c r="ED57" s="4"/>
      <c r="EE57" s="7"/>
      <c r="EF57" s="7"/>
    </row>
    <row r="58" spans="2:136" x14ac:dyDescent="0.25">
      <c r="B58" s="5">
        <v>43952</v>
      </c>
      <c r="C58" s="7">
        <v>3.4954271343864876</v>
      </c>
      <c r="D58" s="7"/>
      <c r="E58" s="7"/>
      <c r="F58" s="7"/>
      <c r="G58" s="7"/>
      <c r="H58" s="7"/>
      <c r="I58" s="7"/>
      <c r="J58" s="7">
        <f>IFERROR(VLOOKUP(J$5&amp;$B58,'Forward JKM netback prices'!$L$8:$Q$1007,6,FALSE),NA())</f>
        <v>8.1624658809814843</v>
      </c>
      <c r="K58" s="7">
        <f>IFERROR(VLOOKUP(K$5&amp;$B58,'Forward JKM netback prices'!$L$8:$Q$1007,6,FALSE),NA())</f>
        <v>8.3713629663222004</v>
      </c>
      <c r="L58" s="7">
        <f>IFERROR(VLOOKUP(L$5&amp;$B58,'Forward JKM netback prices'!$L$8:$Q$1007,6,FALSE),NA())</f>
        <v>8.356750132858398</v>
      </c>
      <c r="M58" s="7">
        <f>IFERROR(VLOOKUP(M$5&amp;$B58,'Forward JKM netback prices'!$L$8:$Q$1007,6,FALSE),NA())</f>
        <v>8.3161631219426919</v>
      </c>
      <c r="N58" s="7">
        <f>IFERROR(VLOOKUP(N$5&amp;$B58,'Forward JKM netback prices'!$L$8:$Q$1007,6,FALSE),NA())</f>
        <v>7.9506701217115161</v>
      </c>
      <c r="O58" s="7">
        <f>IFERROR(VLOOKUP(O$5&amp;$B58,'Forward JKM netback prices'!$L$8:$Q$1007,6,FALSE),NA())</f>
        <v>7.4058207989177616</v>
      </c>
      <c r="P58" s="7">
        <f>IFERROR(VLOOKUP(P$5&amp;$B58,'Forward JKM netback prices'!$L$8:$Q$1007,6,FALSE),NA())</f>
        <v>8.251334359081385</v>
      </c>
      <c r="Q58" s="7">
        <f>IFERROR(VLOOKUP(Q$5&amp;$B58,'Forward JKM netback prices'!$L$8:$Q$1007,6,FALSE),NA())</f>
        <v>8.2326138784760357</v>
      </c>
      <c r="R58" s="7">
        <f>IFERROR(VLOOKUP(R$5&amp;$B58,'Forward JKM netback prices'!$L$8:$Q$1007,6,FALSE),NA())</f>
        <v>7.9688707854429639</v>
      </c>
      <c r="S58" s="7">
        <f>IFERROR(VLOOKUP(S$5&amp;$B58,'Forward JKM netback prices'!$L$8:$Q$1007,6,FALSE),NA())</f>
        <v>7.8024014415302343</v>
      </c>
      <c r="T58" s="7">
        <f>IFERROR(VLOOKUP(T$5&amp;$B58,'Forward JKM netback prices'!$L$8:$Q$1007,6,FALSE),NA())</f>
        <v>7.3226904623235649</v>
      </c>
      <c r="U58" s="7">
        <f>IFERROR(VLOOKUP(U$5&amp;$B58,'Forward JKM netback prices'!$L$8:$Q$1007,6,FALSE),NA())</f>
        <v>7.1563169320945219</v>
      </c>
      <c r="V58" s="7">
        <f>IFERROR(VLOOKUP(V$5&amp;$B58,'Forward JKM netback prices'!$L$8:$Q$1007,6,FALSE),NA())</f>
        <v>7.8177408718574615</v>
      </c>
      <c r="W58" s="7">
        <f>IFERROR(VLOOKUP(W$5&amp;$B58,'Forward JKM netback prices'!$L$8:$Q$1007,6,FALSE),NA())</f>
        <v>7.0258490846007691</v>
      </c>
      <c r="X58" s="7">
        <f>IFERROR(VLOOKUP(X$5&amp;$B58,'Forward JKM netback prices'!$L$8:$Q$1007,6,FALSE),NA())</f>
        <v>6.9929801760016357</v>
      </c>
      <c r="Y58" s="7">
        <f>IFERROR(VLOOKUP(Y$5&amp;$B58,'Forward JKM netback prices'!$L$8:$Q$1007,6,FALSE),NA())</f>
        <v>6.9742611223815523</v>
      </c>
      <c r="Z58" s="7">
        <f>IFERROR(VLOOKUP(Z$5&amp;$B58,'Forward JKM netback prices'!$L$8:$Q$1007,6,FALSE),NA())</f>
        <v>7.0384280254433964</v>
      </c>
      <c r="AA58" s="7">
        <f>IFERROR(VLOOKUP(AA$5&amp;$B58,'Forward JKM netback prices'!$L$8:$Q$1007,6,FALSE),NA())</f>
        <v>7.2773483361398368</v>
      </c>
      <c r="AB58" s="7">
        <f>IFERROR(VLOOKUP(AB$5&amp;$B58,'Forward JKM netback prices'!$L$8:$Q$1007,6,FALSE),NA())</f>
        <v>7.2422685822415822</v>
      </c>
      <c r="AC58" s="7">
        <f>IFERROR(VLOOKUP(AC$5&amp;$B58,'Forward JKM netback prices'!$L$8:$Q$1007,6,FALSE),NA())</f>
        <v>6.506581335244654</v>
      </c>
      <c r="AD58" s="7">
        <f>IFERROR(VLOOKUP(AD$5&amp;$B58,'Forward JKM netback prices'!$L$8:$Q$1007,6,FALSE),NA())</f>
        <v>6.2638254878012578</v>
      </c>
      <c r="AE58" s="7">
        <f>IFERROR(VLOOKUP(AE$5&amp;$B58,'Forward JKM netback prices'!$L$8:$Q$1007,6,FALSE),NA())</f>
        <v>6.1668401122483916</v>
      </c>
      <c r="AF58" s="7">
        <f>IFERROR(VLOOKUP(AF$5&amp;$B58,'Forward JKM netback prices'!$L$8:$Q$1007,6,FALSE),NA())</f>
        <v>5.3513881827197638</v>
      </c>
      <c r="AG58" s="7">
        <f>IFERROR(VLOOKUP(AG$5&amp;$B58,'Forward JKM netback prices'!$L$8:$Q$1007,6,FALSE),NA())</f>
        <v>4.512966238399426</v>
      </c>
      <c r="AH58" s="7">
        <f>IFERROR(VLOOKUP(AH$5&amp;$B58,'Forward JKM netback prices'!$L$8:$Q$1007,6,FALSE),NA())</f>
        <v>3.9518119903737046</v>
      </c>
      <c r="AI58" s="7">
        <f>IFERROR(VLOOKUP(AI$5&amp;$B58,'Forward JKM netback prices'!$L$8:$Q$1007,6,FALSE),NA())</f>
        <v>3.5553507735057193</v>
      </c>
      <c r="AJ58" s="7">
        <f>IFERROR(VLOOKUP(AJ$5&amp;$B58,'Forward JKM netback prices'!$L$8:$Q$1007,6,FALSE),NA())</f>
        <v>3.7333659148890677</v>
      </c>
      <c r="AK58" s="7">
        <f>IFERROR(VLOOKUP(AK$5&amp;$B58,'Forward JKM netback prices'!$L$8:$Q$1007,6,FALSE),NA())</f>
        <v>4.2740191490491712</v>
      </c>
      <c r="AL58" s="7">
        <f>IFERROR(VLOOKUP(AL$5&amp;$B58,'Forward JKM netback prices'!$L$8:$Q$1007,6,FALSE),NA())</f>
        <v>3.6745483962379946</v>
      </c>
      <c r="AM58" s="7">
        <f>IFERROR(VLOOKUP(AM$5&amp;$B58,'Forward JKM netback prices'!$L$8:$Q$1007,6,FALSE),NA())</f>
        <v>3.5193403015299727</v>
      </c>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4"/>
      <c r="DY58" s="4"/>
      <c r="DZ58" s="4"/>
      <c r="EA58" s="4"/>
      <c r="EB58" s="4"/>
      <c r="EC58" s="4"/>
      <c r="ED58" s="4"/>
      <c r="EE58" s="7"/>
      <c r="EF58" s="7"/>
    </row>
    <row r="59" spans="2:136" x14ac:dyDescent="0.25">
      <c r="B59" s="5">
        <v>43983</v>
      </c>
      <c r="C59" s="7">
        <v>2.435826462130549</v>
      </c>
      <c r="D59" s="7"/>
      <c r="E59" s="7"/>
      <c r="F59" s="7"/>
      <c r="G59" s="7"/>
      <c r="H59" s="7"/>
      <c r="I59" s="7"/>
      <c r="J59" s="7">
        <f>IFERROR(VLOOKUP(J$5&amp;$B59,'Forward JKM netback prices'!$L$8:$Q$1007,6,FALSE),NA())</f>
        <v>8.0165511615642107</v>
      </c>
      <c r="K59" s="7">
        <f>IFERROR(VLOOKUP(K$5&amp;$B59,'Forward JKM netback prices'!$L$8:$Q$1007,6,FALSE),NA())</f>
        <v>8.2308987226040955</v>
      </c>
      <c r="L59" s="7">
        <f>IFERROR(VLOOKUP(L$5&amp;$B59,'Forward JKM netback prices'!$L$8:$Q$1007,6,FALSE),NA())</f>
        <v>8.2064338985605314</v>
      </c>
      <c r="M59" s="7">
        <f>IFERROR(VLOOKUP(M$5&amp;$B59,'Forward JKM netback prices'!$L$8:$Q$1007,6,FALSE),NA())</f>
        <v>8.2008001703458806</v>
      </c>
      <c r="N59" s="7">
        <f>IFERROR(VLOOKUP(N$5&amp;$B59,'Forward JKM netback prices'!$L$8:$Q$1007,6,FALSE),NA())</f>
        <v>7.8120705593140105</v>
      </c>
      <c r="O59" s="7">
        <f>IFERROR(VLOOKUP(O$5&amp;$B59,'Forward JKM netback prices'!$L$8:$Q$1007,6,FALSE),NA())</f>
        <v>7.2664575230198167</v>
      </c>
      <c r="P59" s="7">
        <f>IFERROR(VLOOKUP(P$5&amp;$B59,'Forward JKM netback prices'!$L$8:$Q$1007,6,FALSE),NA())</f>
        <v>8.1655356233855443</v>
      </c>
      <c r="Q59" s="7">
        <f>IFERROR(VLOOKUP(Q$5&amp;$B59,'Forward JKM netback prices'!$L$8:$Q$1007,6,FALSE),NA())</f>
        <v>8.1136769008587031</v>
      </c>
      <c r="R59" s="7">
        <f>IFERROR(VLOOKUP(R$5&amp;$B59,'Forward JKM netback prices'!$L$8:$Q$1007,6,FALSE),NA())</f>
        <v>7.9028750520547248</v>
      </c>
      <c r="S59" s="7">
        <f>IFERROR(VLOOKUP(S$5&amp;$B59,'Forward JKM netback prices'!$L$8:$Q$1007,6,FALSE),NA())</f>
        <v>7.701061296113914</v>
      </c>
      <c r="T59" s="7">
        <f>IFERROR(VLOOKUP(T$5&amp;$B59,'Forward JKM netback prices'!$L$8:$Q$1007,6,FALSE),NA())</f>
        <v>7.2150494109754177</v>
      </c>
      <c r="U59" s="7">
        <f>IFERROR(VLOOKUP(U$5&amp;$B59,'Forward JKM netback prices'!$L$8:$Q$1007,6,FALSE),NA())</f>
        <v>7.1281057942082908</v>
      </c>
      <c r="V59" s="7">
        <f>IFERROR(VLOOKUP(V$5&amp;$B59,'Forward JKM netback prices'!$L$8:$Q$1007,6,FALSE),NA())</f>
        <v>7.7354928917651637</v>
      </c>
      <c r="W59" s="7">
        <f>IFERROR(VLOOKUP(W$5&amp;$B59,'Forward JKM netback prices'!$L$8:$Q$1007,6,FALSE),NA())</f>
        <v>6.9465301744705155</v>
      </c>
      <c r="X59" s="7">
        <f>IFERROR(VLOOKUP(X$5&amp;$B59,'Forward JKM netback prices'!$L$8:$Q$1007,6,FALSE),NA())</f>
        <v>6.7341234189619099</v>
      </c>
      <c r="Y59" s="7">
        <f>IFERROR(VLOOKUP(Y$5&amp;$B59,'Forward JKM netback prices'!$L$8:$Q$1007,6,FALSE),NA())</f>
        <v>6.7441227667944847</v>
      </c>
      <c r="Z59" s="7">
        <f>IFERROR(VLOOKUP(Z$5&amp;$B59,'Forward JKM netback prices'!$L$8:$Q$1007,6,FALSE),NA())</f>
        <v>6.7743839630013225</v>
      </c>
      <c r="AA59" s="7">
        <f>IFERROR(VLOOKUP(AA$5&amp;$B59,'Forward JKM netback prices'!$L$8:$Q$1007,6,FALSE),NA())</f>
        <v>7.0343963865023671</v>
      </c>
      <c r="AB59" s="7">
        <f>IFERROR(VLOOKUP(AB$5&amp;$B59,'Forward JKM netback prices'!$L$8:$Q$1007,6,FALSE),NA())</f>
        <v>7.0066015219012447</v>
      </c>
      <c r="AC59" s="7">
        <f>IFERROR(VLOOKUP(AC$5&amp;$B59,'Forward JKM netback prices'!$L$8:$Q$1007,6,FALSE),NA())</f>
        <v>6.3545859675101566</v>
      </c>
      <c r="AD59" s="7">
        <f>IFERROR(VLOOKUP(AD$5&amp;$B59,'Forward JKM netback prices'!$L$8:$Q$1007,6,FALSE),NA())</f>
        <v>6.254550753819915</v>
      </c>
      <c r="AE59" s="7">
        <f>IFERROR(VLOOKUP(AE$5&amp;$B59,'Forward JKM netback prices'!$L$8:$Q$1007,6,FALSE),NA())</f>
        <v>6.0714225531590698</v>
      </c>
      <c r="AF59" s="7">
        <f>IFERROR(VLOOKUP(AF$5&amp;$B59,'Forward JKM netback prices'!$L$8:$Q$1007,6,FALSE),NA())</f>
        <v>5.295672797564424</v>
      </c>
      <c r="AG59" s="7">
        <f>IFERROR(VLOOKUP(AG$5&amp;$B59,'Forward JKM netback prices'!$L$8:$Q$1007,6,FALSE),NA())</f>
        <v>4.6337075885351755</v>
      </c>
      <c r="AH59" s="7">
        <f>IFERROR(VLOOKUP(AH$5&amp;$B59,'Forward JKM netback prices'!$L$8:$Q$1007,6,FALSE),NA())</f>
        <v>4.2455346073859044</v>
      </c>
      <c r="AI59" s="7">
        <f>IFERROR(VLOOKUP(AI$5&amp;$B59,'Forward JKM netback prices'!$L$8:$Q$1007,6,FALSE),NA())</f>
        <v>3.7607275451018181</v>
      </c>
      <c r="AJ59" s="7">
        <f>IFERROR(VLOOKUP(AJ$5&amp;$B59,'Forward JKM netback prices'!$L$8:$Q$1007,6,FALSE),NA())</f>
        <v>3.8520301714895258</v>
      </c>
      <c r="AK59" s="7">
        <f>IFERROR(VLOOKUP(AK$5&amp;$B59,'Forward JKM netback prices'!$L$8:$Q$1007,6,FALSE),NA())</f>
        <v>4.3241906835110644</v>
      </c>
      <c r="AL59" s="7">
        <f>IFERROR(VLOOKUP(AL$5&amp;$B59,'Forward JKM netback prices'!$L$8:$Q$1007,6,FALSE),NA())</f>
        <v>3.0585449332498671</v>
      </c>
      <c r="AM59" s="7">
        <f>IFERROR(VLOOKUP(AM$5&amp;$B59,'Forward JKM netback prices'!$L$8:$Q$1007,6,FALSE),NA())</f>
        <v>3.0533370075850512</v>
      </c>
      <c r="AN59" s="7">
        <f>IFERROR(VLOOKUP(AN$5&amp;$B59,'Forward JKM netback prices'!$L$8:$Q$1007,6,FALSE),NA())</f>
        <v>2.3138111692594938</v>
      </c>
      <c r="AO59" s="7">
        <f>IFERROR(VLOOKUP(AO$5&amp;$B59,'Forward JKM netback prices'!$L$8:$Q$1007,6,FALSE),NA())</f>
        <v>2.4857972919010467</v>
      </c>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4"/>
      <c r="DY59" s="4"/>
      <c r="DZ59" s="4"/>
      <c r="EA59" s="4"/>
      <c r="EB59" s="4"/>
      <c r="EC59" s="4"/>
      <c r="ED59" s="4"/>
      <c r="EE59" s="7"/>
      <c r="EF59" s="7"/>
    </row>
    <row r="60" spans="2:136" x14ac:dyDescent="0.25">
      <c r="B60" s="5">
        <v>44013</v>
      </c>
      <c r="C60" s="7">
        <v>2.2898164838386843</v>
      </c>
      <c r="D60" s="7"/>
      <c r="E60" s="7"/>
      <c r="F60" s="7"/>
      <c r="G60" s="7"/>
      <c r="H60" s="7"/>
      <c r="I60" s="7"/>
      <c r="J60" s="7">
        <f>IFERROR(VLOOKUP(J$5&amp;$B60,'Forward JKM netback prices'!$L$8:$Q$1007,6,FALSE),NA())</f>
        <v>7.923654719281843</v>
      </c>
      <c r="K60" s="7">
        <f>IFERROR(VLOOKUP(K$5&amp;$B60,'Forward JKM netback prices'!$L$8:$Q$1007,6,FALSE),NA())</f>
        <v>8.3181122509356058</v>
      </c>
      <c r="L60" s="7">
        <f>IFERROR(VLOOKUP(L$5&amp;$B60,'Forward JKM netback prices'!$L$8:$Q$1007,6,FALSE),NA())</f>
        <v>8.1627028766223368</v>
      </c>
      <c r="M60" s="7">
        <f>IFERROR(VLOOKUP(M$5&amp;$B60,'Forward JKM netback prices'!$L$8:$Q$1007,6,FALSE),NA())</f>
        <v>8.341601313900572</v>
      </c>
      <c r="N60" s="7">
        <f>IFERROR(VLOOKUP(N$5&amp;$B60,'Forward JKM netback prices'!$L$8:$Q$1007,6,FALSE),NA())</f>
        <v>7.72406040797775</v>
      </c>
      <c r="O60" s="7">
        <f>IFERROR(VLOOKUP(O$5&amp;$B60,'Forward JKM netback prices'!$L$8:$Q$1007,6,FALSE),NA())</f>
        <v>7.3483572541729121</v>
      </c>
      <c r="P60" s="7">
        <f>IFERROR(VLOOKUP(P$5&amp;$B60,'Forward JKM netback prices'!$L$8:$Q$1007,6,FALSE),NA())</f>
        <v>8.0680163787027936</v>
      </c>
      <c r="Q60" s="7">
        <f>IFERROR(VLOOKUP(Q$5&amp;$B60,'Forward JKM netback prices'!$L$8:$Q$1007,6,FALSE),NA())</f>
        <v>8.09265909648677</v>
      </c>
      <c r="R60" s="7">
        <f>IFERROR(VLOOKUP(R$5&amp;$B60,'Forward JKM netback prices'!$L$8:$Q$1007,6,FALSE),NA())</f>
        <v>7.934180952404966</v>
      </c>
      <c r="S60" s="7">
        <f>IFERROR(VLOOKUP(S$5&amp;$B60,'Forward JKM netback prices'!$L$8:$Q$1007,6,FALSE),NA())</f>
        <v>7.6683805960457052</v>
      </c>
      <c r="T60" s="7">
        <f>IFERROR(VLOOKUP(T$5&amp;$B60,'Forward JKM netback prices'!$L$8:$Q$1007,6,FALSE),NA())</f>
        <v>7.235871107968018</v>
      </c>
      <c r="U60" s="7">
        <f>IFERROR(VLOOKUP(U$5&amp;$B60,'Forward JKM netback prices'!$L$8:$Q$1007,6,FALSE),NA())</f>
        <v>7.1703020646759335</v>
      </c>
      <c r="V60" s="7">
        <f>IFERROR(VLOOKUP(V$5&amp;$B60,'Forward JKM netback prices'!$L$8:$Q$1007,6,FALSE),NA())</f>
        <v>7.8306331430620864</v>
      </c>
      <c r="W60" s="7">
        <f>IFERROR(VLOOKUP(W$5&amp;$B60,'Forward JKM netback prices'!$L$8:$Q$1007,6,FALSE),NA())</f>
        <v>6.952785095257032</v>
      </c>
      <c r="X60" s="7">
        <f>IFERROR(VLOOKUP(X$5&amp;$B60,'Forward JKM netback prices'!$L$8:$Q$1007,6,FALSE),NA())</f>
        <v>6.8093386013838408</v>
      </c>
      <c r="Y60" s="7">
        <f>IFERROR(VLOOKUP(Y$5&amp;$B60,'Forward JKM netback prices'!$L$8:$Q$1007,6,FALSE),NA())</f>
        <v>6.8418373579940166</v>
      </c>
      <c r="Z60" s="7">
        <f>IFERROR(VLOOKUP(Z$5&amp;$B60,'Forward JKM netback prices'!$L$8:$Q$1007,6,FALSE),NA())</f>
        <v>6.9238830133238194</v>
      </c>
      <c r="AA60" s="7">
        <f>IFERROR(VLOOKUP(AA$5&amp;$B60,'Forward JKM netback prices'!$L$8:$Q$1007,6,FALSE),NA())</f>
        <v>7.0735316557980656</v>
      </c>
      <c r="AB60" s="7">
        <f>IFERROR(VLOOKUP(AB$5&amp;$B60,'Forward JKM netback prices'!$L$8:$Q$1007,6,FALSE),NA())</f>
        <v>7.16306854804201</v>
      </c>
      <c r="AC60" s="7">
        <f>IFERROR(VLOOKUP(AC$5&amp;$B60,'Forward JKM netback prices'!$L$8:$Q$1007,6,FALSE),NA())</f>
        <v>6.4453638418966941</v>
      </c>
      <c r="AD60" s="7">
        <f>IFERROR(VLOOKUP(AD$5&amp;$B60,'Forward JKM netback prices'!$L$8:$Q$1007,6,FALSE),NA())</f>
        <v>6.3098425321253115</v>
      </c>
      <c r="AE60" s="7">
        <f>IFERROR(VLOOKUP(AE$5&amp;$B60,'Forward JKM netback prices'!$L$8:$Q$1007,6,FALSE),NA())</f>
        <v>6.2308166561376863</v>
      </c>
      <c r="AF60" s="7">
        <f>IFERROR(VLOOKUP(AF$5&amp;$B60,'Forward JKM netback prices'!$L$8:$Q$1007,6,FALSE),NA())</f>
        <v>5.4819840833505538</v>
      </c>
      <c r="AG60" s="7">
        <f>IFERROR(VLOOKUP(AG$5&amp;$B60,'Forward JKM netback prices'!$L$8:$Q$1007,6,FALSE),NA())</f>
        <v>4.832811067731174</v>
      </c>
      <c r="AH60" s="7">
        <f>IFERROR(VLOOKUP(AH$5&amp;$B60,'Forward JKM netback prices'!$L$8:$Q$1007,6,FALSE),NA())</f>
        <v>4.3038684585195677</v>
      </c>
      <c r="AI60" s="7">
        <f>IFERROR(VLOOKUP(AI$5&amp;$B60,'Forward JKM netback prices'!$L$8:$Q$1007,6,FALSE),NA())</f>
        <v>3.8896849192240679</v>
      </c>
      <c r="AJ60" s="7">
        <f>IFERROR(VLOOKUP(AJ$5&amp;$B60,'Forward JKM netback prices'!$L$8:$Q$1007,6,FALSE),NA())</f>
        <v>3.8718458644863145</v>
      </c>
      <c r="AK60" s="7">
        <f>IFERROR(VLOOKUP(AK$5&amp;$B60,'Forward JKM netback prices'!$L$8:$Q$1007,6,FALSE),NA())</f>
        <v>4.3927219764678123</v>
      </c>
      <c r="AL60" s="7">
        <f>IFERROR(VLOOKUP(AL$5&amp;$B60,'Forward JKM netback prices'!$L$8:$Q$1007,6,FALSE),NA())</f>
        <v>3.4168099106217218</v>
      </c>
      <c r="AM60" s="7">
        <f>IFERROR(VLOOKUP(AM$5&amp;$B60,'Forward JKM netback prices'!$L$8:$Q$1007,6,FALSE),NA())</f>
        <v>3.3633822088476895</v>
      </c>
      <c r="AN60" s="7">
        <f>IFERROR(VLOOKUP(AN$5&amp;$B60,'Forward JKM netback prices'!$L$8:$Q$1007,6,FALSE),NA())</f>
        <v>2.8112371465398307</v>
      </c>
      <c r="AO60" s="7">
        <f>IFERROR(VLOOKUP(AO$5&amp;$B60,'Forward JKM netback prices'!$L$8:$Q$1007,6,FALSE),NA())</f>
        <v>2.7107339652101006</v>
      </c>
      <c r="AP60" s="7">
        <f>IFERROR(VLOOKUP(AP$5&amp;$B60,'Forward JKM netback prices'!$L$8:$Q$1007,6,FALSE),NA())</f>
        <v>2.3449852842272212</v>
      </c>
      <c r="AQ60" s="7">
        <f>IFERROR(VLOOKUP(AQ$5&amp;$B60,'Forward JKM netback prices'!$L$8:$Q$1007,6,FALSE),NA())</f>
        <v>2.2584525372341044</v>
      </c>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4"/>
      <c r="DY60" s="4"/>
      <c r="DZ60" s="4"/>
      <c r="EA60" s="4"/>
      <c r="EB60" s="4"/>
      <c r="EC60" s="4"/>
      <c r="ED60" s="4"/>
      <c r="EE60" s="7"/>
      <c r="EF60" s="7"/>
    </row>
    <row r="61" spans="2:136" x14ac:dyDescent="0.25">
      <c r="B61" s="5">
        <v>44044</v>
      </c>
      <c r="C61" s="7">
        <v>2.3568370942356958</v>
      </c>
      <c r="D61" s="7"/>
      <c r="E61" s="7"/>
      <c r="F61" s="7"/>
      <c r="G61" s="7"/>
      <c r="H61" s="7"/>
      <c r="I61" s="7"/>
      <c r="J61" s="7">
        <f>IFERROR(VLOOKUP(J$5&amp;$B61,'Forward JKM netback prices'!$L$8:$Q$1007,6,FALSE),NA())</f>
        <v>8.0156212523365689</v>
      </c>
      <c r="K61" s="7">
        <f>IFERROR(VLOOKUP(K$5&amp;$B61,'Forward JKM netback prices'!$L$8:$Q$1007,6,FALSE),NA())</f>
        <v>8.3657900351123864</v>
      </c>
      <c r="L61" s="7">
        <f>IFERROR(VLOOKUP(L$5&amp;$B61,'Forward JKM netback prices'!$L$8:$Q$1007,6,FALSE),NA())</f>
        <v>8.2025222378144385</v>
      </c>
      <c r="M61" s="7">
        <f>IFERROR(VLOOKUP(M$5&amp;$B61,'Forward JKM netback prices'!$L$8:$Q$1007,6,FALSE),NA())</f>
        <v>8.361053719997086</v>
      </c>
      <c r="N61" s="7">
        <f>IFERROR(VLOOKUP(N$5&amp;$B61,'Forward JKM netback prices'!$L$8:$Q$1007,6,FALSE),NA())</f>
        <v>7.7393549400852741</v>
      </c>
      <c r="O61" s="7">
        <f>IFERROR(VLOOKUP(O$5&amp;$B61,'Forward JKM netback prices'!$L$8:$Q$1007,6,FALSE),NA())</f>
        <v>7.3759974717611643</v>
      </c>
      <c r="P61" s="7">
        <f>IFERROR(VLOOKUP(P$5&amp;$B61,'Forward JKM netback prices'!$L$8:$Q$1007,6,FALSE),NA())</f>
        <v>8.0912572984844893</v>
      </c>
      <c r="Q61" s="7">
        <f>IFERROR(VLOOKUP(Q$5&amp;$B61,'Forward JKM netback prices'!$L$8:$Q$1007,6,FALSE),NA())</f>
        <v>8.1163454104545316</v>
      </c>
      <c r="R61" s="7">
        <f>IFERROR(VLOOKUP(R$5&amp;$B61,'Forward JKM netback prices'!$L$8:$Q$1007,6,FALSE),NA())</f>
        <v>7.9836483145521635</v>
      </c>
      <c r="S61" s="7">
        <f>IFERROR(VLOOKUP(S$5&amp;$B61,'Forward JKM netback prices'!$L$8:$Q$1007,6,FALSE),NA())</f>
        <v>7.7458536755296743</v>
      </c>
      <c r="T61" s="7">
        <f>IFERROR(VLOOKUP(T$5&amp;$B61,'Forward JKM netback prices'!$L$8:$Q$1007,6,FALSE),NA())</f>
        <v>7.2990527344525979</v>
      </c>
      <c r="U61" s="7">
        <f>IFERROR(VLOOKUP(U$5&amp;$B61,'Forward JKM netback prices'!$L$8:$Q$1007,6,FALSE),NA())</f>
        <v>7.2681490292672377</v>
      </c>
      <c r="V61" s="7">
        <f>IFERROR(VLOOKUP(V$5&amp;$B61,'Forward JKM netback prices'!$L$8:$Q$1007,6,FALSE),NA())</f>
        <v>7.9188206304866142</v>
      </c>
      <c r="W61" s="7">
        <f>IFERROR(VLOOKUP(W$5&amp;$B61,'Forward JKM netback prices'!$L$8:$Q$1007,6,FALSE),NA())</f>
        <v>7.073607047743554</v>
      </c>
      <c r="X61" s="7">
        <f>IFERROR(VLOOKUP(X$5&amp;$B61,'Forward JKM netback prices'!$L$8:$Q$1007,6,FALSE),NA())</f>
        <v>7.0822315391595527</v>
      </c>
      <c r="Y61" s="7">
        <f>IFERROR(VLOOKUP(Y$5&amp;$B61,'Forward JKM netback prices'!$L$8:$Q$1007,6,FALSE),NA())</f>
        <v>7.0492520697023533</v>
      </c>
      <c r="Z61" s="7">
        <f>IFERROR(VLOOKUP(Z$5&amp;$B61,'Forward JKM netback prices'!$L$8:$Q$1007,6,FALSE),NA())</f>
        <v>7.1687748418604196</v>
      </c>
      <c r="AA61" s="7">
        <f>IFERROR(VLOOKUP(AA$5&amp;$B61,'Forward JKM netback prices'!$L$8:$Q$1007,6,FALSE),NA())</f>
        <v>7.4040720232149022</v>
      </c>
      <c r="AB61" s="7">
        <f>IFERROR(VLOOKUP(AB$5&amp;$B61,'Forward JKM netback prices'!$L$8:$Q$1007,6,FALSE),NA())</f>
        <v>7.3730373348451606</v>
      </c>
      <c r="AC61" s="7">
        <f>IFERROR(VLOOKUP(AC$5&amp;$B61,'Forward JKM netback prices'!$L$8:$Q$1007,6,FALSE),NA())</f>
        <v>6.5908461959606948</v>
      </c>
      <c r="AD61" s="7">
        <f>IFERROR(VLOOKUP(AD$5&amp;$B61,'Forward JKM netback prices'!$L$8:$Q$1007,6,FALSE),NA())</f>
        <v>6.5080545156526002</v>
      </c>
      <c r="AE61" s="7">
        <f>IFERROR(VLOOKUP(AE$5&amp;$B61,'Forward JKM netback prices'!$L$8:$Q$1007,6,FALSE),NA())</f>
        <v>6.3573714279632307</v>
      </c>
      <c r="AF61" s="7">
        <f>IFERROR(VLOOKUP(AF$5&amp;$B61,'Forward JKM netback prices'!$L$8:$Q$1007,6,FALSE),NA())</f>
        <v>5.5876770994834768</v>
      </c>
      <c r="AG61" s="7">
        <f>IFERROR(VLOOKUP(AG$5&amp;$B61,'Forward JKM netback prices'!$L$8:$Q$1007,6,FALSE),NA())</f>
        <v>4.9841512121871814</v>
      </c>
      <c r="AH61" s="7">
        <f>IFERROR(VLOOKUP(AH$5&amp;$B61,'Forward JKM netback prices'!$L$8:$Q$1007,6,FALSE),NA())</f>
        <v>4.3986969263795554</v>
      </c>
      <c r="AI61" s="7">
        <f>IFERROR(VLOOKUP(AI$5&amp;$B61,'Forward JKM netback prices'!$L$8:$Q$1007,6,FALSE),NA())</f>
        <v>4.0236239311750959</v>
      </c>
      <c r="AJ61" s="7">
        <f>IFERROR(VLOOKUP(AJ$5&amp;$B61,'Forward JKM netback prices'!$L$8:$Q$1007,6,FALSE),NA())</f>
        <v>3.9335939477232835</v>
      </c>
      <c r="AK61" s="7">
        <f>IFERROR(VLOOKUP(AK$5&amp;$B61,'Forward JKM netback prices'!$L$8:$Q$1007,6,FALSE),NA())</f>
        <v>4.3947531884795268</v>
      </c>
      <c r="AL61" s="7">
        <f>IFERROR(VLOOKUP(AL$5&amp;$B61,'Forward JKM netback prices'!$L$8:$Q$1007,6,FALSE),NA())</f>
        <v>3.5373233134003801</v>
      </c>
      <c r="AM61" s="7">
        <f>IFERROR(VLOOKUP(AM$5&amp;$B61,'Forward JKM netback prices'!$L$8:$Q$1007,6,FALSE),NA())</f>
        <v>3.6513173551151583</v>
      </c>
      <c r="AN61" s="7">
        <f>IFERROR(VLOOKUP(AN$5&amp;$B61,'Forward JKM netback prices'!$L$8:$Q$1007,6,FALSE),NA())</f>
        <v>3.0466226450177647</v>
      </c>
      <c r="AO61" s="7">
        <f>IFERROR(VLOOKUP(AO$5&amp;$B61,'Forward JKM netback prices'!$L$8:$Q$1007,6,FALSE),NA())</f>
        <v>2.8235317993626197</v>
      </c>
      <c r="AP61" s="7">
        <f>IFERROR(VLOOKUP(AP$5&amp;$B61,'Forward JKM netback prices'!$L$8:$Q$1007,6,FALSE),NA())</f>
        <v>2.4996421589068412</v>
      </c>
      <c r="AQ61" s="7">
        <f>IFERROR(VLOOKUP(AQ$5&amp;$B61,'Forward JKM netback prices'!$L$8:$Q$1007,6,FALSE),NA())</f>
        <v>2.427971685181681</v>
      </c>
      <c r="AR61" s="7">
        <f>IFERROR(VLOOKUP(AR$5&amp;$B61,'Forward JKM netback prices'!$L$8:$Q$1007,6,FALSE),NA())</f>
        <v>2.4390953836899576</v>
      </c>
      <c r="AS61" s="7">
        <f>IFERROR(VLOOKUP(AS$5&amp;$B61,'Forward JKM netback prices'!$L$8:$Q$1007,6,FALSE),NA())</f>
        <v>2.363296264970951</v>
      </c>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4"/>
      <c r="DY61" s="4"/>
      <c r="DZ61" s="4"/>
      <c r="EA61" s="4"/>
      <c r="EB61" s="4"/>
      <c r="EC61" s="4"/>
      <c r="ED61" s="4"/>
      <c r="EE61" s="7"/>
      <c r="EF61" s="7"/>
    </row>
    <row r="62" spans="2:136" x14ac:dyDescent="0.25">
      <c r="B62" s="5">
        <v>44075</v>
      </c>
      <c r="C62" s="7">
        <v>3.1380074589054994</v>
      </c>
      <c r="D62" s="7"/>
      <c r="E62" s="7"/>
      <c r="F62" s="7"/>
      <c r="G62" s="7"/>
      <c r="H62" s="7"/>
      <c r="I62" s="7"/>
      <c r="J62" s="7">
        <f>IFERROR(VLOOKUP(J$5&amp;$B62,'Forward JKM netback prices'!$L$8:$Q$1007,6,FALSE),NA())</f>
        <v>8.2316233986486669</v>
      </c>
      <c r="K62" s="7">
        <f>IFERROR(VLOOKUP(K$5&amp;$B62,'Forward JKM netback prices'!$L$8:$Q$1007,6,FALSE),NA())</f>
        <v>8.4783370740962614</v>
      </c>
      <c r="L62" s="7">
        <f>IFERROR(VLOOKUP(L$5&amp;$B62,'Forward JKM netback prices'!$L$8:$Q$1007,6,FALSE),NA())</f>
        <v>8.3089181451080609</v>
      </c>
      <c r="M62" s="7">
        <f>IFERROR(VLOOKUP(M$5&amp;$B62,'Forward JKM netback prices'!$L$8:$Q$1007,6,FALSE),NA())</f>
        <v>8.4729317318405233</v>
      </c>
      <c r="N62" s="7">
        <f>IFERROR(VLOOKUP(N$5&amp;$B62,'Forward JKM netback prices'!$L$8:$Q$1007,6,FALSE),NA())</f>
        <v>7.8448971052538603</v>
      </c>
      <c r="O62" s="7">
        <f>IFERROR(VLOOKUP(O$5&amp;$B62,'Forward JKM netback prices'!$L$8:$Q$1007,6,FALSE),NA())</f>
        <v>7.4919744179425569</v>
      </c>
      <c r="P62" s="7">
        <f>IFERROR(VLOOKUP(P$5&amp;$B62,'Forward JKM netback prices'!$L$8:$Q$1007,6,FALSE),NA())</f>
        <v>8.2051886500487345</v>
      </c>
      <c r="Q62" s="7">
        <f>IFERROR(VLOOKUP(Q$5&amp;$B62,'Forward JKM netback prices'!$L$8:$Q$1007,6,FALSE),NA())</f>
        <v>8.2288077172282144</v>
      </c>
      <c r="R62" s="7">
        <f>IFERROR(VLOOKUP(R$5&amp;$B62,'Forward JKM netback prices'!$L$8:$Q$1007,6,FALSE),NA())</f>
        <v>8.121523996487733</v>
      </c>
      <c r="S62" s="7">
        <f>IFERROR(VLOOKUP(S$5&amp;$B62,'Forward JKM netback prices'!$L$8:$Q$1007,6,FALSE),NA())</f>
        <v>7.9259208705267925</v>
      </c>
      <c r="T62" s="7">
        <f>IFERROR(VLOOKUP(T$5&amp;$B62,'Forward JKM netback prices'!$L$8:$Q$1007,6,FALSE),NA())</f>
        <v>7.4559902874048811</v>
      </c>
      <c r="U62" s="7">
        <f>IFERROR(VLOOKUP(U$5&amp;$B62,'Forward JKM netback prices'!$L$8:$Q$1007,6,FALSE),NA())</f>
        <v>7.4578628376039289</v>
      </c>
      <c r="V62" s="7">
        <f>IFERROR(VLOOKUP(V$5&amp;$B62,'Forward JKM netback prices'!$L$8:$Q$1007,6,FALSE),NA())</f>
        <v>8.092322313316858</v>
      </c>
      <c r="W62" s="7">
        <f>IFERROR(VLOOKUP(W$5&amp;$B62,'Forward JKM netback prices'!$L$8:$Q$1007,6,FALSE),NA())</f>
        <v>7.5672205628205171</v>
      </c>
      <c r="X62" s="7">
        <f>IFERROR(VLOOKUP(X$5&amp;$B62,'Forward JKM netback prices'!$L$8:$Q$1007,6,FALSE),NA())</f>
        <v>7.3505648265533736</v>
      </c>
      <c r="Y62" s="7">
        <f>IFERROR(VLOOKUP(Y$5&amp;$B62,'Forward JKM netback prices'!$L$8:$Q$1007,6,FALSE),NA())</f>
        <v>7.3295080651527584</v>
      </c>
      <c r="Z62" s="7">
        <f>IFERROR(VLOOKUP(Z$5&amp;$B62,'Forward JKM netback prices'!$L$8:$Q$1007,6,FALSE),NA())</f>
        <v>7.3126624854957125</v>
      </c>
      <c r="AA62" s="7">
        <f>IFERROR(VLOOKUP(AA$5&amp;$B62,'Forward JKM netback prices'!$L$8:$Q$1007,6,FALSE),NA())</f>
        <v>7.6273717229315752</v>
      </c>
      <c r="AB62" s="7">
        <f>IFERROR(VLOOKUP(AB$5&amp;$B62,'Forward JKM netback prices'!$L$8:$Q$1007,6,FALSE),NA())</f>
        <v>7.4523877502248812</v>
      </c>
      <c r="AC62" s="7">
        <f>IFERROR(VLOOKUP(AC$5&amp;$B62,'Forward JKM netback prices'!$L$8:$Q$1007,6,FALSE),NA())</f>
        <v>6.6682760961949876</v>
      </c>
      <c r="AD62" s="7">
        <f>IFERROR(VLOOKUP(AD$5&amp;$B62,'Forward JKM netback prices'!$L$8:$Q$1007,6,FALSE),NA())</f>
        <v>6.6731236408068542</v>
      </c>
      <c r="AE62" s="7">
        <f>IFERROR(VLOOKUP(AE$5&amp;$B62,'Forward JKM netback prices'!$L$8:$Q$1007,6,FALSE),NA())</f>
        <v>6.6534582283074437</v>
      </c>
      <c r="AF62" s="7">
        <f>IFERROR(VLOOKUP(AF$5&amp;$B62,'Forward JKM netback prices'!$L$8:$Q$1007,6,FALSE),NA())</f>
        <v>5.7512902253678586</v>
      </c>
      <c r="AG62" s="7">
        <f>IFERROR(VLOOKUP(AG$5&amp;$B62,'Forward JKM netback prices'!$L$8:$Q$1007,6,FALSE),NA())</f>
        <v>5.0845060106220998</v>
      </c>
      <c r="AH62" s="7">
        <f>IFERROR(VLOOKUP(AH$5&amp;$B62,'Forward JKM netback prices'!$L$8:$Q$1007,6,FALSE),NA())</f>
        <v>4.3350750800772282</v>
      </c>
      <c r="AI62" s="7">
        <f>IFERROR(VLOOKUP(AI$5&amp;$B62,'Forward JKM netback prices'!$L$8:$Q$1007,6,FALSE),NA())</f>
        <v>3.9984114939211981</v>
      </c>
      <c r="AJ62" s="7">
        <f>IFERROR(VLOOKUP(AJ$5&amp;$B62,'Forward JKM netback prices'!$L$8:$Q$1007,6,FALSE),NA())</f>
        <v>3.9703081132237177</v>
      </c>
      <c r="AK62" s="7">
        <f>IFERROR(VLOOKUP(AK$5&amp;$B62,'Forward JKM netback prices'!$L$8:$Q$1007,6,FALSE),NA())</f>
        <v>4.4167180460991453</v>
      </c>
      <c r="AL62" s="7">
        <f>IFERROR(VLOOKUP(AL$5&amp;$B62,'Forward JKM netback prices'!$L$8:$Q$1007,6,FALSE),NA())</f>
        <v>3.6932552682360038</v>
      </c>
      <c r="AM62" s="7">
        <f>IFERROR(VLOOKUP(AM$5&amp;$B62,'Forward JKM netback prices'!$L$8:$Q$1007,6,FALSE),NA())</f>
        <v>3.7987611193814135</v>
      </c>
      <c r="AN62" s="7">
        <f>IFERROR(VLOOKUP(AN$5&amp;$B62,'Forward JKM netback prices'!$L$8:$Q$1007,6,FALSE),NA())</f>
        <v>3.2059638658561003</v>
      </c>
      <c r="AO62" s="7">
        <f>IFERROR(VLOOKUP(AO$5&amp;$B62,'Forward JKM netback prices'!$L$8:$Q$1007,6,FALSE),NA())</f>
        <v>2.9041560948329752</v>
      </c>
      <c r="AP62" s="7">
        <f>IFERROR(VLOOKUP(AP$5&amp;$B62,'Forward JKM netback prices'!$L$8:$Q$1007,6,FALSE),NA())</f>
        <v>2.5985523758669302</v>
      </c>
      <c r="AQ62" s="7">
        <f>IFERROR(VLOOKUP(AQ$5&amp;$B62,'Forward JKM netback prices'!$L$8:$Q$1007,6,FALSE),NA())</f>
        <v>2.6339277009810429</v>
      </c>
      <c r="AR62" s="7">
        <f>IFERROR(VLOOKUP(AR$5&amp;$B62,'Forward JKM netback prices'!$L$8:$Q$1007,6,FALSE),NA())</f>
        <v>2.7467746431579849</v>
      </c>
      <c r="AS62" s="7">
        <f>IFERROR(VLOOKUP(AS$5&amp;$B62,'Forward JKM netback prices'!$L$8:$Q$1007,6,FALSE),NA())</f>
        <v>2.6532025093003728</v>
      </c>
      <c r="AT62" s="7">
        <f>IFERROR(VLOOKUP(AT$5&amp;$B62,'Forward JKM netback prices'!$L$8:$Q$1007,6,FALSE),NA())</f>
        <v>2.8344918460293917</v>
      </c>
      <c r="AU62" s="7">
        <f>IFERROR(VLOOKUP(AU$5&amp;$B62,'Forward JKM netback prices'!$L$8:$Q$1007,6,FALSE),NA())</f>
        <v>3.135537315094878</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4"/>
      <c r="DY62" s="4"/>
      <c r="DZ62" s="4"/>
      <c r="EA62" s="4"/>
      <c r="EB62" s="4"/>
      <c r="EC62" s="4"/>
      <c r="ED62" s="4"/>
      <c r="EE62" s="7"/>
      <c r="EF62" s="7"/>
    </row>
    <row r="63" spans="2:136" x14ac:dyDescent="0.25">
      <c r="B63" s="5">
        <v>44105</v>
      </c>
      <c r="C63" s="7">
        <v>4.7066325966271076</v>
      </c>
      <c r="D63" s="7"/>
      <c r="E63" s="7"/>
      <c r="F63" s="7"/>
      <c r="G63" s="7"/>
      <c r="H63" s="7"/>
      <c r="I63" s="7"/>
      <c r="J63" s="7">
        <f>IFERROR(VLOOKUP(J$5&amp;$B63,'Forward JKM netback prices'!$L$8:$Q$1007,6,FALSE),NA())</f>
        <v>8.6330514996076815</v>
      </c>
      <c r="K63" s="7">
        <f>IFERROR(VLOOKUP(K$5&amp;$B63,'Forward JKM netback prices'!$L$8:$Q$1007,6,FALSE),NA())</f>
        <v>8.8887646111641416</v>
      </c>
      <c r="L63" s="7">
        <f>IFERROR(VLOOKUP(L$5&amp;$B63,'Forward JKM netback prices'!$L$8:$Q$1007,6,FALSE),NA())</f>
        <v>8.8174461987373576</v>
      </c>
      <c r="M63" s="7">
        <f>IFERROR(VLOOKUP(M$5&amp;$B63,'Forward JKM netback prices'!$L$8:$Q$1007,6,FALSE),NA())</f>
        <v>8.83955037353123</v>
      </c>
      <c r="N63" s="7">
        <f>IFERROR(VLOOKUP(N$5&amp;$B63,'Forward JKM netback prices'!$L$8:$Q$1007,6,FALSE),NA())</f>
        <v>8.4541846882674196</v>
      </c>
      <c r="O63" s="7">
        <f>IFERROR(VLOOKUP(O$5&amp;$B63,'Forward JKM netback prices'!$L$8:$Q$1007,6,FALSE),NA())</f>
        <v>8.217615038444114</v>
      </c>
      <c r="P63" s="7">
        <f>IFERROR(VLOOKUP(P$5&amp;$B63,'Forward JKM netback prices'!$L$8:$Q$1007,6,FALSE),NA())</f>
        <v>8.7468399475328695</v>
      </c>
      <c r="Q63" s="7">
        <f>IFERROR(VLOOKUP(Q$5&amp;$B63,'Forward JKM netback prices'!$L$8:$Q$1007,6,FALSE),NA())</f>
        <v>8.6044181473883956</v>
      </c>
      <c r="R63" s="7">
        <f>IFERROR(VLOOKUP(R$5&amp;$B63,'Forward JKM netback prices'!$L$8:$Q$1007,6,FALSE),NA())</f>
        <v>8.8121754050848189</v>
      </c>
      <c r="S63" s="7">
        <f>IFERROR(VLOOKUP(S$5&amp;$B63,'Forward JKM netback prices'!$L$8:$Q$1007,6,FALSE),NA())</f>
        <v>8.0606105360342593</v>
      </c>
      <c r="T63" s="7">
        <f>IFERROR(VLOOKUP(T$5&amp;$B63,'Forward JKM netback prices'!$L$8:$Q$1007,6,FALSE),NA())</f>
        <v>7.8880351899980798</v>
      </c>
      <c r="U63" s="7">
        <f>IFERROR(VLOOKUP(U$5&amp;$B63,'Forward JKM netback prices'!$L$8:$Q$1007,6,FALSE),NA())</f>
        <v>7.7420426430184826</v>
      </c>
      <c r="V63" s="7">
        <f>IFERROR(VLOOKUP(V$5&amp;$B63,'Forward JKM netback prices'!$L$8:$Q$1007,6,FALSE),NA())</f>
        <v>8.4214375413315832</v>
      </c>
      <c r="W63" s="7">
        <f>IFERROR(VLOOKUP(W$5&amp;$B63,'Forward JKM netback prices'!$L$8:$Q$1007,6,FALSE),NA())</f>
        <v>7.8399179821109488</v>
      </c>
      <c r="X63" s="7">
        <f>IFERROR(VLOOKUP(X$5&amp;$B63,'Forward JKM netback prices'!$L$8:$Q$1007,6,FALSE),NA())</f>
        <v>7.7621913897885708</v>
      </c>
      <c r="Y63" s="7">
        <f>IFERROR(VLOOKUP(Y$5&amp;$B63,'Forward JKM netback prices'!$L$8:$Q$1007,6,FALSE),NA())</f>
        <v>7.6548157594208917</v>
      </c>
      <c r="Z63" s="7">
        <f>IFERROR(VLOOKUP(Z$5&amp;$B63,'Forward JKM netback prices'!$L$8:$Q$1007,6,FALSE),NA())</f>
        <v>7.9249083090453558</v>
      </c>
      <c r="AA63" s="7">
        <f>IFERROR(VLOOKUP(AA$5&amp;$B63,'Forward JKM netback prices'!$L$8:$Q$1007,6,FALSE),NA())</f>
        <v>8.1696311619084909</v>
      </c>
      <c r="AB63" s="7">
        <f>IFERROR(VLOOKUP(AB$5&amp;$B63,'Forward JKM netback prices'!$L$8:$Q$1007,6,FALSE),NA())</f>
        <v>8.1417546442068325</v>
      </c>
      <c r="AC63" s="7">
        <f>IFERROR(VLOOKUP(AC$5&amp;$B63,'Forward JKM netback prices'!$L$8:$Q$1007,6,FALSE),NA())</f>
        <v>7.4287931919399437</v>
      </c>
      <c r="AD63" s="7">
        <f>IFERROR(VLOOKUP(AD$5&amp;$B63,'Forward JKM netback prices'!$L$8:$Q$1007,6,FALSE),NA())</f>
        <v>6.7659472243120229</v>
      </c>
      <c r="AE63" s="7">
        <f>IFERROR(VLOOKUP(AE$5&amp;$B63,'Forward JKM netback prices'!$L$8:$Q$1007,6,FALSE),NA())</f>
        <v>6.8156965577108544</v>
      </c>
      <c r="AF63" s="7">
        <f>IFERROR(VLOOKUP(AF$5&amp;$B63,'Forward JKM netback prices'!$L$8:$Q$1007,6,FALSE),NA())</f>
        <v>5.8965967492128382</v>
      </c>
      <c r="AG63" s="7">
        <f>IFERROR(VLOOKUP(AG$5&amp;$B63,'Forward JKM netback prices'!$L$8:$Q$1007,6,FALSE),NA())</f>
        <v>5.3725244910821655</v>
      </c>
      <c r="AH63" s="7">
        <f>IFERROR(VLOOKUP(AH$5&amp;$B63,'Forward JKM netback prices'!$L$8:$Q$1007,6,FALSE),NA())</f>
        <v>4.5215074487921969</v>
      </c>
      <c r="AI63" s="7">
        <f>IFERROR(VLOOKUP(AI$5&amp;$B63,'Forward JKM netback prices'!$L$8:$Q$1007,6,FALSE),NA())</f>
        <v>4.5236338274580881</v>
      </c>
      <c r="AJ63" s="7">
        <f>IFERROR(VLOOKUP(AJ$5&amp;$B63,'Forward JKM netback prices'!$L$8:$Q$1007,6,FALSE),NA())</f>
        <v>4.275297246900128</v>
      </c>
      <c r="AK63" s="7">
        <f>IFERROR(VLOOKUP(AK$5&amp;$B63,'Forward JKM netback prices'!$L$8:$Q$1007,6,FALSE),NA())</f>
        <v>4.596207402795315</v>
      </c>
      <c r="AL63" s="7">
        <f>IFERROR(VLOOKUP(AL$5&amp;$B63,'Forward JKM netback prices'!$L$8:$Q$1007,6,FALSE),NA())</f>
        <v>4.1311219636798509</v>
      </c>
      <c r="AM63" s="7">
        <f>IFERROR(VLOOKUP(AM$5&amp;$B63,'Forward JKM netback prices'!$L$8:$Q$1007,6,FALSE),NA())</f>
        <v>4.2716945103637087</v>
      </c>
      <c r="AN63" s="7">
        <f>IFERROR(VLOOKUP(AN$5&amp;$B63,'Forward JKM netback prices'!$L$8:$Q$1007,6,FALSE),NA())</f>
        <v>3.6095373495105512</v>
      </c>
      <c r="AO63" s="7">
        <f>IFERROR(VLOOKUP(AO$5&amp;$B63,'Forward JKM netback prices'!$L$8:$Q$1007,6,FALSE),NA())</f>
        <v>3.4844349517907847</v>
      </c>
      <c r="AP63" s="7">
        <f>IFERROR(VLOOKUP(AP$5&amp;$B63,'Forward JKM netback prices'!$L$8:$Q$1007,6,FALSE),NA())</f>
        <v>3.0009698281807626</v>
      </c>
      <c r="AQ63" s="7">
        <f>IFERROR(VLOOKUP(AQ$5&amp;$B63,'Forward JKM netback prices'!$L$8:$Q$1007,6,FALSE),NA())</f>
        <v>3.0834239278232767</v>
      </c>
      <c r="AR63" s="7">
        <f>IFERROR(VLOOKUP(AR$5&amp;$B63,'Forward JKM netback prices'!$L$8:$Q$1007,6,FALSE),NA())</f>
        <v>3.340555029926557</v>
      </c>
      <c r="AS63" s="7">
        <f>IFERROR(VLOOKUP(AS$5&amp;$B63,'Forward JKM netback prices'!$L$8:$Q$1007,6,FALSE),NA())</f>
        <v>3.3514658741457817</v>
      </c>
      <c r="AT63" s="7">
        <f>IFERROR(VLOOKUP(AT$5&amp;$B63,'Forward JKM netback prices'!$L$8:$Q$1007,6,FALSE),NA())</f>
        <v>3.2477037584894357</v>
      </c>
      <c r="AU63" s="7">
        <f>IFERROR(VLOOKUP(AU$5&amp;$B63,'Forward JKM netback prices'!$L$8:$Q$1007,6,FALSE),NA())</f>
        <v>4.4514487421698101</v>
      </c>
      <c r="AV63" s="7">
        <f>IFERROR(VLOOKUP(AV$5&amp;$B63,'Forward JKM netback prices'!$L$8:$Q$1007,6,FALSE),NA())</f>
        <v>4.5450776875543841</v>
      </c>
      <c r="AW63" s="7">
        <f>IFERROR(VLOOKUP(AW$5&amp;$B63,'Forward JKM netback prices'!$L$8:$Q$1007,6,FALSE),NA())</f>
        <v>4.6610741030641227</v>
      </c>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4"/>
      <c r="DY63" s="4"/>
      <c r="DZ63" s="4"/>
      <c r="EA63" s="4"/>
      <c r="EB63" s="4"/>
      <c r="EC63" s="4"/>
      <c r="ED63" s="4"/>
      <c r="EE63" s="7"/>
      <c r="EF63" s="7"/>
    </row>
    <row r="64" spans="2:136" x14ac:dyDescent="0.25">
      <c r="B64" s="5">
        <v>44136</v>
      </c>
      <c r="C64" s="7">
        <v>5.7128892051053066</v>
      </c>
      <c r="D64" s="7"/>
      <c r="E64" s="7"/>
      <c r="F64" s="7"/>
      <c r="G64" s="7"/>
      <c r="H64" s="7"/>
      <c r="I64" s="7"/>
      <c r="J64" s="7">
        <f>IFERROR(VLOOKUP(J$5&amp;$B64,'Forward JKM netback prices'!$L$8:$Q$1007,6,FALSE),NA())</f>
        <v>8.9991079462905024</v>
      </c>
      <c r="K64" s="7">
        <f>IFERROR(VLOOKUP(K$5&amp;$B64,'Forward JKM netback prices'!$L$8:$Q$1007,6,FALSE),NA())</f>
        <v>9.1955422594862402</v>
      </c>
      <c r="L64" s="7">
        <f>IFERROR(VLOOKUP(L$5&amp;$B64,'Forward JKM netback prices'!$L$8:$Q$1007,6,FALSE),NA())</f>
        <v>9.1297784678125655</v>
      </c>
      <c r="M64" s="7">
        <f>IFERROR(VLOOKUP(M$5&amp;$B64,'Forward JKM netback prices'!$L$8:$Q$1007,6,FALSE),NA())</f>
        <v>9.1448240452680167</v>
      </c>
      <c r="N64" s="7">
        <f>IFERROR(VLOOKUP(N$5&amp;$B64,'Forward JKM netback prices'!$L$8:$Q$1007,6,FALSE),NA())</f>
        <v>8.7665607295442651</v>
      </c>
      <c r="O64" s="7">
        <f>IFERROR(VLOOKUP(O$5&amp;$B64,'Forward JKM netback prices'!$L$8:$Q$1007,6,FALSE),NA())</f>
        <v>8.5129485085268701</v>
      </c>
      <c r="P64" s="7">
        <f>IFERROR(VLOOKUP(P$5&amp;$B64,'Forward JKM netback prices'!$L$8:$Q$1007,6,FALSE),NA())</f>
        <v>9.0812180906550086</v>
      </c>
      <c r="Q64" s="7">
        <f>IFERROR(VLOOKUP(Q$5&amp;$B64,'Forward JKM netback prices'!$L$8:$Q$1007,6,FALSE),NA())</f>
        <v>8.8836069315008803</v>
      </c>
      <c r="R64" s="7">
        <f>IFERROR(VLOOKUP(R$5&amp;$B64,'Forward JKM netback prices'!$L$8:$Q$1007,6,FALSE),NA())</f>
        <v>9.1522257874775725</v>
      </c>
      <c r="S64" s="7">
        <f>IFERROR(VLOOKUP(S$5&amp;$B64,'Forward JKM netback prices'!$L$8:$Q$1007,6,FALSE),NA())</f>
        <v>8.4556568573867974</v>
      </c>
      <c r="T64" s="7">
        <f>IFERROR(VLOOKUP(T$5&amp;$B64,'Forward JKM netback prices'!$L$8:$Q$1007,6,FALSE),NA())</f>
        <v>8.3094805820852322</v>
      </c>
      <c r="U64" s="7">
        <f>IFERROR(VLOOKUP(U$5&amp;$B64,'Forward JKM netback prices'!$L$8:$Q$1007,6,FALSE),NA())</f>
        <v>8.221367711526371</v>
      </c>
      <c r="V64" s="7">
        <f>IFERROR(VLOOKUP(V$5&amp;$B64,'Forward JKM netback prices'!$L$8:$Q$1007,6,FALSE),NA())</f>
        <v>8.8384022317617745</v>
      </c>
      <c r="W64" s="7">
        <f>IFERROR(VLOOKUP(W$5&amp;$B64,'Forward JKM netback prices'!$L$8:$Q$1007,6,FALSE),NA())</f>
        <v>8.1912566604059052</v>
      </c>
      <c r="X64" s="7">
        <f>IFERROR(VLOOKUP(X$5&amp;$B64,'Forward JKM netback prices'!$L$8:$Q$1007,6,FALSE),NA())</f>
        <v>8.1732725739699958</v>
      </c>
      <c r="Y64" s="7">
        <f>IFERROR(VLOOKUP(Y$5&amp;$B64,'Forward JKM netback prices'!$L$8:$Q$1007,6,FALSE),NA())</f>
        <v>8.0128710760579214</v>
      </c>
      <c r="Z64" s="7">
        <f>IFERROR(VLOOKUP(Z$5&amp;$B64,'Forward JKM netback prices'!$L$8:$Q$1007,6,FALSE),NA())</f>
        <v>8.3987268151136369</v>
      </c>
      <c r="AA64" s="7">
        <f>IFERROR(VLOOKUP(AA$5&amp;$B64,'Forward JKM netback prices'!$L$8:$Q$1007,6,FALSE),NA())</f>
        <v>8.5157747892606785</v>
      </c>
      <c r="AB64" s="7">
        <f>IFERROR(VLOOKUP(AB$5&amp;$B64,'Forward JKM netback prices'!$L$8:$Q$1007,6,FALSE),NA())</f>
        <v>8.3306351360684232</v>
      </c>
      <c r="AC64" s="7">
        <f>IFERROR(VLOOKUP(AC$5&amp;$B64,'Forward JKM netback prices'!$L$8:$Q$1007,6,FALSE),NA())</f>
        <v>7.7488523578773698</v>
      </c>
      <c r="AD64" s="7">
        <f>IFERROR(VLOOKUP(AD$5&amp;$B64,'Forward JKM netback prices'!$L$8:$Q$1007,6,FALSE),NA())</f>
        <v>7.4654010305491507</v>
      </c>
      <c r="AE64" s="7">
        <f>IFERROR(VLOOKUP(AE$5&amp;$B64,'Forward JKM netback prices'!$L$8:$Q$1007,6,FALSE),NA())</f>
        <v>7.6654276945853361</v>
      </c>
      <c r="AF64" s="7">
        <f>IFERROR(VLOOKUP(AF$5&amp;$B64,'Forward JKM netback prices'!$L$8:$Q$1007,6,FALSE),NA())</f>
        <v>6.7685704439738119</v>
      </c>
      <c r="AG64" s="7">
        <f>IFERROR(VLOOKUP(AG$5&amp;$B64,'Forward JKM netback prices'!$L$8:$Q$1007,6,FALSE),NA())</f>
        <v>6.2186110300748592</v>
      </c>
      <c r="AH64" s="7">
        <f>IFERROR(VLOOKUP(AH$5&amp;$B64,'Forward JKM netback prices'!$L$8:$Q$1007,6,FALSE),NA())</f>
        <v>5.2499939994833351</v>
      </c>
      <c r="AI64" s="7">
        <f>IFERROR(VLOOKUP(AI$5&amp;$B64,'Forward JKM netback prices'!$L$8:$Q$1007,6,FALSE),NA())</f>
        <v>5.2870917970571858</v>
      </c>
      <c r="AJ64" s="7">
        <f>IFERROR(VLOOKUP(AJ$5&amp;$B64,'Forward JKM netback prices'!$L$8:$Q$1007,6,FALSE),NA())</f>
        <v>5.0911782339259162</v>
      </c>
      <c r="AK64" s="7">
        <f>IFERROR(VLOOKUP(AK$5&amp;$B64,'Forward JKM netback prices'!$L$8:$Q$1007,6,FALSE),NA())</f>
        <v>5.2979654288694586</v>
      </c>
      <c r="AL64" s="7">
        <f>IFERROR(VLOOKUP(AL$5&amp;$B64,'Forward JKM netback prices'!$L$8:$Q$1007,6,FALSE),NA())</f>
        <v>4.976443772224088</v>
      </c>
      <c r="AM64" s="7">
        <f>IFERROR(VLOOKUP(AM$5&amp;$B64,'Forward JKM netback prices'!$L$8:$Q$1007,6,FALSE),NA())</f>
        <v>5.106447879283011</v>
      </c>
      <c r="AN64" s="7">
        <f>IFERROR(VLOOKUP(AN$5&amp;$B64,'Forward JKM netback prices'!$L$8:$Q$1007,6,FALSE),NA())</f>
        <v>4.4712738748670153</v>
      </c>
      <c r="AO64" s="7">
        <f>IFERROR(VLOOKUP(AO$5&amp;$B64,'Forward JKM netback prices'!$L$8:$Q$1007,6,FALSE),NA())</f>
        <v>4.4819332241470198</v>
      </c>
      <c r="AP64" s="7">
        <f>IFERROR(VLOOKUP(AP$5&amp;$B64,'Forward JKM netback prices'!$L$8:$Q$1007,6,FALSE),NA())</f>
        <v>4.0285076466342371</v>
      </c>
      <c r="AQ64" s="7">
        <f>IFERROR(VLOOKUP(AQ$5&amp;$B64,'Forward JKM netback prices'!$L$8:$Q$1007,6,FALSE),NA())</f>
        <v>3.9697462711040501</v>
      </c>
      <c r="AR64" s="7">
        <f>IFERROR(VLOOKUP(AR$5&amp;$B64,'Forward JKM netback prices'!$L$8:$Q$1007,6,FALSE),NA())</f>
        <v>4.2428817415223108</v>
      </c>
      <c r="AS64" s="7">
        <f>IFERROR(VLOOKUP(AS$5&amp;$B64,'Forward JKM netback prices'!$L$8:$Q$1007,6,FALSE),NA())</f>
        <v>4.3701749743269991</v>
      </c>
      <c r="AT64" s="7">
        <f>IFERROR(VLOOKUP(AT$5&amp;$B64,'Forward JKM netback prices'!$L$8:$Q$1007,6,FALSE),NA())</f>
        <v>4.0777878994165615</v>
      </c>
      <c r="AU64" s="7">
        <f>IFERROR(VLOOKUP(AU$5&amp;$B64,'Forward JKM netback prices'!$L$8:$Q$1007,6,FALSE),NA())</f>
        <v>4.9357685738850545</v>
      </c>
      <c r="AV64" s="7">
        <f>IFERROR(VLOOKUP(AV$5&amp;$B64,'Forward JKM netback prices'!$L$8:$Q$1007,6,FALSE),NA())</f>
        <v>5.3105048741253862</v>
      </c>
      <c r="AW64" s="7">
        <f>IFERROR(VLOOKUP(AW$5&amp;$B64,'Forward JKM netback prices'!$L$8:$Q$1007,6,FALSE),NA())</f>
        <v>5.209538266203591</v>
      </c>
      <c r="AX64" s="7">
        <f>IFERROR(VLOOKUP(AX$5&amp;$B64,'Forward JKM netback prices'!$L$8:$Q$1007,6,FALSE),NA())</f>
        <v>5.6842365584164414</v>
      </c>
      <c r="AY64" s="7">
        <f>IFERROR(VLOOKUP(AY$5&amp;$B64,'Forward JKM netback prices'!$L$8:$Q$1007,6,FALSE),NA())</f>
        <v>5.7022836018856013</v>
      </c>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4"/>
      <c r="DY64" s="4"/>
      <c r="DZ64" s="4"/>
      <c r="EA64" s="4"/>
      <c r="EB64" s="4"/>
      <c r="EC64" s="4"/>
      <c r="ED64" s="4"/>
      <c r="EE64" s="7"/>
      <c r="EF64" s="7"/>
    </row>
    <row r="65" spans="2:136" x14ac:dyDescent="0.25">
      <c r="B65" s="5">
        <v>44166</v>
      </c>
      <c r="C65" s="7">
        <v>7.6148234318966006</v>
      </c>
      <c r="D65" s="7"/>
      <c r="E65" s="7"/>
      <c r="F65" s="7"/>
      <c r="G65" s="7"/>
      <c r="H65" s="7"/>
      <c r="I65" s="7"/>
      <c r="J65" s="7">
        <f>IFERROR(VLOOKUP(J$5&amp;$B65,'Forward JKM netback prices'!$L$8:$Q$1007,6,FALSE),NA())</f>
        <v>9.9482536571444058</v>
      </c>
      <c r="K65" s="7">
        <f>IFERROR(VLOOKUP(K$5&amp;$B65,'Forward JKM netback prices'!$L$8:$Q$1007,6,FALSE),NA())</f>
        <v>10.210533654189454</v>
      </c>
      <c r="L65" s="7">
        <f>IFERROR(VLOOKUP(L$5&amp;$B65,'Forward JKM netback prices'!$L$8:$Q$1007,6,FALSE),NA())</f>
        <v>10.144030615607218</v>
      </c>
      <c r="M65" s="7">
        <f>IFERROR(VLOOKUP(M$5&amp;$B65,'Forward JKM netback prices'!$L$8:$Q$1007,6,FALSE),NA())</f>
        <v>10.149548725779606</v>
      </c>
      <c r="N65" s="7">
        <f>IFERROR(VLOOKUP(N$5&amp;$B65,'Forward JKM netback prices'!$L$8:$Q$1007,6,FALSE),NA())</f>
        <v>9.6923707981421376</v>
      </c>
      <c r="O65" s="7">
        <f>IFERROR(VLOOKUP(O$5&amp;$B65,'Forward JKM netback prices'!$L$8:$Q$1007,6,FALSE),NA())</f>
        <v>9.5203084625517711</v>
      </c>
      <c r="P65" s="7">
        <f>IFERROR(VLOOKUP(P$5&amp;$B65,'Forward JKM netback prices'!$L$8:$Q$1007,6,FALSE),NA())</f>
        <v>10.035697971766391</v>
      </c>
      <c r="Q65" s="7">
        <f>IFERROR(VLOOKUP(Q$5&amp;$B65,'Forward JKM netback prices'!$L$8:$Q$1007,6,FALSE),NA())</f>
        <v>9.7902971940188124</v>
      </c>
      <c r="R65" s="7">
        <f>IFERROR(VLOOKUP(R$5&amp;$B65,'Forward JKM netback prices'!$L$8:$Q$1007,6,FALSE),NA())</f>
        <v>10.024500910657984</v>
      </c>
      <c r="S65" s="7">
        <f>IFERROR(VLOOKUP(S$5&amp;$B65,'Forward JKM netback prices'!$L$8:$Q$1007,6,FALSE),NA())</f>
        <v>9.3675402927293341</v>
      </c>
      <c r="T65" s="7">
        <f>IFERROR(VLOOKUP(T$5&amp;$B65,'Forward JKM netback prices'!$L$8:$Q$1007,6,FALSE),NA())</f>
        <v>8.9675447520466687</v>
      </c>
      <c r="U65" s="7">
        <f>IFERROR(VLOOKUP(U$5&amp;$B65,'Forward JKM netback prices'!$L$8:$Q$1007,6,FALSE),NA())</f>
        <v>8.8810263255226598</v>
      </c>
      <c r="V65" s="7">
        <f>IFERROR(VLOOKUP(V$5&amp;$B65,'Forward JKM netback prices'!$L$8:$Q$1007,6,FALSE),NA())</f>
        <v>9.5234292679483161</v>
      </c>
      <c r="W65" s="7">
        <f>IFERROR(VLOOKUP(W$5&amp;$B65,'Forward JKM netback prices'!$L$8:$Q$1007,6,FALSE),NA())</f>
        <v>8.8126015908571134</v>
      </c>
      <c r="X65" s="7">
        <f>IFERROR(VLOOKUP(X$5&amp;$B65,'Forward JKM netback prices'!$L$8:$Q$1007,6,FALSE),NA())</f>
        <v>8.7144171598011226</v>
      </c>
      <c r="Y65" s="7">
        <f>IFERROR(VLOOKUP(Y$5&amp;$B65,'Forward JKM netback prices'!$L$8:$Q$1007,6,FALSE),NA())</f>
        <v>8.5993821095620184</v>
      </c>
      <c r="Z65" s="7">
        <f>IFERROR(VLOOKUP(Z$5&amp;$B65,'Forward JKM netback prices'!$L$8:$Q$1007,6,FALSE),NA())</f>
        <v>8.9719335193329961</v>
      </c>
      <c r="AA65" s="7">
        <f>IFERROR(VLOOKUP(AA$5&amp;$B65,'Forward JKM netback prices'!$L$8:$Q$1007,6,FALSE),NA())</f>
        <v>8.7090865770928207</v>
      </c>
      <c r="AB65" s="7">
        <f>IFERROR(VLOOKUP(AB$5&amp;$B65,'Forward JKM netback prices'!$L$8:$Q$1007,6,FALSE),NA())</f>
        <v>8.5199311936391062</v>
      </c>
      <c r="AC65" s="7">
        <f>IFERROR(VLOOKUP(AC$5&amp;$B65,'Forward JKM netback prices'!$L$8:$Q$1007,6,FALSE),NA())</f>
        <v>8.0264731079416496</v>
      </c>
      <c r="AD65" s="7">
        <f>IFERROR(VLOOKUP(AD$5&amp;$B65,'Forward JKM netback prices'!$L$8:$Q$1007,6,FALSE),NA())</f>
        <v>8.1714286978547861</v>
      </c>
      <c r="AE65" s="7">
        <f>IFERROR(VLOOKUP(AE$5&amp;$B65,'Forward JKM netback prices'!$L$8:$Q$1007,6,FALSE),NA())</f>
        <v>8.1037517891049013</v>
      </c>
      <c r="AF65" s="7">
        <f>IFERROR(VLOOKUP(AF$5&amp;$B65,'Forward JKM netback prices'!$L$8:$Q$1007,6,FALSE),NA())</f>
        <v>7.2990227354675579</v>
      </c>
      <c r="AG65" s="7">
        <f>IFERROR(VLOOKUP(AG$5&amp;$B65,'Forward JKM netback prices'!$L$8:$Q$1007,6,FALSE),NA())</f>
        <v>7.0352878109312806</v>
      </c>
      <c r="AH65" s="7">
        <f>IFERROR(VLOOKUP(AH$5&amp;$B65,'Forward JKM netback prices'!$L$8:$Q$1007,6,FALSE),NA())</f>
        <v>6.0678545644400153</v>
      </c>
      <c r="AI65" s="7">
        <f>IFERROR(VLOOKUP(AI$5&amp;$B65,'Forward JKM netback prices'!$L$8:$Q$1007,6,FALSE),NA())</f>
        <v>6.0992652084666652</v>
      </c>
      <c r="AJ65" s="7">
        <f>IFERROR(VLOOKUP(AJ$5&amp;$B65,'Forward JKM netback prices'!$L$8:$Q$1007,6,FALSE),NA())</f>
        <v>5.9473309508999943</v>
      </c>
      <c r="AK65" s="7">
        <f>IFERROR(VLOOKUP(AK$5&amp;$B65,'Forward JKM netback prices'!$L$8:$Q$1007,6,FALSE),NA())</f>
        <v>6.0098873285899002</v>
      </c>
      <c r="AL65" s="7">
        <f>IFERROR(VLOOKUP(AL$5&amp;$B65,'Forward JKM netback prices'!$L$8:$Q$1007,6,FALSE),NA())</f>
        <v>5.8006696556749064</v>
      </c>
      <c r="AM65" s="7">
        <f>IFERROR(VLOOKUP(AM$5&amp;$B65,'Forward JKM netback prices'!$L$8:$Q$1007,6,FALSE),NA())</f>
        <v>5.9093369977663297</v>
      </c>
      <c r="AN65" s="7">
        <f>IFERROR(VLOOKUP(AN$5&amp;$B65,'Forward JKM netback prices'!$L$8:$Q$1007,6,FALSE),NA())</f>
        <v>5.1071591907831433</v>
      </c>
      <c r="AO65" s="7">
        <f>IFERROR(VLOOKUP(AO$5&amp;$B65,'Forward JKM netback prices'!$L$8:$Q$1007,6,FALSE),NA())</f>
        <v>5.1780537959587152</v>
      </c>
      <c r="AP65" s="7">
        <f>IFERROR(VLOOKUP(AP$5&amp;$B65,'Forward JKM netback prices'!$L$8:$Q$1007,6,FALSE),NA())</f>
        <v>4.9277485434968389</v>
      </c>
      <c r="AQ65" s="7">
        <f>IFERROR(VLOOKUP(AQ$5&amp;$B65,'Forward JKM netback prices'!$L$8:$Q$1007,6,FALSE),NA())</f>
        <v>4.6632052104808936</v>
      </c>
      <c r="AR65" s="7">
        <f>IFERROR(VLOOKUP(AR$5&amp;$B65,'Forward JKM netback prices'!$L$8:$Q$1007,6,FALSE),NA())</f>
        <v>5.0584892775911978</v>
      </c>
      <c r="AS65" s="7">
        <f>IFERROR(VLOOKUP(AS$5&amp;$B65,'Forward JKM netback prices'!$L$8:$Q$1007,6,FALSE),NA())</f>
        <v>5.1762406147369093</v>
      </c>
      <c r="AT65" s="7">
        <f>IFERROR(VLOOKUP(AT$5&amp;$B65,'Forward JKM netback prices'!$L$8:$Q$1007,6,FALSE),NA())</f>
        <v>4.8098185849621506</v>
      </c>
      <c r="AU65" s="7">
        <f>IFERROR(VLOOKUP(AU$5&amp;$B65,'Forward JKM netback prices'!$L$8:$Q$1007,6,FALSE),NA())</f>
        <v>5.5098985704702459</v>
      </c>
      <c r="AV65" s="7">
        <f>IFERROR(VLOOKUP(AV$5&amp;$B65,'Forward JKM netback prices'!$L$8:$Q$1007,6,FALSE),NA())</f>
        <v>5.9314583118057733</v>
      </c>
      <c r="AW65" s="7">
        <f>IFERROR(VLOOKUP(AW$5&amp;$B65,'Forward JKM netback prices'!$L$8:$Q$1007,6,FALSE),NA())</f>
        <v>5.7953532998053019</v>
      </c>
      <c r="AX65" s="7">
        <f>IFERROR(VLOOKUP(AX$5&amp;$B65,'Forward JKM netback prices'!$L$8:$Q$1007,6,FALSE),NA())</f>
        <v>6.2421213414124583</v>
      </c>
      <c r="AY65" s="7">
        <f>IFERROR(VLOOKUP(AY$5&amp;$B65,'Forward JKM netback prices'!$L$8:$Q$1007,6,FALSE),NA())</f>
        <v>6.6005571549984294</v>
      </c>
      <c r="AZ65" s="7">
        <f>IFERROR(VLOOKUP(AZ$5&amp;$B65,'Forward JKM netback prices'!$L$8:$Q$1007,6,FALSE),NA())</f>
        <v>7.8042290520570967</v>
      </c>
      <c r="BA65" s="7">
        <f>IFERROR(VLOOKUP(BA$5&amp;$B65,'Forward JKM netback prices'!$L$8:$Q$1007,6,FALSE),NA())</f>
        <v>7.5210792748756088</v>
      </c>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4"/>
      <c r="DY65" s="4"/>
      <c r="DZ65" s="4"/>
      <c r="EA65" s="4"/>
      <c r="EB65" s="4"/>
      <c r="EC65" s="4"/>
      <c r="ED65" s="4"/>
      <c r="EE65" s="7"/>
      <c r="EF65" s="7"/>
    </row>
    <row r="66" spans="2:136" x14ac:dyDescent="0.25">
      <c r="B66" s="5">
        <v>44197</v>
      </c>
      <c r="C66" s="7">
        <v>8.7271627992926746</v>
      </c>
      <c r="D66" s="7"/>
      <c r="E66" s="7"/>
      <c r="F66" s="7"/>
      <c r="G66" s="7"/>
      <c r="H66" s="7"/>
      <c r="I66" s="7"/>
      <c r="J66" s="7"/>
      <c r="K66" s="7"/>
      <c r="L66" s="7"/>
      <c r="M66" s="7"/>
      <c r="N66" s="7"/>
      <c r="O66" s="7"/>
      <c r="P66" s="7"/>
      <c r="Q66" s="7"/>
      <c r="R66" s="7"/>
      <c r="S66" s="7"/>
      <c r="T66" s="7"/>
      <c r="U66" s="7"/>
      <c r="V66" s="7"/>
      <c r="W66" s="7"/>
      <c r="X66" s="7"/>
      <c r="Y66" s="7"/>
      <c r="Z66" s="7"/>
      <c r="AA66" s="7"/>
      <c r="AB66" s="7"/>
      <c r="AC66" s="7"/>
      <c r="AD66" s="7">
        <f>IFERROR(VLOOKUP(AD$5&amp;$B66,'Forward JKM netback prices'!$L$8:$Q$1007,6,FALSE),NA())</f>
        <v>8.6254571562792108</v>
      </c>
      <c r="AE66" s="7">
        <f>IFERROR(VLOOKUP(AE$5&amp;$B66,'Forward JKM netback prices'!$L$8:$Q$1007,6,FALSE),NA())</f>
        <v>8.4675033280843053</v>
      </c>
      <c r="AF66" s="7">
        <f>IFERROR(VLOOKUP(AF$5&amp;$B66,'Forward JKM netback prices'!$L$8:$Q$1007,6,FALSE),NA())</f>
        <v>7.811474339857905</v>
      </c>
      <c r="AG66" s="7">
        <f>IFERROR(VLOOKUP(AG$5&amp;$B66,'Forward JKM netback prices'!$L$8:$Q$1007,6,FALSE),NA())</f>
        <v>7.5730966318647752</v>
      </c>
      <c r="AH66" s="7">
        <f>IFERROR(VLOOKUP(AH$5&amp;$B66,'Forward JKM netback prices'!$L$8:$Q$1007,6,FALSE),NA())</f>
        <v>6.5185754586808455</v>
      </c>
      <c r="AI66" s="7">
        <f>IFERROR(VLOOKUP(AI$5&amp;$B66,'Forward JKM netback prices'!$L$8:$Q$1007,6,FALSE),NA())</f>
        <v>6.5006575794886574</v>
      </c>
      <c r="AJ66" s="7">
        <f>IFERROR(VLOOKUP(AJ$5&amp;$B66,'Forward JKM netback prices'!$L$8:$Q$1007,6,FALSE),NA())</f>
        <v>6.3019195635072869</v>
      </c>
      <c r="AK66" s="7">
        <f>IFERROR(VLOOKUP(AK$5&amp;$B66,'Forward JKM netback prices'!$L$8:$Q$1007,6,FALSE),NA())</f>
        <v>6.310192854025737</v>
      </c>
      <c r="AL66" s="7">
        <f>IFERROR(VLOOKUP(AL$5&amp;$B66,'Forward JKM netback prices'!$L$8:$Q$1007,6,FALSE),NA())</f>
        <v>6.2205208966795835</v>
      </c>
      <c r="AM66" s="7">
        <f>IFERROR(VLOOKUP(AM$5&amp;$B66,'Forward JKM netback prices'!$L$8:$Q$1007,6,FALSE),NA())</f>
        <v>6.3373056195629847</v>
      </c>
      <c r="AN66" s="7">
        <f>IFERROR(VLOOKUP(AN$5&amp;$B66,'Forward JKM netback prices'!$L$8:$Q$1007,6,FALSE),NA())</f>
        <v>5.6630403874902688</v>
      </c>
      <c r="AO66" s="7">
        <f>IFERROR(VLOOKUP(AO$5&amp;$B66,'Forward JKM netback prices'!$L$8:$Q$1007,6,FALSE),NA())</f>
        <v>5.6120602944173683</v>
      </c>
      <c r="AP66" s="7">
        <f>IFERROR(VLOOKUP(AP$5&amp;$B66,'Forward JKM netback prices'!$L$8:$Q$1007,6,FALSE),NA())</f>
        <v>5.520924855876534</v>
      </c>
      <c r="AQ66" s="7">
        <f>IFERROR(VLOOKUP(AQ$5&amp;$B66,'Forward JKM netback prices'!$L$8:$Q$1007,6,FALSE),NA())</f>
        <v>5.2835630136035006</v>
      </c>
      <c r="AR66" s="7">
        <f>IFERROR(VLOOKUP(AR$5&amp;$B66,'Forward JKM netback prices'!$L$8:$Q$1007,6,FALSE),NA())</f>
        <v>5.5741823985404837</v>
      </c>
      <c r="AS66" s="7">
        <f>IFERROR(VLOOKUP(AS$5&amp;$B66,'Forward JKM netback prices'!$L$8:$Q$1007,6,FALSE),NA())</f>
        <v>5.7513359634494723</v>
      </c>
      <c r="AT66" s="7">
        <f>IFERROR(VLOOKUP(AT$5&amp;$B66,'Forward JKM netback prices'!$L$8:$Q$1007,6,FALSE),NA())</f>
        <v>5.4042353328343786</v>
      </c>
      <c r="AU66" s="7">
        <f>IFERROR(VLOOKUP(AU$5&amp;$B66,'Forward JKM netback prices'!$L$8:$Q$1007,6,FALSE),NA())</f>
        <v>5.9953655251673803</v>
      </c>
      <c r="AV66" s="7">
        <f>IFERROR(VLOOKUP(AV$5&amp;$B66,'Forward JKM netback prices'!$L$8:$Q$1007,6,FALSE),NA())</f>
        <v>6.4594043407819122</v>
      </c>
      <c r="AW66" s="7">
        <f>IFERROR(VLOOKUP(AW$5&amp;$B66,'Forward JKM netback prices'!$L$8:$Q$1007,6,FALSE),NA())</f>
        <v>6.1504442196179108</v>
      </c>
      <c r="AX66" s="7">
        <f>IFERROR(VLOOKUP(AX$5&amp;$B66,'Forward JKM netback prices'!$L$8:$Q$1007,6,FALSE),NA())</f>
        <v>6.5084966758733698</v>
      </c>
      <c r="AY66" s="7">
        <f>IFERROR(VLOOKUP(AY$5&amp;$B66,'Forward JKM netback prices'!$L$8:$Q$1007,6,FALSE),NA())</f>
        <v>6.8103813738230592</v>
      </c>
      <c r="AZ66" s="7">
        <f>IFERROR(VLOOKUP(AZ$5&amp;$B66,'Forward JKM netback prices'!$L$8:$Q$1007,6,FALSE),NA())</f>
        <v>6.784622266675755</v>
      </c>
      <c r="BA66" s="7">
        <f>IFERROR(VLOOKUP(BA$5&amp;$B66,'Forward JKM netback prices'!$L$8:$Q$1007,6,FALSE),NA())</f>
        <v>7.0701333341580392</v>
      </c>
      <c r="BB66" s="7">
        <f>IFERROR(VLOOKUP(BB$5&amp;$B66,'Forward JKM netback prices'!$L$8:$Q$1007,6,FALSE),NA())</f>
        <v>7.8601979216998625</v>
      </c>
      <c r="BC66" s="7">
        <f>IFERROR(VLOOKUP(BC$5&amp;$B66,'Forward JKM netback prices'!$L$8:$Q$1007,6,FALSE),NA())</f>
        <v>8.6924061215552975</v>
      </c>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4"/>
      <c r="DY66" s="4"/>
      <c r="DZ66" s="4"/>
      <c r="EA66" s="4"/>
      <c r="EB66" s="4"/>
      <c r="EC66" s="4"/>
      <c r="ED66" s="4"/>
      <c r="EE66" s="7"/>
      <c r="EF66" s="7"/>
    </row>
    <row r="67" spans="2:136" x14ac:dyDescent="0.25">
      <c r="B67" s="5">
        <v>44228</v>
      </c>
      <c r="C67" s="7">
        <v>19.620309420518915</v>
      </c>
      <c r="D67" s="7"/>
      <c r="E67" s="7"/>
      <c r="F67" s="7"/>
      <c r="G67" s="7"/>
      <c r="H67" s="7"/>
      <c r="I67" s="7"/>
      <c r="J67" s="7"/>
      <c r="K67" s="7"/>
      <c r="L67" s="7"/>
      <c r="M67" s="7"/>
      <c r="N67" s="7"/>
      <c r="O67" s="7"/>
      <c r="P67" s="7"/>
      <c r="Q67" s="7"/>
      <c r="R67" s="7"/>
      <c r="S67" s="7"/>
      <c r="T67" s="7"/>
      <c r="U67" s="7"/>
      <c r="V67" s="7"/>
      <c r="W67" s="7"/>
      <c r="X67" s="7"/>
      <c r="Y67" s="7"/>
      <c r="Z67" s="7"/>
      <c r="AA67" s="7"/>
      <c r="AB67" s="7"/>
      <c r="AC67" s="7"/>
      <c r="AD67" s="7">
        <f>IFERROR(VLOOKUP(AD$5&amp;$B67,'Forward JKM netback prices'!$L$8:$Q$1007,6,FALSE),NA())</f>
        <v>8.6402006622958414</v>
      </c>
      <c r="AE67" s="7">
        <f>IFERROR(VLOOKUP(AE$5&amp;$B67,'Forward JKM netback prices'!$L$8:$Q$1007,6,FALSE),NA())</f>
        <v>8.5151034066274693</v>
      </c>
      <c r="AF67" s="7">
        <f>IFERROR(VLOOKUP(AF$5&amp;$B67,'Forward JKM netback prices'!$L$8:$Q$1007,6,FALSE),NA())</f>
        <v>7.8490902471108006</v>
      </c>
      <c r="AG67" s="7">
        <f>IFERROR(VLOOKUP(AG$5&amp;$B67,'Forward JKM netback prices'!$L$8:$Q$1007,6,FALSE),NA())</f>
        <v>7.647354512945034</v>
      </c>
      <c r="AH67" s="7">
        <f>IFERROR(VLOOKUP(AH$5&amp;$B67,'Forward JKM netback prices'!$L$8:$Q$1007,6,FALSE),NA())</f>
        <v>6.5774155980877449</v>
      </c>
      <c r="AI67" s="7">
        <f>IFERROR(VLOOKUP(AI$5&amp;$B67,'Forward JKM netback prices'!$L$8:$Q$1007,6,FALSE),NA())</f>
        <v>6.3688801640971526</v>
      </c>
      <c r="AJ67" s="7">
        <f>IFERROR(VLOOKUP(AJ$5&amp;$B67,'Forward JKM netback prices'!$L$8:$Q$1007,6,FALSE),NA())</f>
        <v>6.224040939343042</v>
      </c>
      <c r="AK67" s="7">
        <f>IFERROR(VLOOKUP(AK$5&amp;$B67,'Forward JKM netback prices'!$L$8:$Q$1007,6,FALSE),NA())</f>
        <v>6.3057712491106432</v>
      </c>
      <c r="AL67" s="7">
        <f>IFERROR(VLOOKUP(AL$5&amp;$B67,'Forward JKM netback prices'!$L$8:$Q$1007,6,FALSE),NA())</f>
        <v>6.0755213926953449</v>
      </c>
      <c r="AM67" s="7">
        <f>IFERROR(VLOOKUP(AM$5&amp;$B67,'Forward JKM netback prices'!$L$8:$Q$1007,6,FALSE),NA())</f>
        <v>6.4329751913080555</v>
      </c>
      <c r="AN67" s="7">
        <f>IFERROR(VLOOKUP(AN$5&amp;$B67,'Forward JKM netback prices'!$L$8:$Q$1007,6,FALSE),NA())</f>
        <v>5.8583661369314255</v>
      </c>
      <c r="AO67" s="7">
        <f>IFERROR(VLOOKUP(AO$5&amp;$B67,'Forward JKM netback prices'!$L$8:$Q$1007,6,FALSE),NA())</f>
        <v>5.805847472494448</v>
      </c>
      <c r="AP67" s="7">
        <f>IFERROR(VLOOKUP(AP$5&amp;$B67,'Forward JKM netback prices'!$L$8:$Q$1007,6,FALSE),NA())</f>
        <v>5.7319134098127247</v>
      </c>
      <c r="AQ67" s="7">
        <f>IFERROR(VLOOKUP(AQ$5&amp;$B67,'Forward JKM netback prices'!$L$8:$Q$1007,6,FALSE),NA())</f>
        <v>5.5471512366361067</v>
      </c>
      <c r="AR67" s="7">
        <f>IFERROR(VLOOKUP(AR$5&amp;$B67,'Forward JKM netback prices'!$L$8:$Q$1007,6,FALSE),NA())</f>
        <v>5.8389400911433604</v>
      </c>
      <c r="AS67" s="7">
        <f>IFERROR(VLOOKUP(AS$5&amp;$B67,'Forward JKM netback prices'!$L$8:$Q$1007,6,FALSE),NA())</f>
        <v>6.0131718329025512</v>
      </c>
      <c r="AT67" s="7">
        <f>IFERROR(VLOOKUP(AT$5&amp;$B67,'Forward JKM netback prices'!$L$8:$Q$1007,6,FALSE),NA())</f>
        <v>5.6552562900870473</v>
      </c>
      <c r="AU67" s="7">
        <f>IFERROR(VLOOKUP(AU$5&amp;$B67,'Forward JKM netback prices'!$L$8:$Q$1007,6,FALSE),NA())</f>
        <v>6.2441985537582605</v>
      </c>
      <c r="AV67" s="7">
        <f>IFERROR(VLOOKUP(AV$5&amp;$B67,'Forward JKM netback prices'!$L$8:$Q$1007,6,FALSE),NA())</f>
        <v>6.6442853166919971</v>
      </c>
      <c r="AW67" s="7">
        <f>IFERROR(VLOOKUP(AW$5&amp;$B67,'Forward JKM netback prices'!$L$8:$Q$1007,6,FALSE),NA())</f>
        <v>6.3341651806471058</v>
      </c>
      <c r="AX67" s="7">
        <f>IFERROR(VLOOKUP(AX$5&amp;$B67,'Forward JKM netback prices'!$L$8:$Q$1007,6,FALSE),NA())</f>
        <v>6.6717626324770487</v>
      </c>
      <c r="AY67" s="7">
        <f>IFERROR(VLOOKUP(AY$5&amp;$B67,'Forward JKM netback prices'!$L$8:$Q$1007,6,FALSE),NA())</f>
        <v>6.9436833949713126</v>
      </c>
      <c r="AZ67" s="7">
        <f>IFERROR(VLOOKUP(AZ$5&amp;$B67,'Forward JKM netback prices'!$L$8:$Q$1007,6,FALSE),NA())</f>
        <v>6.8810977996570255</v>
      </c>
      <c r="BA67" s="7">
        <f>IFERROR(VLOOKUP(BA$5&amp;$B67,'Forward JKM netback prices'!$L$8:$Q$1007,6,FALSE),NA())</f>
        <v>6.8530500064901076</v>
      </c>
      <c r="BB67" s="7">
        <f>IFERROR(VLOOKUP(BB$5&amp;$B67,'Forward JKM netback prices'!$L$8:$Q$1007,6,FALSE),NA())</f>
        <v>7.351886971293415</v>
      </c>
      <c r="BC67" s="7">
        <f>IFERROR(VLOOKUP(BC$5&amp;$B67,'Forward JKM netback prices'!$L$8:$Q$1007,6,FALSE),NA())</f>
        <v>11.770111268953213</v>
      </c>
      <c r="BD67" s="7">
        <f>IFERROR(VLOOKUP(BD$5&amp;$B67,'Forward JKM netback prices'!$L$8:$Q$1007,6,FALSE),NA())</f>
        <v>15.524656408520764</v>
      </c>
      <c r="BE67" s="7">
        <f>IFERROR(VLOOKUP(BE$5&amp;$B67,'Forward JKM netback prices'!$L$8:$Q$2499,6,FALSE),NA())</f>
        <v>19.447999620670252</v>
      </c>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4"/>
      <c r="DY67" s="4"/>
      <c r="DZ67" s="4"/>
      <c r="EA67" s="4"/>
      <c r="EB67" s="4"/>
      <c r="EC67" s="4"/>
      <c r="ED67" s="4"/>
      <c r="EE67" s="7"/>
      <c r="EF67" s="7"/>
    </row>
    <row r="68" spans="2:136" x14ac:dyDescent="0.25">
      <c r="B68" s="5">
        <v>44256</v>
      </c>
      <c r="C68" s="7">
        <v>8.5618283634684236</v>
      </c>
      <c r="D68" s="7"/>
      <c r="E68" s="7"/>
      <c r="F68" s="7"/>
      <c r="G68" s="7"/>
      <c r="H68" s="7"/>
      <c r="I68" s="7"/>
      <c r="J68" s="7"/>
      <c r="K68" s="7"/>
      <c r="L68" s="7"/>
      <c r="M68" s="7"/>
      <c r="N68" s="7"/>
      <c r="O68" s="7"/>
      <c r="P68" s="7"/>
      <c r="Q68" s="7"/>
      <c r="R68" s="7"/>
      <c r="S68" s="7"/>
      <c r="T68" s="7"/>
      <c r="U68" s="7"/>
      <c r="V68" s="7"/>
      <c r="W68" s="7"/>
      <c r="X68" s="7"/>
      <c r="Y68" s="7"/>
      <c r="Z68" s="7"/>
      <c r="AA68" s="7"/>
      <c r="AB68" s="7"/>
      <c r="AC68" s="7"/>
      <c r="AD68" s="7">
        <f>IFERROR(VLOOKUP(AD$5&amp;$B68,'Forward JKM netback prices'!$L$8:$Q$1007,6,FALSE),NA())</f>
        <v>8.2111213917308952</v>
      </c>
      <c r="AE68" s="7">
        <f>IFERROR(VLOOKUP(AE$5&amp;$B68,'Forward JKM netback prices'!$L$8:$Q$1007,6,FALSE),NA())</f>
        <v>8.1697900409048998</v>
      </c>
      <c r="AF68" s="7">
        <f>IFERROR(VLOOKUP(AF$5&amp;$B68,'Forward JKM netback prices'!$L$8:$Q$1007,6,FALSE),NA())</f>
        <v>7.613741668362553</v>
      </c>
      <c r="AG68" s="7">
        <f>IFERROR(VLOOKUP(AG$5&amp;$B68,'Forward JKM netback prices'!$L$8:$Q$1007,6,FALSE),NA())</f>
        <v>7.4450310872125289</v>
      </c>
      <c r="AH68" s="7">
        <f>IFERROR(VLOOKUP(AH$5&amp;$B68,'Forward JKM netback prices'!$L$8:$Q$1007,6,FALSE),NA())</f>
        <v>6.3859415832686706</v>
      </c>
      <c r="AI68" s="7">
        <f>IFERROR(VLOOKUP(AI$5&amp;$B68,'Forward JKM netback prices'!$L$8:$Q$1007,6,FALSE),NA())</f>
        <v>6.0536288342029723</v>
      </c>
      <c r="AJ68" s="7">
        <f>IFERROR(VLOOKUP(AJ$5&amp;$B68,'Forward JKM netback prices'!$L$8:$Q$1007,6,FALSE),NA())</f>
        <v>5.8506849915771335</v>
      </c>
      <c r="AK68" s="7">
        <f>IFERROR(VLOOKUP(AK$5&amp;$B68,'Forward JKM netback prices'!$L$8:$Q$1007,6,FALSE),NA())</f>
        <v>5.9808325526895167</v>
      </c>
      <c r="AL68" s="7">
        <f>IFERROR(VLOOKUP(AL$5&amp;$B68,'Forward JKM netback prices'!$L$8:$Q$1007,6,FALSE),NA())</f>
        <v>5.909597596407286</v>
      </c>
      <c r="AM68" s="7">
        <f>IFERROR(VLOOKUP(AM$5&amp;$B68,'Forward JKM netback prices'!$L$8:$Q$1007,6,FALSE),NA())</f>
        <v>6.0967987650182671</v>
      </c>
      <c r="AN68" s="7">
        <f>IFERROR(VLOOKUP(AN$5&amp;$B68,'Forward JKM netback prices'!$L$8:$Q$1007,6,FALSE),NA())</f>
        <v>5.330215840949081</v>
      </c>
      <c r="AO68" s="7">
        <f>IFERROR(VLOOKUP(AO$5&amp;$B68,'Forward JKM netback prices'!$L$8:$Q$1007,6,FALSE),NA())</f>
        <v>5.2486758285406516</v>
      </c>
      <c r="AP68" s="7">
        <f>IFERROR(VLOOKUP(AP$5&amp;$B68,'Forward JKM netback prices'!$L$8:$Q$1007,6,FALSE),NA())</f>
        <v>5.246531886791721</v>
      </c>
      <c r="AQ68" s="7">
        <f>IFERROR(VLOOKUP(AQ$5&amp;$B68,'Forward JKM netback prices'!$L$8:$Q$1007,6,FALSE),NA())</f>
        <v>5.1487988900167512</v>
      </c>
      <c r="AR68" s="7">
        <f>IFERROR(VLOOKUP(AR$5&amp;$B68,'Forward JKM netback prices'!$L$8:$Q$1007,6,FALSE),NA())</f>
        <v>5.4064281131271299</v>
      </c>
      <c r="AS68" s="7">
        <f>IFERROR(VLOOKUP(AS$5&amp;$B68,'Forward JKM netback prices'!$L$8:$Q$1007,6,FALSE),NA())</f>
        <v>5.6189048285250216</v>
      </c>
      <c r="AT68" s="7">
        <f>IFERROR(VLOOKUP(AT$5&amp;$B68,'Forward JKM netback prices'!$L$8:$Q$1007,6,FALSE),NA())</f>
        <v>5.1775622765849256</v>
      </c>
      <c r="AU68" s="7">
        <f>IFERROR(VLOOKUP(AU$5&amp;$B68,'Forward JKM netback prices'!$L$8:$Q$1007,6,FALSE),NA())</f>
        <v>5.8594119827060407</v>
      </c>
      <c r="AV68" s="7">
        <f>IFERROR(VLOOKUP(AV$5&amp;$B68,'Forward JKM netback prices'!$L$8:$Q$1007,6,FALSE),NA())</f>
        <v>6.1430779134699414</v>
      </c>
      <c r="AW68" s="7">
        <f>IFERROR(VLOOKUP(AW$5&amp;$B68,'Forward JKM netback prices'!$L$8:$Q$1007,6,FALSE),NA())</f>
        <v>5.8062949588526731</v>
      </c>
      <c r="AX68" s="7">
        <f>IFERROR(VLOOKUP(AX$5&amp;$B68,'Forward JKM netback prices'!$L$8:$Q$1007,6,FALSE),NA())</f>
        <v>6.1257302944444216</v>
      </c>
      <c r="AY68" s="7">
        <f>IFERROR(VLOOKUP(AY$5&amp;$B68,'Forward JKM netback prices'!$L$8:$Q$1007,6,FALSE),NA())</f>
        <v>6.22292552179242</v>
      </c>
      <c r="AZ68" s="7">
        <f>IFERROR(VLOOKUP(AZ$5&amp;$B68,'Forward JKM netback prices'!$L$8:$Q$1007,6,FALSE),NA())</f>
        <v>6.3432161098037305</v>
      </c>
      <c r="BA68" s="7">
        <f>IFERROR(VLOOKUP(BA$5&amp;$B68,'Forward JKM netback prices'!$L$8:$Q$1007,6,FALSE),NA())</f>
        <v>6.2824646841989997</v>
      </c>
      <c r="BB68" s="7">
        <f>IFERROR(VLOOKUP(BB$5&amp;$B68,'Forward JKM netback prices'!$L$8:$Q$1007,6,FALSE),NA())</f>
        <v>6.5537172680878184</v>
      </c>
      <c r="BC68" s="7">
        <f>IFERROR(VLOOKUP(BC$5&amp;$B68,'Forward JKM netback prices'!$L$8:$Q$1007,6,FALSE),NA())</f>
        <v>8.7458396596210726</v>
      </c>
      <c r="BD68" s="7">
        <f>IFERROR(VLOOKUP(BD$5&amp;$B68,'Forward JKM netback prices'!$L$8:$Q$1007,6,FALSE),NA())</f>
        <v>11.168203562981345</v>
      </c>
      <c r="BE68" s="7">
        <f>IFERROR(VLOOKUP(BE$5&amp;$B68,'Forward JKM netback prices'!$L$8:$Q$2499,6,FALSE),NA())</f>
        <v>8.9370040713669887</v>
      </c>
      <c r="BF68" s="7">
        <f>IFERROR(VLOOKUP(BF$5&amp;$B68,'Forward JKM netback prices'!$L$8:$Q$2499,6,FALSE),NA())</f>
        <v>9.2637174078949425</v>
      </c>
      <c r="BG68" s="7">
        <f>IFERROR(VLOOKUP(BG$5&amp;$B68,'Forward JKM netback prices'!$L$8:$Q$2499,6,FALSE),NA())</f>
        <v>8.9453906781367873</v>
      </c>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4"/>
      <c r="DY68" s="4"/>
      <c r="DZ68" s="4"/>
      <c r="EA68" s="4"/>
      <c r="EB68" s="4"/>
      <c r="EC68" s="4"/>
      <c r="ED68" s="4"/>
      <c r="EE68" s="7"/>
      <c r="EF68" s="7"/>
    </row>
    <row r="69" spans="2:136" x14ac:dyDescent="0.25">
      <c r="B69" s="5">
        <v>44287</v>
      </c>
      <c r="C69" s="7">
        <v>6.4415111901332764</v>
      </c>
      <c r="D69" s="7"/>
      <c r="E69" s="7"/>
      <c r="F69" s="7"/>
      <c r="G69" s="7"/>
      <c r="H69" s="7"/>
      <c r="I69" s="7"/>
      <c r="J69" s="7"/>
      <c r="K69" s="7"/>
      <c r="L69" s="7"/>
      <c r="M69" s="7"/>
      <c r="N69" s="7"/>
      <c r="O69" s="7"/>
      <c r="P69" s="7"/>
      <c r="Q69" s="7"/>
      <c r="R69" s="7"/>
      <c r="S69" s="7"/>
      <c r="T69" s="7"/>
      <c r="U69" s="7"/>
      <c r="V69" s="7"/>
      <c r="W69" s="7"/>
      <c r="X69" s="7"/>
      <c r="Y69" s="7"/>
      <c r="Z69" s="7"/>
      <c r="AA69" s="7"/>
      <c r="AB69" s="7"/>
      <c r="AC69" s="7"/>
      <c r="AD69" s="7">
        <f>IFERROR(VLOOKUP(AD$5&amp;$B69,'Forward JKM netback prices'!$L$8:$Q$1007,6,FALSE),NA())</f>
        <v>7.3317071233563791</v>
      </c>
      <c r="AE69" s="7">
        <f>IFERROR(VLOOKUP(AE$5&amp;$B69,'Forward JKM netback prices'!$L$8:$Q$1007,6,FALSE),NA())</f>
        <v>7.301113950421052</v>
      </c>
      <c r="AF69" s="7">
        <f>IFERROR(VLOOKUP(AF$5&amp;$B69,'Forward JKM netback prices'!$L$8:$Q$1007,6,FALSE),NA())</f>
        <v>6.7141114058975502</v>
      </c>
      <c r="AG69" s="7">
        <f>IFERROR(VLOOKUP(AG$5&amp;$B69,'Forward JKM netback prices'!$L$8:$Q$1007,6,FALSE),NA())</f>
        <v>6.6612478516869587</v>
      </c>
      <c r="AH69" s="7">
        <f>IFERROR(VLOOKUP(AH$5&amp;$B69,'Forward JKM netback prices'!$L$8:$Q$1007,6,FALSE),NA())</f>
        <v>5.8969559369919846</v>
      </c>
      <c r="AI69" s="7">
        <f>IFERROR(VLOOKUP(AI$5&amp;$B69,'Forward JKM netback prices'!$L$8:$Q$1007,6,FALSE),NA())</f>
        <v>6.0263994299262089</v>
      </c>
      <c r="AJ69" s="7">
        <f>IFERROR(VLOOKUP(AJ$5&amp;$B69,'Forward JKM netback prices'!$L$8:$Q$1007,6,FALSE),NA())</f>
        <v>5.5316326890591068</v>
      </c>
      <c r="AK69" s="7">
        <f>IFERROR(VLOOKUP(AK$5&amp;$B69,'Forward JKM netback prices'!$L$8:$Q$1007,6,FALSE),NA())</f>
        <v>5.4270838981829481</v>
      </c>
      <c r="AL69" s="7">
        <f>IFERROR(VLOOKUP(AL$5&amp;$B69,'Forward JKM netback prices'!$L$8:$Q$1007,6,FALSE),NA())</f>
        <v>5.2695685129438035</v>
      </c>
      <c r="AM69" s="7">
        <f>IFERROR(VLOOKUP(AM$5&amp;$B69,'Forward JKM netback prices'!$L$8:$Q$1007,6,FALSE),NA())</f>
        <v>5.4889205123288809</v>
      </c>
      <c r="AN69" s="7">
        <f>IFERROR(VLOOKUP(AN$5&amp;$B69,'Forward JKM netback prices'!$L$8:$Q$1007,6,FALSE),NA())</f>
        <v>4.9157636551609301</v>
      </c>
      <c r="AO69" s="7">
        <f>IFERROR(VLOOKUP(AO$5&amp;$B69,'Forward JKM netback prices'!$L$8:$Q$1007,6,FALSE),NA())</f>
        <v>4.9392438294593388</v>
      </c>
      <c r="AP69" s="7">
        <f>IFERROR(VLOOKUP(AP$5&amp;$B69,'Forward JKM netback prices'!$L$8:$Q$1007,6,FALSE),NA())</f>
        <v>4.8706010113830018</v>
      </c>
      <c r="AQ69" s="7">
        <f>IFERROR(VLOOKUP(AQ$5&amp;$B69,'Forward JKM netback prices'!$L$8:$Q$1007,6,FALSE),NA())</f>
        <v>4.8565050625858026</v>
      </c>
      <c r="AR69" s="7">
        <f>IFERROR(VLOOKUP(AR$5&amp;$B69,'Forward JKM netback prices'!$L$8:$Q$1007,6,FALSE),NA())</f>
        <v>4.8881178192986869</v>
      </c>
      <c r="AS69" s="7">
        <f>IFERROR(VLOOKUP(AS$5&amp;$B69,'Forward JKM netback prices'!$L$8:$Q$1007,6,FALSE),NA())</f>
        <v>5.1387363419515895</v>
      </c>
      <c r="AT69" s="7">
        <f>IFERROR(VLOOKUP(AT$5&amp;$B69,'Forward JKM netback prices'!$L$8:$Q$1007,6,FALSE),NA())</f>
        <v>4.8002223236667314</v>
      </c>
      <c r="AU69" s="7">
        <f>IFERROR(VLOOKUP(AU$5&amp;$B69,'Forward JKM netback prices'!$L$8:$Q$1007,6,FALSE),NA())</f>
        <v>5.2357694409066822</v>
      </c>
      <c r="AV69" s="7">
        <f>IFERROR(VLOOKUP(AV$5&amp;$B69,'Forward JKM netback prices'!$L$8:$Q$1007,6,FALSE),NA())</f>
        <v>5.5908268466942204</v>
      </c>
      <c r="AW69" s="7">
        <f>IFERROR(VLOOKUP(AW$5&amp;$B69,'Forward JKM netback prices'!$L$8:$Q$1007,6,FALSE),NA())</f>
        <v>5.3162794623466958</v>
      </c>
      <c r="AX69" s="7">
        <f>IFERROR(VLOOKUP(AX$5&amp;$B69,'Forward JKM netback prices'!$L$8:$Q$1007,6,FALSE),NA())</f>
        <v>5.5886608334816321</v>
      </c>
      <c r="AY69" s="7">
        <f>IFERROR(VLOOKUP(AY$5&amp;$B69,'Forward JKM netback prices'!$L$8:$Q$1007,6,FALSE),NA())</f>
        <v>5.658456986537062</v>
      </c>
      <c r="AZ69" s="7">
        <f>IFERROR(VLOOKUP(AZ$5&amp;$B69,'Forward JKM netback prices'!$L$8:$Q$1007,6,FALSE),NA())</f>
        <v>5.6541721591578344</v>
      </c>
      <c r="BA69" s="7">
        <f>IFERROR(VLOOKUP(BA$5&amp;$B69,'Forward JKM netback prices'!$L$8:$Q$1007,6,FALSE),NA())</f>
        <v>5.6958867406919351</v>
      </c>
      <c r="BB69" s="7">
        <f>IFERROR(VLOOKUP(BB$5&amp;$B69,'Forward JKM netback prices'!$L$8:$Q$1007,6,FALSE),NA())</f>
        <v>5.7413033203985551</v>
      </c>
      <c r="BC69" s="7">
        <f>IFERROR(VLOOKUP(BC$5&amp;$B69,'Forward JKM netback prices'!$L$8:$Q$1007,6,FALSE),NA())</f>
        <v>6.7109226713293992</v>
      </c>
      <c r="BD69" s="7">
        <f>IFERROR(VLOOKUP(BD$5&amp;$B69,'Forward JKM netback prices'!$L$8:$Q$1007,6,FALSE),NA())</f>
        <v>8.1705196653599828</v>
      </c>
      <c r="BE69" s="7">
        <f>IFERROR(VLOOKUP(BE$5&amp;$B69,'Forward JKM netback prices'!$L$8:$Q$2499,6,FALSE),NA())</f>
        <v>7.2061356746282019</v>
      </c>
      <c r="BF69" s="7">
        <f>IFERROR(VLOOKUP(BF$5&amp;$B69,'Forward JKM netback prices'!$L$8:$Q$2499,6,FALSE),NA())</f>
        <v>7.5411300562753469</v>
      </c>
      <c r="BG69" s="7">
        <f>IFERROR(VLOOKUP(BG$5&amp;$B69,'Forward JKM netback prices'!$L$8:$Q$2499,6,FALSE),NA())</f>
        <v>6.8656032639082145</v>
      </c>
      <c r="BH69" s="7">
        <f>IFERROR(VLOOKUP(BH$5&amp;$B69,'Forward JKM netback prices'!$L$8:$Q$2499,6,FALSE),NA())</f>
        <v>6.1426957186797386</v>
      </c>
      <c r="BI69" s="7">
        <f>IFERROR(VLOOKUP(BI$5&amp;$B69,'Forward JKM netback prices'!$L$8:$Q$2499,6,FALSE),NA())</f>
        <v>6.5420497868181355</v>
      </c>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4"/>
      <c r="DY69" s="4"/>
      <c r="DZ69" s="4"/>
      <c r="EA69" s="4"/>
      <c r="EB69" s="4"/>
      <c r="EC69" s="4"/>
      <c r="ED69" s="4"/>
      <c r="EE69" s="7"/>
      <c r="EF69" s="7"/>
    </row>
    <row r="70" spans="2:136" x14ac:dyDescent="0.25">
      <c r="B70" s="5">
        <v>44317</v>
      </c>
      <c r="C70" s="7">
        <v>7.6363548075065815</v>
      </c>
      <c r="D70" s="7"/>
      <c r="E70" s="7"/>
      <c r="F70" s="7"/>
      <c r="G70" s="7"/>
      <c r="H70" s="7"/>
      <c r="I70" s="7"/>
      <c r="J70" s="7"/>
      <c r="K70" s="7"/>
      <c r="L70" s="7"/>
      <c r="M70" s="7"/>
      <c r="N70" s="7"/>
      <c r="O70" s="7"/>
      <c r="P70" s="7"/>
      <c r="Q70" s="7"/>
      <c r="R70" s="7"/>
      <c r="S70" s="7"/>
      <c r="T70" s="7"/>
      <c r="U70" s="7"/>
      <c r="V70" s="7"/>
      <c r="W70" s="7"/>
      <c r="X70" s="7"/>
      <c r="Y70" s="7"/>
      <c r="Z70" s="7"/>
      <c r="AA70" s="7"/>
      <c r="AB70" s="7"/>
      <c r="AC70" s="7"/>
      <c r="AD70" s="7">
        <f>IFERROR(VLOOKUP(AD$5&amp;$B70,'Forward JKM netback prices'!$L$8:$Q$1007,6,FALSE),NA())</f>
        <v>7.3278972703991077</v>
      </c>
      <c r="AE70" s="7">
        <f>IFERROR(VLOOKUP(AE$5&amp;$B70,'Forward JKM netback prices'!$L$8:$Q$1007,6,FALSE),NA())</f>
        <v>7.2577976371203352</v>
      </c>
      <c r="AF70" s="7">
        <f>IFERROR(VLOOKUP(AF$5&amp;$B70,'Forward JKM netback prices'!$L$8:$Q$1007,6,FALSE),NA())</f>
        <v>6.6872031688692957</v>
      </c>
      <c r="AG70" s="7">
        <f>IFERROR(VLOOKUP(AG$5&amp;$B70,'Forward JKM netback prices'!$L$8:$Q$1007,6,FALSE),NA())</f>
        <v>6.5259323582289195</v>
      </c>
      <c r="AH70" s="7">
        <f>IFERROR(VLOOKUP(AH$5&amp;$B70,'Forward JKM netback prices'!$L$8:$Q$1007,6,FALSE),NA())</f>
        <v>5.7674805014260624</v>
      </c>
      <c r="AI70" s="7">
        <f>IFERROR(VLOOKUP(AI$5&amp;$B70,'Forward JKM netback prices'!$L$8:$Q$1007,6,FALSE),NA())</f>
        <v>5.9082677865110202</v>
      </c>
      <c r="AJ70" s="7">
        <f>IFERROR(VLOOKUP(AJ$5&amp;$B70,'Forward JKM netback prices'!$L$8:$Q$1007,6,FALSE),NA())</f>
        <v>5.4412969175750074</v>
      </c>
      <c r="AK70" s="7">
        <f>IFERROR(VLOOKUP(AK$5&amp;$B70,'Forward JKM netback prices'!$L$8:$Q$1007,6,FALSE),NA())</f>
        <v>5.3204237820937585</v>
      </c>
      <c r="AL70" s="7">
        <f>IFERROR(VLOOKUP(AL$5&amp;$B70,'Forward JKM netback prices'!$L$8:$Q$1007,6,FALSE),NA())</f>
        <v>5.1339651315326797</v>
      </c>
      <c r="AM70" s="7">
        <f>IFERROR(VLOOKUP(AM$5&amp;$B70,'Forward JKM netback prices'!$L$8:$Q$1007,6,FALSE),NA())</f>
        <v>5.3528841300558403</v>
      </c>
      <c r="AN70" s="7">
        <f>IFERROR(VLOOKUP(AN$5&amp;$B70,'Forward JKM netback prices'!$L$8:$Q$1007,6,FALSE),NA())</f>
        <v>4.788532121602068</v>
      </c>
      <c r="AO70" s="7">
        <f>IFERROR(VLOOKUP(AO$5&amp;$B70,'Forward JKM netback prices'!$L$8:$Q$1007,6,FALSE),NA())</f>
        <v>4.813926605493509</v>
      </c>
      <c r="AP70" s="7">
        <f>IFERROR(VLOOKUP(AP$5&amp;$B70,'Forward JKM netback prices'!$L$8:$Q$1007,6,FALSE),NA())</f>
        <v>4.7378333416851994</v>
      </c>
      <c r="AQ70" s="7">
        <f>IFERROR(VLOOKUP(AQ$5&amp;$B70,'Forward JKM netback prices'!$L$8:$Q$1007,6,FALSE),NA())</f>
        <v>4.7298257485042443</v>
      </c>
      <c r="AR70" s="7">
        <f>IFERROR(VLOOKUP(AR$5&amp;$B70,'Forward JKM netback prices'!$L$8:$Q$1007,6,FALSE),NA())</f>
        <v>4.8906837118564237</v>
      </c>
      <c r="AS70" s="7">
        <f>IFERROR(VLOOKUP(AS$5&amp;$B70,'Forward JKM netback prices'!$L$8:$Q$1007,6,FALSE),NA())</f>
        <v>4.9476223185099091</v>
      </c>
      <c r="AT70" s="7">
        <f>IFERROR(VLOOKUP(AT$5&amp;$B70,'Forward JKM netback prices'!$L$8:$Q$1007,6,FALSE),NA())</f>
        <v>4.5861571232806391</v>
      </c>
      <c r="AU70" s="7">
        <f>IFERROR(VLOOKUP(AU$5&amp;$B70,'Forward JKM netback prices'!$L$8:$Q$1007,6,FALSE),NA())</f>
        <v>5.1131370536936407</v>
      </c>
      <c r="AV70" s="7">
        <f>IFERROR(VLOOKUP(AV$5&amp;$B70,'Forward JKM netback prices'!$L$8:$Q$1007,6,FALSE),NA())</f>
        <v>5.4698108530198013</v>
      </c>
      <c r="AW70" s="7">
        <f>IFERROR(VLOOKUP(AW$5&amp;$B70,'Forward JKM netback prices'!$L$8:$Q$1007,6,FALSE),NA())</f>
        <v>5.1955575235303471</v>
      </c>
      <c r="AX70" s="7">
        <f>IFERROR(VLOOKUP(AX$5&amp;$B70,'Forward JKM netback prices'!$L$8:$Q$1007,6,FALSE),NA())</f>
        <v>5.3699129993078953</v>
      </c>
      <c r="AY70" s="7">
        <f>IFERROR(VLOOKUP(AY$5&amp;$B70,'Forward JKM netback prices'!$L$8:$Q$1007,6,FALSE),NA())</f>
        <v>5.442476047260989</v>
      </c>
      <c r="AZ70" s="7">
        <f>IFERROR(VLOOKUP(AZ$5&amp;$B70,'Forward JKM netback prices'!$L$8:$Q$1007,6,FALSE),NA())</f>
        <v>5.4610531990278375</v>
      </c>
      <c r="BA70" s="7">
        <f>IFERROR(VLOOKUP(BA$5&amp;$B70,'Forward JKM netback prices'!$L$8:$Q$1007,6,FALSE),NA())</f>
        <v>5.4824476151111492</v>
      </c>
      <c r="BB70" s="7">
        <f>IFERROR(VLOOKUP(BB$5&amp;$B70,'Forward JKM netback prices'!$L$8:$Q$1007,6,FALSE),NA())</f>
        <v>5.5230859276913522</v>
      </c>
      <c r="BC70" s="7">
        <f>IFERROR(VLOOKUP(BC$5&amp;$B70,'Forward JKM netback prices'!$L$8:$Q$1007,6,FALSE),NA())</f>
        <v>6.1860339528087547</v>
      </c>
      <c r="BD70" s="7">
        <f>IFERROR(VLOOKUP(BD$5&amp;$B70,'Forward JKM netback prices'!$L$8:$Q$1007,6,FALSE),NA())</f>
        <v>6.9779856533650015</v>
      </c>
      <c r="BE70" s="7">
        <f>IFERROR(VLOOKUP(BE$5&amp;$B70,'Forward JKM netback prices'!$L$8:$Q$2499,6,FALSE),NA())</f>
        <v>6.6687828445275423</v>
      </c>
      <c r="BF70" s="7">
        <f>IFERROR(VLOOKUP(BF$5&amp;$B70,'Forward JKM netback prices'!$L$8:$Q$2499,6,FALSE),NA())</f>
        <v>7.0404635856229509</v>
      </c>
      <c r="BG70" s="7">
        <f>IFERROR(VLOOKUP(BG$5&amp;$B70,'Forward JKM netback prices'!$L$8:$Q$2499,6,FALSE),NA())</f>
        <v>6.7444607018854912</v>
      </c>
      <c r="BH70" s="7">
        <f>IFERROR(VLOOKUP(BH$5&amp;$B70,'Forward JKM netback prices'!$L$8:$Q$2499,6,FALSE),NA())</f>
        <v>6.0815059544620116</v>
      </c>
      <c r="BI70" s="7">
        <f>IFERROR(VLOOKUP(BI$5&amp;$B70,'Forward JKM netback prices'!$L$8:$Q$2499,6,FALSE),NA())</f>
        <v>7.3174746183633648</v>
      </c>
      <c r="BJ70" s="7">
        <f>IFERROR(VLOOKUP(BJ$5&amp;$B70,'Forward JKM netback prices'!$L$8:$Q$2499,6,FALSE),NA())</f>
        <v>7.5022991845143441</v>
      </c>
      <c r="BK70" s="7">
        <f>IFERROR(VLOOKUP(BK$5&amp;$B70,'Forward JKM netback prices'!$L$8:$Q$2499,6,FALSE),NA())</f>
        <v>7.6897391911802568</v>
      </c>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4"/>
      <c r="DY70" s="4"/>
      <c r="DZ70" s="4"/>
      <c r="EA70" s="4"/>
      <c r="EB70" s="4"/>
      <c r="EC70" s="4"/>
      <c r="ED70" s="4"/>
      <c r="EE70" s="7"/>
      <c r="EF70" s="7"/>
    </row>
    <row r="71" spans="2:136" x14ac:dyDescent="0.25">
      <c r="B71" s="5">
        <v>44348</v>
      </c>
      <c r="C71" s="7">
        <v>9.6947296400764955</v>
      </c>
      <c r="D71" s="7"/>
      <c r="E71" s="7"/>
      <c r="F71" s="7"/>
      <c r="G71" s="7"/>
      <c r="H71" s="7"/>
      <c r="I71" s="7"/>
      <c r="J71" s="7"/>
      <c r="K71" s="7"/>
      <c r="L71" s="7"/>
      <c r="M71" s="7"/>
      <c r="N71" s="7"/>
      <c r="O71" s="7"/>
      <c r="P71" s="7"/>
      <c r="Q71" s="7"/>
      <c r="R71" s="7"/>
      <c r="S71" s="7"/>
      <c r="T71" s="7"/>
      <c r="U71" s="7"/>
      <c r="V71" s="7"/>
      <c r="W71" s="7"/>
      <c r="X71" s="7"/>
      <c r="Y71" s="7"/>
      <c r="Z71" s="7"/>
      <c r="AA71" s="7"/>
      <c r="AB71" s="7"/>
      <c r="AC71" s="7"/>
      <c r="AD71" s="7">
        <f>IFERROR(VLOOKUP(AD$5&amp;$B71,'Forward JKM netback prices'!$L$8:$Q$1007,6,FALSE),NA())</f>
        <v>7.2880212041199472</v>
      </c>
      <c r="AE71" s="7">
        <f>IFERROR(VLOOKUP(AE$5&amp;$B71,'Forward JKM netback prices'!$L$8:$Q$1007,6,FALSE),NA())</f>
        <v>7.2209843467857882</v>
      </c>
      <c r="AF71" s="7">
        <f>IFERROR(VLOOKUP(AF$5&amp;$B71,'Forward JKM netback prices'!$L$8:$Q$1007,6,FALSE),NA())</f>
        <v>6.6635806598478124</v>
      </c>
      <c r="AG71" s="7">
        <f>IFERROR(VLOOKUP(AG$5&amp;$B71,'Forward JKM netback prices'!$L$8:$Q$1007,6,FALSE),NA())</f>
        <v>6.4677899949182525</v>
      </c>
      <c r="AH71" s="7">
        <f>IFERROR(VLOOKUP(AH$5&amp;$B71,'Forward JKM netback prices'!$L$8:$Q$1007,6,FALSE),NA())</f>
        <v>5.7445095923933023</v>
      </c>
      <c r="AI71" s="7">
        <f>IFERROR(VLOOKUP(AI$5&amp;$B71,'Forward JKM netback prices'!$L$8:$Q$1007,6,FALSE),NA())</f>
        <v>5.8231063981117908</v>
      </c>
      <c r="AJ71" s="7">
        <f>IFERROR(VLOOKUP(AJ$5&amp;$B71,'Forward JKM netback prices'!$L$8:$Q$1007,6,FALSE),NA())</f>
        <v>5.3508589755607741</v>
      </c>
      <c r="AK71" s="7">
        <f>IFERROR(VLOOKUP(AK$5&amp;$B71,'Forward JKM netback prices'!$L$8:$Q$1007,6,FALSE),NA())</f>
        <v>5.1865310772120372</v>
      </c>
      <c r="AL71" s="7">
        <f>IFERROR(VLOOKUP(AL$5&amp;$B71,'Forward JKM netback prices'!$L$8:$Q$1007,6,FALSE),NA())</f>
        <v>5.012878921693587</v>
      </c>
      <c r="AM71" s="7">
        <f>IFERROR(VLOOKUP(AM$5&amp;$B71,'Forward JKM netback prices'!$L$8:$Q$1007,6,FALSE),NA())</f>
        <v>5.2347611320857323</v>
      </c>
      <c r="AN71" s="7">
        <f>IFERROR(VLOOKUP(AN$5&amp;$B71,'Forward JKM netback prices'!$L$8:$Q$1007,6,FALSE),NA())</f>
        <v>4.6681219154081139</v>
      </c>
      <c r="AO71" s="7">
        <f>IFERROR(VLOOKUP(AO$5&amp;$B71,'Forward JKM netback prices'!$L$8:$Q$1007,6,FALSE),NA())</f>
        <v>4.7043740042309681</v>
      </c>
      <c r="AP71" s="7">
        <f>IFERROR(VLOOKUP(AP$5&amp;$B71,'Forward JKM netback prices'!$L$8:$Q$1007,6,FALSE),NA())</f>
        <v>4.5983438505409708</v>
      </c>
      <c r="AQ71" s="7">
        <f>IFERROR(VLOOKUP(AQ$5&amp;$B71,'Forward JKM netback prices'!$L$8:$Q$1007,6,FALSE),NA())</f>
        <v>4.5969250342120489</v>
      </c>
      <c r="AR71" s="7">
        <f>IFERROR(VLOOKUP(AR$5&amp;$B71,'Forward JKM netback prices'!$L$8:$Q$1007,6,FALSE),NA())</f>
        <v>4.7248993048773293</v>
      </c>
      <c r="AS71" s="7">
        <f>IFERROR(VLOOKUP(AS$5&amp;$B71,'Forward JKM netback prices'!$L$8:$Q$1007,6,FALSE),NA())</f>
        <v>4.8792518301193031</v>
      </c>
      <c r="AT71" s="7">
        <f>IFERROR(VLOOKUP(AT$5&amp;$B71,'Forward JKM netback prices'!$L$8:$Q$1007,6,FALSE),NA())</f>
        <v>4.4534194212977702</v>
      </c>
      <c r="AU71" s="7">
        <f>IFERROR(VLOOKUP(AU$5&amp;$B71,'Forward JKM netback prices'!$L$8:$Q$1007,6,FALSE),NA())</f>
        <v>4.9215467269851718</v>
      </c>
      <c r="AV71" s="7">
        <f>IFERROR(VLOOKUP(AV$5&amp;$B71,'Forward JKM netback prices'!$L$8:$Q$1007,6,FALSE),NA())</f>
        <v>5.3427864296782053</v>
      </c>
      <c r="AW71" s="7">
        <f>IFERROR(VLOOKUP(AW$5&amp;$B71,'Forward JKM netback prices'!$L$8:$Q$1007,6,FALSE),NA())</f>
        <v>5.0688509240057007</v>
      </c>
      <c r="AX71" s="7">
        <f>IFERROR(VLOOKUP(AX$5&amp;$B71,'Forward JKM netback prices'!$L$8:$Q$1007,6,FALSE),NA())</f>
        <v>5.3349746850330142</v>
      </c>
      <c r="AY71" s="7">
        <f>IFERROR(VLOOKUP(AY$5&amp;$B71,'Forward JKM netback prices'!$L$8:$Q$1007,6,FALSE),NA())</f>
        <v>5.4074175673617999</v>
      </c>
      <c r="AZ71" s="7">
        <f>IFERROR(VLOOKUP(AZ$5&amp;$B71,'Forward JKM netback prices'!$L$8:$Q$1007,6,FALSE),NA())</f>
        <v>5.3957259795071986</v>
      </c>
      <c r="BA71" s="7">
        <f>IFERROR(VLOOKUP(BA$5&amp;$B71,'Forward JKM netback prices'!$L$8:$Q$1007,6,FALSE),NA())</f>
        <v>5.5045585891960807</v>
      </c>
      <c r="BB71" s="7">
        <f>IFERROR(VLOOKUP(BB$5&amp;$B71,'Forward JKM netback prices'!$L$8:$Q$1007,6,FALSE),NA())</f>
        <v>5.4934531800322208</v>
      </c>
      <c r="BC71" s="7">
        <f>IFERROR(VLOOKUP(BC$5&amp;$B71,'Forward JKM netback prices'!$L$8:$Q$1007,6,FALSE),NA())</f>
        <v>6.0912563208656962</v>
      </c>
      <c r="BD71" s="7">
        <f>IFERROR(VLOOKUP(BD$5&amp;$B71,'Forward JKM netback prices'!$L$8:$Q$1007,6,FALSE),NA())</f>
        <v>6.6776064252411276</v>
      </c>
      <c r="BE71" s="7">
        <f>IFERROR(VLOOKUP(BE$5&amp;$B71,'Forward JKM netback prices'!$L$8:$Q$2499,6,FALSE),NA())</f>
        <v>6.6387171677796779</v>
      </c>
      <c r="BF71" s="7">
        <f>IFERROR(VLOOKUP(BF$5&amp;$B71,'Forward JKM netback prices'!$L$8:$Q$2499,6,FALSE),NA())</f>
        <v>6.9794267866510502</v>
      </c>
      <c r="BG71" s="7">
        <f>IFERROR(VLOOKUP(BG$5&amp;$B71,'Forward JKM netback prices'!$L$8:$Q$2499,6,FALSE),NA())</f>
        <v>6.8519500146180343</v>
      </c>
      <c r="BH71" s="7">
        <f>IFERROR(VLOOKUP(BH$5&amp;$B71,'Forward JKM netback prices'!$L$8:$Q$2499,6,FALSE),NA())</f>
        <v>6.1502568179835722</v>
      </c>
      <c r="BI71" s="7">
        <f>IFERROR(VLOOKUP(BI$5&amp;$B71,'Forward JKM netback prices'!$L$8:$Q$2499,6,FALSE),NA())</f>
        <v>7.6567739215341764</v>
      </c>
      <c r="BJ71" s="7">
        <f>IFERROR(VLOOKUP(BJ$5&amp;$B71,'Forward JKM netback prices'!$L$8:$Q$2499,6,FALSE),NA())</f>
        <v>7.7269731703158788</v>
      </c>
      <c r="BK71" s="7">
        <f>IFERROR(VLOOKUP(BK$5&amp;$B71,'Forward JKM netback prices'!$L$8:$Q$2499,6,FALSE),NA())</f>
        <v>8.445839688870862</v>
      </c>
      <c r="BL71" s="7">
        <f>IFERROR(VLOOKUP(BL$5&amp;$B71,'Forward JKM netback prices'!$L$8:$Q$2499,6,FALSE),NA())</f>
        <v>9.5608910478673881</v>
      </c>
      <c r="BM71" s="7">
        <f>IFERROR(VLOOKUP(BM$5&amp;$B71,'Forward JKM netback prices'!$L$8:$Q$2499,6,FALSE),NA())</f>
        <v>9.7246258808512263</v>
      </c>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4"/>
      <c r="DY71" s="4"/>
      <c r="DZ71" s="4"/>
      <c r="EA71" s="4"/>
      <c r="EB71" s="4"/>
      <c r="EC71" s="4"/>
      <c r="ED71" s="4"/>
      <c r="EE71" s="7"/>
      <c r="EF71" s="7"/>
    </row>
    <row r="72" spans="2:136" x14ac:dyDescent="0.25">
      <c r="B72" s="5">
        <v>44378</v>
      </c>
      <c r="C72" s="7">
        <v>11.735782724701968</v>
      </c>
      <c r="D72" s="7"/>
      <c r="E72" s="7"/>
      <c r="F72" s="7"/>
      <c r="G72" s="7"/>
      <c r="H72" s="7"/>
      <c r="I72" s="7"/>
      <c r="J72" s="7"/>
      <c r="K72" s="7"/>
      <c r="L72" s="7"/>
      <c r="M72" s="7"/>
      <c r="N72" s="7"/>
      <c r="O72" s="7"/>
      <c r="P72" s="7"/>
      <c r="Q72" s="7"/>
      <c r="R72" s="7"/>
      <c r="S72" s="7"/>
      <c r="T72" s="7"/>
      <c r="U72" s="7"/>
      <c r="V72" s="7"/>
      <c r="W72" s="7"/>
      <c r="X72" s="7"/>
      <c r="Y72" s="7"/>
      <c r="Z72" s="7"/>
      <c r="AA72" s="7"/>
      <c r="AB72" s="7"/>
      <c r="AC72" s="7"/>
      <c r="AD72" s="7">
        <f>IFERROR(VLOOKUP(AD$5&amp;$B72,'Forward JKM netback prices'!$L$8:$Q$1007,6,FALSE),NA())</f>
        <v>7.2839123875545626</v>
      </c>
      <c r="AE72" s="7">
        <f>IFERROR(VLOOKUP(AE$5&amp;$B72,'Forward JKM netback prices'!$L$8:$Q$1007,6,FALSE),NA())</f>
        <v>7.2426447459822594</v>
      </c>
      <c r="AF72" s="7">
        <f>IFERROR(VLOOKUP(AF$5&amp;$B72,'Forward JKM netback prices'!$L$8:$Q$1007,6,FALSE),NA())</f>
        <v>6.6691531226214131</v>
      </c>
      <c r="AG72" s="7">
        <f>IFERROR(VLOOKUP(AG$5&amp;$B72,'Forward JKM netback prices'!$L$8:$Q$1007,6,FALSE),NA())</f>
        <v>6.3653543753924406</v>
      </c>
      <c r="AH72" s="7">
        <f>IFERROR(VLOOKUP(AH$5&amp;$B72,'Forward JKM netback prices'!$L$8:$Q$1007,6,FALSE),NA())</f>
        <v>5.7045583527233656</v>
      </c>
      <c r="AI72" s="7">
        <f>IFERROR(VLOOKUP(AI$5&amp;$B72,'Forward JKM netback prices'!$L$8:$Q$1007,6,FALSE),NA())</f>
        <v>5.8143373943601686</v>
      </c>
      <c r="AJ72" s="7">
        <f>IFERROR(VLOOKUP(AJ$5&amp;$B72,'Forward JKM netback prices'!$L$8:$Q$1007,6,FALSE),NA())</f>
        <v>5.5086990515712388</v>
      </c>
      <c r="AK72" s="7">
        <f>IFERROR(VLOOKUP(AK$5&amp;$B72,'Forward JKM netback prices'!$L$8:$Q$1007,6,FALSE),NA())</f>
        <v>5.1399931060797943</v>
      </c>
      <c r="AL72" s="7">
        <f>IFERROR(VLOOKUP(AL$5&amp;$B72,'Forward JKM netback prices'!$L$8:$Q$1007,6,FALSE),NA())</f>
        <v>5.1457149672737925</v>
      </c>
      <c r="AM72" s="7">
        <f>IFERROR(VLOOKUP(AM$5&amp;$B72,'Forward JKM netback prices'!$L$8:$Q$1007,6,FALSE),NA())</f>
        <v>5.3657126038729244</v>
      </c>
      <c r="AN72" s="7">
        <f>IFERROR(VLOOKUP(AN$5&amp;$B72,'Forward JKM netback prices'!$L$8:$Q$1007,6,FALSE),NA())</f>
        <v>4.7934977224680813</v>
      </c>
      <c r="AO72" s="7">
        <f>IFERROR(VLOOKUP(AO$5&amp;$B72,'Forward JKM netback prices'!$L$8:$Q$1007,6,FALSE),NA())</f>
        <v>4.7600960917608983</v>
      </c>
      <c r="AP72" s="7">
        <f>IFERROR(VLOOKUP(AP$5&amp;$B72,'Forward JKM netback prices'!$L$8:$Q$1007,6,FALSE),NA())</f>
        <v>4.6629732304926836</v>
      </c>
      <c r="AQ72" s="7">
        <f>IFERROR(VLOOKUP(AQ$5&amp;$B72,'Forward JKM netback prices'!$L$8:$Q$1007,6,FALSE),NA())</f>
        <v>4.5913323841963836</v>
      </c>
      <c r="AR72" s="7">
        <f>IFERROR(VLOOKUP(AR$5&amp;$B72,'Forward JKM netback prices'!$L$8:$Q$1007,6,FALSE),NA())</f>
        <v>4.6891023544774173</v>
      </c>
      <c r="AS72" s="7">
        <f>IFERROR(VLOOKUP(AS$5&amp;$B72,'Forward JKM netback prices'!$L$8:$Q$1007,6,FALSE),NA())</f>
        <v>4.8447445046657283</v>
      </c>
      <c r="AT72" s="7">
        <f>IFERROR(VLOOKUP(AT$5&amp;$B72,'Forward JKM netback prices'!$L$8:$Q$1007,6,FALSE),NA())</f>
        <v>4.518035467703279</v>
      </c>
      <c r="AU72" s="7">
        <f>IFERROR(VLOOKUP(AU$5&amp;$B72,'Forward JKM netback prices'!$L$8:$Q$1007,6,FALSE),NA())</f>
        <v>4.9507920469576288</v>
      </c>
      <c r="AV72" s="7">
        <f>IFERROR(VLOOKUP(AV$5&amp;$B72,'Forward JKM netback prices'!$L$8:$Q$1007,6,FALSE),NA())</f>
        <v>5.310846685023999</v>
      </c>
      <c r="AW72" s="7">
        <f>IFERROR(VLOOKUP(AW$5&amp;$B72,'Forward JKM netback prices'!$L$8:$Q$1007,6,FALSE),NA())</f>
        <v>5.0666872021219236</v>
      </c>
      <c r="AX72" s="7">
        <f>IFERROR(VLOOKUP(AX$5&amp;$B72,'Forward JKM netback prices'!$L$8:$Q$1007,6,FALSE),NA())</f>
        <v>5.4869694257674775</v>
      </c>
      <c r="AY72" s="7">
        <f>IFERROR(VLOOKUP(AY$5&amp;$B72,'Forward JKM netback prices'!$L$8:$Q$1007,6,FALSE),NA())</f>
        <v>5.5238521348054306</v>
      </c>
      <c r="AZ72" s="7">
        <f>IFERROR(VLOOKUP(AZ$5&amp;$B72,'Forward JKM netback prices'!$L$8:$Q$1007,6,FALSE),NA())</f>
        <v>5.4531057429347722</v>
      </c>
      <c r="BA72" s="7">
        <f>IFERROR(VLOOKUP(BA$5&amp;$B72,'Forward JKM netback prices'!$L$8:$Q$1007,6,FALSE),NA())</f>
        <v>5.5056076047430977</v>
      </c>
      <c r="BB72" s="7">
        <f>IFERROR(VLOOKUP(BB$5&amp;$B72,'Forward JKM netback prices'!$L$8:$Q$1007,6,FALSE),NA())</f>
        <v>5.463613974753013</v>
      </c>
      <c r="BC72" s="7">
        <f>IFERROR(VLOOKUP(BC$5&amp;$B72,'Forward JKM netback prices'!$L$8:$Q$1007,6,FALSE),NA())</f>
        <v>6.1129051829616072</v>
      </c>
      <c r="BD72" s="7">
        <f>IFERROR(VLOOKUP(BD$5&amp;$B72,'Forward JKM netback prices'!$L$8:$Q$1007,6,FALSE),NA())</f>
        <v>6.6918719489480365</v>
      </c>
      <c r="BE72" s="7">
        <f>IFERROR(VLOOKUP(BE$5&amp;$B72,'Forward JKM netback prices'!$L$8:$Q$2499,6,FALSE),NA())</f>
        <v>6.6267718214582976</v>
      </c>
      <c r="BF72" s="7">
        <f>IFERROR(VLOOKUP(BF$5&amp;$B72,'Forward JKM netback prices'!$L$8:$Q$2499,6,FALSE),NA())</f>
        <v>6.9937172276318229</v>
      </c>
      <c r="BG72" s="7">
        <f>IFERROR(VLOOKUP(BG$5&amp;$B72,'Forward JKM netback prices'!$L$8:$Q$2499,6,FALSE),NA())</f>
        <v>6.8959326759954065</v>
      </c>
      <c r="BH72" s="7">
        <f>IFERROR(VLOOKUP(BH$5&amp;$B72,'Forward JKM netback prices'!$L$8:$Q$2499,6,FALSE),NA())</f>
        <v>6.3425811845199069</v>
      </c>
      <c r="BI72" s="7">
        <f>IFERROR(VLOOKUP(BI$5&amp;$B72,'Forward JKM netback prices'!$L$8:$Q$2499,6,FALSE),NA())</f>
        <v>7.7369645293972358</v>
      </c>
      <c r="BJ72" s="7">
        <f>IFERROR(VLOOKUP(BJ$5&amp;$B72,'Forward JKM netback prices'!$L$8:$Q$2499,6,FALSE),NA())</f>
        <v>7.8142099595078927</v>
      </c>
      <c r="BK72" s="7">
        <f>IFERROR(VLOOKUP(BK$5&amp;$B72,'Forward JKM netback prices'!$L$8:$Q$2499,6,FALSE),NA())</f>
        <v>8.5581617892875368</v>
      </c>
      <c r="BL72" s="7">
        <f>IFERROR(VLOOKUP(BL$5&amp;$B72,'Forward JKM netback prices'!$L$8:$Q$2499,6,FALSE),NA())</f>
        <v>10.035208342151284</v>
      </c>
      <c r="BM72" s="7">
        <f>IFERROR(VLOOKUP(BM$5&amp;$B72,'Forward JKM netback prices'!$L$8:$Q$2499,6,FALSE),NA())</f>
        <v>11.241774951926692</v>
      </c>
      <c r="BN72" s="7">
        <f>IFERROR(VLOOKUP(BN$5&amp;$B72,'Forward JKM netback prices'!$L$8:$Q$2499,6,FALSE),NA())</f>
        <v>11.135417974431</v>
      </c>
      <c r="BO72" s="7">
        <f>IFERROR(VLOOKUP(BO$5&amp;$B72,'Forward JKM netback prices'!$L$8:$Q$2499,6,FALSE),NA())</f>
        <v>11.862998504842881</v>
      </c>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4"/>
      <c r="DY72" s="4"/>
      <c r="DZ72" s="4"/>
      <c r="EA72" s="4"/>
      <c r="EB72" s="4"/>
      <c r="EC72" s="4"/>
      <c r="ED72" s="4"/>
      <c r="EE72" s="7"/>
      <c r="EF72" s="7"/>
    </row>
    <row r="73" spans="2:136" x14ac:dyDescent="0.25">
      <c r="B73" s="5">
        <v>44409</v>
      </c>
      <c r="C73" s="7">
        <v>14.378151953798618</v>
      </c>
      <c r="D73" s="7"/>
      <c r="E73" s="7"/>
      <c r="F73" s="7"/>
      <c r="G73" s="7"/>
      <c r="H73" s="7"/>
      <c r="I73" s="7"/>
      <c r="J73" s="7"/>
      <c r="K73" s="7"/>
      <c r="L73" s="7"/>
      <c r="M73" s="7"/>
      <c r="N73" s="7"/>
      <c r="O73" s="7"/>
      <c r="P73" s="7"/>
      <c r="Q73" s="7"/>
      <c r="R73" s="7"/>
      <c r="S73" s="7"/>
      <c r="T73" s="7"/>
      <c r="U73" s="7"/>
      <c r="V73" s="7"/>
      <c r="W73" s="7"/>
      <c r="X73" s="7"/>
      <c r="Y73" s="7"/>
      <c r="Z73" s="7"/>
      <c r="AA73" s="7"/>
      <c r="AB73" s="7"/>
      <c r="AC73" s="7"/>
      <c r="AD73" s="7">
        <f>IFERROR(VLOOKUP(AD$5&amp;$B73,'Forward JKM netback prices'!$L$8:$Q$1007,6,FALSE),NA())</f>
        <v>7.4088115256803002</v>
      </c>
      <c r="AE73" s="7">
        <f>IFERROR(VLOOKUP(AE$5&amp;$B73,'Forward JKM netback prices'!$L$8:$Q$1007,6,FALSE),NA())</f>
        <v>7.3618519255250385</v>
      </c>
      <c r="AF73" s="7">
        <f>IFERROR(VLOOKUP(AF$5&amp;$B73,'Forward JKM netback prices'!$L$8:$Q$1007,6,FALSE),NA())</f>
        <v>6.7870620447701988</v>
      </c>
      <c r="AG73" s="7">
        <f>IFERROR(VLOOKUP(AG$5&amp;$B73,'Forward JKM netback prices'!$L$8:$Q$1007,6,FALSE),NA())</f>
        <v>6.4472419075634653</v>
      </c>
      <c r="AH73" s="7">
        <f>IFERROR(VLOOKUP(AH$5&amp;$B73,'Forward JKM netback prices'!$L$8:$Q$1007,6,FALSE),NA())</f>
        <v>5.7914421742488811</v>
      </c>
      <c r="AI73" s="7">
        <f>IFERROR(VLOOKUP(AI$5&amp;$B73,'Forward JKM netback prices'!$L$8:$Q$1007,6,FALSE),NA())</f>
        <v>5.8994447571069131</v>
      </c>
      <c r="AJ73" s="7">
        <f>IFERROR(VLOOKUP(AJ$5&amp;$B73,'Forward JKM netback prices'!$L$8:$Q$1007,6,FALSE),NA())</f>
        <v>5.5989326525252086</v>
      </c>
      <c r="AK73" s="7">
        <f>IFERROR(VLOOKUP(AK$5&amp;$B73,'Forward JKM netback prices'!$L$8:$Q$1007,6,FALSE),NA())</f>
        <v>5.2342606922315813</v>
      </c>
      <c r="AL73" s="7">
        <f>IFERROR(VLOOKUP(AL$5&amp;$B73,'Forward JKM netback prices'!$L$8:$Q$1007,6,FALSE),NA())</f>
        <v>5.2352208850043782</v>
      </c>
      <c r="AM73" s="7">
        <f>IFERROR(VLOOKUP(AM$5&amp;$B73,'Forward JKM netback prices'!$L$8:$Q$1007,6,FALSE),NA())</f>
        <v>5.4540526097648501</v>
      </c>
      <c r="AN73" s="7">
        <f>IFERROR(VLOOKUP(AN$5&amp;$B73,'Forward JKM netback prices'!$L$8:$Q$1007,6,FALSE),NA())</f>
        <v>4.8778382040262951</v>
      </c>
      <c r="AO73" s="7">
        <f>IFERROR(VLOOKUP(AO$5&amp;$B73,'Forward JKM netback prices'!$L$8:$Q$1007,6,FALSE),NA())</f>
        <v>4.8441306911676492</v>
      </c>
      <c r="AP73" s="7">
        <f>IFERROR(VLOOKUP(AP$5&amp;$B73,'Forward JKM netback prices'!$L$8:$Q$1007,6,FALSE),NA())</f>
        <v>4.7459006451167554</v>
      </c>
      <c r="AQ73" s="7">
        <f>IFERROR(VLOOKUP(AQ$5&amp;$B73,'Forward JKM netback prices'!$L$8:$Q$1007,6,FALSE),NA())</f>
        <v>4.6706133036998505</v>
      </c>
      <c r="AR73" s="7">
        <f>IFERROR(VLOOKUP(AR$5&amp;$B73,'Forward JKM netback prices'!$L$8:$Q$1007,6,FALSE),NA())</f>
        <v>4.85638479693971</v>
      </c>
      <c r="AS73" s="7">
        <f>IFERROR(VLOOKUP(AS$5&amp;$B73,'Forward JKM netback prices'!$L$8:$Q$1007,6,FALSE),NA())</f>
        <v>4.9773577290555897</v>
      </c>
      <c r="AT73" s="7">
        <f>IFERROR(VLOOKUP(AT$5&amp;$B73,'Forward JKM netback prices'!$L$8:$Q$1007,6,FALSE),NA())</f>
        <v>4.6849482187225551</v>
      </c>
      <c r="AU73" s="7">
        <f>IFERROR(VLOOKUP(AU$5&amp;$B73,'Forward JKM netback prices'!$L$8:$Q$1007,6,FALSE),NA())</f>
        <v>5.1787643766607987</v>
      </c>
      <c r="AV73" s="7">
        <f>IFERROR(VLOOKUP(AV$5&amp;$B73,'Forward JKM netback prices'!$L$8:$Q$1007,6,FALSE),NA())</f>
        <v>5.5662641692333867</v>
      </c>
      <c r="AW73" s="7">
        <f>IFERROR(VLOOKUP(AW$5&amp;$B73,'Forward JKM netback prices'!$L$8:$Q$1007,6,FALSE),NA())</f>
        <v>5.290332138181884</v>
      </c>
      <c r="AX73" s="7">
        <f>IFERROR(VLOOKUP(AX$5&amp;$B73,'Forward JKM netback prices'!$L$8:$Q$1007,6,FALSE),NA())</f>
        <v>5.4386739057680282</v>
      </c>
      <c r="AY73" s="7">
        <f>IFERROR(VLOOKUP(AY$5&amp;$B73,'Forward JKM netback prices'!$L$8:$Q$1007,6,FALSE),NA())</f>
        <v>5.5387894995964277</v>
      </c>
      <c r="AZ73" s="7">
        <f>IFERROR(VLOOKUP(AZ$5&amp;$B73,'Forward JKM netback prices'!$L$8:$Q$1007,6,FALSE),NA())</f>
        <v>5.4665713877776536</v>
      </c>
      <c r="BA73" s="7">
        <f>IFERROR(VLOOKUP(BA$5&amp;$B73,'Forward JKM netback prices'!$L$8:$Q$1007,6,FALSE),NA())</f>
        <v>5.5802812109385371</v>
      </c>
      <c r="BB73" s="7">
        <f>IFERROR(VLOOKUP(BB$5&amp;$B73,'Forward JKM netback prices'!$L$8:$Q$1007,6,FALSE),NA())</f>
        <v>5.5564576365055522</v>
      </c>
      <c r="BC73" s="7">
        <f>IFERROR(VLOOKUP(BC$5&amp;$B73,'Forward JKM netback prices'!$L$8:$Q$1007,6,FALSE),NA())</f>
        <v>6.163138401861592</v>
      </c>
      <c r="BD73" s="7">
        <f>IFERROR(VLOOKUP(BD$5&amp;$B73,'Forward JKM netback prices'!$L$8:$Q$1007,6,FALSE),NA())</f>
        <v>6.7679614457865735</v>
      </c>
      <c r="BE73" s="7">
        <f>IFERROR(VLOOKUP(BE$5&amp;$B73,'Forward JKM netback prices'!$L$8:$Q$2499,6,FALSE),NA())</f>
        <v>6.6736490281381808</v>
      </c>
      <c r="BF73" s="7">
        <f>IFERROR(VLOOKUP(BF$5&amp;$B73,'Forward JKM netback prices'!$L$8:$Q$2499,6,FALSE),NA())</f>
        <v>7.0971454603853816</v>
      </c>
      <c r="BG73" s="7">
        <f>IFERROR(VLOOKUP(BG$5&amp;$B73,'Forward JKM netback prices'!$L$8:$Q$2499,6,FALSE),NA())</f>
        <v>7.0175474976953129</v>
      </c>
      <c r="BH73" s="7">
        <f>IFERROR(VLOOKUP(BH$5&amp;$B73,'Forward JKM netback prices'!$L$8:$Q$2499,6,FALSE),NA())</f>
        <v>6.4843587327094969</v>
      </c>
      <c r="BI73" s="7">
        <f>IFERROR(VLOOKUP(BI$5&amp;$B73,'Forward JKM netback prices'!$L$8:$Q$2499,6,FALSE),NA())</f>
        <v>7.7678450943828237</v>
      </c>
      <c r="BJ73" s="7">
        <f>IFERROR(VLOOKUP(BJ$5&amp;$B73,'Forward JKM netback prices'!$L$8:$Q$2499,6,FALSE),NA())</f>
        <v>7.8322830613973595</v>
      </c>
      <c r="BK73" s="7">
        <f>IFERROR(VLOOKUP(BK$5&amp;$B73,'Forward JKM netback prices'!$L$8:$Q$2499,6,FALSE),NA())</f>
        <v>8.5816404484527933</v>
      </c>
      <c r="BL73" s="7">
        <f>IFERROR(VLOOKUP(BL$5&amp;$B73,'Forward JKM netback prices'!$L$8:$Q$2499,6,FALSE),NA())</f>
        <v>9.9937772060319841</v>
      </c>
      <c r="BM73" s="7">
        <f>IFERROR(VLOOKUP(BM$5&amp;$B73,'Forward JKM netback prices'!$L$8:$Q$2499,6,FALSE),NA())</f>
        <v>11.319203449097879</v>
      </c>
      <c r="BN73" s="7">
        <f>IFERROR(VLOOKUP(BN$5&amp;$B73,'Forward JKM netback prices'!$L$8:$Q$2499,6,FALSE),NA())</f>
        <v>10.874324031177759</v>
      </c>
      <c r="BO73" s="7">
        <f>IFERROR(VLOOKUP(BO$5&amp;$B73,'Forward JKM netback prices'!$L$8:$Q$2499,6,FALSE),NA())</f>
        <v>12.826050906273782</v>
      </c>
      <c r="BP73" s="7">
        <f>IFERROR(VLOOKUP(BP$5&amp;$B73,'Forward JKM netback prices'!$L$8:$Q$2499,6,FALSE),NA())</f>
        <v>14.290227347570671</v>
      </c>
      <c r="BQ73" s="7">
        <f>IFERROR(VLOOKUP(BQ$5&amp;$B73,'Forward JKM netback prices'!$L$8:$Q$2499,6,FALSE),NA())</f>
        <v>14.659638298628922</v>
      </c>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4"/>
      <c r="DY73" s="4"/>
      <c r="DZ73" s="4"/>
      <c r="EA73" s="4"/>
      <c r="EB73" s="4"/>
      <c r="EC73" s="4"/>
      <c r="ED73" s="4"/>
      <c r="EE73" s="7"/>
      <c r="EF73" s="7"/>
    </row>
    <row r="74" spans="2:136" x14ac:dyDescent="0.25">
      <c r="B74" s="5">
        <v>44440</v>
      </c>
      <c r="C74" s="7">
        <v>14.847915867365336</v>
      </c>
      <c r="D74" s="7"/>
      <c r="E74" s="7"/>
      <c r="F74" s="7"/>
      <c r="G74" s="7"/>
      <c r="H74" s="7"/>
      <c r="I74" s="7"/>
      <c r="J74" s="7"/>
      <c r="K74" s="7"/>
      <c r="L74" s="7"/>
      <c r="M74" s="7"/>
      <c r="N74" s="7"/>
      <c r="O74" s="7"/>
      <c r="P74" s="7"/>
      <c r="Q74" s="7"/>
      <c r="R74" s="7"/>
      <c r="S74" s="7"/>
      <c r="T74" s="7"/>
      <c r="U74" s="7"/>
      <c r="V74" s="7"/>
      <c r="W74" s="7"/>
      <c r="X74" s="7"/>
      <c r="Y74" s="7"/>
      <c r="Z74" s="7"/>
      <c r="AA74" s="7"/>
      <c r="AB74" s="7"/>
      <c r="AC74" s="7"/>
      <c r="AD74" s="7">
        <f>IFERROR(VLOOKUP(AD$5&amp;$B74,'Forward JKM netback prices'!$L$8:$Q$1007,6,FALSE),NA())</f>
        <v>7.5430364521425632</v>
      </c>
      <c r="AE74" s="7">
        <f>IFERROR(VLOOKUP(AE$5&amp;$B74,'Forward JKM netback prices'!$L$8:$Q$1007,6,FALSE),NA())</f>
        <v>7.4811582761680517</v>
      </c>
      <c r="AF74" s="7">
        <f>IFERROR(VLOOKUP(AF$5&amp;$B74,'Forward JKM netback prices'!$L$8:$Q$1007,6,FALSE),NA())</f>
        <v>6.8729539735327654</v>
      </c>
      <c r="AG74" s="7">
        <f>IFERROR(VLOOKUP(AG$5&amp;$B74,'Forward JKM netback prices'!$L$8:$Q$1007,6,FALSE),NA())</f>
        <v>6.5297643568123371</v>
      </c>
      <c r="AH74" s="7">
        <f>IFERROR(VLOOKUP(AH$5&amp;$B74,'Forward JKM netback prices'!$L$8:$Q$1007,6,FALSE),NA())</f>
        <v>5.8751917802621767</v>
      </c>
      <c r="AI74" s="7">
        <f>IFERROR(VLOOKUP(AI$5&amp;$B74,'Forward JKM netback prices'!$L$8:$Q$1007,6,FALSE),NA())</f>
        <v>5.9191582643563514</v>
      </c>
      <c r="AJ74" s="7">
        <f>IFERROR(VLOOKUP(AJ$5&amp;$B74,'Forward JKM netback prices'!$L$8:$Q$1007,6,FALSE),NA())</f>
        <v>5.6523178655632584</v>
      </c>
      <c r="AK74" s="7">
        <f>IFERROR(VLOOKUP(AK$5&amp;$B74,'Forward JKM netback prices'!$L$8:$Q$1007,6,FALSE),NA())</f>
        <v>5.2874717467050285</v>
      </c>
      <c r="AL74" s="7">
        <f>IFERROR(VLOOKUP(AL$5&amp;$B74,'Forward JKM netback prices'!$L$8:$Q$1007,6,FALSE),NA())</f>
        <v>5.3210975098419562</v>
      </c>
      <c r="AM74" s="7">
        <f>IFERROR(VLOOKUP(AM$5&amp;$B74,'Forward JKM netback prices'!$L$8:$Q$1007,6,FALSE),NA())</f>
        <v>5.5352726079880696</v>
      </c>
      <c r="AN74" s="7">
        <f>IFERROR(VLOOKUP(AN$5&amp;$B74,'Forward JKM netback prices'!$L$8:$Q$1007,6,FALSE),NA())</f>
        <v>4.9554266012388215</v>
      </c>
      <c r="AO74" s="7">
        <f>IFERROR(VLOOKUP(AO$5&amp;$B74,'Forward JKM netback prices'!$L$8:$Q$1007,6,FALSE),NA())</f>
        <v>4.9213588253346918</v>
      </c>
      <c r="AP74" s="7">
        <f>IFERROR(VLOOKUP(AP$5&amp;$B74,'Forward JKM netback prices'!$L$8:$Q$1007,6,FALSE),NA())</f>
        <v>4.8221524992370499</v>
      </c>
      <c r="AQ74" s="7">
        <f>IFERROR(VLOOKUP(AQ$5&amp;$B74,'Forward JKM netback prices'!$L$8:$Q$1007,6,FALSE),NA())</f>
        <v>4.7436172334615128</v>
      </c>
      <c r="AR74" s="7">
        <f>IFERROR(VLOOKUP(AR$5&amp;$B74,'Forward JKM netback prices'!$L$8:$Q$1007,6,FALSE),NA())</f>
        <v>4.8970646600732373</v>
      </c>
      <c r="AS74" s="7">
        <f>IFERROR(VLOOKUP(AS$5&amp;$B74,'Forward JKM netback prices'!$L$8:$Q$1007,6,FALSE),NA())</f>
        <v>5.0497224182423315</v>
      </c>
      <c r="AT74" s="7">
        <f>IFERROR(VLOOKUP(AT$5&amp;$B74,'Forward JKM netback prices'!$L$8:$Q$1007,6,FALSE),NA())</f>
        <v>4.8492284702862953</v>
      </c>
      <c r="AU74" s="7">
        <f>IFERROR(VLOOKUP(AU$5&amp;$B74,'Forward JKM netback prices'!$L$8:$Q$1007,6,FALSE),NA())</f>
        <v>5.4046356615731845</v>
      </c>
      <c r="AV74" s="7">
        <f>IFERROR(VLOOKUP(AV$5&amp;$B74,'Forward JKM netback prices'!$L$8:$Q$1007,6,FALSE),NA())</f>
        <v>5.731311506561525</v>
      </c>
      <c r="AW74" s="7">
        <f>IFERROR(VLOOKUP(AW$5&amp;$B74,'Forward JKM netback prices'!$L$8:$Q$1007,6,FALSE),NA())</f>
        <v>5.4236982677132577</v>
      </c>
      <c r="AX74" s="7">
        <f>IFERROR(VLOOKUP(AX$5&amp;$B74,'Forward JKM netback prices'!$L$8:$Q$1007,6,FALSE),NA())</f>
        <v>5.57420228508989</v>
      </c>
      <c r="AY74" s="7">
        <f>IFERROR(VLOOKUP(AY$5&amp;$B74,'Forward JKM netback prices'!$L$8:$Q$1007,6,FALSE),NA())</f>
        <v>5.6373886881563875</v>
      </c>
      <c r="AZ74" s="7">
        <f>IFERROR(VLOOKUP(AZ$5&amp;$B74,'Forward JKM netback prices'!$L$8:$Q$1007,6,FALSE),NA())</f>
        <v>5.567398966065527</v>
      </c>
      <c r="BA74" s="7">
        <f>IFERROR(VLOOKUP(BA$5&amp;$B74,'Forward JKM netback prices'!$L$8:$Q$1007,6,FALSE),NA())</f>
        <v>5.6490149603583442</v>
      </c>
      <c r="BB74" s="7">
        <f>IFERROR(VLOOKUP(BB$5&amp;$B74,'Forward JKM netback prices'!$L$8:$Q$1007,6,FALSE),NA())</f>
        <v>5.624593889861</v>
      </c>
      <c r="BC74" s="7">
        <f>IFERROR(VLOOKUP(BC$5&amp;$B74,'Forward JKM netback prices'!$L$8:$Q$1007,6,FALSE),NA())</f>
        <v>6.2238815856706031</v>
      </c>
      <c r="BD74" s="7">
        <f>IFERROR(VLOOKUP(BD$5&amp;$B74,'Forward JKM netback prices'!$L$8:$Q$1007,6,FALSE),NA())</f>
        <v>6.8904218368198711</v>
      </c>
      <c r="BE74" s="7">
        <f>IFERROR(VLOOKUP(BE$5&amp;$B74,'Forward JKM netback prices'!$L$8:$Q$2499,6,FALSE),NA())</f>
        <v>6.7945556560505009</v>
      </c>
      <c r="BF74" s="7">
        <f>IFERROR(VLOOKUP(BF$5&amp;$B74,'Forward JKM netback prices'!$L$8:$Q$2499,6,FALSE),NA())</f>
        <v>7.188728588773845</v>
      </c>
      <c r="BG74" s="7">
        <f>IFERROR(VLOOKUP(BG$5&amp;$B74,'Forward JKM netback prices'!$L$8:$Q$2499,6,FALSE),NA())</f>
        <v>7.1038625395287314</v>
      </c>
      <c r="BH74" s="7">
        <f>IFERROR(VLOOKUP(BH$5&amp;$B74,'Forward JKM netback prices'!$L$8:$Q$2499,6,FALSE),NA())</f>
        <v>6.6533555559736444</v>
      </c>
      <c r="BI74" s="7">
        <f>IFERROR(VLOOKUP(BI$5&amp;$B74,'Forward JKM netback prices'!$L$8:$Q$2499,6,FALSE),NA())</f>
        <v>7.7653765325895394</v>
      </c>
      <c r="BJ74" s="7">
        <f>IFERROR(VLOOKUP(BJ$5&amp;$B74,'Forward JKM netback prices'!$L$8:$Q$2499,6,FALSE),NA())</f>
        <v>7.8103260886520394</v>
      </c>
      <c r="BK74" s="7">
        <f>IFERROR(VLOOKUP(BK$5&amp;$B74,'Forward JKM netback prices'!$L$8:$Q$2499,6,FALSE),NA())</f>
        <v>8.5532795694156665</v>
      </c>
      <c r="BL74" s="7">
        <f>IFERROR(VLOOKUP(BL$5&amp;$B74,'Forward JKM netback prices'!$L$8:$Q$2499,6,FALSE),NA())</f>
        <v>10.086389725732731</v>
      </c>
      <c r="BM74" s="7">
        <f>IFERROR(VLOOKUP(BM$5&amp;$B74,'Forward JKM netback prices'!$L$8:$Q$2499,6,FALSE),NA())</f>
        <v>11.393502165294567</v>
      </c>
      <c r="BN74" s="7">
        <f>IFERROR(VLOOKUP(BN$5&amp;$B74,'Forward JKM netback prices'!$L$8:$Q$2499,6,FALSE),NA())</f>
        <v>10.832663680959719</v>
      </c>
      <c r="BO74" s="7">
        <f>IFERROR(VLOOKUP(BO$5&amp;$B74,'Forward JKM netback prices'!$L$8:$Q$2499,6,FALSE),NA())</f>
        <v>12.876748003671993</v>
      </c>
      <c r="BP74" s="7">
        <f>IFERROR(VLOOKUP(BP$5&amp;$B74,'Forward JKM netback prices'!$L$8:$Q$2499,6,FALSE),NA())</f>
        <v>14.711813517021644</v>
      </c>
      <c r="BQ74" s="7">
        <f>IFERROR(VLOOKUP(BQ$5&amp;$B74,'Forward JKM netback prices'!$L$8:$Q$2499,6,FALSE),NA())</f>
        <v>15.463600891010204</v>
      </c>
      <c r="BR74" s="7">
        <f>IFERROR(VLOOKUP(BR$5&amp;$B74,'Forward JKM netback prices'!$L$8:$Q$2499,6,FALSE),NA())</f>
        <v>17.632627210274137</v>
      </c>
      <c r="BS74" s="7">
        <f>IFERROR(VLOOKUP(BS$5&amp;$B74,'Forward JKM netback prices'!$L$8:$Q$2499,6,FALSE),NA())</f>
        <v>18.041498721538201</v>
      </c>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4"/>
      <c r="DY74" s="4"/>
      <c r="DZ74" s="4"/>
      <c r="EA74" s="4"/>
      <c r="EB74" s="4"/>
      <c r="EC74" s="4"/>
      <c r="ED74" s="4"/>
      <c r="EE74" s="7"/>
      <c r="EF74" s="7"/>
    </row>
    <row r="75" spans="2:136" x14ac:dyDescent="0.25">
      <c r="B75" s="5">
        <v>44470</v>
      </c>
      <c r="C75" s="7">
        <v>22.175304362371037</v>
      </c>
      <c r="D75" s="7"/>
      <c r="E75" s="7"/>
      <c r="F75" s="7"/>
      <c r="G75" s="7"/>
      <c r="H75" s="7"/>
      <c r="I75" s="7"/>
      <c r="J75" s="7"/>
      <c r="K75" s="7"/>
      <c r="L75" s="7"/>
      <c r="M75" s="7"/>
      <c r="N75" s="7"/>
      <c r="O75" s="7"/>
      <c r="P75" s="7"/>
      <c r="Q75" s="7"/>
      <c r="R75" s="7"/>
      <c r="S75" s="7"/>
      <c r="T75" s="7"/>
      <c r="U75" s="7"/>
      <c r="V75" s="7"/>
      <c r="W75" s="7"/>
      <c r="X75" s="7"/>
      <c r="Y75" s="7"/>
      <c r="Z75" s="7"/>
      <c r="AA75" s="7"/>
      <c r="AB75" s="7"/>
      <c r="AC75" s="7"/>
      <c r="AD75" s="7">
        <f>IFERROR(VLOOKUP(AD$5&amp;$B75,'Forward JKM netback prices'!$L$8:$Q$1007,6,FALSE),NA())</f>
        <v>7.6585833005984769</v>
      </c>
      <c r="AE75" s="7">
        <f>IFERROR(VLOOKUP(AE$5&amp;$B75,'Forward JKM netback prices'!$L$8:$Q$1007,6,FALSE),NA())</f>
        <v>7.6654413393082494</v>
      </c>
      <c r="AF75" s="7">
        <f>IFERROR(VLOOKUP(AF$5&amp;$B75,'Forward JKM netback prices'!$L$8:$Q$1007,6,FALSE),NA())</f>
        <v>7.1810962915120333</v>
      </c>
      <c r="AG75" s="7">
        <f>IFERROR(VLOOKUP(AG$5&amp;$B75,'Forward JKM netback prices'!$L$8:$Q$1007,6,FALSE),NA())</f>
        <v>6.935760482430287</v>
      </c>
      <c r="AH75" s="7">
        <f>IFERROR(VLOOKUP(AH$5&amp;$B75,'Forward JKM netback prices'!$L$8:$Q$1007,6,FALSE),NA())</f>
        <v>6.3325167821306616</v>
      </c>
      <c r="AI75" s="7">
        <f>IFERROR(VLOOKUP(AI$5&amp;$B75,'Forward JKM netback prices'!$L$8:$Q$1007,6,FALSE),NA())</f>
        <v>6.4267396822869483</v>
      </c>
      <c r="AJ75" s="7">
        <f>IFERROR(VLOOKUP(AJ$5&amp;$B75,'Forward JKM netback prices'!$L$8:$Q$1007,6,FALSE),NA())</f>
        <v>6.0544491321374947</v>
      </c>
      <c r="AK75" s="7">
        <f>IFERROR(VLOOKUP(AK$5&amp;$B75,'Forward JKM netback prices'!$L$8:$Q$1007,6,FALSE),NA())</f>
        <v>5.632921002663525</v>
      </c>
      <c r="AL75" s="7">
        <f>IFERROR(VLOOKUP(AL$5&amp;$B75,'Forward JKM netback prices'!$L$8:$Q$1007,6,FALSE),NA())</f>
        <v>5.8084367278805749</v>
      </c>
      <c r="AM75" s="7">
        <f>IFERROR(VLOOKUP(AM$5&amp;$B75,'Forward JKM netback prices'!$L$8:$Q$1007,6,FALSE),NA())</f>
        <v>5.9091773723102143</v>
      </c>
      <c r="AN75" s="7">
        <f>IFERROR(VLOOKUP(AN$5&amp;$B75,'Forward JKM netback prices'!$L$8:$Q$1007,6,FALSE),NA())</f>
        <v>5.0727863792713395</v>
      </c>
      <c r="AO75" s="7">
        <f>IFERROR(VLOOKUP(AO$5&amp;$B75,'Forward JKM netback prices'!$L$8:$Q$1007,6,FALSE),NA())</f>
        <v>5.1437158084149166</v>
      </c>
      <c r="AP75" s="7">
        <f>IFERROR(VLOOKUP(AP$5&amp;$B75,'Forward JKM netback prices'!$L$8:$Q$1007,6,FALSE),NA())</f>
        <v>5.1367687875776671</v>
      </c>
      <c r="AQ75" s="7">
        <f>IFERROR(VLOOKUP(AQ$5&amp;$B75,'Forward JKM netback prices'!$L$8:$Q$1007,6,FALSE),NA())</f>
        <v>5.0462677844095793</v>
      </c>
      <c r="AR75" s="7">
        <f>IFERROR(VLOOKUP(AR$5&amp;$B75,'Forward JKM netback prices'!$L$8:$Q$1007,6,FALSE),NA())</f>
        <v>5.2944087247190197</v>
      </c>
      <c r="AS75" s="7">
        <f>IFERROR(VLOOKUP(AS$5&amp;$B75,'Forward JKM netback prices'!$L$8:$Q$1007,6,FALSE),NA())</f>
        <v>5.4490989509148342</v>
      </c>
      <c r="AT75" s="7">
        <f>IFERROR(VLOOKUP(AT$5&amp;$B75,'Forward JKM netback prices'!$L$8:$Q$1007,6,FALSE),NA())</f>
        <v>5.0791893863662043</v>
      </c>
      <c r="AU75" s="7">
        <f>IFERROR(VLOOKUP(AU$5&amp;$B75,'Forward JKM netback prices'!$L$8:$Q$1007,6,FALSE),NA())</f>
        <v>5.4502028631762505</v>
      </c>
      <c r="AV75" s="7">
        <f>IFERROR(VLOOKUP(AV$5&amp;$B75,'Forward JKM netback prices'!$L$8:$Q$1007,6,FALSE),NA())</f>
        <v>5.7529823865430938</v>
      </c>
      <c r="AW75" s="7">
        <f>IFERROR(VLOOKUP(AW$5&amp;$B75,'Forward JKM netback prices'!$L$8:$Q$1007,6,FALSE),NA())</f>
        <v>5.4678407875837758</v>
      </c>
      <c r="AX75" s="7">
        <f>IFERROR(VLOOKUP(AX$5&amp;$B75,'Forward JKM netback prices'!$L$8:$Q$1007,6,FALSE),NA())</f>
        <v>5.7247447187863107</v>
      </c>
      <c r="AY75" s="7">
        <f>IFERROR(VLOOKUP(AY$5&amp;$B75,'Forward JKM netback prices'!$L$8:$Q$1007,6,FALSE),NA())</f>
        <v>5.6942509746026886</v>
      </c>
      <c r="AZ75" s="7">
        <f>IFERROR(VLOOKUP(AZ$5&amp;$B75,'Forward JKM netback prices'!$L$8:$Q$1007,6,FALSE),NA())</f>
        <v>5.7191705047236505</v>
      </c>
      <c r="BA75" s="7">
        <f>IFERROR(VLOOKUP(BA$5&amp;$B75,'Forward JKM netback prices'!$L$8:$Q$1007,6,FALSE),NA())</f>
        <v>5.8589298991297634</v>
      </c>
      <c r="BB75" s="7">
        <f>IFERROR(VLOOKUP(BB$5&amp;$B75,'Forward JKM netback prices'!$L$8:$Q$1007,6,FALSE),NA())</f>
        <v>5.7984525720502118</v>
      </c>
      <c r="BC75" s="7">
        <f>IFERROR(VLOOKUP(BC$5&amp;$B75,'Forward JKM netback prices'!$L$8:$Q$1007,6,FALSE),NA())</f>
        <v>6.3990340619882957</v>
      </c>
      <c r="BD75" s="7">
        <f>IFERROR(VLOOKUP(BD$5&amp;$B75,'Forward JKM netback prices'!$L$8:$Q$1007,6,FALSE),NA())</f>
        <v>7.0682030088044803</v>
      </c>
      <c r="BE75" s="7">
        <f>IFERROR(VLOOKUP(BE$5&amp;$B75,'Forward JKM netback prices'!$L$8:$Q$2499,6,FALSE),NA())</f>
        <v>7.0687881043823388</v>
      </c>
      <c r="BF75" s="7">
        <f>IFERROR(VLOOKUP(BF$5&amp;$B75,'Forward JKM netback prices'!$L$8:$Q$2499,6,FALSE),NA())</f>
        <v>7.4093583387515611</v>
      </c>
      <c r="BG75" s="7">
        <f>IFERROR(VLOOKUP(BG$5&amp;$B75,'Forward JKM netback prices'!$L$8:$Q$2499,6,FALSE),NA())</f>
        <v>7.2370519944318348</v>
      </c>
      <c r="BH75" s="7">
        <f>IFERROR(VLOOKUP(BH$5&amp;$B75,'Forward JKM netback prices'!$L$8:$Q$2499,6,FALSE),NA())</f>
        <v>6.7588651293563746</v>
      </c>
      <c r="BI75" s="7">
        <f>IFERROR(VLOOKUP(BI$5&amp;$B75,'Forward JKM netback prices'!$L$8:$Q$2499,6,FALSE),NA())</f>
        <v>7.9041288116618453</v>
      </c>
      <c r="BJ75" s="7">
        <f>IFERROR(VLOOKUP(BJ$5&amp;$B75,'Forward JKM netback prices'!$L$8:$Q$2499,6,FALSE),NA())</f>
        <v>7.9523546572154276</v>
      </c>
      <c r="BK75" s="7">
        <f>IFERROR(VLOOKUP(BK$5&amp;$B75,'Forward JKM netback prices'!$L$8:$Q$2499,6,FALSE),NA())</f>
        <v>8.6077108709920918</v>
      </c>
      <c r="BL75" s="7">
        <f>IFERROR(VLOOKUP(BL$5&amp;$B75,'Forward JKM netback prices'!$L$8:$Q$2499,6,FALSE),NA())</f>
        <v>10.218383385140747</v>
      </c>
      <c r="BM75" s="7">
        <f>IFERROR(VLOOKUP(BM$5&amp;$B75,'Forward JKM netback prices'!$L$8:$Q$2499,6,FALSE),NA())</f>
        <v>11.918589668152258</v>
      </c>
      <c r="BN75" s="7">
        <f>IFERROR(VLOOKUP(BN$5&amp;$B75,'Forward JKM netback prices'!$L$8:$Q$2499,6,FALSE),NA())</f>
        <v>10.995089154637204</v>
      </c>
      <c r="BO75" s="7">
        <f>IFERROR(VLOOKUP(BO$5&amp;$B75,'Forward JKM netback prices'!$L$8:$Q$2499,6,FALSE),NA())</f>
        <v>12.819238465903025</v>
      </c>
      <c r="BP75" s="7">
        <f>IFERROR(VLOOKUP(BP$5&amp;$B75,'Forward JKM netback prices'!$L$8:$Q$2499,6,FALSE),NA())</f>
        <v>14.677226189996533</v>
      </c>
      <c r="BQ75" s="7">
        <f>IFERROR(VLOOKUP(BQ$5&amp;$B75,'Forward JKM netback prices'!$L$8:$Q$2499,6,FALSE),NA())</f>
        <v>15.434199413686661</v>
      </c>
      <c r="BR75" s="7">
        <f>IFERROR(VLOOKUP(BR$5&amp;$B75,'Forward JKM netback prices'!$L$8:$Q$2499,6,FALSE),NA())</f>
        <v>18.144990254217511</v>
      </c>
      <c r="BS75" s="7">
        <f>IFERROR(VLOOKUP(BS$5&amp;$B75,'Forward JKM netback prices'!$L$8:$Q$2499,6,FALSE),NA())</f>
        <v>19.622480970672502</v>
      </c>
      <c r="BT75" s="7">
        <f>IFERROR(VLOOKUP(BT$5&amp;$B75,'Forward JKM netback prices'!$L$8:$Q$2499,6,FALSE),NA())</f>
        <v>21.145741769664223</v>
      </c>
      <c r="BU75" s="7">
        <f>IFERROR(VLOOKUP(BU$5&amp;$B75,'Forward JKM netback prices'!$L$8:$Q$2499,6,FALSE),NA())</f>
        <v>21.897061401330511</v>
      </c>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4"/>
      <c r="DY75" s="4"/>
      <c r="DZ75" s="4"/>
      <c r="EA75" s="4"/>
      <c r="EB75" s="4"/>
      <c r="EC75" s="4"/>
      <c r="ED75" s="4"/>
      <c r="EE75" s="7"/>
      <c r="EF75" s="7"/>
    </row>
    <row r="76" spans="2:136" x14ac:dyDescent="0.25">
      <c r="B76" s="5">
        <v>44501</v>
      </c>
      <c r="C76" s="7">
        <v>39.353909932017011</v>
      </c>
      <c r="D76" s="7"/>
      <c r="E76" s="7"/>
      <c r="F76" s="7"/>
      <c r="G76" s="7"/>
      <c r="H76" s="7"/>
      <c r="I76" s="7"/>
      <c r="J76" s="7"/>
      <c r="K76" s="7"/>
      <c r="L76" s="7"/>
      <c r="M76" s="7"/>
      <c r="N76" s="7"/>
      <c r="O76" s="7"/>
      <c r="P76" s="7"/>
      <c r="Q76" s="7"/>
      <c r="R76" s="7"/>
      <c r="S76" s="7"/>
      <c r="T76" s="7"/>
      <c r="U76" s="7"/>
      <c r="V76" s="7"/>
      <c r="W76" s="7"/>
      <c r="X76" s="7"/>
      <c r="Y76" s="7"/>
      <c r="Z76" s="7"/>
      <c r="AA76" s="7"/>
      <c r="AB76" s="7"/>
      <c r="AC76" s="7"/>
      <c r="AD76" s="7">
        <f>IFERROR(VLOOKUP(AD$5&amp;$B76,'Forward JKM netback prices'!$L$8:$Q$1007,6,FALSE),NA())</f>
        <v>8.3076963110654471</v>
      </c>
      <c r="AE76" s="7">
        <f>IFERROR(VLOOKUP(AE$5&amp;$B76,'Forward JKM netback prices'!$L$8:$Q$1007,6,FALSE),NA())</f>
        <v>8.2753701990989761</v>
      </c>
      <c r="AF76" s="7">
        <f>IFERROR(VLOOKUP(AF$5&amp;$B76,'Forward JKM netback prices'!$L$8:$Q$1007,6,FALSE),NA())</f>
        <v>7.7071973182308389</v>
      </c>
      <c r="AG76" s="7">
        <f>IFERROR(VLOOKUP(AG$5&amp;$B76,'Forward JKM netback prices'!$L$8:$Q$1007,6,FALSE),NA())</f>
        <v>7.4425535798178055</v>
      </c>
      <c r="AH76" s="7">
        <f>IFERROR(VLOOKUP(AH$5&amp;$B76,'Forward JKM netback prices'!$L$8:$Q$1007,6,FALSE),NA())</f>
        <v>6.8039304923666268</v>
      </c>
      <c r="AI76" s="7">
        <f>IFERROR(VLOOKUP(AI$5&amp;$B76,'Forward JKM netback prices'!$L$8:$Q$1007,6,FALSE),NA())</f>
        <v>6.8858172193926031</v>
      </c>
      <c r="AJ76" s="7">
        <f>IFERROR(VLOOKUP(AJ$5&amp;$B76,'Forward JKM netback prices'!$L$8:$Q$1007,6,FALSE),NA())</f>
        <v>6.4493183204384774</v>
      </c>
      <c r="AK76" s="7">
        <f>IFERROR(VLOOKUP(AK$5&amp;$B76,'Forward JKM netback prices'!$L$8:$Q$1007,6,FALSE),NA())</f>
        <v>5.9859855422404227</v>
      </c>
      <c r="AL76" s="7">
        <f>IFERROR(VLOOKUP(AL$5&amp;$B76,'Forward JKM netback prices'!$L$8:$Q$1007,6,FALSE),NA())</f>
        <v>6.1812611920397895</v>
      </c>
      <c r="AM76" s="7">
        <f>IFERROR(VLOOKUP(AM$5&amp;$B76,'Forward JKM netback prices'!$L$8:$Q$1007,6,FALSE),NA())</f>
        <v>6.3815962387398324</v>
      </c>
      <c r="AN76" s="7">
        <f>IFERROR(VLOOKUP(AN$5&amp;$B76,'Forward JKM netback prices'!$L$8:$Q$1007,6,FALSE),NA())</f>
        <v>5.4921685921977339</v>
      </c>
      <c r="AO76" s="7">
        <f>IFERROR(VLOOKUP(AO$5&amp;$B76,'Forward JKM netback prices'!$L$8:$Q$1007,6,FALSE),NA())</f>
        <v>5.5617940697453667</v>
      </c>
      <c r="AP76" s="7">
        <f>IFERROR(VLOOKUP(AP$5&amp;$B76,'Forward JKM netback prices'!$L$8:$Q$1007,6,FALSE),NA())</f>
        <v>5.4805128996750261</v>
      </c>
      <c r="AQ76" s="7">
        <f>IFERROR(VLOOKUP(AQ$5&amp;$B76,'Forward JKM netback prices'!$L$8:$Q$1007,6,FALSE),NA())</f>
        <v>5.405803510328627</v>
      </c>
      <c r="AR76" s="7">
        <f>IFERROR(VLOOKUP(AR$5&amp;$B76,'Forward JKM netback prices'!$L$8:$Q$1007,6,FALSE),NA())</f>
        <v>5.6878032638157308</v>
      </c>
      <c r="AS76" s="7">
        <f>IFERROR(VLOOKUP(AS$5&amp;$B76,'Forward JKM netback prices'!$L$8:$Q$1007,6,FALSE),NA())</f>
        <v>5.9012202470474069</v>
      </c>
      <c r="AT76" s="7">
        <f>IFERROR(VLOOKUP(AT$5&amp;$B76,'Forward JKM netback prices'!$L$8:$Q$1007,6,FALSE),NA())</f>
        <v>5.518358439554933</v>
      </c>
      <c r="AU76" s="7">
        <f>IFERROR(VLOOKUP(AU$5&amp;$B76,'Forward JKM netback prices'!$L$8:$Q$1007,6,FALSE),NA())</f>
        <v>6.0732561157496141</v>
      </c>
      <c r="AV76" s="7">
        <f>IFERROR(VLOOKUP(AV$5&amp;$B76,'Forward JKM netback prices'!$L$8:$Q$1007,6,FALSE),NA())</f>
        <v>6.4054379821723009</v>
      </c>
      <c r="AW76" s="7">
        <f>IFERROR(VLOOKUP(AW$5&amp;$B76,'Forward JKM netback prices'!$L$8:$Q$1007,6,FALSE),NA())</f>
        <v>5.9961149832831389</v>
      </c>
      <c r="AX76" s="7">
        <f>IFERROR(VLOOKUP(AX$5&amp;$B76,'Forward JKM netback prices'!$L$8:$Q$1007,6,FALSE),NA())</f>
        <v>6.2392089293083242</v>
      </c>
      <c r="AY76" s="7">
        <f>IFERROR(VLOOKUP(AY$5&amp;$B76,'Forward JKM netback prices'!$L$8:$Q$1007,6,FALSE),NA())</f>
        <v>6.1967151030736964</v>
      </c>
      <c r="AZ76" s="7">
        <f>IFERROR(VLOOKUP(AZ$5&amp;$B76,'Forward JKM netback prices'!$L$8:$Q$1007,6,FALSE),NA())</f>
        <v>6.1326153525651534</v>
      </c>
      <c r="BA76" s="7">
        <f>IFERROR(VLOOKUP(BA$5&amp;$B76,'Forward JKM netback prices'!$L$8:$Q$1007,6,FALSE),NA())</f>
        <v>6.3241327646772634</v>
      </c>
      <c r="BB76" s="7">
        <f>IFERROR(VLOOKUP(BB$5&amp;$B76,'Forward JKM netback prices'!$L$8:$Q$1007,6,FALSE),NA())</f>
        <v>6.2894122219197639</v>
      </c>
      <c r="BC76" s="7">
        <f>IFERROR(VLOOKUP(BC$5&amp;$B76,'Forward JKM netback prices'!$L$8:$Q$1007,6,FALSE),NA())</f>
        <v>6.9356576400943277</v>
      </c>
      <c r="BD76" s="7">
        <f>IFERROR(VLOOKUP(BD$5&amp;$B76,'Forward JKM netback prices'!$L$8:$Q$1007,6,FALSE),NA())</f>
        <v>7.5247600426773333</v>
      </c>
      <c r="BE76" s="7">
        <f>IFERROR(VLOOKUP(BE$5&amp;$B76,'Forward JKM netback prices'!$L$8:$Q$2499,6,FALSE),NA())</f>
        <v>7.4196352082082155</v>
      </c>
      <c r="BF76" s="7">
        <f>IFERROR(VLOOKUP(BF$5&amp;$B76,'Forward JKM netback prices'!$L$8:$Q$2499,6,FALSE),NA())</f>
        <v>7.8246294275659691</v>
      </c>
      <c r="BG76" s="7">
        <f>IFERROR(VLOOKUP(BG$5&amp;$B76,'Forward JKM netback prices'!$L$8:$Q$2499,6,FALSE),NA())</f>
        <v>7.6754738024732516</v>
      </c>
      <c r="BH76" s="7">
        <f>IFERROR(VLOOKUP(BH$5&amp;$B76,'Forward JKM netback prices'!$L$8:$Q$2499,6,FALSE),NA())</f>
        <v>7.1021439331856291</v>
      </c>
      <c r="BI76" s="7">
        <f>IFERROR(VLOOKUP(BI$5&amp;$B76,'Forward JKM netback prices'!$L$8:$Q$2499,6,FALSE),NA())</f>
        <v>8.2818565895208511</v>
      </c>
      <c r="BJ76" s="7">
        <f>IFERROR(VLOOKUP(BJ$5&amp;$B76,'Forward JKM netback prices'!$L$8:$Q$2499,6,FALSE),NA())</f>
        <v>8.519439492168793</v>
      </c>
      <c r="BK76" s="7">
        <f>IFERROR(VLOOKUP(BK$5&amp;$B76,'Forward JKM netback prices'!$L$8:$Q$2499,6,FALSE),NA())</f>
        <v>8.9922293517337284</v>
      </c>
      <c r="BL76" s="7">
        <f>IFERROR(VLOOKUP(BL$5&amp;$B76,'Forward JKM netback prices'!$L$8:$Q$2499,6,FALSE),NA())</f>
        <v>10.419947487663798</v>
      </c>
      <c r="BM76" s="7">
        <f>IFERROR(VLOOKUP(BM$5&amp;$B76,'Forward JKM netback prices'!$L$8:$Q$2499,6,FALSE),NA())</f>
        <v>12.394548876233737</v>
      </c>
      <c r="BN76" s="7">
        <f>IFERROR(VLOOKUP(BN$5&amp;$B76,'Forward JKM netback prices'!$L$8:$Q$2499,6,FALSE),NA())</f>
        <v>11.408160561369554</v>
      </c>
      <c r="BO76" s="7">
        <f>IFERROR(VLOOKUP(BO$5&amp;$B76,'Forward JKM netback prices'!$L$8:$Q$2499,6,FALSE),NA())</f>
        <v>13.234178321433996</v>
      </c>
      <c r="BP76" s="7">
        <f>IFERROR(VLOOKUP(BP$5&amp;$B76,'Forward JKM netback prices'!$L$8:$Q$2499,6,FALSE),NA())</f>
        <v>15.069482156870725</v>
      </c>
      <c r="BQ76" s="7">
        <f>IFERROR(VLOOKUP(BQ$5&amp;$B76,'Forward JKM netback prices'!$L$8:$Q$2499,6,FALSE),NA())</f>
        <v>15.732135989562666</v>
      </c>
      <c r="BR76" s="7">
        <f>IFERROR(VLOOKUP(BR$5&amp;$B76,'Forward JKM netback prices'!$L$8:$Q$2499,6,FALSE),NA())</f>
        <v>18.513011084893403</v>
      </c>
      <c r="BS76" s="7">
        <f>IFERROR(VLOOKUP(BS$5&amp;$B76,'Forward JKM netback prices'!$L$8:$Q$2499,6,FALSE),NA())</f>
        <v>20.548759278269433</v>
      </c>
      <c r="BT76" s="7">
        <f>IFERROR(VLOOKUP(BT$5&amp;$B76,'Forward JKM netback prices'!$L$8:$Q$2499,6,FALSE),NA())</f>
        <v>22.349945990063382</v>
      </c>
      <c r="BU76" s="7">
        <f>IFERROR(VLOOKUP(BU$5&amp;$B76,'Forward JKM netback prices'!$L$8:$Q$2499,6,FALSE),NA())</f>
        <v>28.408328766502724</v>
      </c>
      <c r="BV76" s="7">
        <f>IFERROR(VLOOKUP(BV$5&amp;$B76,'Forward JKM netback prices'!$L$8:$Q$2499,6,FALSE),NA())</f>
        <v>35.943435036998103</v>
      </c>
      <c r="BW76" s="7">
        <f>IFERROR(VLOOKUP(BW$5&amp;$B76,'Forward JKM netback prices'!$L$8:$Q$2499,6,FALSE),NA())</f>
        <v>38.566250934982641</v>
      </c>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4"/>
      <c r="DY76" s="4"/>
      <c r="DZ76" s="4"/>
      <c r="EA76" s="4"/>
      <c r="EB76" s="4"/>
      <c r="EC76" s="4"/>
      <c r="ED76" s="4"/>
      <c r="EE76" s="7"/>
      <c r="EF76" s="7"/>
    </row>
    <row r="77" spans="2:136" x14ac:dyDescent="0.25">
      <c r="B77" s="5">
        <v>44531</v>
      </c>
      <c r="C77" s="7">
        <v>35.530944918260602</v>
      </c>
      <c r="D77" s="7"/>
      <c r="E77" s="7"/>
      <c r="F77" s="7"/>
      <c r="G77" s="7"/>
      <c r="H77" s="7"/>
      <c r="I77" s="7"/>
      <c r="J77" s="7"/>
      <c r="K77" s="7"/>
      <c r="L77" s="7"/>
      <c r="M77" s="7"/>
      <c r="N77" s="7"/>
      <c r="O77" s="7"/>
      <c r="P77" s="7"/>
      <c r="Q77" s="7"/>
      <c r="R77" s="7"/>
      <c r="S77" s="7"/>
      <c r="T77" s="7"/>
      <c r="U77" s="7"/>
      <c r="V77" s="7"/>
      <c r="W77" s="7"/>
      <c r="X77" s="7"/>
      <c r="Y77" s="7"/>
      <c r="Z77" s="7"/>
      <c r="AA77" s="7"/>
      <c r="AB77" s="7"/>
      <c r="AC77" s="7"/>
      <c r="AD77" s="7">
        <f>IFERROR(VLOOKUP(AD$5&amp;$B77,'Forward JKM netback prices'!$L$8:$Q$1007,6,FALSE),NA())</f>
        <v>9.0499160977933499</v>
      </c>
      <c r="AE77" s="7">
        <f>IFERROR(VLOOKUP(AE$5&amp;$B77,'Forward JKM netback prices'!$L$8:$Q$1007,6,FALSE),NA())</f>
        <v>8.9827641276354822</v>
      </c>
      <c r="AF77" s="7">
        <f>IFERROR(VLOOKUP(AF$5&amp;$B77,'Forward JKM netback prices'!$L$8:$Q$1007,6,FALSE),NA())</f>
        <v>8.358570747996465</v>
      </c>
      <c r="AG77" s="7">
        <f>IFERROR(VLOOKUP(AG$5&amp;$B77,'Forward JKM netback prices'!$L$8:$Q$1007,6,FALSE),NA())</f>
        <v>8.2058465001499084</v>
      </c>
      <c r="AH77" s="7">
        <f>IFERROR(VLOOKUP(AH$5&amp;$B77,'Forward JKM netback prices'!$L$8:$Q$1007,6,FALSE),NA())</f>
        <v>7.4723863754060647</v>
      </c>
      <c r="AI77" s="7">
        <f>IFERROR(VLOOKUP(AI$5&amp;$B77,'Forward JKM netback prices'!$L$8:$Q$1007,6,FALSE),NA())</f>
        <v>7.5844293117772352</v>
      </c>
      <c r="AJ77" s="7">
        <f>IFERROR(VLOOKUP(AJ$5&amp;$B77,'Forward JKM netback prices'!$L$8:$Q$1007,6,FALSE),NA())</f>
        <v>7.212301639465033</v>
      </c>
      <c r="AK77" s="7">
        <f>IFERROR(VLOOKUP(AK$5&amp;$B77,'Forward JKM netback prices'!$L$8:$Q$1007,6,FALSE),NA())</f>
        <v>6.6687656635637627</v>
      </c>
      <c r="AL77" s="7">
        <f>IFERROR(VLOOKUP(AL$5&amp;$B77,'Forward JKM netback prices'!$L$8:$Q$1007,6,FALSE),NA())</f>
        <v>6.9057264745609208</v>
      </c>
      <c r="AM77" s="7">
        <f>IFERROR(VLOOKUP(AM$5&amp;$B77,'Forward JKM netback prices'!$L$8:$Q$1007,6,FALSE),NA())</f>
        <v>7.1985620417284029</v>
      </c>
      <c r="AN77" s="7">
        <f>IFERROR(VLOOKUP(AN$5&amp;$B77,'Forward JKM netback prices'!$L$8:$Q$1007,6,FALSE),NA())</f>
        <v>6.245864725014747</v>
      </c>
      <c r="AO77" s="7">
        <f>IFERROR(VLOOKUP(AO$5&amp;$B77,'Forward JKM netback prices'!$L$8:$Q$1007,6,FALSE),NA())</f>
        <v>6.2060908971259643</v>
      </c>
      <c r="AP77" s="7">
        <f>IFERROR(VLOOKUP(AP$5&amp;$B77,'Forward JKM netback prices'!$L$8:$Q$1007,6,FALSE),NA())</f>
        <v>6.1405191438660953</v>
      </c>
      <c r="AQ77" s="7">
        <f>IFERROR(VLOOKUP(AQ$5&amp;$B77,'Forward JKM netback prices'!$L$8:$Q$1007,6,FALSE),NA())</f>
        <v>5.9718868802908762</v>
      </c>
      <c r="AR77" s="7">
        <f>IFERROR(VLOOKUP(AR$5&amp;$B77,'Forward JKM netback prices'!$L$8:$Q$1007,6,FALSE),NA())</f>
        <v>6.2565599887401362</v>
      </c>
      <c r="AS77" s="7">
        <f>IFERROR(VLOOKUP(AS$5&amp;$B77,'Forward JKM netback prices'!$L$8:$Q$1007,6,FALSE),NA())</f>
        <v>6.4940754448298472</v>
      </c>
      <c r="AT77" s="7">
        <f>IFERROR(VLOOKUP(AT$5&amp;$B77,'Forward JKM netback prices'!$L$8:$Q$1007,6,FALSE),NA())</f>
        <v>6.0658578151417331</v>
      </c>
      <c r="AU77" s="7">
        <f>IFERROR(VLOOKUP(AU$5&amp;$B77,'Forward JKM netback prices'!$L$8:$Q$1007,6,FALSE),NA())</f>
        <v>6.5725270319361648</v>
      </c>
      <c r="AV77" s="7">
        <f>IFERROR(VLOOKUP(AV$5&amp;$B77,'Forward JKM netback prices'!$L$8:$Q$1007,6,FALSE),NA())</f>
        <v>6.8672326102514125</v>
      </c>
      <c r="AW77" s="7">
        <f>IFERROR(VLOOKUP(AW$5&amp;$B77,'Forward JKM netback prices'!$L$8:$Q$1007,6,FALSE),NA())</f>
        <v>6.4247240044239922</v>
      </c>
      <c r="AX77" s="7">
        <f>IFERROR(VLOOKUP(AX$5&amp;$B77,'Forward JKM netback prices'!$L$8:$Q$1007,6,FALSE),NA())</f>
        <v>6.650195021036942</v>
      </c>
      <c r="AY77" s="7">
        <f>IFERROR(VLOOKUP(AY$5&amp;$B77,'Forward JKM netback prices'!$L$8:$Q$1007,6,FALSE),NA())</f>
        <v>6.6011523098230578</v>
      </c>
      <c r="AZ77" s="7">
        <f>IFERROR(VLOOKUP(AZ$5&amp;$B77,'Forward JKM netback prices'!$L$8:$Q$1007,6,FALSE),NA())</f>
        <v>6.5601203595700515</v>
      </c>
      <c r="BA77" s="7">
        <f>IFERROR(VLOOKUP(BA$5&amp;$B77,'Forward JKM netback prices'!$L$8:$Q$1007,6,FALSE),NA())</f>
        <v>6.6983944272307108</v>
      </c>
      <c r="BB77" s="7">
        <f>IFERROR(VLOOKUP(BB$5&amp;$B77,'Forward JKM netback prices'!$L$8:$Q$1007,6,FALSE),NA())</f>
        <v>6.63351746751517</v>
      </c>
      <c r="BC77" s="7">
        <f>IFERROR(VLOOKUP(BC$5&amp;$B77,'Forward JKM netback prices'!$L$8:$Q$1007,6,FALSE),NA())</f>
        <v>7.3932819042546631</v>
      </c>
      <c r="BD77" s="7">
        <f>IFERROR(VLOOKUP(BD$5&amp;$B77,'Forward JKM netback prices'!$L$8:$Q$1007,6,FALSE),NA())</f>
        <v>8.0398850288601587</v>
      </c>
      <c r="BE77" s="7">
        <f>IFERROR(VLOOKUP(BE$5&amp;$B77,'Forward JKM netback prices'!$L$8:$Q$2499,6,FALSE),NA())</f>
        <v>7.9708881362515802</v>
      </c>
      <c r="BF77" s="7">
        <f>IFERROR(VLOOKUP(BF$5&amp;$B77,'Forward JKM netback prices'!$L$8:$Q$2499,6,FALSE),NA())</f>
        <v>8.3434286034121996</v>
      </c>
      <c r="BG77" s="7">
        <f>IFERROR(VLOOKUP(BG$5&amp;$B77,'Forward JKM netback prices'!$L$8:$Q$2499,6,FALSE),NA())</f>
        <v>8.2233194541152113</v>
      </c>
      <c r="BH77" s="7">
        <f>IFERROR(VLOOKUP(BH$5&amp;$B77,'Forward JKM netback prices'!$L$8:$Q$2499,6,FALSE),NA())</f>
        <v>7.612788008094765</v>
      </c>
      <c r="BI77" s="7">
        <f>IFERROR(VLOOKUP(BI$5&amp;$B77,'Forward JKM netback prices'!$L$8:$Q$2499,6,FALSE),NA())</f>
        <v>8.8631115898055803</v>
      </c>
      <c r="BJ77" s="7">
        <f>IFERROR(VLOOKUP(BJ$5&amp;$B77,'Forward JKM netback prices'!$L$8:$Q$2499,6,FALSE),NA())</f>
        <v>9.1786554936644915</v>
      </c>
      <c r="BK77" s="7">
        <f>IFERROR(VLOOKUP(BK$5&amp;$B77,'Forward JKM netback prices'!$L$8:$Q$2499,6,FALSE),NA())</f>
        <v>9.5741830066812756</v>
      </c>
      <c r="BL77" s="7">
        <f>IFERROR(VLOOKUP(BL$5&amp;$B77,'Forward JKM netback prices'!$L$8:$Q$2499,6,FALSE),NA())</f>
        <v>10.902232043168963</v>
      </c>
      <c r="BM77" s="7">
        <f>IFERROR(VLOOKUP(BM$5&amp;$B77,'Forward JKM netback prices'!$L$8:$Q$2499,6,FALSE),NA())</f>
        <v>12.944877413227058</v>
      </c>
      <c r="BN77" s="7">
        <f>IFERROR(VLOOKUP(BN$5&amp;$B77,'Forward JKM netback prices'!$L$8:$Q$2499,6,FALSE),NA())</f>
        <v>11.888860161516597</v>
      </c>
      <c r="BO77" s="7">
        <f>IFERROR(VLOOKUP(BO$5&amp;$B77,'Forward JKM netback prices'!$L$8:$Q$2499,6,FALSE),NA())</f>
        <v>13.715020990461442</v>
      </c>
      <c r="BP77" s="7">
        <f>IFERROR(VLOOKUP(BP$5&amp;$B77,'Forward JKM netback prices'!$L$8:$Q$2499,6,FALSE),NA())</f>
        <v>15.593521190437517</v>
      </c>
      <c r="BQ77" s="7">
        <f>IFERROR(VLOOKUP(BQ$5&amp;$B77,'Forward JKM netback prices'!$L$8:$Q$2499,6,FALSE),NA())</f>
        <v>16.162755728010183</v>
      </c>
      <c r="BR77" s="7">
        <f>IFERROR(VLOOKUP(BR$5&amp;$B77,'Forward JKM netback prices'!$L$8:$Q$2499,6,FALSE),NA())</f>
        <v>19.011541223968354</v>
      </c>
      <c r="BS77" s="7">
        <f>IFERROR(VLOOKUP(BS$5&amp;$B77,'Forward JKM netback prices'!$L$8:$Q$2499,6,FALSE),NA())</f>
        <v>21.343195194079915</v>
      </c>
      <c r="BT77" s="7">
        <f>IFERROR(VLOOKUP(BT$5&amp;$B77,'Forward JKM netback prices'!$L$8:$Q$2499,6,FALSE),NA())</f>
        <v>22.942064954736267</v>
      </c>
      <c r="BU77" s="7">
        <f>IFERROR(VLOOKUP(BU$5&amp;$B77,'Forward JKM netback prices'!$L$8:$Q$2499,6,FALSE),NA())</f>
        <v>28.839536012197502</v>
      </c>
      <c r="BV77" s="7">
        <f>IFERROR(VLOOKUP(BV$5&amp;$B77,'Forward JKM netback prices'!$L$8:$Q$2499,6,FALSE),NA())</f>
        <v>38.025629073022834</v>
      </c>
      <c r="BW77" s="7">
        <f>IFERROR(VLOOKUP(BW$5&amp;$B77,'Forward JKM netback prices'!$L$8:$Q$2499,6,FALSE),NA())</f>
        <v>41.157199010896036</v>
      </c>
      <c r="BX77" s="7">
        <f>IFERROR(VLOOKUP(BX$5&amp;$B77,'Forward JKM netback prices'!$L$8:$Q$2499,6,FALSE),NA())</f>
        <v>31.354624913506306</v>
      </c>
      <c r="BY77" s="7">
        <f>IFERROR(VLOOKUP(BY$5&amp;$B77,'Forward JKM netback prices'!$L$8:$Q$2499,6,FALSE),NA())</f>
        <v>35.913828783328924</v>
      </c>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4"/>
      <c r="DY77" s="4"/>
      <c r="DZ77" s="4"/>
      <c r="EA77" s="4"/>
      <c r="EB77" s="4"/>
      <c r="EC77" s="4"/>
      <c r="ED77" s="4"/>
      <c r="EE77" s="7"/>
      <c r="EF77" s="7"/>
    </row>
    <row r="78" spans="2:136" x14ac:dyDescent="0.25">
      <c r="B78" s="5">
        <v>44562</v>
      </c>
      <c r="C78" s="7">
        <v>41.242130442325248</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7">
        <f>IFERROR(VLOOKUP(AY$5&amp;$B78,'Forward JKM netback prices'!$L$8:$Q$1007,6,FALSE),NA())</f>
        <v>7.0236074544487783</v>
      </c>
      <c r="AZ78" s="7">
        <f>IFERROR(VLOOKUP(AZ$5&amp;$B78,'Forward JKM netback prices'!$L$8:$Q$1007,6,FALSE),NA())</f>
        <v>6.9240587896798242</v>
      </c>
      <c r="BA78" s="7">
        <f>IFERROR(VLOOKUP(BA$5&amp;$B78,'Forward JKM netback prices'!$L$8:$Q$1007,6,FALSE),NA())</f>
        <v>7.0549433562853094</v>
      </c>
      <c r="BB78" s="7">
        <f>IFERROR(VLOOKUP(BB$5&amp;$B78,'Forward JKM netback prices'!$L$8:$Q$1007,6,FALSE),NA())</f>
        <v>6.9257861873183986</v>
      </c>
      <c r="BC78" s="7">
        <f>IFERROR(VLOOKUP(BC$5&amp;$B78,'Forward JKM netback prices'!$L$8:$Q$1007,6,FALSE),NA())</f>
        <v>7.6592457459327328</v>
      </c>
      <c r="BD78" s="7">
        <f>IFERROR(VLOOKUP(BD$5&amp;$B78,'Forward JKM netback prices'!$L$8:$Q$1007,6,FALSE),NA())</f>
        <v>8.3488592598533895</v>
      </c>
      <c r="BE78" s="7">
        <f>IFERROR(VLOOKUP(BE$5&amp;$B78,'Forward JKM netback prices'!$L$8:$Q$2499,6,FALSE),NA())</f>
        <v>8.3482519557342698</v>
      </c>
      <c r="BF78" s="7">
        <f>IFERROR(VLOOKUP(BF$5&amp;$B78,'Forward JKM netback prices'!$L$8:$Q$2499,6,FALSE),NA())</f>
        <v>8.6896843158056161</v>
      </c>
      <c r="BG78" s="7">
        <f>IFERROR(VLOOKUP(BG$5&amp;$B78,'Forward JKM netback prices'!$L$8:$Q$2499,6,FALSE),NA())</f>
        <v>8.6123667221565707</v>
      </c>
      <c r="BH78" s="7">
        <f>IFERROR(VLOOKUP(BH$5&amp;$B78,'Forward JKM netback prices'!$L$8:$Q$2499,6,FALSE),NA())</f>
        <v>8.1534859901434036</v>
      </c>
      <c r="BI78" s="7">
        <f>IFERROR(VLOOKUP(BI$5&amp;$B78,'Forward JKM netback prices'!$L$8:$Q$2499,6,FALSE),NA())</f>
        <v>9.3592471933467127</v>
      </c>
      <c r="BJ78" s="7">
        <f>IFERROR(VLOOKUP(BJ$5&amp;$B78,'Forward JKM netback prices'!$L$8:$Q$2499,6,FALSE),NA())</f>
        <v>9.7529882682553524</v>
      </c>
      <c r="BK78" s="7">
        <f>IFERROR(VLOOKUP(BK$5&amp;$B78,'Forward JKM netback prices'!$L$8:$Q$2499,6,FALSE),NA())</f>
        <v>10.108082544484589</v>
      </c>
      <c r="BL78" s="7">
        <f>IFERROR(VLOOKUP(BL$5&amp;$B78,'Forward JKM netback prices'!$L$8:$Q$2499,6,FALSE),NA())</f>
        <v>11.357603510323516</v>
      </c>
      <c r="BM78" s="7">
        <f>IFERROR(VLOOKUP(BM$5&amp;$B78,'Forward JKM netback prices'!$L$8:$Q$2499,6,FALSE),NA())</f>
        <v>13.407441029867664</v>
      </c>
      <c r="BN78" s="7">
        <f>IFERROR(VLOOKUP(BN$5&amp;$B78,'Forward JKM netback prices'!$L$8:$Q$2499,6,FALSE),NA())</f>
        <v>12.475947232759736</v>
      </c>
      <c r="BO78" s="7">
        <f>IFERROR(VLOOKUP(BO$5&amp;$B78,'Forward JKM netback prices'!$L$8:$Q$2499,6,FALSE),NA())</f>
        <v>13.847690026717457</v>
      </c>
      <c r="BP78" s="7">
        <f>IFERROR(VLOOKUP(BP$5&amp;$B78,'Forward JKM netback prices'!$L$8:$Q$2499,6,FALSE),NA())</f>
        <v>15.817231601321211</v>
      </c>
      <c r="BQ78" s="7">
        <f>IFERROR(VLOOKUP(BQ$5&amp;$B78,'Forward JKM netback prices'!$L$8:$Q$2499,6,FALSE),NA())</f>
        <v>16.488859342740728</v>
      </c>
      <c r="BR78" s="7">
        <f>IFERROR(VLOOKUP(BR$5&amp;$B78,'Forward JKM netback prices'!$L$8:$Q$2499,6,FALSE),NA())</f>
        <v>19.445401769174783</v>
      </c>
      <c r="BS78" s="7">
        <f>IFERROR(VLOOKUP(BS$5&amp;$B78,'Forward JKM netback prices'!$L$8:$Q$2499,6,FALSE),NA())</f>
        <v>21.704210634607328</v>
      </c>
      <c r="BT78" s="7">
        <f>IFERROR(VLOOKUP(BT$5&amp;$B78,'Forward JKM netback prices'!$L$8:$Q$2499,6,FALSE),NA())</f>
        <v>23.584467215942301</v>
      </c>
      <c r="BU78" s="7">
        <f>IFERROR(VLOOKUP(BU$5&amp;$B78,'Forward JKM netback prices'!$L$8:$Q$2499,6,FALSE),NA())</f>
        <v>29.53299837461935</v>
      </c>
      <c r="BV78" s="7">
        <f>IFERROR(VLOOKUP(BV$5&amp;$B78,'Forward JKM netback prices'!$L$8:$Q$2499,6,FALSE),NA())</f>
        <v>38.189654873819833</v>
      </c>
      <c r="BW78" s="7">
        <f>IFERROR(VLOOKUP(BW$5&amp;$B78,'Forward JKM netback prices'!$L$8:$Q$2499,6,FALSE),NA())</f>
        <v>41.415539210130454</v>
      </c>
      <c r="BX78" s="7">
        <f>IFERROR(VLOOKUP(BX$5&amp;$B78,'Forward JKM netback prices'!$L$8:$Q$2499,6,FALSE),NA())</f>
        <v>30.386953027228504</v>
      </c>
      <c r="BY78" s="7">
        <f>IFERROR(VLOOKUP(BY$5&amp;$B78,'Forward JKM netback prices'!$L$8:$Q$2499,6,FALSE),NA())</f>
        <v>35.662178049227464</v>
      </c>
      <c r="BZ78" s="7">
        <f>IFERROR(VLOOKUP(BZ$5&amp;$B78,'Forward JKM netback prices'!$L$8:$Q$2499,6,FALSE),NA())</f>
        <v>41.701449184464984</v>
      </c>
      <c r="CA78" s="7">
        <f>IFERROR(VLOOKUP(CA$5&amp;$B78,'Forward JKM netback prices'!$L$8:$Q$2499,6,FALSE),NA())</f>
        <v>42.215813066064996</v>
      </c>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4"/>
      <c r="DY78" s="4"/>
      <c r="DZ78" s="4"/>
      <c r="EA78" s="4"/>
      <c r="EB78" s="4"/>
      <c r="EC78" s="4"/>
      <c r="ED78" s="4"/>
      <c r="EE78" s="7"/>
      <c r="EF78" s="7"/>
    </row>
    <row r="79" spans="2:136" x14ac:dyDescent="0.25">
      <c r="B79" s="5">
        <v>44593</v>
      </c>
      <c r="C79" s="7">
        <v>39.113543031813137</v>
      </c>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7">
        <f>IFERROR(VLOOKUP(AY$5&amp;$B79,'Forward JKM netback prices'!$L$8:$Q$1007,6,FALSE),NA())</f>
        <v>7.0539235389581041</v>
      </c>
      <c r="AZ79" s="7">
        <f>IFERROR(VLOOKUP(AZ$5&amp;$B79,'Forward JKM netback prices'!$L$8:$Q$1007,6,FALSE),NA())</f>
        <v>6.9858339239877694</v>
      </c>
      <c r="BA79" s="7">
        <f>IFERROR(VLOOKUP(BA$5&amp;$B79,'Forward JKM netback prices'!$L$8:$Q$1007,6,FALSE),NA())</f>
        <v>7.1151285477454547</v>
      </c>
      <c r="BB79" s="7">
        <f>IFERROR(VLOOKUP(BB$5&amp;$B79,'Forward JKM netback prices'!$L$8:$Q$1007,6,FALSE),NA())</f>
        <v>6.9859633258282106</v>
      </c>
      <c r="BC79" s="7">
        <f>IFERROR(VLOOKUP(BC$5&amp;$B79,'Forward JKM netback prices'!$L$8:$Q$1007,6,FALSE),NA())</f>
        <v>7.6890552694674712</v>
      </c>
      <c r="BD79" s="7">
        <f>IFERROR(VLOOKUP(BD$5&amp;$B79,'Forward JKM netback prices'!$L$8:$Q$1007,6,FALSE),NA())</f>
        <v>8.3789608539442444</v>
      </c>
      <c r="BE79" s="7">
        <f>IFERROR(VLOOKUP(BE$5&amp;$B79,'Forward JKM netback prices'!$L$8:$Q$2499,6,FALSE),NA())</f>
        <v>8.3780088274596345</v>
      </c>
      <c r="BF79" s="7">
        <f>IFERROR(VLOOKUP(BF$5&amp;$B79,'Forward JKM netback prices'!$L$8:$Q$2499,6,FALSE),NA())</f>
        <v>8.7481508963960941</v>
      </c>
      <c r="BG79" s="7">
        <f>IFERROR(VLOOKUP(BG$5&amp;$B79,'Forward JKM netback prices'!$L$8:$Q$2499,6,FALSE),NA())</f>
        <v>8.8145872031232848</v>
      </c>
      <c r="BH79" s="7">
        <f>IFERROR(VLOOKUP(BH$5&amp;$B79,'Forward JKM netback prices'!$L$8:$Q$2499,6,FALSE),NA())</f>
        <v>8.3221641468226846</v>
      </c>
      <c r="BI79" s="7">
        <f>IFERROR(VLOOKUP(BI$5&amp;$B79,'Forward JKM netback prices'!$L$8:$Q$2499,6,FALSE),NA())</f>
        <v>9.5612806019123049</v>
      </c>
      <c r="BJ79" s="7">
        <f>IFERROR(VLOOKUP(BJ$5&amp;$B79,'Forward JKM netback prices'!$L$8:$Q$2499,6,FALSE),NA())</f>
        <v>9.7542484702692143</v>
      </c>
      <c r="BK79" s="7">
        <f>IFERROR(VLOOKUP(BK$5&amp;$B79,'Forward JKM netback prices'!$L$8:$Q$2499,6,FALSE),NA())</f>
        <v>10.256990564217384</v>
      </c>
      <c r="BL79" s="7">
        <f>IFERROR(VLOOKUP(BL$5&amp;$B79,'Forward JKM netback prices'!$L$8:$Q$2499,6,FALSE),NA())</f>
        <v>11.444918453104201</v>
      </c>
      <c r="BM79" s="7">
        <f>IFERROR(VLOOKUP(BM$5&amp;$B79,'Forward JKM netback prices'!$L$8:$Q$2499,6,FALSE),NA())</f>
        <v>13.509383492814557</v>
      </c>
      <c r="BN79" s="7">
        <f>IFERROR(VLOOKUP(BN$5&amp;$B79,'Forward JKM netback prices'!$L$8:$Q$2499,6,FALSE),NA())</f>
        <v>12.6136966711992</v>
      </c>
      <c r="BO79" s="7">
        <f>IFERROR(VLOOKUP(BO$5&amp;$B79,'Forward JKM netback prices'!$L$8:$Q$2499,6,FALSE),NA())</f>
        <v>14.229203361051066</v>
      </c>
      <c r="BP79" s="7">
        <f>IFERROR(VLOOKUP(BP$5&amp;$B79,'Forward JKM netback prices'!$L$8:$Q$2499,6,FALSE),NA())</f>
        <v>16.02799105671594</v>
      </c>
      <c r="BQ79" s="7">
        <f>IFERROR(VLOOKUP(BQ$5&amp;$B79,'Forward JKM netback prices'!$L$8:$Q$2499,6,FALSE),NA())</f>
        <v>16.719879559647932</v>
      </c>
      <c r="BR79" s="7">
        <f>IFERROR(VLOOKUP(BR$5&amp;$B79,'Forward JKM netback prices'!$L$8:$Q$2499,6,FALSE),NA())</f>
        <v>19.589644611943164</v>
      </c>
      <c r="BS79" s="7">
        <f>IFERROR(VLOOKUP(BS$5&amp;$B79,'Forward JKM netback prices'!$L$8:$Q$2499,6,FALSE),NA())</f>
        <v>21.938375396916875</v>
      </c>
      <c r="BT79" s="7">
        <f>IFERROR(VLOOKUP(BT$5&amp;$B79,'Forward JKM netback prices'!$L$8:$Q$2499,6,FALSE),NA())</f>
        <v>23.947755127683266</v>
      </c>
      <c r="BU79" s="7">
        <f>IFERROR(VLOOKUP(BU$5&amp;$B79,'Forward JKM netback prices'!$L$8:$Q$2499,6,FALSE),NA())</f>
        <v>29.827697459257802</v>
      </c>
      <c r="BV79" s="7">
        <f>IFERROR(VLOOKUP(BV$5&amp;$B79,'Forward JKM netback prices'!$L$8:$Q$2499,6,FALSE),NA())</f>
        <v>38.020402954525302</v>
      </c>
      <c r="BW79" s="7">
        <f>IFERROR(VLOOKUP(BW$5&amp;$B79,'Forward JKM netback prices'!$L$8:$Q$2499,6,FALSE),NA())</f>
        <v>40.940003136594612</v>
      </c>
      <c r="BX79" s="7">
        <f>IFERROR(VLOOKUP(BX$5&amp;$B79,'Forward JKM netback prices'!$L$8:$Q$2499,6,FALSE),NA())</f>
        <v>28.514953543989247</v>
      </c>
      <c r="BY79" s="7">
        <f>IFERROR(VLOOKUP(BY$5&amp;$B79,'Forward JKM netback prices'!$L$8:$Q$2499,6,FALSE),NA())</f>
        <v>34.298754543892926</v>
      </c>
      <c r="BZ79" s="7">
        <f>IFERROR(VLOOKUP(BZ$5&amp;$B79,'Forward JKM netback prices'!$L$8:$Q$2499,6,FALSE),NA())</f>
        <v>41.342874650370142</v>
      </c>
      <c r="CA79" s="7">
        <f>IFERROR(VLOOKUP(CA$5&amp;$B79,'Forward JKM netback prices'!$L$8:$Q$2499,6,FALSE),NA())</f>
        <v>51.113584750029212</v>
      </c>
      <c r="CB79" s="7">
        <f>IFERROR(VLOOKUP(CB$5&amp;$B79,'Forward JKM netback prices'!$L$8:$Q$2499,6,FALSE),NA())</f>
        <v>40.490858277008947</v>
      </c>
      <c r="CC79" s="7">
        <f>IFERROR(VLOOKUP(CC$5&amp;$B79,'Forward JKM netback prices'!$L$8:$Q$2499,6,FALSE),NA())</f>
        <v>39.513581716387783</v>
      </c>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4"/>
      <c r="DY79" s="4"/>
      <c r="DZ79" s="4"/>
      <c r="EA79" s="4"/>
      <c r="EB79" s="4"/>
      <c r="EC79" s="4"/>
      <c r="ED79" s="4"/>
      <c r="EE79" s="7"/>
      <c r="EF79" s="7"/>
    </row>
    <row r="80" spans="2:136" x14ac:dyDescent="0.25">
      <c r="B80" s="5">
        <v>44621</v>
      </c>
      <c r="C80" s="7">
        <v>30.061158636772785</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7">
        <f>IFERROR(VLOOKUP(AY$5&amp;$B80,'Forward JKM netback prices'!$L$8:$Q$1007,6,FALSE),NA())</f>
        <v>6.805183307223186</v>
      </c>
      <c r="AZ80" s="7">
        <f>IFERROR(VLOOKUP(AZ$5&amp;$B80,'Forward JKM netback prices'!$L$8:$Q$1007,6,FALSE),NA())</f>
        <v>6.765258829705397</v>
      </c>
      <c r="BA80" s="7">
        <f>IFERROR(VLOOKUP(BA$5&amp;$B80,'Forward JKM netback prices'!$L$8:$Q$1007,6,FALSE),NA())</f>
        <v>6.8999006560706651</v>
      </c>
      <c r="BB80" s="7">
        <f>IFERROR(VLOOKUP(BB$5&amp;$B80,'Forward JKM netback prices'!$L$8:$Q$1007,6,FALSE),NA())</f>
        <v>6.7432010729992964</v>
      </c>
      <c r="BC80" s="7">
        <f>IFERROR(VLOOKUP(BC$5&amp;$B80,'Forward JKM netback prices'!$L$8:$Q$1007,6,FALSE),NA())</f>
        <v>7.4517111779039409</v>
      </c>
      <c r="BD80" s="7">
        <f>IFERROR(VLOOKUP(BD$5&amp;$B80,'Forward JKM netback prices'!$L$8:$Q$1007,6,FALSE),NA())</f>
        <v>8.1145223977732481</v>
      </c>
      <c r="BE80" s="7">
        <f>IFERROR(VLOOKUP(BE$5&amp;$B80,'Forward JKM netback prices'!$L$8:$Q$2499,6,FALSE),NA())</f>
        <v>8.1455780345658777</v>
      </c>
      <c r="BF80" s="7">
        <f>IFERROR(VLOOKUP(BF$5&amp;$B80,'Forward JKM netback prices'!$L$8:$Q$2499,6,FALSE),NA())</f>
        <v>8.4292408323474586</v>
      </c>
      <c r="BG80" s="7">
        <f>IFERROR(VLOOKUP(BG$5&amp;$B80,'Forward JKM netback prices'!$L$8:$Q$2499,6,FALSE),NA())</f>
        <v>8.3240214313264449</v>
      </c>
      <c r="BH80" s="7">
        <f>IFERROR(VLOOKUP(BH$5&amp;$B80,'Forward JKM netback prices'!$L$8:$Q$2499,6,FALSE),NA())</f>
        <v>7.7612206315886834</v>
      </c>
      <c r="BI80" s="7">
        <f>IFERROR(VLOOKUP(BI$5&amp;$B80,'Forward JKM netback prices'!$L$8:$Q$2499,6,FALSE),NA())</f>
        <v>8.7282570382732008</v>
      </c>
      <c r="BJ80" s="7">
        <f>IFERROR(VLOOKUP(BJ$5&amp;$B80,'Forward JKM netback prices'!$L$8:$Q$2499,6,FALSE),NA())</f>
        <v>9.0537504983337378</v>
      </c>
      <c r="BK80" s="7">
        <f>IFERROR(VLOOKUP(BK$5&amp;$B80,'Forward JKM netback prices'!$L$8:$Q$2499,6,FALSE),NA())</f>
        <v>9.3523210349337162</v>
      </c>
      <c r="BL80" s="7">
        <f>IFERROR(VLOOKUP(BL$5&amp;$B80,'Forward JKM netback prices'!$L$8:$Q$2499,6,FALSE),NA())</f>
        <v>10.673456331843719</v>
      </c>
      <c r="BM80" s="7">
        <f>IFERROR(VLOOKUP(BM$5&amp;$B80,'Forward JKM netback prices'!$L$8:$Q$2499,6,FALSE),NA())</f>
        <v>12.569042519165604</v>
      </c>
      <c r="BN80" s="7">
        <f>IFERROR(VLOOKUP(BN$5&amp;$B80,'Forward JKM netback prices'!$L$8:$Q$2499,6,FALSE),NA())</f>
        <v>11.70041488687507</v>
      </c>
      <c r="BO80" s="7">
        <f>IFERROR(VLOOKUP(BO$5&amp;$B80,'Forward JKM netback prices'!$L$8:$Q$2499,6,FALSE),NA())</f>
        <v>13.087341372187783</v>
      </c>
      <c r="BP80" s="7">
        <f>IFERROR(VLOOKUP(BP$5&amp;$B80,'Forward JKM netback prices'!$L$8:$Q$2499,6,FALSE),NA())</f>
        <v>14.957992459877222</v>
      </c>
      <c r="BQ80" s="7">
        <f>IFERROR(VLOOKUP(BQ$5&amp;$B80,'Forward JKM netback prices'!$L$8:$Q$2499,6,FALSE),NA())</f>
        <v>14.906780917396063</v>
      </c>
      <c r="BR80" s="7">
        <f>IFERROR(VLOOKUP(BR$5&amp;$B80,'Forward JKM netback prices'!$L$8:$Q$2499,6,FALSE),NA())</f>
        <v>16.2215183395091</v>
      </c>
      <c r="BS80" s="7">
        <f>IFERROR(VLOOKUP(BS$5&amp;$B80,'Forward JKM netback prices'!$L$8:$Q$2499,6,FALSE),NA())</f>
        <v>18.03359373606224</v>
      </c>
      <c r="BT80" s="7">
        <f>IFERROR(VLOOKUP(BT$5&amp;$B80,'Forward JKM netback prices'!$L$8:$Q$2499,6,FALSE),NA())</f>
        <v>20.205849104939997</v>
      </c>
      <c r="BU80" s="7">
        <f>IFERROR(VLOOKUP(BU$5&amp;$B80,'Forward JKM netback prices'!$L$8:$Q$2499,6,FALSE),NA())</f>
        <v>26.349473875861719</v>
      </c>
      <c r="BV80" s="7">
        <f>IFERROR(VLOOKUP(BV$5&amp;$B80,'Forward JKM netback prices'!$L$8:$Q$2499,6,FALSE),NA())</f>
        <v>34.60263710469367</v>
      </c>
      <c r="BW80" s="7">
        <f>IFERROR(VLOOKUP(BW$5&amp;$B80,'Forward JKM netback prices'!$L$8:$Q$2499,6,FALSE),NA())</f>
        <v>36.658860482188224</v>
      </c>
      <c r="BX80" s="7">
        <f>IFERROR(VLOOKUP(BX$5&amp;$B80,'Forward JKM netback prices'!$L$8:$Q$2499,6,FALSE),NA())</f>
        <v>23.950416216737391</v>
      </c>
      <c r="BY80" s="7">
        <f>IFERROR(VLOOKUP(BY$5&amp;$B80,'Forward JKM netback prices'!$L$8:$Q$2499,6,FALSE),NA())</f>
        <v>29.7932166460436</v>
      </c>
      <c r="BZ80" s="7">
        <f>IFERROR(VLOOKUP(BZ$5&amp;$B80,'Forward JKM netback prices'!$L$8:$Q$2499,6,FALSE),NA())</f>
        <v>36.852613852459228</v>
      </c>
      <c r="CA80" s="7">
        <f>IFERROR(VLOOKUP(CA$5&amp;$B80,'Forward JKM netback prices'!$L$8:$Q$2499,6,FALSE),NA())</f>
        <v>46.669068929833095</v>
      </c>
      <c r="CB80" s="7">
        <f>IFERROR(VLOOKUP(CB$5&amp;$B80,'Forward JKM netback prices'!$L$8:$Q$2499,6,FALSE),NA())</f>
        <v>34.015649264960921</v>
      </c>
      <c r="CC80" s="7">
        <f>IFERROR(VLOOKUP(CC$5&amp;$B80,'Forward JKM netback prices'!$L$8:$Q$2499,6,FALSE),NA())</f>
        <v>31.718971719835437</v>
      </c>
      <c r="CD80" s="7">
        <f>IFERROR(VLOOKUP(CD$5&amp;$B80,'Forward JKM netback prices'!$L$8:$Q$2499,6,FALSE),NA())</f>
        <v>32.53897314062592</v>
      </c>
      <c r="CE80" s="7">
        <f>IFERROR(VLOOKUP(CE$5&amp;$B80,'Forward JKM netback prices'!$L$8:$Q$2499,6,FALSE),NA())</f>
        <v>30.110399168246197</v>
      </c>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4"/>
      <c r="DY80" s="4"/>
      <c r="DZ80" s="4"/>
      <c r="EA80" s="4"/>
      <c r="EB80" s="4"/>
      <c r="EC80" s="4"/>
      <c r="ED80" s="4"/>
      <c r="EE80" s="7"/>
      <c r="EF80" s="7"/>
    </row>
    <row r="81" spans="2:136" x14ac:dyDescent="0.25">
      <c r="B81" s="5">
        <v>44652</v>
      </c>
      <c r="C81" s="7">
        <v>44.572139485101836</v>
      </c>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7">
        <f>IFERROR(VLOOKUP(AY$5&amp;$B81,'Forward JKM netback prices'!$L$8:$Q$1007,6,FALSE),NA())</f>
        <v>6.1338764897821259</v>
      </c>
      <c r="AZ81" s="7">
        <f>IFERROR(VLOOKUP(AZ$5&amp;$B81,'Forward JKM netback prices'!$L$8:$Q$1007,6,FALSE),NA())</f>
        <v>5.9028553299964459</v>
      </c>
      <c r="BA81" s="7">
        <f>IFERROR(VLOOKUP(BA$5&amp;$B81,'Forward JKM netback prices'!$L$8:$Q$1007,6,FALSE),NA())</f>
        <v>6.0238859212760572</v>
      </c>
      <c r="BB81" s="7">
        <f>IFERROR(VLOOKUP(BB$5&amp;$B81,'Forward JKM netback prices'!$L$8:$Q$1007,6,FALSE),NA())</f>
        <v>5.9352201552500627</v>
      </c>
      <c r="BC81" s="7">
        <f>IFERROR(VLOOKUP(BC$5&amp;$B81,'Forward JKM netback prices'!$L$8:$Q$1007,6,FALSE),NA())</f>
        <v>6.3072340524778863</v>
      </c>
      <c r="BD81" s="7">
        <f>IFERROR(VLOOKUP(BD$5&amp;$B81,'Forward JKM netback prices'!$L$8:$Q$1007,6,FALSE),NA())</f>
        <v>6.5818061267301289</v>
      </c>
      <c r="BE81" s="7">
        <f>IFERROR(VLOOKUP(BE$5&amp;$B81,'Forward JKM netback prices'!$L$8:$Q$2499,6,FALSE),NA())</f>
        <v>6.4172462612153751</v>
      </c>
      <c r="BF81" s="7">
        <f>IFERROR(VLOOKUP(BF$5&amp;$B81,'Forward JKM netback prices'!$L$8:$Q$2499,6,FALSE),NA())</f>
        <v>6.6233433987350985</v>
      </c>
      <c r="BG81" s="7">
        <f>IFERROR(VLOOKUP(BG$5&amp;$B81,'Forward JKM netback prices'!$L$8:$Q$2499,6,FALSE),NA())</f>
        <v>6.8492792072949022</v>
      </c>
      <c r="BH81" s="7">
        <f>IFERROR(VLOOKUP(BH$5&amp;$B81,'Forward JKM netback prices'!$L$8:$Q$2499,6,FALSE),NA())</f>
        <v>6.5428331448298716</v>
      </c>
      <c r="BI81" s="7">
        <f>IFERROR(VLOOKUP(BI$5&amp;$B81,'Forward JKM netback prices'!$L$8:$Q$2499,6,FALSE),NA())</f>
        <v>7.2725184207242126</v>
      </c>
      <c r="BJ81" s="7">
        <f>IFERROR(VLOOKUP(BJ$5&amp;$B81,'Forward JKM netback prices'!$L$8:$Q$2499,6,FALSE),NA())</f>
        <v>7.2207371571586112</v>
      </c>
      <c r="BK81" s="7">
        <f>IFERROR(VLOOKUP(BK$5&amp;$B81,'Forward JKM netback prices'!$L$8:$Q$2499,6,FALSE),NA())</f>
        <v>7.2886635181884989</v>
      </c>
      <c r="BL81" s="7">
        <f>IFERROR(VLOOKUP(BL$5&amp;$B81,'Forward JKM netback prices'!$L$8:$Q$2499,6,FALSE),NA())</f>
        <v>8.0095350985706517</v>
      </c>
      <c r="BM81" s="7">
        <f>IFERROR(VLOOKUP(BM$5&amp;$B81,'Forward JKM netback prices'!$L$8:$Q$2499,6,FALSE),NA())</f>
        <v>9.3498887878238914</v>
      </c>
      <c r="BN81" s="7">
        <f>IFERROR(VLOOKUP(BN$5&amp;$B81,'Forward JKM netback prices'!$L$8:$Q$2499,6,FALSE),NA())</f>
        <v>8.7345792547481018</v>
      </c>
      <c r="BO81" s="7">
        <f>IFERROR(VLOOKUP(BO$5&amp;$B81,'Forward JKM netback prices'!$L$8:$Q$2499,6,FALSE),NA())</f>
        <v>9.9514585044771771</v>
      </c>
      <c r="BP81" s="7">
        <f>IFERROR(VLOOKUP(BP$5&amp;$B81,'Forward JKM netback prices'!$L$8:$Q$2499,6,FALSE),NA())</f>
        <v>10.878189622316897</v>
      </c>
      <c r="BQ81" s="7">
        <f>IFERROR(VLOOKUP(BQ$5&amp;$B81,'Forward JKM netback prices'!$L$8:$Q$2499,6,FALSE),NA())</f>
        <v>11.297527442345324</v>
      </c>
      <c r="BR81" s="7">
        <f>IFERROR(VLOOKUP(BR$5&amp;$B81,'Forward JKM netback prices'!$L$8:$Q$2499,6,FALSE),NA())</f>
        <v>12.239006313239265</v>
      </c>
      <c r="BS81" s="7">
        <f>IFERROR(VLOOKUP(BS$5&amp;$B81,'Forward JKM netback prices'!$L$8:$Q$2499,6,FALSE),NA())</f>
        <v>14.112094775348025</v>
      </c>
      <c r="BT81" s="7">
        <f>IFERROR(VLOOKUP(BT$5&amp;$B81,'Forward JKM netback prices'!$L$8:$Q$2499,6,FALSE),NA())</f>
        <v>14.574702647313423</v>
      </c>
      <c r="BU81" s="7">
        <f>IFERROR(VLOOKUP(BU$5&amp;$B81,'Forward JKM netback prices'!$L$8:$Q$2499,6,FALSE),NA())</f>
        <v>16.643884865160288</v>
      </c>
      <c r="BV81" s="7">
        <f>IFERROR(VLOOKUP(BV$5&amp;$B81,'Forward JKM netback prices'!$L$8:$Q$2499,6,FALSE),NA())</f>
        <v>20.228103210940375</v>
      </c>
      <c r="BW81" s="7">
        <f>IFERROR(VLOOKUP(BW$5&amp;$B81,'Forward JKM netback prices'!$L$8:$Q$2499,6,FALSE),NA())</f>
        <v>22.234547646606512</v>
      </c>
      <c r="BX81" s="7">
        <f>IFERROR(VLOOKUP(BX$5&amp;$B81,'Forward JKM netback prices'!$L$8:$Q$2499,6,FALSE),NA())</f>
        <v>19.451431645594042</v>
      </c>
      <c r="BY81" s="7">
        <f>IFERROR(VLOOKUP(BY$5&amp;$B81,'Forward JKM netback prices'!$L$8:$Q$2499,6,FALSE),NA())</f>
        <v>21.154985384407588</v>
      </c>
      <c r="BZ81" s="7">
        <f>IFERROR(VLOOKUP(BZ$5&amp;$B81,'Forward JKM netback prices'!$L$8:$Q$2499,6,FALSE),NA())</f>
        <v>22.911348496385212</v>
      </c>
      <c r="CA81" s="7">
        <f>IFERROR(VLOOKUP(CA$5&amp;$B81,'Forward JKM netback prices'!$L$8:$Q$2499,6,FALSE),NA())</f>
        <v>31.750560377469679</v>
      </c>
      <c r="CB81" s="7">
        <f>IFERROR(VLOOKUP(CB$5&amp;$B81,'Forward JKM netback prices'!$L$8:$Q$2499,6,FALSE),NA())</f>
        <v>31.139196577220229</v>
      </c>
      <c r="CC81" s="7">
        <f>IFERROR(VLOOKUP(CC$5&amp;$B81,'Forward JKM netback prices'!$L$8:$Q$2499,6,FALSE),NA())</f>
        <v>24.539951306869987</v>
      </c>
      <c r="CD81" s="7">
        <f>IFERROR(VLOOKUP(CD$5&amp;$B81,'Forward JKM netback prices'!$L$8:$Q$2499,6,FALSE),NA())</f>
        <v>35.605287252963535</v>
      </c>
      <c r="CE81" s="7">
        <f>IFERROR(VLOOKUP(CE$5&amp;$B81,'Forward JKM netback prices'!$L$8:$Q$2499,6,FALSE),NA())</f>
        <v>32.786193033084409</v>
      </c>
      <c r="CF81" s="7">
        <f>IFERROR(VLOOKUP(CF$5&amp;$B81,'Forward JKM netback prices'!$L$8:$Q$2499,6,FALSE),NA())</f>
        <v>32.283135375260535</v>
      </c>
      <c r="CG81" s="7">
        <f>IFERROR(VLOOKUP(CG$5&amp;$B81,'Forward JKM netback prices'!$L$8:$Q$2499,6,FALSE),NA())</f>
        <v>44.551343569197179</v>
      </c>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4"/>
      <c r="DY81" s="4"/>
      <c r="DZ81" s="4"/>
      <c r="EA81" s="4"/>
      <c r="EB81" s="4"/>
      <c r="EC81" s="4"/>
      <c r="ED81" s="4"/>
      <c r="EE81" s="7"/>
      <c r="EF81" s="7"/>
    </row>
    <row r="82" spans="2:136" x14ac:dyDescent="0.25">
      <c r="B82" s="5">
        <v>44682</v>
      </c>
      <c r="C82" s="7">
        <v>38.0916967599331</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7">
        <f>IFERROR(VLOOKUP(AY$5&amp;$B82,'Forward JKM netback prices'!$L$8:$Q$1007,6,FALSE),NA())</f>
        <v>5.8514955615191511</v>
      </c>
      <c r="AZ82" s="7">
        <f>IFERROR(VLOOKUP(AZ$5&amp;$B82,'Forward JKM netback prices'!$L$8:$Q$1007,6,FALSE),NA())</f>
        <v>5.6173317339854663</v>
      </c>
      <c r="BA82" s="7">
        <f>IFERROR(VLOOKUP(BA$5&amp;$B82,'Forward JKM netback prices'!$L$8:$Q$1007,6,FALSE),NA())</f>
        <v>5.7753641468255266</v>
      </c>
      <c r="BB82" s="7">
        <f>IFERROR(VLOOKUP(BB$5&amp;$B82,'Forward JKM netback prices'!$L$8:$Q$1007,6,FALSE),NA())</f>
        <v>5.6893654348995293</v>
      </c>
      <c r="BC82" s="7">
        <f>IFERROR(VLOOKUP(BC$5&amp;$B82,'Forward JKM netback prices'!$L$8:$Q$1007,6,FALSE),NA())</f>
        <v>6.0668642325985997</v>
      </c>
      <c r="BD82" s="7">
        <f>IFERROR(VLOOKUP(BD$5&amp;$B82,'Forward JKM netback prices'!$L$8:$Q$1007,6,FALSE),NA())</f>
        <v>6.3159474917524179</v>
      </c>
      <c r="BE82" s="7">
        <f>IFERROR(VLOOKUP(BE$5&amp;$B82,'Forward JKM netback prices'!$L$8:$Q$2499,6,FALSE),NA())</f>
        <v>6.1556292670764154</v>
      </c>
      <c r="BF82" s="7">
        <f>IFERROR(VLOOKUP(BF$5&amp;$B82,'Forward JKM netback prices'!$L$8:$Q$2499,6,FALSE),NA())</f>
        <v>6.3605370201892519</v>
      </c>
      <c r="BG82" s="7">
        <f>IFERROR(VLOOKUP(BG$5&amp;$B82,'Forward JKM netback prices'!$L$8:$Q$2499,6,FALSE),NA())</f>
        <v>6.5591733304617081</v>
      </c>
      <c r="BH82" s="7">
        <f>IFERROR(VLOOKUP(BH$5&amp;$B82,'Forward JKM netback prices'!$L$8:$Q$2499,6,FALSE),NA())</f>
        <v>6.3150071407644015</v>
      </c>
      <c r="BI82" s="7">
        <f>IFERROR(VLOOKUP(BI$5&amp;$B82,'Forward JKM netback prices'!$L$8:$Q$2499,6,FALSE),NA())</f>
        <v>6.9821192873866122</v>
      </c>
      <c r="BJ82" s="7">
        <f>IFERROR(VLOOKUP(BJ$5&amp;$B82,'Forward JKM netback prices'!$L$8:$Q$2499,6,FALSE),NA())</f>
        <v>6.9003595886862312</v>
      </c>
      <c r="BK82" s="7">
        <f>IFERROR(VLOOKUP(BK$5&amp;$B82,'Forward JKM netback prices'!$L$8:$Q$2499,6,FALSE),NA())</f>
        <v>7.0253113789698851</v>
      </c>
      <c r="BL82" s="7">
        <f>IFERROR(VLOOKUP(BL$5&amp;$B82,'Forward JKM netback prices'!$L$8:$Q$2499,6,FALSE),NA())</f>
        <v>7.7510368677339727</v>
      </c>
      <c r="BM82" s="7">
        <f>IFERROR(VLOOKUP(BM$5&amp;$B82,'Forward JKM netback prices'!$L$8:$Q$2499,6,FALSE),NA())</f>
        <v>8.7552957953592809</v>
      </c>
      <c r="BN82" s="7">
        <f>IFERROR(VLOOKUP(BN$5&amp;$B82,'Forward JKM netback prices'!$L$8:$Q$2499,6,FALSE),NA())</f>
        <v>8.0869126587272184</v>
      </c>
      <c r="BO82" s="7">
        <f>IFERROR(VLOOKUP(BO$5&amp;$B82,'Forward JKM netback prices'!$L$8:$Q$2499,6,FALSE),NA())</f>
        <v>8.628092170780409</v>
      </c>
      <c r="BP82" s="7">
        <f>IFERROR(VLOOKUP(BP$5&amp;$B82,'Forward JKM netback prices'!$L$8:$Q$2499,6,FALSE),NA())</f>
        <v>9.3515611939038585</v>
      </c>
      <c r="BQ82" s="7">
        <f>IFERROR(VLOOKUP(BQ$5&amp;$B82,'Forward JKM netback prices'!$L$8:$Q$2499,6,FALSE),NA())</f>
        <v>9.9786982535538868</v>
      </c>
      <c r="BR82" s="7">
        <f>IFERROR(VLOOKUP(BR$5&amp;$B82,'Forward JKM netback prices'!$L$8:$Q$2499,6,FALSE),NA())</f>
        <v>10.876770508729836</v>
      </c>
      <c r="BS82" s="7">
        <f>IFERROR(VLOOKUP(BS$5&amp;$B82,'Forward JKM netback prices'!$L$8:$Q$2499,6,FALSE),NA())</f>
        <v>12.823755604125395</v>
      </c>
      <c r="BT82" s="7">
        <f>IFERROR(VLOOKUP(BT$5&amp;$B82,'Forward JKM netback prices'!$L$8:$Q$2499,6,FALSE),NA())</f>
        <v>12.956453678756315</v>
      </c>
      <c r="BU82" s="7">
        <f>IFERROR(VLOOKUP(BU$5&amp;$B82,'Forward JKM netback prices'!$L$8:$Q$2499,6,FALSE),NA())</f>
        <v>14.609186767597834</v>
      </c>
      <c r="BV82" s="7">
        <f>IFERROR(VLOOKUP(BV$5&amp;$B82,'Forward JKM netback prices'!$L$8:$Q$2499,6,FALSE),NA())</f>
        <v>17.64269785221428</v>
      </c>
      <c r="BW82" s="7">
        <f>IFERROR(VLOOKUP(BW$5&amp;$B82,'Forward JKM netback prices'!$L$8:$Q$2499,6,FALSE),NA())</f>
        <v>18.560220926919087</v>
      </c>
      <c r="BX82" s="7">
        <f>IFERROR(VLOOKUP(BX$5&amp;$B82,'Forward JKM netback prices'!$L$8:$Q$2499,6,FALSE),NA())</f>
        <v>17.060688048369617</v>
      </c>
      <c r="BY82" s="7">
        <f>IFERROR(VLOOKUP(BY$5&amp;$B82,'Forward JKM netback prices'!$L$8:$Q$2499,6,FALSE),NA())</f>
        <v>17.093821431514211</v>
      </c>
      <c r="BZ82" s="7">
        <f>IFERROR(VLOOKUP(BZ$5&amp;$B82,'Forward JKM netback prices'!$L$8:$Q$2499,6,FALSE),NA())</f>
        <v>18.559310964776884</v>
      </c>
      <c r="CA82" s="7">
        <f>IFERROR(VLOOKUP(CA$5&amp;$B82,'Forward JKM netback prices'!$L$8:$Q$2499,6,FALSE),NA())</f>
        <v>29.166745348431817</v>
      </c>
      <c r="CB82" s="7">
        <f>IFERROR(VLOOKUP(CB$5&amp;$B82,'Forward JKM netback prices'!$L$8:$Q$2499,6,FALSE),NA())</f>
        <v>31.026720725950636</v>
      </c>
      <c r="CC82" s="7">
        <f>IFERROR(VLOOKUP(CC$5&amp;$B82,'Forward JKM netback prices'!$L$8:$Q$2499,6,FALSE),NA())</f>
        <v>24.404960460159106</v>
      </c>
      <c r="CD82" s="7">
        <f>IFERROR(VLOOKUP(CD$5&amp;$B82,'Forward JKM netback prices'!$L$8:$Q$2499,6,FALSE),NA())</f>
        <v>35.16024890773064</v>
      </c>
      <c r="CE82" s="7">
        <f>IFERROR(VLOOKUP(CE$5&amp;$B82,'Forward JKM netback prices'!$L$8:$Q$2499,6,FALSE),NA())</f>
        <v>32.653927202819858</v>
      </c>
      <c r="CF82" s="7">
        <f>IFERROR(VLOOKUP(CF$5&amp;$B82,'Forward JKM netback prices'!$L$8:$Q$2499,6,FALSE),NA())</f>
        <v>35.932516003705899</v>
      </c>
      <c r="CG82" s="7">
        <f>IFERROR(VLOOKUP(CG$5&amp;$B82,'Forward JKM netback prices'!$L$8:$Q$2499,6,FALSE),NA())</f>
        <v>41.585219607388851</v>
      </c>
      <c r="CH82" s="7">
        <f>IFERROR(VLOOKUP(CH$5&amp;$B82,'Forward JKM netback prices'!$L$8:$Q$2499,6,FALSE),NA())</f>
        <v>38.385218668862976</v>
      </c>
      <c r="CI82" s="7">
        <f>IFERROR(VLOOKUP(CI$5&amp;$B82,'Forward JKM netback prices'!$L$8:$Q$2499,6,FALSE),NA())</f>
        <v>38.304840832615035</v>
      </c>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4"/>
      <c r="DY82" s="4"/>
      <c r="DZ82" s="4"/>
      <c r="EA82" s="4"/>
      <c r="EB82" s="4"/>
      <c r="EC82" s="4"/>
      <c r="ED82" s="4"/>
      <c r="EE82" s="7"/>
      <c r="EF82" s="7"/>
    </row>
    <row r="83" spans="2:136" x14ac:dyDescent="0.25">
      <c r="B83" s="5">
        <v>44713</v>
      </c>
      <c r="C83" s="7">
        <v>27.956786182423478</v>
      </c>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7">
        <f>IFERROR(VLOOKUP(AY$5&amp;$B83,'Forward JKM netback prices'!$L$8:$Q$1007,6,FALSE),NA())</f>
        <v>5.7347601873192344</v>
      </c>
      <c r="AZ83" s="7">
        <f>IFERROR(VLOOKUP(AZ$5&amp;$B83,'Forward JKM netback prices'!$L$8:$Q$1007,6,FALSE),NA())</f>
        <v>5.499163372331191</v>
      </c>
      <c r="BA83" s="7">
        <f>IFERROR(VLOOKUP(BA$5&amp;$B83,'Forward JKM netback prices'!$L$8:$Q$1007,6,FALSE),NA())</f>
        <v>5.6902329489958392</v>
      </c>
      <c r="BB83" s="7">
        <f>IFERROR(VLOOKUP(BB$5&amp;$B83,'Forward JKM netback prices'!$L$8:$Q$1007,6,FALSE),NA())</f>
        <v>5.665357923814665</v>
      </c>
      <c r="BC83" s="7">
        <f>IFERROR(VLOOKUP(BC$5&amp;$B83,'Forward JKM netback prices'!$L$8:$Q$1007,6,FALSE),NA())</f>
        <v>6.014216342022392</v>
      </c>
      <c r="BD83" s="7">
        <f>IFERROR(VLOOKUP(BD$5&amp;$B83,'Forward JKM netback prices'!$L$8:$Q$1007,6,FALSE),NA())</f>
        <v>6.2639798769081674</v>
      </c>
      <c r="BE83" s="7">
        <f>IFERROR(VLOOKUP(BE$5&amp;$B83,'Forward JKM netback prices'!$L$8:$Q$2499,6,FALSE),NA())</f>
        <v>6.1331770325370423</v>
      </c>
      <c r="BF83" s="7">
        <f>IFERROR(VLOOKUP(BF$5&amp;$B83,'Forward JKM netback prices'!$L$8:$Q$2499,6,FALSE),NA())</f>
        <v>6.2807708621388096</v>
      </c>
      <c r="BG83" s="7">
        <f>IFERROR(VLOOKUP(BG$5&amp;$B83,'Forward JKM netback prices'!$L$8:$Q$2499,6,FALSE),NA())</f>
        <v>6.4799305779103129</v>
      </c>
      <c r="BH83" s="7">
        <f>IFERROR(VLOOKUP(BH$5&amp;$B83,'Forward JKM netback prices'!$L$8:$Q$2499,6,FALSE),NA())</f>
        <v>6.2375513663336104</v>
      </c>
      <c r="BI83" s="7">
        <f>IFERROR(VLOOKUP(BI$5&amp;$B83,'Forward JKM netback prices'!$L$8:$Q$2499,6,FALSE),NA())</f>
        <v>6.8743428752726636</v>
      </c>
      <c r="BJ83" s="7">
        <f>IFERROR(VLOOKUP(BJ$5&amp;$B83,'Forward JKM netback prices'!$L$8:$Q$2499,6,FALSE),NA())</f>
        <v>6.7864926702819428</v>
      </c>
      <c r="BK83" s="7">
        <f>IFERROR(VLOOKUP(BK$5&amp;$B83,'Forward JKM netback prices'!$L$8:$Q$2499,6,FALSE),NA())</f>
        <v>6.970198732544052</v>
      </c>
      <c r="BL83" s="7">
        <f>IFERROR(VLOOKUP(BL$5&amp;$B83,'Forward JKM netback prices'!$L$8:$Q$2499,6,FALSE),NA())</f>
        <v>7.7259250541731346</v>
      </c>
      <c r="BM83" s="7">
        <f>IFERROR(VLOOKUP(BM$5&amp;$B83,'Forward JKM netback prices'!$L$8:$Q$2499,6,FALSE),NA())</f>
        <v>8.6123088333121327</v>
      </c>
      <c r="BN83" s="7">
        <f>IFERROR(VLOOKUP(BN$5&amp;$B83,'Forward JKM netback prices'!$L$8:$Q$2499,6,FALSE),NA())</f>
        <v>7.9477683520850633</v>
      </c>
      <c r="BO83" s="7">
        <f>IFERROR(VLOOKUP(BO$5&amp;$B83,'Forward JKM netback prices'!$L$8:$Q$2499,6,FALSE),NA())</f>
        <v>8.4799432890277533</v>
      </c>
      <c r="BP83" s="7">
        <f>IFERROR(VLOOKUP(BP$5&amp;$B83,'Forward JKM netback prices'!$L$8:$Q$2499,6,FALSE),NA())</f>
        <v>9.1983842652507892</v>
      </c>
      <c r="BQ83" s="7">
        <f>IFERROR(VLOOKUP(BQ$5&amp;$B83,'Forward JKM netback prices'!$L$8:$Q$2499,6,FALSE),NA())</f>
        <v>9.2556389297110808</v>
      </c>
      <c r="BR83" s="7">
        <f>IFERROR(VLOOKUP(BR$5&amp;$B83,'Forward JKM netback prices'!$L$8:$Q$2499,6,FALSE),NA())</f>
        <v>10.300230408601552</v>
      </c>
      <c r="BS83" s="7">
        <f>IFERROR(VLOOKUP(BS$5&amp;$B83,'Forward JKM netback prices'!$L$8:$Q$2499,6,FALSE),NA())</f>
        <v>12.285772131710637</v>
      </c>
      <c r="BT83" s="7">
        <f>IFERROR(VLOOKUP(BT$5&amp;$B83,'Forward JKM netback prices'!$L$8:$Q$2499,6,FALSE),NA())</f>
        <v>12.530676604610601</v>
      </c>
      <c r="BU83" s="7">
        <f>IFERROR(VLOOKUP(BU$5&amp;$B83,'Forward JKM netback prices'!$L$8:$Q$2499,6,FALSE),NA())</f>
        <v>14.107743848075247</v>
      </c>
      <c r="BV83" s="7">
        <f>IFERROR(VLOOKUP(BV$5&amp;$B83,'Forward JKM netback prices'!$L$8:$Q$2499,6,FALSE),NA())</f>
        <v>17.275855706121956</v>
      </c>
      <c r="BW83" s="7">
        <f>IFERROR(VLOOKUP(BW$5&amp;$B83,'Forward JKM netback prices'!$L$8:$Q$2499,6,FALSE),NA())</f>
        <v>18.297050263751853</v>
      </c>
      <c r="BX83" s="7">
        <f>IFERROR(VLOOKUP(BX$5&amp;$B83,'Forward JKM netback prices'!$L$8:$Q$2499,6,FALSE),NA())</f>
        <v>16.614506187188855</v>
      </c>
      <c r="BY83" s="7">
        <f>IFERROR(VLOOKUP(BY$5&amp;$B83,'Forward JKM netback prices'!$L$8:$Q$2499,6,FALSE),NA())</f>
        <v>16.941421428088525</v>
      </c>
      <c r="BZ83" s="7">
        <f>IFERROR(VLOOKUP(BZ$5&amp;$B83,'Forward JKM netback prices'!$L$8:$Q$2499,6,FALSE),NA())</f>
        <v>18.783887149141432</v>
      </c>
      <c r="CA83" s="7">
        <f>IFERROR(VLOOKUP(CA$5&amp;$B83,'Forward JKM netback prices'!$L$8:$Q$2499,6,FALSE),NA())</f>
        <v>29.576782964706826</v>
      </c>
      <c r="CB83" s="7">
        <f>IFERROR(VLOOKUP(CB$5&amp;$B83,'Forward JKM netback prices'!$L$8:$Q$2499,6,FALSE),NA())</f>
        <v>31.359377032174983</v>
      </c>
      <c r="CC83" s="7">
        <f>IFERROR(VLOOKUP(CC$5&amp;$B83,'Forward JKM netback prices'!$L$8:$Q$2499,6,FALSE),NA())</f>
        <v>24.813936961126171</v>
      </c>
      <c r="CD83" s="7">
        <f>IFERROR(VLOOKUP(CD$5&amp;$B83,'Forward JKM netback prices'!$L$8:$Q$2499,6,FALSE),NA())</f>
        <v>35.724532832569253</v>
      </c>
      <c r="CE83" s="7">
        <f>IFERROR(VLOOKUP(CE$5&amp;$B83,'Forward JKM netback prices'!$L$8:$Q$2499,6,FALSE),NA())</f>
        <v>32.774513485012967</v>
      </c>
      <c r="CF83" s="7">
        <f>IFERROR(VLOOKUP(CF$5&amp;$B83,'Forward JKM netback prices'!$L$8:$Q$2499,6,FALSE),NA())</f>
        <v>36.071954421235596</v>
      </c>
      <c r="CG83" s="7">
        <f>IFERROR(VLOOKUP(CG$5&amp;$B83,'Forward JKM netback prices'!$L$8:$Q$2499,6,FALSE),NA())</f>
        <v>40.190702339849089</v>
      </c>
      <c r="CH83" s="7">
        <f>IFERROR(VLOOKUP(CH$5&amp;$B83,'Forward JKM netback prices'!$L$8:$Q$2499,6,FALSE),NA())</f>
        <v>39.480617002275331</v>
      </c>
      <c r="CI83" s="7">
        <f>IFERROR(VLOOKUP(CI$5&amp;$B83,'Forward JKM netback prices'!$L$8:$Q$2499,6,FALSE),NA())</f>
        <v>29.213028466649924</v>
      </c>
      <c r="CJ83" s="7">
        <f>IFERROR(VLOOKUP(CJ$5&amp;$B83,'Forward JKM netback prices'!$L$8:$Q$2499,6,FALSE),NA())</f>
        <v>27.040950985345948</v>
      </c>
      <c r="CK83" s="7">
        <f>IFERROR(VLOOKUP(CK$5&amp;$B83,'Forward JKM netback prices'!$L$8:$Q$2499,6,FALSE),NA())</f>
        <v>29.098507434079703</v>
      </c>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4"/>
      <c r="DY83" s="4"/>
      <c r="DZ83" s="4"/>
      <c r="EA83" s="4"/>
      <c r="EB83" s="4"/>
      <c r="EC83" s="4"/>
      <c r="ED83" s="4"/>
      <c r="EE83" s="7"/>
      <c r="EF83" s="7"/>
    </row>
    <row r="84" spans="2:136" x14ac:dyDescent="0.25">
      <c r="B84" s="5">
        <v>44743</v>
      </c>
      <c r="C84" s="41">
        <v>27.90882618334555</v>
      </c>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7">
        <f>IFERROR(VLOOKUP(AY$5&amp;$B84,'Forward JKM netback prices'!$L$8:$Q$1007,6,FALSE),NA())</f>
        <v>5.6424836140402608</v>
      </c>
      <c r="AZ84" s="7">
        <f>IFERROR(VLOOKUP(AZ$5&amp;$B84,'Forward JKM netback prices'!$L$8:$Q$1007,6,FALSE),NA())</f>
        <v>5.4058288967718839</v>
      </c>
      <c r="BA84" s="7">
        <f>IFERROR(VLOOKUP(BA$5&amp;$B84,'Forward JKM netback prices'!$L$8:$Q$1007,6,FALSE),NA())</f>
        <v>5.6294259969861695</v>
      </c>
      <c r="BB84" s="7">
        <f>IFERROR(VLOOKUP(BB$5&amp;$B84,'Forward JKM netback prices'!$L$8:$Q$1007,6,FALSE),NA())</f>
        <v>5.6053885390512441</v>
      </c>
      <c r="BC84" s="7">
        <f>IFERROR(VLOOKUP(BC$5&amp;$B84,'Forward JKM netback prices'!$L$8:$Q$1007,6,FALSE),NA())</f>
        <v>5.896148785393784</v>
      </c>
      <c r="BD84" s="7">
        <f>IFERROR(VLOOKUP(BD$5&amp;$B84,'Forward JKM netback prices'!$L$8:$Q$1007,6,FALSE),NA())</f>
        <v>6.1480332803901421</v>
      </c>
      <c r="BE84" s="7">
        <f>IFERROR(VLOOKUP(BE$5&amp;$B84,'Forward JKM netback prices'!$L$8:$Q$2499,6,FALSE),NA())</f>
        <v>6.191521491377701</v>
      </c>
      <c r="BF84" s="7">
        <f>IFERROR(VLOOKUP(BF$5&amp;$B84,'Forward JKM netback prices'!$L$8:$Q$2499,6,FALSE),NA())</f>
        <v>6.2515529570335984</v>
      </c>
      <c r="BG84" s="7">
        <f>IFERROR(VLOOKUP(BG$5&amp;$B84,'Forward JKM netback prices'!$L$8:$Q$2499,6,FALSE),NA())</f>
        <v>6.4226450301333173</v>
      </c>
      <c r="BH84" s="7">
        <f>IFERROR(VLOOKUP(BH$5&amp;$B84,'Forward JKM netback prices'!$L$8:$Q$2499,6,FALSE),NA())</f>
        <v>6.1824941400456099</v>
      </c>
      <c r="BI84" s="7">
        <f>IFERROR(VLOOKUP(BI$5&amp;$B84,'Forward JKM netback prices'!$L$8:$Q$2499,6,FALSE),NA())</f>
        <v>6.8460196305881604</v>
      </c>
      <c r="BJ84" s="7">
        <f>IFERROR(VLOOKUP(BJ$5&amp;$B84,'Forward JKM netback prices'!$L$8:$Q$2499,6,FALSE),NA())</f>
        <v>6.8570875341114981</v>
      </c>
      <c r="BK84" s="7">
        <f>IFERROR(VLOOKUP(BK$5&amp;$B84,'Forward JKM netback prices'!$L$8:$Q$2499,6,FALSE),NA())</f>
        <v>6.9824967126657258</v>
      </c>
      <c r="BL84" s="7">
        <f>IFERROR(VLOOKUP(BL$5&amp;$B84,'Forward JKM netback prices'!$L$8:$Q$2499,6,FALSE),NA())</f>
        <v>7.6675014305345659</v>
      </c>
      <c r="BM84" s="7">
        <f>IFERROR(VLOOKUP(BM$5&amp;$B84,'Forward JKM netback prices'!$L$8:$Q$2499,6,FALSE),NA())</f>
        <v>8.6241101742738095</v>
      </c>
      <c r="BN84" s="7">
        <f>IFERROR(VLOOKUP(BN$5&amp;$B84,'Forward JKM netback prices'!$L$8:$Q$2499,6,FALSE),NA())</f>
        <v>7.9884835350899275</v>
      </c>
      <c r="BO84" s="7">
        <f>IFERROR(VLOOKUP(BO$5&amp;$B84,'Forward JKM netback prices'!$L$8:$Q$2499,6,FALSE),NA())</f>
        <v>8.4916662155469247</v>
      </c>
      <c r="BP84" s="7">
        <f>IFERROR(VLOOKUP(BP$5&amp;$B84,'Forward JKM netback prices'!$L$8:$Q$2499,6,FALSE),NA())</f>
        <v>9.2131499629185427</v>
      </c>
      <c r="BQ84" s="7">
        <f>IFERROR(VLOOKUP(BQ$5&amp;$B84,'Forward JKM netback prices'!$L$8:$Q$2499,6,FALSE),NA())</f>
        <v>9.5073325216151314</v>
      </c>
      <c r="BR84" s="7">
        <f>IFERROR(VLOOKUP(BR$5&amp;$B84,'Forward JKM netback prices'!$L$8:$Q$2499,6,FALSE),NA())</f>
        <v>10.494609829664558</v>
      </c>
      <c r="BS84" s="7">
        <f>IFERROR(VLOOKUP(BS$5&amp;$B84,'Forward JKM netback prices'!$L$8:$Q$2499,6,FALSE),NA())</f>
        <v>12.467120113588711</v>
      </c>
      <c r="BT84" s="7">
        <f>IFERROR(VLOOKUP(BT$5&amp;$B84,'Forward JKM netback prices'!$L$8:$Q$2499,6,FALSE),NA())</f>
        <v>12.655311228295318</v>
      </c>
      <c r="BU84" s="7">
        <f>IFERROR(VLOOKUP(BU$5&amp;$B84,'Forward JKM netback prices'!$L$8:$Q$2499,6,FALSE),NA())</f>
        <v>13.84409309084891</v>
      </c>
      <c r="BV84" s="7">
        <f>IFERROR(VLOOKUP(BV$5&amp;$B84,'Forward JKM netback prices'!$L$8:$Q$2499,6,FALSE),NA())</f>
        <v>17.294815998058287</v>
      </c>
      <c r="BW84" s="7">
        <f>IFERROR(VLOOKUP(BW$5&amp;$B84,'Forward JKM netback prices'!$L$8:$Q$2499,6,FALSE),NA())</f>
        <v>18.167269631415461</v>
      </c>
      <c r="BX84" s="7">
        <f>IFERROR(VLOOKUP(BX$5&amp;$B84,'Forward JKM netback prices'!$L$8:$Q$2499,6,FALSE),NA())</f>
        <v>16.361065585988516</v>
      </c>
      <c r="BY84" s="7">
        <f>IFERROR(VLOOKUP(BY$5&amp;$B84,'Forward JKM netback prices'!$L$8:$Q$2499,6,FALSE),NA())</f>
        <v>16.935216951870217</v>
      </c>
      <c r="BZ84" s="7">
        <f>IFERROR(VLOOKUP(BZ$5&amp;$B84,'Forward JKM netback prices'!$L$8:$Q$2499,6,FALSE),NA())</f>
        <v>18.909631399248862</v>
      </c>
      <c r="CA84" s="7">
        <f>IFERROR(VLOOKUP(CA$5&amp;$B84,'Forward JKM netback prices'!$L$8:$Q$2499,6,FALSE),NA())</f>
        <v>30.234755216827434</v>
      </c>
      <c r="CB84" s="7">
        <f>IFERROR(VLOOKUP(CB$5&amp;$B84,'Forward JKM netback prices'!$L$8:$Q$2499,6,FALSE),NA())</f>
        <v>31.932148539499838</v>
      </c>
      <c r="CC84" s="7">
        <f>IFERROR(VLOOKUP(CC$5&amp;$B84,'Forward JKM netback prices'!$L$8:$Q$2499,6,FALSE),NA())</f>
        <v>25.558799675133638</v>
      </c>
      <c r="CD84" s="7">
        <f>IFERROR(VLOOKUP(CD$5&amp;$B84,'Forward JKM netback prices'!$L$8:$Q$2499,6,FALSE),NA())</f>
        <v>35.634504583777897</v>
      </c>
      <c r="CE84" s="7">
        <f>IFERROR(VLOOKUP(CE$5&amp;$B84,'Forward JKM netback prices'!$L$8:$Q$2499,6,FALSE),NA())</f>
        <v>32.913226805029481</v>
      </c>
      <c r="CF84" s="7">
        <f>IFERROR(VLOOKUP(CF$5&amp;$B84,'Forward JKM netback prices'!$L$8:$Q$2499,6,FALSE),NA())</f>
        <v>36.482641123549215</v>
      </c>
      <c r="CG84" s="7">
        <f>IFERROR(VLOOKUP(CG$5&amp;$B84,'Forward JKM netback prices'!$L$8:$Q$2499,6,FALSE),NA())</f>
        <v>39.32342175204888</v>
      </c>
      <c r="CH84" s="7">
        <f>IFERROR(VLOOKUP(CH$5&amp;$B84,'Forward JKM netback prices'!$L$8:$Q$2499,6,FALSE),NA())</f>
        <v>36.496921474390376</v>
      </c>
      <c r="CI84" s="7">
        <f>IFERROR(VLOOKUP(CI$5&amp;$B84,'Forward JKM netback prices'!$L$8:$Q$2499,6,FALSE),NA())</f>
        <v>31.227067569587714</v>
      </c>
      <c r="CJ84" s="7">
        <f>IFERROR(VLOOKUP(CJ$5&amp;$B84,'Forward JKM netback prices'!$L$8:$Q$2499,6,FALSE),NA())</f>
        <v>26.472585327961138</v>
      </c>
      <c r="CK84" s="7">
        <f>IFERROR(VLOOKUP(CK$5&amp;$B84,'Forward JKM netback prices'!$L$8:$Q$2499,6,FALSE),NA())</f>
        <v>26.9164477167912</v>
      </c>
      <c r="CL84" s="7">
        <f>IFERROR(VLOOKUP(CL$5&amp;$B84,'Forward JKM netback prices'!$L$8:$Q$2499,6,FALSE),NA())</f>
        <v>29.659525558945298</v>
      </c>
      <c r="CM84" s="7">
        <f>IFERROR(VLOOKUP(CM$5&amp;$B84,'Forward JKM netback prices'!$L$8:$Q$2499,6,FALSE),NA())</f>
        <v>27.898590284135974</v>
      </c>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4"/>
      <c r="DY84" s="4"/>
      <c r="DZ84" s="4"/>
      <c r="EA84" s="4"/>
      <c r="EB84" s="4"/>
      <c r="EC84" s="4"/>
      <c r="ED84" s="4"/>
      <c r="EE84" s="7"/>
      <c r="EF84" s="7"/>
    </row>
    <row r="85" spans="2:136" x14ac:dyDescent="0.25">
      <c r="B85" s="5">
        <v>44774</v>
      </c>
      <c r="C85" s="7">
        <v>48.911009673713252</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7">
        <f>IFERROR(VLOOKUP(AY$5&amp;$B85,'Forward JKM netback prices'!$L$8:$Q$1007,6,FALSE),NA())</f>
        <v>5.7188532966519103</v>
      </c>
      <c r="AZ85" s="7">
        <f>IFERROR(VLOOKUP(AZ$5&amp;$B85,'Forward JKM netback prices'!$L$8:$Q$1007,6,FALSE),NA())</f>
        <v>5.4830741169914763</v>
      </c>
      <c r="BA85" s="7">
        <f>IFERROR(VLOOKUP(BA$5&amp;$B85,'Forward JKM netback prices'!$L$8:$Q$1007,6,FALSE),NA())</f>
        <v>5.704891015520082</v>
      </c>
      <c r="BB85" s="7">
        <f>IFERROR(VLOOKUP(BB$5&amp;$B85,'Forward JKM netback prices'!$L$8:$Q$1007,6,FALSE),NA())</f>
        <v>5.7103226141500469</v>
      </c>
      <c r="BC85" s="7">
        <f>IFERROR(VLOOKUP(BC$5&amp;$B85,'Forward JKM netback prices'!$L$8:$Q$1007,6,FALSE),NA())</f>
        <v>5.998997383187346</v>
      </c>
      <c r="BD85" s="7">
        <f>IFERROR(VLOOKUP(BD$5&amp;$B85,'Forward JKM netback prices'!$L$8:$Q$1007,6,FALSE),NA())</f>
        <v>6.2493805578732458</v>
      </c>
      <c r="BE85" s="7">
        <f>IFERROR(VLOOKUP(BE$5&amp;$B85,'Forward JKM netback prices'!$L$8:$Q$2499,6,FALSE),NA())</f>
        <v>6.2911335524285299</v>
      </c>
      <c r="BF85" s="7">
        <f>IFERROR(VLOOKUP(BF$5&amp;$B85,'Forward JKM netback prices'!$L$8:$Q$2499,6,FALSE),NA())</f>
        <v>6.3520985125983636</v>
      </c>
      <c r="BG85" s="7">
        <f>IFERROR(VLOOKUP(BG$5&amp;$B85,'Forward JKM netback prices'!$L$8:$Q$2499,6,FALSE),NA())</f>
        <v>6.5516329003298157</v>
      </c>
      <c r="BH85" s="7">
        <f>IFERROR(VLOOKUP(BH$5&amp;$B85,'Forward JKM netback prices'!$L$8:$Q$2499,6,FALSE),NA())</f>
        <v>6.2807043521044097</v>
      </c>
      <c r="BI85" s="7">
        <f>IFERROR(VLOOKUP(BI$5&amp;$B85,'Forward JKM netback prices'!$L$8:$Q$2499,6,FALSE),NA())</f>
        <v>6.9750507687361747</v>
      </c>
      <c r="BJ85" s="7">
        <f>IFERROR(VLOOKUP(BJ$5&amp;$B85,'Forward JKM netback prices'!$L$8:$Q$2499,6,FALSE),NA())</f>
        <v>6.9587664399690405</v>
      </c>
      <c r="BK85" s="7">
        <f>IFERROR(VLOOKUP(BK$5&amp;$B85,'Forward JKM netback prices'!$L$8:$Q$2499,6,FALSE),NA())</f>
        <v>7.0550273555713661</v>
      </c>
      <c r="BL85" s="7">
        <f>IFERROR(VLOOKUP(BL$5&amp;$B85,'Forward JKM netback prices'!$L$8:$Q$2499,6,FALSE),NA())</f>
        <v>7.7388850452186855</v>
      </c>
      <c r="BM85" s="7">
        <f>IFERROR(VLOOKUP(BM$5&amp;$B85,'Forward JKM netback prices'!$L$8:$Q$2499,6,FALSE),NA())</f>
        <v>8.7236869684835181</v>
      </c>
      <c r="BN85" s="7">
        <f>IFERROR(VLOOKUP(BN$5&amp;$B85,'Forward JKM netback prices'!$L$8:$Q$2499,6,FALSE),NA())</f>
        <v>8.0401197292182225</v>
      </c>
      <c r="BO85" s="7">
        <f>IFERROR(VLOOKUP(BO$5&amp;$B85,'Forward JKM netback prices'!$L$8:$Q$2499,6,FALSE),NA())</f>
        <v>8.5731140696666106</v>
      </c>
      <c r="BP85" s="7">
        <f>IFERROR(VLOOKUP(BP$5&amp;$B85,'Forward JKM netback prices'!$L$8:$Q$2499,6,FALSE),NA())</f>
        <v>9.2944961463571705</v>
      </c>
      <c r="BQ85" s="7">
        <f>IFERROR(VLOOKUP(BQ$5&amp;$B85,'Forward JKM netback prices'!$L$8:$Q$2499,6,FALSE),NA())</f>
        <v>9.6510620246440126</v>
      </c>
      <c r="BR85" s="7">
        <f>IFERROR(VLOOKUP(BR$5&amp;$B85,'Forward JKM netback prices'!$L$8:$Q$2499,6,FALSE),NA())</f>
        <v>10.546237317102698</v>
      </c>
      <c r="BS85" s="7">
        <f>IFERROR(VLOOKUP(BS$5&amp;$B85,'Forward JKM netback prices'!$L$8:$Q$2499,6,FALSE),NA())</f>
        <v>12.562956071871003</v>
      </c>
      <c r="BT85" s="7">
        <f>IFERROR(VLOOKUP(BT$5&amp;$B85,'Forward JKM netback prices'!$L$8:$Q$2499,6,FALSE),NA())</f>
        <v>12.668756663362196</v>
      </c>
      <c r="BU85" s="7">
        <f>IFERROR(VLOOKUP(BU$5&amp;$B85,'Forward JKM netback prices'!$L$8:$Q$2499,6,FALSE),NA())</f>
        <v>13.889257387103077</v>
      </c>
      <c r="BV85" s="7">
        <f>IFERROR(VLOOKUP(BV$5&amp;$B85,'Forward JKM netback prices'!$L$8:$Q$2499,6,FALSE),NA())</f>
        <v>17.462248372226995</v>
      </c>
      <c r="BW85" s="7">
        <f>IFERROR(VLOOKUP(BW$5&amp;$B85,'Forward JKM netback prices'!$L$8:$Q$2499,6,FALSE),NA())</f>
        <v>18.158216442151666</v>
      </c>
      <c r="BX85" s="7">
        <f>IFERROR(VLOOKUP(BX$5&amp;$B85,'Forward JKM netback prices'!$L$8:$Q$2499,6,FALSE),NA())</f>
        <v>16.350409739902432</v>
      </c>
      <c r="BY85" s="7">
        <f>IFERROR(VLOOKUP(BY$5&amp;$B85,'Forward JKM netback prices'!$L$8:$Q$2499,6,FALSE),NA())</f>
        <v>16.894737358911502</v>
      </c>
      <c r="BZ85" s="7">
        <f>IFERROR(VLOOKUP(BZ$5&amp;$B85,'Forward JKM netback prices'!$L$8:$Q$2499,6,FALSE),NA())</f>
        <v>18.754088994925851</v>
      </c>
      <c r="CA85" s="7">
        <f>IFERROR(VLOOKUP(CA$5&amp;$B85,'Forward JKM netback prices'!$L$8:$Q$2499,6,FALSE),NA())</f>
        <v>29.990612071806879</v>
      </c>
      <c r="CB85" s="7">
        <f>IFERROR(VLOOKUP(CB$5&amp;$B85,'Forward JKM netback prices'!$L$8:$Q$2499,6,FALSE),NA())</f>
        <v>31.903946519632168</v>
      </c>
      <c r="CC85" s="7">
        <f>IFERROR(VLOOKUP(CC$5&amp;$B85,'Forward JKM netback prices'!$L$8:$Q$2499,6,FALSE),NA())</f>
        <v>25.47195465823426</v>
      </c>
      <c r="CD85" s="7">
        <f>IFERROR(VLOOKUP(CD$5&amp;$B85,'Forward JKM netback prices'!$L$8:$Q$2499,6,FALSE),NA())</f>
        <v>35.593584810640102</v>
      </c>
      <c r="CE85" s="7">
        <f>IFERROR(VLOOKUP(CE$5&amp;$B85,'Forward JKM netback prices'!$L$8:$Q$2499,6,FALSE),NA())</f>
        <v>32.793583713448108</v>
      </c>
      <c r="CF85" s="7">
        <f>IFERROR(VLOOKUP(CF$5&amp;$B85,'Forward JKM netback prices'!$L$8:$Q$2499,6,FALSE),NA())</f>
        <v>36.223169018998604</v>
      </c>
      <c r="CG85" s="7">
        <f>IFERROR(VLOOKUP(CG$5&amp;$B85,'Forward JKM netback prices'!$L$8:$Q$2499,6,FALSE),NA())</f>
        <v>38.837868038253681</v>
      </c>
      <c r="CH85" s="7">
        <f>IFERROR(VLOOKUP(CH$5&amp;$B85,'Forward JKM netback prices'!$L$8:$Q$2499,6,FALSE),NA())</f>
        <v>35.780166849402093</v>
      </c>
      <c r="CI85" s="7">
        <f>IFERROR(VLOOKUP(CI$5&amp;$B85,'Forward JKM netback prices'!$L$8:$Q$2499,6,FALSE),NA())</f>
        <v>30.571325983431542</v>
      </c>
      <c r="CJ85" s="7">
        <f>IFERROR(VLOOKUP(CJ$5&amp;$B85,'Forward JKM netback prices'!$L$8:$Q$2499,6,FALSE),NA())</f>
        <v>27.058164748411784</v>
      </c>
      <c r="CK85" s="7">
        <f>IFERROR(VLOOKUP(CK$5&amp;$B85,'Forward JKM netback prices'!$L$8:$Q$2499,6,FALSE),NA())</f>
        <v>26.314313166639693</v>
      </c>
      <c r="CL85" s="7">
        <f>IFERROR(VLOOKUP(CL$5&amp;$B85,'Forward JKM netback prices'!$L$8:$Q$2499,6,FALSE),NA())</f>
        <v>30.26606163903033</v>
      </c>
      <c r="CM85" s="7">
        <f>IFERROR(VLOOKUP(CM$5&amp;$B85,'Forward JKM netback prices'!$L$8:$Q$2499,6,FALSE),NA())</f>
        <v>33.466027264744802</v>
      </c>
      <c r="CN85" s="7">
        <f>IFERROR(VLOOKUP(CN$5&amp;$B85,'Forward JKM netback prices'!$L$8:$Q$2499,6,FALSE),NA())</f>
        <v>49.161452073535941</v>
      </c>
      <c r="CO85" s="7">
        <f>IFERROR(VLOOKUP(CO$5&amp;$B85,'Forward JKM netback prices'!$L$8:$Q$2499,6,FALSE),NA())</f>
        <v>50.0969172808339</v>
      </c>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4"/>
      <c r="DY85" s="4"/>
      <c r="DZ85" s="4"/>
      <c r="EA85" s="4"/>
      <c r="EB85" s="4"/>
      <c r="EC85" s="4"/>
      <c r="ED85" s="4"/>
      <c r="EE85" s="7"/>
      <c r="EF85" s="7"/>
    </row>
    <row r="86" spans="2:136" x14ac:dyDescent="0.25">
      <c r="B86" s="5">
        <v>44805</v>
      </c>
      <c r="C86" s="7">
        <v>56.257190851004772</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7">
        <f>IFERROR(VLOOKUP(AY$5&amp;$B86,'Forward JKM netback prices'!$L$8:$Q$1007,6,FALSE),NA())</f>
        <v>5.8074486687346587</v>
      </c>
      <c r="AZ86" s="7">
        <f>IFERROR(VLOOKUP(AZ$5&amp;$B86,'Forward JKM netback prices'!$L$8:$Q$1007,6,FALSE),NA())</f>
        <v>5.5726851881492969</v>
      </c>
      <c r="BA86" s="7">
        <f>IFERROR(VLOOKUP(BA$5&amp;$B86,'Forward JKM netback prices'!$L$8:$Q$1007,6,FALSE),NA())</f>
        <v>5.7924221104503406</v>
      </c>
      <c r="BB86" s="7">
        <f>IFERROR(VLOOKUP(BB$5&amp;$B86,'Forward JKM netback prices'!$L$8:$Q$1007,6,FALSE),NA())</f>
        <v>5.7973178880968463</v>
      </c>
      <c r="BC86" s="7">
        <f>IFERROR(VLOOKUP(BC$5&amp;$B86,'Forward JKM netback prices'!$L$8:$Q$1007,6,FALSE),NA())</f>
        <v>6.0549567259195918</v>
      </c>
      <c r="BD86" s="7">
        <f>IFERROR(VLOOKUP(BD$5&amp;$B86,'Forward JKM netback prices'!$L$8:$Q$1007,6,FALSE),NA())</f>
        <v>6.3334323801145418</v>
      </c>
      <c r="BE86" s="7">
        <f>IFERROR(VLOOKUP(BE$5&amp;$B86,'Forward JKM netback prices'!$L$8:$Q$2499,6,FALSE),NA())</f>
        <v>6.3457111260634687</v>
      </c>
      <c r="BF86" s="7">
        <f>IFERROR(VLOOKUP(BF$5&amp;$B86,'Forward JKM netback prices'!$L$8:$Q$2499,6,FALSE),NA())</f>
        <v>6.4355301358973893</v>
      </c>
      <c r="BG86" s="7">
        <f>IFERROR(VLOOKUP(BG$5&amp;$B86,'Forward JKM netback prices'!$L$8:$Q$2499,6,FALSE),NA())</f>
        <v>6.5494286619261182</v>
      </c>
      <c r="BH86" s="7">
        <f>IFERROR(VLOOKUP(BH$5&amp;$B86,'Forward JKM netback prices'!$L$8:$Q$2499,6,FALSE),NA())</f>
        <v>6.3342876081474433</v>
      </c>
      <c r="BI86" s="7">
        <f>IFERROR(VLOOKUP(BI$5&amp;$B86,'Forward JKM netback prices'!$L$8:$Q$2499,6,FALSE),NA())</f>
        <v>7.029925656103436</v>
      </c>
      <c r="BJ86" s="7">
        <f>IFERROR(VLOOKUP(BJ$5&amp;$B86,'Forward JKM netback prices'!$L$8:$Q$2499,6,FALSE),NA())</f>
        <v>7.014250252957364</v>
      </c>
      <c r="BK86" s="7">
        <f>IFERROR(VLOOKUP(BK$5&amp;$B86,'Forward JKM netback prices'!$L$8:$Q$2499,6,FALSE),NA())</f>
        <v>7.0813183724539055</v>
      </c>
      <c r="BL86" s="7">
        <f>IFERROR(VLOOKUP(BL$5&amp;$B86,'Forward JKM netback prices'!$L$8:$Q$2499,6,FALSE),NA())</f>
        <v>7.7366959412211873</v>
      </c>
      <c r="BM86" s="7">
        <f>IFERROR(VLOOKUP(BM$5&amp;$B86,'Forward JKM netback prices'!$L$8:$Q$2499,6,FALSE),NA())</f>
        <v>8.777976600521944</v>
      </c>
      <c r="BN86" s="7">
        <f>IFERROR(VLOOKUP(BN$5&amp;$B86,'Forward JKM netback prices'!$L$8:$Q$2499,6,FALSE),NA())</f>
        <v>8.1343407247749635</v>
      </c>
      <c r="BO86" s="7">
        <f>IFERROR(VLOOKUP(BO$5&amp;$B86,'Forward JKM netback prices'!$L$8:$Q$2499,6,FALSE),NA())</f>
        <v>8.6089884624271527</v>
      </c>
      <c r="BP86" s="7">
        <f>IFERROR(VLOOKUP(BP$5&amp;$B86,'Forward JKM netback prices'!$L$8:$Q$2499,6,FALSE),NA())</f>
        <v>9.3351700238650839</v>
      </c>
      <c r="BQ86" s="7">
        <f>IFERROR(VLOOKUP(BQ$5&amp;$B86,'Forward JKM netback prices'!$L$8:$Q$2499,6,FALSE),NA())</f>
        <v>9.8413237294855698</v>
      </c>
      <c r="BR86" s="7">
        <f>IFERROR(VLOOKUP(BR$5&amp;$B86,'Forward JKM netback prices'!$L$8:$Q$2499,6,FALSE),NA())</f>
        <v>10.648521394059369</v>
      </c>
      <c r="BS86" s="7">
        <f>IFERROR(VLOOKUP(BS$5&amp;$B86,'Forward JKM netback prices'!$L$8:$Q$2499,6,FALSE),NA())</f>
        <v>12.524566822830504</v>
      </c>
      <c r="BT86" s="7">
        <f>IFERROR(VLOOKUP(BT$5&amp;$B86,'Forward JKM netback prices'!$L$8:$Q$2499,6,FALSE),NA())</f>
        <v>12.634493669486393</v>
      </c>
      <c r="BU86" s="7">
        <f>IFERROR(VLOOKUP(BU$5&amp;$B86,'Forward JKM netback prices'!$L$8:$Q$2499,6,FALSE),NA())</f>
        <v>13.884955309050616</v>
      </c>
      <c r="BV86" s="7">
        <f>IFERROR(VLOOKUP(BV$5&amp;$B86,'Forward JKM netback prices'!$L$8:$Q$2499,6,FALSE),NA())</f>
        <v>17.581432511935024</v>
      </c>
      <c r="BW86" s="7">
        <f>IFERROR(VLOOKUP(BW$5&amp;$B86,'Forward JKM netback prices'!$L$8:$Q$2499,6,FALSE),NA())</f>
        <v>18.183208057599959</v>
      </c>
      <c r="BX86" s="7">
        <f>IFERROR(VLOOKUP(BX$5&amp;$B86,'Forward JKM netback prices'!$L$8:$Q$2499,6,FALSE),NA())</f>
        <v>16.377434669313303</v>
      </c>
      <c r="BY86" s="7">
        <f>IFERROR(VLOOKUP(BY$5&amp;$B86,'Forward JKM netback prices'!$L$8:$Q$2499,6,FALSE),NA())</f>
        <v>16.980358313732808</v>
      </c>
      <c r="BZ86" s="7">
        <f>IFERROR(VLOOKUP(BZ$5&amp;$B86,'Forward JKM netback prices'!$L$8:$Q$2499,6,FALSE),NA())</f>
        <v>18.791855524982232</v>
      </c>
      <c r="CA86" s="7">
        <f>IFERROR(VLOOKUP(CA$5&amp;$B86,'Forward JKM netback prices'!$L$8:$Q$2499,6,FALSE),NA())</f>
        <v>30.073128929579937</v>
      </c>
      <c r="CB86" s="7">
        <f>IFERROR(VLOOKUP(CB$5&amp;$B86,'Forward JKM netback prices'!$L$8:$Q$2499,6,FALSE),NA())</f>
        <v>31.997679797823213</v>
      </c>
      <c r="CC86" s="7">
        <f>IFERROR(VLOOKUP(CC$5&amp;$B86,'Forward JKM netback prices'!$L$8:$Q$2499,6,FALSE),NA())</f>
        <v>25.49388134368283</v>
      </c>
      <c r="CD86" s="7">
        <f>IFERROR(VLOOKUP(CD$5&amp;$B86,'Forward JKM netback prices'!$L$8:$Q$2499,6,FALSE),NA())</f>
        <v>35.607302143099602</v>
      </c>
      <c r="CE86" s="7">
        <f>IFERROR(VLOOKUP(CE$5&amp;$B86,'Forward JKM netback prices'!$L$8:$Q$2499,6,FALSE),NA())</f>
        <v>32.880905809016362</v>
      </c>
      <c r="CF86" s="7">
        <f>IFERROR(VLOOKUP(CF$5&amp;$B86,'Forward JKM netback prices'!$L$8:$Q$2499,6,FALSE),NA())</f>
        <v>36.670907618058308</v>
      </c>
      <c r="CG86" s="7">
        <f>IFERROR(VLOOKUP(CG$5&amp;$B86,'Forward JKM netback prices'!$L$8:$Q$2499,6,FALSE),NA())</f>
        <v>38.657948101609804</v>
      </c>
      <c r="CH86" s="7">
        <f>IFERROR(VLOOKUP(CH$5&amp;$B86,'Forward JKM netback prices'!$L$8:$Q$2499,6,FALSE),NA())</f>
        <v>37.76200137407659</v>
      </c>
      <c r="CI86" s="7">
        <f>IFERROR(VLOOKUP(CI$5&amp;$B86,'Forward JKM netback prices'!$L$8:$Q$2499,6,FALSE),NA())</f>
        <v>31.529719022209711</v>
      </c>
      <c r="CJ86" s="7">
        <f>IFERROR(VLOOKUP(CJ$5&amp;$B86,'Forward JKM netback prices'!$L$8:$Q$2499,6,FALSE),NA())</f>
        <v>29.911032481553306</v>
      </c>
      <c r="CK86" s="7">
        <f>IFERROR(VLOOKUP(CK$5&amp;$B86,'Forward JKM netback prices'!$L$8:$Q$2499,6,FALSE),NA())</f>
        <v>25.965102700318617</v>
      </c>
      <c r="CL86" s="7">
        <f>IFERROR(VLOOKUP(CL$5&amp;$B86,'Forward JKM netback prices'!$L$8:$Q$2499,6,FALSE),NA())</f>
        <v>32.337270658852944</v>
      </c>
      <c r="CM86" s="7">
        <f>IFERROR(VLOOKUP(CM$5&amp;$B86,'Forward JKM netback prices'!$L$8:$Q$2499,6,FALSE),NA())</f>
        <v>34.679447622727508</v>
      </c>
      <c r="CN86" s="7">
        <f>IFERROR(VLOOKUP(CN$5&amp;$B86,'Forward JKM netback prices'!$L$8:$Q$2499,6,FALSE),NA())</f>
        <v>47.520385801600916</v>
      </c>
      <c r="CO86" s="7">
        <f>IFERROR(VLOOKUP(CO$5&amp;$B86,'Forward JKM netback prices'!$L$8:$Q$2499,6,FALSE),NA())</f>
        <v>45.808148152743868</v>
      </c>
      <c r="CP86" s="7">
        <f>IFERROR(VLOOKUP(CP$5&amp;$B86,'Forward JKM netback prices'!$L$8:$Q$2499,6,FALSE),NA())</f>
        <v>52.896154393736403</v>
      </c>
      <c r="CQ86" s="7">
        <f>IFERROR(VLOOKUP(CQ$5&amp;$B86,'Forward JKM netback prices'!$L$8:$Q$2499,6,FALSE),NA())</f>
        <v>56.073689840268884</v>
      </c>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4"/>
      <c r="DY86" s="4"/>
      <c r="DZ86" s="4"/>
      <c r="EA86" s="4"/>
      <c r="EB86" s="4"/>
      <c r="EC86" s="4"/>
      <c r="ED86" s="4"/>
      <c r="EE86" s="7"/>
      <c r="EF86" s="7"/>
    </row>
    <row r="87" spans="2:136" x14ac:dyDescent="0.25">
      <c r="B87" s="5">
        <v>44835</v>
      </c>
      <c r="C87" s="7">
        <v>66.987613676779077</v>
      </c>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7">
        <f>IFERROR(VLOOKUP(AY$5&amp;$B87,'Forward JKM netback prices'!$L$8:$Q$1007,6,FALSE),NA())</f>
        <v>6.1782630139847985</v>
      </c>
      <c r="AZ87" s="7">
        <f>IFERROR(VLOOKUP(AZ$5&amp;$B87,'Forward JKM netback prices'!$L$8:$Q$1007,6,FALSE),NA())</f>
        <v>5.8225465183899567</v>
      </c>
      <c r="BA87" s="7">
        <f>IFERROR(VLOOKUP(BA$5&amp;$B87,'Forward JKM netback prices'!$L$8:$Q$1007,6,FALSE),NA())</f>
        <v>5.9768058709769782</v>
      </c>
      <c r="BB87" s="7">
        <f>IFERROR(VLOOKUP(BB$5&amp;$B87,'Forward JKM netback prices'!$L$8:$Q$1007,6,FALSE),NA())</f>
        <v>5.89031503981486</v>
      </c>
      <c r="BC87" s="7">
        <f>IFERROR(VLOOKUP(BC$5&amp;$B87,'Forward JKM netback prices'!$L$8:$Q$1007,6,FALSE),NA())</f>
        <v>6.0869579034210624</v>
      </c>
      <c r="BD87" s="7">
        <f>IFERROR(VLOOKUP(BD$5&amp;$B87,'Forward JKM netback prices'!$L$8:$Q$1007,6,FALSE),NA())</f>
        <v>6.3669093361647775</v>
      </c>
      <c r="BE87" s="7">
        <f>IFERROR(VLOOKUP(BE$5&amp;$B87,'Forward JKM netback prices'!$L$8:$Q$2499,6,FALSE),NA())</f>
        <v>6.4339866908560799</v>
      </c>
      <c r="BF87" s="7">
        <f>IFERROR(VLOOKUP(BF$5&amp;$B87,'Forward JKM netback prices'!$L$8:$Q$2499,6,FALSE),NA())</f>
        <v>6.4669951768849341</v>
      </c>
      <c r="BG87" s="7">
        <f>IFERROR(VLOOKUP(BG$5&amp;$B87,'Forward JKM netback prices'!$L$8:$Q$2499,6,FALSE),NA())</f>
        <v>6.7244816736786861</v>
      </c>
      <c r="BH87" s="7">
        <f>IFERROR(VLOOKUP(BH$5&amp;$B87,'Forward JKM netback prices'!$L$8:$Q$2499,6,FALSE),NA())</f>
        <v>6.5327937021105562</v>
      </c>
      <c r="BI87" s="7">
        <f>IFERROR(VLOOKUP(BI$5&amp;$B87,'Forward JKM netback prices'!$L$8:$Q$2499,6,FALSE),NA())</f>
        <v>7.2047632089492213</v>
      </c>
      <c r="BJ87" s="7">
        <f>IFERROR(VLOOKUP(BJ$5&amp;$B87,'Forward JKM netback prices'!$L$8:$Q$2499,6,FALSE),NA())</f>
        <v>7.4269058042024012</v>
      </c>
      <c r="BK87" s="7">
        <f>IFERROR(VLOOKUP(BK$5&amp;$B87,'Forward JKM netback prices'!$L$8:$Q$2499,6,FALSE),NA())</f>
        <v>7.2383881855368779</v>
      </c>
      <c r="BL87" s="7">
        <f>IFERROR(VLOOKUP(BL$5&amp;$B87,'Forward JKM netback prices'!$L$8:$Q$2499,6,FALSE),NA())</f>
        <v>7.8222684328866618</v>
      </c>
      <c r="BM87" s="7">
        <f>IFERROR(VLOOKUP(BM$5&amp;$B87,'Forward JKM netback prices'!$L$8:$Q$2499,6,FALSE),NA())</f>
        <v>8.9233321791928226</v>
      </c>
      <c r="BN87" s="7">
        <f>IFERROR(VLOOKUP(BN$5&amp;$B87,'Forward JKM netback prices'!$L$8:$Q$2499,6,FALSE),NA())</f>
        <v>8.3104570672387386</v>
      </c>
      <c r="BO87" s="7">
        <f>IFERROR(VLOOKUP(BO$5&amp;$B87,'Forward JKM netback prices'!$L$8:$Q$2499,6,FALSE),NA())</f>
        <v>9.0869593592552089</v>
      </c>
      <c r="BP87" s="7">
        <f>IFERROR(VLOOKUP(BP$5&amp;$B87,'Forward JKM netback prices'!$L$8:$Q$2499,6,FALSE),NA())</f>
        <v>9.5663212845608712</v>
      </c>
      <c r="BQ87" s="7">
        <f>IFERROR(VLOOKUP(BQ$5&amp;$B87,'Forward JKM netback prices'!$L$8:$Q$2499,6,FALSE),NA())</f>
        <v>9.9329206181334726</v>
      </c>
      <c r="BR87" s="7">
        <f>IFERROR(VLOOKUP(BR$5&amp;$B87,'Forward JKM netback prices'!$L$8:$Q$2499,6,FALSE),NA())</f>
        <v>10.978105220806151</v>
      </c>
      <c r="BS87" s="7">
        <f>IFERROR(VLOOKUP(BS$5&amp;$B87,'Forward JKM netback prices'!$L$8:$Q$2499,6,FALSE),NA())</f>
        <v>12.953244131854238</v>
      </c>
      <c r="BT87" s="7">
        <f>IFERROR(VLOOKUP(BT$5&amp;$B87,'Forward JKM netback prices'!$L$8:$Q$2499,6,FALSE),NA())</f>
        <v>12.888306383549502</v>
      </c>
      <c r="BU87" s="7">
        <f>IFERROR(VLOOKUP(BU$5&amp;$B87,'Forward JKM netback prices'!$L$8:$Q$2499,6,FALSE),NA())</f>
        <v>14.285769583131948</v>
      </c>
      <c r="BV87" s="7">
        <f>IFERROR(VLOOKUP(BV$5&amp;$B87,'Forward JKM netback prices'!$L$8:$Q$2499,6,FALSE),NA())</f>
        <v>18.071176052235838</v>
      </c>
      <c r="BW87" s="7">
        <f>IFERROR(VLOOKUP(BW$5&amp;$B87,'Forward JKM netback prices'!$L$8:$Q$2499,6,FALSE),NA())</f>
        <v>18.724847320339386</v>
      </c>
      <c r="BX87" s="7">
        <f>IFERROR(VLOOKUP(BX$5&amp;$B87,'Forward JKM netback prices'!$L$8:$Q$2499,6,FALSE),NA())</f>
        <v>16.885151180063506</v>
      </c>
      <c r="BY87" s="7">
        <f>IFERROR(VLOOKUP(BY$5&amp;$B87,'Forward JKM netback prices'!$L$8:$Q$2499,6,FALSE),NA())</f>
        <v>17.009582129262984</v>
      </c>
      <c r="BZ87" s="7">
        <f>IFERROR(VLOOKUP(BZ$5&amp;$B87,'Forward JKM netback prices'!$L$8:$Q$2499,6,FALSE),NA())</f>
        <v>18.985873737661148</v>
      </c>
      <c r="CA87" s="7">
        <f>IFERROR(VLOOKUP(CA$5&amp;$B87,'Forward JKM netback prices'!$L$8:$Q$2499,6,FALSE),NA())</f>
        <v>30.323214155374661</v>
      </c>
      <c r="CB87" s="7">
        <f>IFERROR(VLOOKUP(CB$5&amp;$B87,'Forward JKM netback prices'!$L$8:$Q$2499,6,FALSE),NA())</f>
        <v>31.891306625098714</v>
      </c>
      <c r="CC87" s="7">
        <f>IFERROR(VLOOKUP(CC$5&amp;$B87,'Forward JKM netback prices'!$L$8:$Q$2499,6,FALSE),NA())</f>
        <v>26.427738870115849</v>
      </c>
      <c r="CD87" s="7">
        <f>IFERROR(VLOOKUP(CD$5&amp;$B87,'Forward JKM netback prices'!$L$8:$Q$2499,6,FALSE),NA())</f>
        <v>35.86981216539499</v>
      </c>
      <c r="CE87" s="7">
        <f>IFERROR(VLOOKUP(CE$5&amp;$B87,'Forward JKM netback prices'!$L$8:$Q$2499,6,FALSE),NA())</f>
        <v>32.839797257963433</v>
      </c>
      <c r="CF87" s="7">
        <f>IFERROR(VLOOKUP(CF$5&amp;$B87,'Forward JKM netback prices'!$L$8:$Q$2499,6,FALSE),NA())</f>
        <v>36.371885694902943</v>
      </c>
      <c r="CG87" s="7">
        <f>IFERROR(VLOOKUP(CG$5&amp;$B87,'Forward JKM netback prices'!$L$8:$Q$2499,6,FALSE),NA())</f>
        <v>37.369296534209347</v>
      </c>
      <c r="CH87" s="7">
        <f>IFERROR(VLOOKUP(CH$5&amp;$B87,'Forward JKM netback prices'!$L$8:$Q$2499,6,FALSE),NA())</f>
        <v>37.447053671832535</v>
      </c>
      <c r="CI87" s="7">
        <f>IFERROR(VLOOKUP(CI$5&amp;$B87,'Forward JKM netback prices'!$L$8:$Q$2499,6,FALSE),NA())</f>
        <v>31.670108361112476</v>
      </c>
      <c r="CJ87" s="7">
        <f>IFERROR(VLOOKUP(CJ$5&amp;$B87,'Forward JKM netback prices'!$L$8:$Q$2499,6,FALSE),NA())</f>
        <v>32.456677717687974</v>
      </c>
      <c r="CK87" s="7">
        <f>IFERROR(VLOOKUP(CK$5&amp;$B87,'Forward JKM netback prices'!$L$8:$Q$2499,6,FALSE),NA())</f>
        <v>30.597566877572532</v>
      </c>
      <c r="CL87" s="7">
        <f>IFERROR(VLOOKUP(CL$5&amp;$B87,'Forward JKM netback prices'!$L$8:$Q$2499,6,FALSE),NA())</f>
        <v>32.386024327405835</v>
      </c>
      <c r="CM87" s="7">
        <f>IFERROR(VLOOKUP(CM$5&amp;$B87,'Forward JKM netback prices'!$L$8:$Q$2499,6,FALSE),NA())</f>
        <v>35.602384498194183</v>
      </c>
      <c r="CN87" s="7">
        <f>IFERROR(VLOOKUP(CN$5&amp;$B87,'Forward JKM netback prices'!$L$8:$Q$2499,6,FALSE),NA())</f>
        <v>46.918652889916757</v>
      </c>
      <c r="CO87" s="7">
        <f>IFERROR(VLOOKUP(CO$5&amp;$B87,'Forward JKM netback prices'!$L$8:$Q$2499,6,FALSE),NA())</f>
        <v>47.658257917869093</v>
      </c>
      <c r="CP87" s="7">
        <f>IFERROR(VLOOKUP(CP$5&amp;$B87,'Forward JKM netback prices'!$L$8:$Q$2499,6,FALSE),NA())</f>
        <v>53.6976597823082</v>
      </c>
      <c r="CQ87" s="7">
        <f>IFERROR(VLOOKUP(CQ$5&amp;$B87,'Forward JKM netback prices'!$L$8:$Q$2499,6,FALSE),NA())</f>
        <v>64.322053837035185</v>
      </c>
      <c r="CR87" s="7">
        <f>IFERROR(VLOOKUP(CR$5&amp;$B87,'Forward JKM netback prices'!$L$8:$Q$2499,6,FALSE),NA())</f>
        <v>67.812703763926152</v>
      </c>
      <c r="CS87" s="7">
        <f>IFERROR(VLOOKUP(CS$5&amp;$B87,'Forward JKM netback prices'!$L$8:$Q$2499,6,FALSE),NA())</f>
        <v>68.294451507782242</v>
      </c>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4"/>
      <c r="DY87" s="4"/>
      <c r="DZ87" s="4"/>
      <c r="EA87" s="4"/>
      <c r="EB87" s="4"/>
      <c r="EC87" s="4"/>
      <c r="ED87" s="4"/>
      <c r="EE87" s="7"/>
      <c r="EF87" s="7"/>
    </row>
    <row r="88" spans="2:136" x14ac:dyDescent="0.25">
      <c r="B88" s="5">
        <v>44866</v>
      </c>
      <c r="C88" s="7">
        <v>44.31762369809784</v>
      </c>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7">
        <f>IFERROR(VLOOKUP(AY$5&amp;$B88,'Forward JKM netback prices'!$L$8:$Q$1007,6,FALSE),NA())</f>
        <v>6.4728232258215748</v>
      </c>
      <c r="AZ88" s="7">
        <f>IFERROR(VLOOKUP(AZ$5&amp;$B88,'Forward JKM netback prices'!$L$8:$Q$1007,6,FALSE),NA())</f>
        <v>6.16296986592421</v>
      </c>
      <c r="BA88" s="7">
        <f>IFERROR(VLOOKUP(BA$5&amp;$B88,'Forward JKM netback prices'!$L$8:$Q$1007,6,FALSE),NA())</f>
        <v>6.3397500490421699</v>
      </c>
      <c r="BB88" s="7">
        <f>IFERROR(VLOOKUP(BB$5&amp;$B88,'Forward JKM netback prices'!$L$8:$Q$1007,6,FALSE),NA())</f>
        <v>6.2502650127186747</v>
      </c>
      <c r="BC88" s="7">
        <f>IFERROR(VLOOKUP(BC$5&amp;$B88,'Forward JKM netback prices'!$L$8:$Q$1007,6,FALSE),NA())</f>
        <v>6.4684773861494591</v>
      </c>
      <c r="BD88" s="7">
        <f>IFERROR(VLOOKUP(BD$5&amp;$B88,'Forward JKM netback prices'!$L$8:$Q$1007,6,FALSE),NA())</f>
        <v>6.6852174410983203</v>
      </c>
      <c r="BE88" s="7">
        <f>IFERROR(VLOOKUP(BE$5&amp;$B88,'Forward JKM netback prices'!$L$8:$Q$2499,6,FALSE),NA())</f>
        <v>6.7756135031971976</v>
      </c>
      <c r="BF88" s="7">
        <f>IFERROR(VLOOKUP(BF$5&amp;$B88,'Forward JKM netback prices'!$L$8:$Q$2499,6,FALSE),NA())</f>
        <v>6.8679549201113614</v>
      </c>
      <c r="BG88" s="7">
        <f>IFERROR(VLOOKUP(BG$5&amp;$B88,'Forward JKM netback prices'!$L$8:$Q$2499,6,FALSE),NA())</f>
        <v>7.0097704743322309</v>
      </c>
      <c r="BH88" s="7">
        <f>IFERROR(VLOOKUP(BH$5&amp;$B88,'Forward JKM netback prices'!$L$8:$Q$2499,6,FALSE),NA())</f>
        <v>6.839517939400765</v>
      </c>
      <c r="BI88" s="7">
        <f>IFERROR(VLOOKUP(BI$5&amp;$B88,'Forward JKM netback prices'!$L$8:$Q$2499,6,FALSE),NA())</f>
        <v>7.5479884052284367</v>
      </c>
      <c r="BJ88" s="7">
        <f>IFERROR(VLOOKUP(BJ$5&amp;$B88,'Forward JKM netback prices'!$L$8:$Q$2499,6,FALSE),NA())</f>
        <v>7.7740058489305222</v>
      </c>
      <c r="BK88" s="7">
        <f>IFERROR(VLOOKUP(BK$5&amp;$B88,'Forward JKM netback prices'!$L$8:$Q$2499,6,FALSE),NA())</f>
        <v>7.5854694245017615</v>
      </c>
      <c r="BL88" s="7">
        <f>IFERROR(VLOOKUP(BL$5&amp;$B88,'Forward JKM netback prices'!$L$8:$Q$2499,6,FALSE),NA())</f>
        <v>8.1060741873773932</v>
      </c>
      <c r="BM88" s="7">
        <f>IFERROR(VLOOKUP(BM$5&amp;$B88,'Forward JKM netback prices'!$L$8:$Q$2499,6,FALSE),NA())</f>
        <v>9.1219445022923544</v>
      </c>
      <c r="BN88" s="7">
        <f>IFERROR(VLOOKUP(BN$5&amp;$B88,'Forward JKM netback prices'!$L$8:$Q$2499,6,FALSE),NA())</f>
        <v>8.7774349603581996</v>
      </c>
      <c r="BO88" s="7">
        <f>IFERROR(VLOOKUP(BO$5&amp;$B88,'Forward JKM netback prices'!$L$8:$Q$2499,6,FALSE),NA())</f>
        <v>9.5259145453246976</v>
      </c>
      <c r="BP88" s="7">
        <f>IFERROR(VLOOKUP(BP$5&amp;$B88,'Forward JKM netback prices'!$L$8:$Q$2499,6,FALSE),NA())</f>
        <v>10.015084618309166</v>
      </c>
      <c r="BQ88" s="7">
        <f>IFERROR(VLOOKUP(BQ$5&amp;$B88,'Forward JKM netback prices'!$L$8:$Q$2499,6,FALSE),NA())</f>
        <v>10.388425685234655</v>
      </c>
      <c r="BR88" s="7">
        <f>IFERROR(VLOOKUP(BR$5&amp;$B88,'Forward JKM netback prices'!$L$8:$Q$2499,6,FALSE),NA())</f>
        <v>11.439010374949364</v>
      </c>
      <c r="BS88" s="7">
        <f>IFERROR(VLOOKUP(BS$5&amp;$B88,'Forward JKM netback prices'!$L$8:$Q$2499,6,FALSE),NA())</f>
        <v>13.38552840935154</v>
      </c>
      <c r="BT88" s="7">
        <f>IFERROR(VLOOKUP(BT$5&amp;$B88,'Forward JKM netback prices'!$L$8:$Q$2499,6,FALSE),NA())</f>
        <v>13.325924976041126</v>
      </c>
      <c r="BU88" s="7">
        <f>IFERROR(VLOOKUP(BU$5&amp;$B88,'Forward JKM netback prices'!$L$8:$Q$2499,6,FALSE),NA())</f>
        <v>14.687424318167411</v>
      </c>
      <c r="BV88" s="7">
        <f>IFERROR(VLOOKUP(BV$5&amp;$B88,'Forward JKM netback prices'!$L$8:$Q$2499,6,FALSE),NA())</f>
        <v>18.385232500912263</v>
      </c>
      <c r="BW88" s="7">
        <f>IFERROR(VLOOKUP(BW$5&amp;$B88,'Forward JKM netback prices'!$L$8:$Q$2499,6,FALSE),NA())</f>
        <v>19.08788360230389</v>
      </c>
      <c r="BX88" s="7">
        <f>IFERROR(VLOOKUP(BX$5&amp;$B88,'Forward JKM netback prices'!$L$8:$Q$2499,6,FALSE),NA())</f>
        <v>17.269311504149165</v>
      </c>
      <c r="BY88" s="7">
        <f>IFERROR(VLOOKUP(BY$5&amp;$B88,'Forward JKM netback prices'!$L$8:$Q$2499,6,FALSE),NA())</f>
        <v>17.493617398879579</v>
      </c>
      <c r="BZ88" s="7">
        <f>IFERROR(VLOOKUP(BZ$5&amp;$B88,'Forward JKM netback prices'!$L$8:$Q$2499,6,FALSE),NA())</f>
        <v>19.415848367416249</v>
      </c>
      <c r="CA88" s="7">
        <f>IFERROR(VLOOKUP(CA$5&amp;$B88,'Forward JKM netback prices'!$L$8:$Q$2499,6,FALSE),NA())</f>
        <v>30.937986573847926</v>
      </c>
      <c r="CB88" s="7">
        <f>IFERROR(VLOOKUP(CB$5&amp;$B88,'Forward JKM netback prices'!$L$8:$Q$2499,6,FALSE),NA())</f>
        <v>32.893056589798363</v>
      </c>
      <c r="CC88" s="7">
        <f>IFERROR(VLOOKUP(CC$5&amp;$B88,'Forward JKM netback prices'!$L$8:$Q$2499,6,FALSE),NA())</f>
        <v>27.316618100721129</v>
      </c>
      <c r="CD88" s="7">
        <f>IFERROR(VLOOKUP(CD$5&amp;$B88,'Forward JKM netback prices'!$L$8:$Q$2499,6,FALSE),NA())</f>
        <v>36.329741953998393</v>
      </c>
      <c r="CE88" s="7">
        <f>IFERROR(VLOOKUP(CE$5&amp;$B88,'Forward JKM netback prices'!$L$8:$Q$2499,6,FALSE),NA())</f>
        <v>33.463312965269985</v>
      </c>
      <c r="CF88" s="7">
        <f>IFERROR(VLOOKUP(CF$5&amp;$B88,'Forward JKM netback prices'!$L$8:$Q$2499,6,FALSE),NA())</f>
        <v>37.284656206162168</v>
      </c>
      <c r="CG88" s="7">
        <f>IFERROR(VLOOKUP(CG$5&amp;$B88,'Forward JKM netback prices'!$L$8:$Q$2499,6,FALSE),NA())</f>
        <v>37.512597979027717</v>
      </c>
      <c r="CH88" s="7">
        <f>IFERROR(VLOOKUP(CH$5&amp;$B88,'Forward JKM netback prices'!$L$8:$Q$2499,6,FALSE),NA())</f>
        <v>38.09009394133102</v>
      </c>
      <c r="CI88" s="7">
        <f>IFERROR(VLOOKUP(CI$5&amp;$B88,'Forward JKM netback prices'!$L$8:$Q$2499,6,FALSE),NA())</f>
        <v>32.723054401256874</v>
      </c>
      <c r="CJ88" s="7">
        <f>IFERROR(VLOOKUP(CJ$5&amp;$B88,'Forward JKM netback prices'!$L$8:$Q$2499,6,FALSE),NA())</f>
        <v>33.539185643205158</v>
      </c>
      <c r="CK88" s="7">
        <f>IFERROR(VLOOKUP(CK$5&amp;$B88,'Forward JKM netback prices'!$L$8:$Q$2499,6,FALSE),NA())</f>
        <v>34.593304340344105</v>
      </c>
      <c r="CL88" s="7">
        <f>IFERROR(VLOOKUP(CL$5&amp;$B88,'Forward JKM netback prices'!$L$8:$Q$2499,6,FALSE),NA())</f>
        <v>35.840477409660714</v>
      </c>
      <c r="CM88" s="7">
        <f>IFERROR(VLOOKUP(CM$5&amp;$B88,'Forward JKM netback prices'!$L$8:$Q$2499,6,FALSE),NA())</f>
        <v>37.58622109580223</v>
      </c>
      <c r="CN88" s="7">
        <f>IFERROR(VLOOKUP(CN$5&amp;$B88,'Forward JKM netback prices'!$L$8:$Q$2499,6,FALSE),NA())</f>
        <v>49.650762985677595</v>
      </c>
      <c r="CO88" s="7">
        <f>IFERROR(VLOOKUP(CO$5&amp;$B88,'Forward JKM netback prices'!$L$8:$Q$2499,6,FALSE),NA())</f>
        <v>48.150470041264562</v>
      </c>
      <c r="CP88" s="7">
        <f>IFERROR(VLOOKUP(CP$5&amp;$B88,'Forward JKM netback prices'!$L$8:$Q$2499,6,FALSE),NA())</f>
        <v>53.439274299444207</v>
      </c>
      <c r="CQ88" s="7">
        <f>IFERROR(VLOOKUP(CQ$5&amp;$B88,'Forward JKM netback prices'!$L$8:$Q$2499,6,FALSE),NA())</f>
        <v>64.904997610528184</v>
      </c>
      <c r="CR88" s="7">
        <f>IFERROR(VLOOKUP(CR$5&amp;$B88,'Forward JKM netback prices'!$L$8:$Q$2499,6,FALSE),NA())</f>
        <v>67.506546506258118</v>
      </c>
      <c r="CS88" s="7">
        <f>IFERROR(VLOOKUP(CS$5&amp;$B88,'Forward JKM netback prices'!$L$8:$Q$2499,6,FALSE),NA())</f>
        <v>56.56060002001707</v>
      </c>
      <c r="CT88" s="7">
        <f>IFERROR(VLOOKUP(CT$5&amp;$B88,'Forward JKM netback prices'!$L$8:$Q$2499,6,FALSE),NA())</f>
        <v>48.436485567426082</v>
      </c>
      <c r="CU88" s="7">
        <f>IFERROR(VLOOKUP(CU$5&amp;$B88,'Forward JKM netback prices'!$L$8:$Q$2499,6,FALSE),NA())</f>
        <v>45.701310393180094</v>
      </c>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4"/>
      <c r="DY88" s="4"/>
      <c r="DZ88" s="4"/>
      <c r="EA88" s="4"/>
      <c r="EB88" s="4"/>
      <c r="EC88" s="4"/>
      <c r="ED88" s="4"/>
      <c r="EE88" s="7"/>
      <c r="EF88" s="7"/>
    </row>
    <row r="89" spans="2:136" x14ac:dyDescent="0.25">
      <c r="B89" s="5">
        <v>44896</v>
      </c>
      <c r="C89" s="7">
        <v>33.741932456243127</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7"/>
      <c r="AZ89" s="7">
        <f>IFERROR(VLOOKUP(AZ$5&amp;$B89,'Forward JKM netback prices'!$L$8:$Q$1007,6,FALSE),NA())</f>
        <v>6.7086661879031695</v>
      </c>
      <c r="BA89" s="7">
        <f>IFERROR(VLOOKUP(BA$5&amp;$B89,'Forward JKM netback prices'!$L$8:$Q$1007,6,FALSE),NA())</f>
        <v>6.9631046350883983</v>
      </c>
      <c r="BB89" s="7">
        <f>IFERROR(VLOOKUP(BB$5&amp;$B89,'Forward JKM netback prices'!$L$8:$Q$1007,6,FALSE),NA())</f>
        <v>6.8771503675953838</v>
      </c>
      <c r="BC89" s="7">
        <f>IFERROR(VLOOKUP(BC$5&amp;$B89,'Forward JKM netback prices'!$L$8:$Q$1007,6,FALSE),NA())</f>
        <v>7.1409124777684658</v>
      </c>
      <c r="BD89" s="7">
        <f>IFERROR(VLOOKUP(BD$5&amp;$B89,'Forward JKM netback prices'!$L$8:$Q$1007,6,FALSE),NA())</f>
        <v>7.3476157454907955</v>
      </c>
      <c r="BE89" s="7">
        <f>IFERROR(VLOOKUP(BE$5&amp;$B89,'Forward JKM netback prices'!$L$8:$Q$2499,6,FALSE),NA())</f>
        <v>7.5140011489157983</v>
      </c>
      <c r="BF89" s="7">
        <f>IFERROR(VLOOKUP(BF$5&amp;$B89,'Forward JKM netback prices'!$L$8:$Q$2499,6,FALSE),NA())</f>
        <v>7.6374314681018616</v>
      </c>
      <c r="BG89" s="7">
        <f>IFERROR(VLOOKUP(BG$5&amp;$B89,'Forward JKM netback prices'!$L$8:$Q$2499,6,FALSE),NA())</f>
        <v>7.8343934620149627</v>
      </c>
      <c r="BH89" s="7">
        <f>IFERROR(VLOOKUP(BH$5&amp;$B89,'Forward JKM netback prices'!$L$8:$Q$2499,6,FALSE),NA())</f>
        <v>7.6738822565853919</v>
      </c>
      <c r="BI89" s="7">
        <f>IFERROR(VLOOKUP(BI$5&amp;$B89,'Forward JKM netback prices'!$L$8:$Q$2499,6,FALSE),NA())</f>
        <v>8.3733578507639823</v>
      </c>
      <c r="BJ89" s="7">
        <f>IFERROR(VLOOKUP(BJ$5&amp;$B89,'Forward JKM netback prices'!$L$8:$Q$2499,6,FALSE),NA())</f>
        <v>8.5521428168713047</v>
      </c>
      <c r="BK89" s="7">
        <f>IFERROR(VLOOKUP(BK$5&amp;$B89,'Forward JKM netback prices'!$L$8:$Q$2499,6,FALSE),NA())</f>
        <v>8.3626073483299255</v>
      </c>
      <c r="BL89" s="7">
        <f>IFERROR(VLOOKUP(BL$5&amp;$B89,'Forward JKM netback prices'!$L$8:$Q$2499,6,FALSE),NA())</f>
        <v>8.8963298573553473</v>
      </c>
      <c r="BM89" s="7">
        <f>IFERROR(VLOOKUP(BM$5&amp;$B89,'Forward JKM netback prices'!$L$8:$Q$2499,6,FALSE),NA())</f>
        <v>9.9966309775247844</v>
      </c>
      <c r="BN89" s="7">
        <f>IFERROR(VLOOKUP(BN$5&amp;$B89,'Forward JKM netback prices'!$L$8:$Q$2499,6,FALSE),NA())</f>
        <v>9.357682148368669</v>
      </c>
      <c r="BO89" s="7">
        <f>IFERROR(VLOOKUP(BO$5&amp;$B89,'Forward JKM netback prices'!$L$8:$Q$2499,6,FALSE),NA())</f>
        <v>10.078751594260964</v>
      </c>
      <c r="BP89" s="7">
        <f>IFERROR(VLOOKUP(BP$5&amp;$B89,'Forward JKM netback prices'!$L$8:$Q$2499,6,FALSE),NA())</f>
        <v>10.580274425773775</v>
      </c>
      <c r="BQ89" s="7">
        <f>IFERROR(VLOOKUP(BQ$5&amp;$B89,'Forward JKM netback prices'!$L$8:$Q$2499,6,FALSE),NA())</f>
        <v>10.962082917975424</v>
      </c>
      <c r="BR89" s="7">
        <f>IFERROR(VLOOKUP(BR$5&amp;$B89,'Forward JKM netback prices'!$L$8:$Q$2499,6,FALSE),NA())</f>
        <v>12.019950232902294</v>
      </c>
      <c r="BS89" s="7">
        <f>IFERROR(VLOOKUP(BS$5&amp;$B89,'Forward JKM netback prices'!$L$8:$Q$2499,6,FALSE),NA())</f>
        <v>13.93783716877895</v>
      </c>
      <c r="BT89" s="7">
        <f>IFERROR(VLOOKUP(BT$5&amp;$B89,'Forward JKM netback prices'!$L$8:$Q$2499,6,FALSE),NA())</f>
        <v>13.885023413872602</v>
      </c>
      <c r="BU89" s="7">
        <f>IFERROR(VLOOKUP(BU$5&amp;$B89,'Forward JKM netback prices'!$L$8:$Q$2499,6,FALSE),NA())</f>
        <v>15.209358379385209</v>
      </c>
      <c r="BV89" s="7">
        <f>IFERROR(VLOOKUP(BV$5&amp;$B89,'Forward JKM netback prices'!$L$8:$Q$2499,6,FALSE),NA())</f>
        <v>18.826030268005983</v>
      </c>
      <c r="BW89" s="7">
        <f>IFERROR(VLOOKUP(BW$5&amp;$B89,'Forward JKM netback prices'!$L$8:$Q$2499,6,FALSE),NA())</f>
        <v>19.444526349903064</v>
      </c>
      <c r="BX89" s="7">
        <f>IFERROR(VLOOKUP(BX$5&amp;$B89,'Forward JKM netback prices'!$L$8:$Q$2499,6,FALSE),NA())</f>
        <v>17.818578162138312</v>
      </c>
      <c r="BY89" s="7">
        <f>IFERROR(VLOOKUP(BY$5&amp;$B89,'Forward JKM netback prices'!$L$8:$Q$2499,6,FALSE),NA())</f>
        <v>17.87790137652863</v>
      </c>
      <c r="BZ89" s="7">
        <f>IFERROR(VLOOKUP(BZ$5&amp;$B89,'Forward JKM netback prices'!$L$8:$Q$2499,6,FALSE),NA())</f>
        <v>19.988475640556278</v>
      </c>
      <c r="CA89" s="7">
        <f>IFERROR(VLOOKUP(CA$5&amp;$B89,'Forward JKM netback prices'!$L$8:$Q$2499,6,FALSE),NA())</f>
        <v>31.477222028011234</v>
      </c>
      <c r="CB89" s="7">
        <f>IFERROR(VLOOKUP(CB$5&amp;$B89,'Forward JKM netback prices'!$L$8:$Q$2499,6,FALSE),NA())</f>
        <v>33.538564697929345</v>
      </c>
      <c r="CC89" s="7">
        <f>IFERROR(VLOOKUP(CC$5&amp;$B89,'Forward JKM netback prices'!$L$8:$Q$2499,6,FALSE),NA())</f>
        <v>28.137865587482221</v>
      </c>
      <c r="CD89" s="7">
        <f>IFERROR(VLOOKUP(CD$5&amp;$B89,'Forward JKM netback prices'!$L$8:$Q$2499,6,FALSE),NA())</f>
        <v>37.194618935789592</v>
      </c>
      <c r="CE89" s="7">
        <f>IFERROR(VLOOKUP(CE$5&amp;$B89,'Forward JKM netback prices'!$L$8:$Q$2499,6,FALSE),NA())</f>
        <v>34.14443577145699</v>
      </c>
      <c r="CF89" s="7">
        <f>IFERROR(VLOOKUP(CF$5&amp;$B89,'Forward JKM netback prices'!$L$8:$Q$2499,6,FALSE),NA())</f>
        <v>37.512891481991119</v>
      </c>
      <c r="CG89" s="7">
        <f>IFERROR(VLOOKUP(CG$5&amp;$B89,'Forward JKM netback prices'!$L$8:$Q$2499,6,FALSE),NA())</f>
        <v>36.573044984808746</v>
      </c>
      <c r="CH89" s="7">
        <f>IFERROR(VLOOKUP(CH$5&amp;$B89,'Forward JKM netback prices'!$L$8:$Q$2499,6,FALSE),NA())</f>
        <v>40.01607893052855</v>
      </c>
      <c r="CI89" s="7">
        <f>IFERROR(VLOOKUP(CI$5&amp;$B89,'Forward JKM netback prices'!$L$8:$Q$2499,6,FALSE),NA())</f>
        <v>33.295327417839502</v>
      </c>
      <c r="CJ89" s="7">
        <f>IFERROR(VLOOKUP(CJ$5&amp;$B89,'Forward JKM netback prices'!$L$8:$Q$2499,6,FALSE),NA())</f>
        <v>33.514994771580866</v>
      </c>
      <c r="CK89" s="7">
        <f>IFERROR(VLOOKUP(CK$5&amp;$B89,'Forward JKM netback prices'!$L$8:$Q$2499,6,FALSE),NA())</f>
        <v>33.145293945132195</v>
      </c>
      <c r="CL89" s="7">
        <f>IFERROR(VLOOKUP(CL$5&amp;$B89,'Forward JKM netback prices'!$L$8:$Q$2499,6,FALSE),NA())</f>
        <v>36.43971703319697</v>
      </c>
      <c r="CM89" s="7">
        <f>IFERROR(VLOOKUP(CM$5&amp;$B89,'Forward JKM netback prices'!$L$8:$Q$2499,6,FALSE),NA())</f>
        <v>37.714545588012321</v>
      </c>
      <c r="CN89" s="7">
        <f>IFERROR(VLOOKUP(CN$5&amp;$B89,'Forward JKM netback prices'!$L$8:$Q$2499,6,FALSE),NA())</f>
        <v>48.611042648386579</v>
      </c>
      <c r="CO89" s="7">
        <f>IFERROR(VLOOKUP(CO$5&amp;$B89,'Forward JKM netback prices'!$L$8:$Q$2499,6,FALSE),NA())</f>
        <v>49.468938890933764</v>
      </c>
      <c r="CP89" s="7">
        <f>IFERROR(VLOOKUP(CP$5&amp;$B89,'Forward JKM netback prices'!$L$8:$Q$2499,6,FALSE),NA())</f>
        <v>58.26877326562451</v>
      </c>
      <c r="CQ89" s="7">
        <f>IFERROR(VLOOKUP(CQ$5&amp;$B89,'Forward JKM netback prices'!$L$8:$Q$2499,6,FALSE),NA())</f>
        <v>68.18155544300086</v>
      </c>
      <c r="CR89" s="7">
        <f>IFERROR(VLOOKUP(CR$5&amp;$B89,'Forward JKM netback prices'!$L$8:$Q$2499,6,FALSE),NA())</f>
        <v>71.485968436994199</v>
      </c>
      <c r="CS89" s="7">
        <f>IFERROR(VLOOKUP(CS$5&amp;$B89,'Forward JKM netback prices'!$L$8:$Q$2499,6,FALSE),NA())</f>
        <v>60.498106097678303</v>
      </c>
      <c r="CT89" s="7">
        <f>IFERROR(VLOOKUP(CT$5&amp;$B89,'Forward JKM netback prices'!$L$8:$Q$2499,6,FALSE),NA())</f>
        <v>53.01188916176735</v>
      </c>
      <c r="CU89" s="7">
        <f>IFERROR(VLOOKUP(CU$5&amp;$B89,'Forward JKM netback prices'!$L$8:$Q$2499,6,FALSE),NA())</f>
        <v>41.551743870606849</v>
      </c>
      <c r="CV89" s="7">
        <f>IFERROR(VLOOKUP(CV$5&amp;$B89,'Forward JKM netback prices'!$L$8:$Q$2499,6,FALSE),NA())</f>
        <v>37.645010757669922</v>
      </c>
      <c r="CW89" s="7">
        <f>IFERROR(VLOOKUP(CW$5&amp;$B89,'Forward JKM netback prices'!$L$8:$Q$2499,6,FALSE),NA())</f>
        <v>33.489525492075224</v>
      </c>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4"/>
      <c r="DY89" s="4"/>
      <c r="DZ89" s="4"/>
      <c r="EA89" s="4"/>
      <c r="EB89" s="4"/>
      <c r="EC89" s="4"/>
      <c r="ED89" s="4"/>
      <c r="EE89" s="7"/>
      <c r="EF89" s="7"/>
    </row>
    <row r="90" spans="2:136" x14ac:dyDescent="0.25">
      <c r="B90" s="5">
        <v>44927</v>
      </c>
      <c r="C90" s="7">
        <v>41.114750781358495</v>
      </c>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7"/>
      <c r="AZ90" s="7"/>
      <c r="BA90" s="7"/>
      <c r="BB90" s="7">
        <f>IFERROR(VLOOKUP(BB$5&amp;$B90,'Forward JKM netback prices'!$L$8:$Q$1007,6,FALSE),NA())</f>
        <v>7.0541291917750923</v>
      </c>
      <c r="BC90" s="7"/>
      <c r="BD90" s="7">
        <f>IFERROR(VLOOKUP(BD$5&amp;$B90,'Forward JKM netback prices'!$L$8:$Q$1007,6,FALSE),NA())</f>
        <v>7.5123305300889029</v>
      </c>
      <c r="BE90" s="7">
        <f>IFERROR(VLOOKUP(BE$5&amp;$B90,'Forward JKM netback prices'!$L$8:$Q$2499,6,FALSE),NA())</f>
        <v>7.621210450882665</v>
      </c>
      <c r="BF90" s="7">
        <f>IFERROR(VLOOKUP(BF$5&amp;$B90,'Forward JKM netback prices'!$L$8:$Q$2499,6,FALSE),NA())</f>
        <v>7.8304653176281231</v>
      </c>
      <c r="BG90" s="7">
        <f>IFERROR(VLOOKUP(BG$5&amp;$B90,'Forward JKM netback prices'!$L$8:$Q$2499,6,FALSE),NA())</f>
        <v>8.110890946838671</v>
      </c>
      <c r="BH90" s="7">
        <f>IFERROR(VLOOKUP(BH$5&amp;$B90,'Forward JKM netback prices'!$L$8:$Q$2499,6,FALSE),NA())</f>
        <v>7.9168289576382493</v>
      </c>
      <c r="BI90" s="7">
        <f>IFERROR(VLOOKUP(BI$5&amp;$B90,'Forward JKM netback prices'!$L$8:$Q$2499,6,FALSE),NA())</f>
        <v>8.5664309401980443</v>
      </c>
      <c r="BJ90" s="7">
        <f>IFERROR(VLOOKUP(BJ$5&amp;$B90,'Forward JKM netback prices'!$L$8:$Q$2499,6,FALSE),NA())</f>
        <v>8.742636071322929</v>
      </c>
      <c r="BK90" s="7">
        <f>IFERROR(VLOOKUP(BK$5&amp;$B90,'Forward JKM netback prices'!$L$8:$Q$2499,6,FALSE),NA())</f>
        <v>8.8759815646954259</v>
      </c>
      <c r="BL90" s="7">
        <f>IFERROR(VLOOKUP(BL$5&amp;$B90,'Forward JKM netback prices'!$L$8:$Q$2499,6,FALSE),NA())</f>
        <v>9.2043054826305628</v>
      </c>
      <c r="BM90" s="7">
        <f>IFERROR(VLOOKUP(BM$5&amp;$B90,'Forward JKM netback prices'!$L$8:$Q$2499,6,FALSE),NA())</f>
        <v>10.35603755053963</v>
      </c>
      <c r="BN90" s="7">
        <f>IFERROR(VLOOKUP(BN$5&amp;$B90,'Forward JKM netback prices'!$L$8:$Q$2499,6,FALSE),NA())</f>
        <v>9.9385206699876889</v>
      </c>
      <c r="BO90" s="7">
        <f>IFERROR(VLOOKUP(BO$5&amp;$B90,'Forward JKM netback prices'!$L$8:$Q$2499,6,FALSE),NA())</f>
        <v>10.54314650947232</v>
      </c>
      <c r="BP90" s="7">
        <f>IFERROR(VLOOKUP(BP$5&amp;$B90,'Forward JKM netback prices'!$L$8:$Q$2499,6,FALSE),NA())</f>
        <v>11.058066537810864</v>
      </c>
      <c r="BQ90" s="7">
        <f>IFERROR(VLOOKUP(BQ$5&amp;$B90,'Forward JKM netback prices'!$L$8:$Q$2499,6,FALSE),NA())</f>
        <v>11.357288458580241</v>
      </c>
      <c r="BR90" s="7">
        <f>IFERROR(VLOOKUP(BR$5&amp;$B90,'Forward JKM netback prices'!$L$8:$Q$2499,6,FALSE),NA())</f>
        <v>12.181758070534269</v>
      </c>
      <c r="BS90" s="7">
        <f>IFERROR(VLOOKUP(BS$5&amp;$B90,'Forward JKM netback prices'!$L$8:$Q$2499,6,FALSE),NA())</f>
        <v>14.039720312145679</v>
      </c>
      <c r="BT90" s="7">
        <f>IFERROR(VLOOKUP(BT$5&amp;$B90,'Forward JKM netback prices'!$L$8:$Q$2499,6,FALSE),NA())</f>
        <v>14.078852258913248</v>
      </c>
      <c r="BU90" s="7">
        <f>IFERROR(VLOOKUP(BU$5&amp;$B90,'Forward JKM netback prices'!$L$8:$Q$2499,6,FALSE),NA())</f>
        <v>15.778945180750869</v>
      </c>
      <c r="BV90" s="7">
        <f>IFERROR(VLOOKUP(BV$5&amp;$B90,'Forward JKM netback prices'!$L$8:$Q$2499,6,FALSE),NA())</f>
        <v>19.367933230321054</v>
      </c>
      <c r="BW90" s="7">
        <f>IFERROR(VLOOKUP(BW$5&amp;$B90,'Forward JKM netback prices'!$L$8:$Q$2499,6,FALSE),NA())</f>
        <v>19.847670161986954</v>
      </c>
      <c r="BX90" s="7">
        <f>IFERROR(VLOOKUP(BX$5&amp;$B90,'Forward JKM netback prices'!$L$8:$Q$2499,6,FALSE),NA())</f>
        <v>17.95087395757978</v>
      </c>
      <c r="BY90" s="7">
        <f>IFERROR(VLOOKUP(BY$5&amp;$B90,'Forward JKM netback prices'!$L$8:$Q$2499,6,FALSE),NA())</f>
        <v>18.169436947677184</v>
      </c>
      <c r="BZ90" s="7">
        <f>IFERROR(VLOOKUP(BZ$5&amp;$B90,'Forward JKM netback prices'!$L$8:$Q$2499,6,FALSE),NA())</f>
        <v>20.275995184297113</v>
      </c>
      <c r="CA90" s="7">
        <f>IFERROR(VLOOKUP(CA$5&amp;$B90,'Forward JKM netback prices'!$L$8:$Q$2499,6,FALSE),NA())</f>
        <v>31.704323960061817</v>
      </c>
      <c r="CB90" s="7">
        <f>IFERROR(VLOOKUP(CB$5&amp;$B90,'Forward JKM netback prices'!$L$8:$Q$2499,6,FALSE),NA())</f>
        <v>33.823612944479301</v>
      </c>
      <c r="CC90" s="7">
        <f>IFERROR(VLOOKUP(CC$5&amp;$B90,'Forward JKM netback prices'!$L$8:$Q$2499,6,FALSE),NA())</f>
        <v>28.579306072746942</v>
      </c>
      <c r="CD90" s="7">
        <f>IFERROR(VLOOKUP(CD$5&amp;$B90,'Forward JKM netback prices'!$L$8:$Q$2499,6,FALSE),NA())</f>
        <v>37.432473926614804</v>
      </c>
      <c r="CE90" s="7">
        <f>IFERROR(VLOOKUP(CE$5&amp;$B90,'Forward JKM netback prices'!$L$8:$Q$2499,6,FALSE),NA())</f>
        <v>34.299553444353414</v>
      </c>
      <c r="CF90" s="7">
        <f>IFERROR(VLOOKUP(CF$5&amp;$B90,'Forward JKM netback prices'!$L$8:$Q$2499,6,FALSE),NA())</f>
        <v>37.648128495189695</v>
      </c>
      <c r="CG90" s="7">
        <f>IFERROR(VLOOKUP(CG$5&amp;$B90,'Forward JKM netback prices'!$L$8:$Q$2499,6,FALSE),NA())</f>
        <v>33.290292933657028</v>
      </c>
      <c r="CH90" s="7">
        <f>IFERROR(VLOOKUP(CH$5&amp;$B90,'Forward JKM netback prices'!$L$8:$Q$2499,6,FALSE),NA())</f>
        <v>38.662896745264838</v>
      </c>
      <c r="CI90" s="7">
        <f>IFERROR(VLOOKUP(CI$5&amp;$B90,'Forward JKM netback prices'!$L$8:$Q$2499,6,FALSE),NA())</f>
        <v>34.929972393737152</v>
      </c>
      <c r="CJ90" s="7">
        <f>IFERROR(VLOOKUP(CJ$5&amp;$B90,'Forward JKM netback prices'!$L$8:$Q$2499,6,FALSE),NA())</f>
        <v>32.948860430907317</v>
      </c>
      <c r="CK90" s="7">
        <f>IFERROR(VLOOKUP(CK$5&amp;$B90,'Forward JKM netback prices'!$L$8:$Q$2499,6,FALSE),NA())</f>
        <v>33.197338000194101</v>
      </c>
      <c r="CL90" s="7">
        <f>IFERROR(VLOOKUP(CL$5&amp;$B90,'Forward JKM netback prices'!$L$8:$Q$2499,6,FALSE),NA())</f>
        <v>38.014846634897623</v>
      </c>
      <c r="CM90" s="7">
        <f>IFERROR(VLOOKUP(CM$5&amp;$B90,'Forward JKM netback prices'!$L$8:$Q$2499,6,FALSE),NA())</f>
        <v>38.742407390496481</v>
      </c>
      <c r="CN90" s="7">
        <f>IFERROR(VLOOKUP(CN$5&amp;$B90,'Forward JKM netback prices'!$L$8:$Q$2499,6,FALSE),NA())</f>
        <v>48.734424753406351</v>
      </c>
      <c r="CO90" s="7">
        <f>IFERROR(VLOOKUP(CO$5&amp;$B90,'Forward JKM netback prices'!$L$8:$Q$2499,6,FALSE),NA())</f>
        <v>50.477108373239382</v>
      </c>
      <c r="CP90" s="7">
        <f>IFERROR(VLOOKUP(CP$5&amp;$B90,'Forward JKM netback prices'!$L$8:$Q$2499,6,FALSE),NA())</f>
        <v>59.820258645728423</v>
      </c>
      <c r="CQ90" s="7">
        <f>IFERROR(VLOOKUP(CQ$5&amp;$B90,'Forward JKM netback prices'!$L$8:$Q$2499,6,FALSE),NA())</f>
        <v>69.742377748201278</v>
      </c>
      <c r="CR90" s="7">
        <f>IFERROR(VLOOKUP(CR$5&amp;$B90,'Forward JKM netback prices'!$L$8:$Q$2499,6,FALSE),NA())</f>
        <v>71.821194485464659</v>
      </c>
      <c r="CS90" s="7">
        <f>IFERROR(VLOOKUP(CS$5&amp;$B90,'Forward JKM netback prices'!$L$8:$Q$2499,6,FALSE),NA())</f>
        <v>65.397865627424991</v>
      </c>
      <c r="CT90" s="7">
        <f>IFERROR(VLOOKUP(CT$5&amp;$B90,'Forward JKM netback prices'!$L$8:$Q$2499,6,FALSE),NA())</f>
        <v>62.846144515988577</v>
      </c>
      <c r="CU90" s="7">
        <f>IFERROR(VLOOKUP(CU$5&amp;$B90,'Forward JKM netback prices'!$L$8:$Q$2499,6,FALSE),NA())</f>
        <v>49.718825875026376</v>
      </c>
      <c r="CV90" s="7">
        <f>IFERROR(VLOOKUP(CV$5&amp;$B90,'Forward JKM netback prices'!$L$8:$Q$2499,6,FALSE),NA())</f>
        <v>39.84960256064705</v>
      </c>
      <c r="CW90" s="7">
        <f>IFERROR(VLOOKUP(CW$5&amp;$B90,'Forward JKM netback prices'!$L$8:$Q$2499,6,FALSE),NA())</f>
        <v>35.014098140511528</v>
      </c>
      <c r="CX90" s="7">
        <f>IFERROR(VLOOKUP(CX$5&amp;$B90,'Forward JKM netback prices'!$L$8:$Q$2499,6,FALSE),NA())</f>
        <v>38.977353982363134</v>
      </c>
      <c r="CY90" s="7">
        <f>IFERROR(VLOOKUP(CY$5&amp;$B90,'Forward JKM netback prices'!$L$8:$Q$2499,6,FALSE),NA())</f>
        <v>42.022799072902821</v>
      </c>
      <c r="CZ90" s="7"/>
      <c r="DA90" s="7"/>
      <c r="DB90" s="7"/>
      <c r="DC90" s="7"/>
      <c r="DD90" s="7"/>
      <c r="DE90" s="7"/>
      <c r="DF90" s="7"/>
      <c r="DG90" s="7"/>
      <c r="DH90" s="7"/>
      <c r="DI90" s="7"/>
      <c r="DJ90" s="7"/>
      <c r="DK90" s="7"/>
      <c r="DL90" s="7"/>
      <c r="DM90" s="7"/>
      <c r="DN90" s="7"/>
      <c r="DO90" s="7"/>
      <c r="DP90" s="7"/>
      <c r="DQ90" s="7"/>
      <c r="DR90" s="7"/>
      <c r="DS90" s="7"/>
      <c r="DT90" s="7"/>
      <c r="DU90" s="7"/>
      <c r="DV90" s="7"/>
      <c r="DW90" s="7"/>
      <c r="DX90" s="4"/>
      <c r="DY90" s="4"/>
      <c r="DZ90" s="4"/>
      <c r="EA90" s="4"/>
      <c r="EB90" s="4"/>
      <c r="EC90" s="4"/>
      <c r="ED90" s="4"/>
      <c r="EE90" s="7"/>
      <c r="EF90" s="7"/>
    </row>
    <row r="91" spans="2:136" x14ac:dyDescent="0.25">
      <c r="B91" s="5">
        <v>44958</v>
      </c>
      <c r="C91" s="7">
        <v>33.422947717240831</v>
      </c>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7"/>
      <c r="AZ91" s="7"/>
      <c r="BA91" s="7"/>
      <c r="BB91" s="7"/>
      <c r="BC91" s="7"/>
      <c r="BD91" s="7"/>
      <c r="BE91" s="7"/>
      <c r="BF91" s="7">
        <f>IFERROR(VLOOKUP(BF$5&amp;$B91,'Forward JKM netback prices'!$L$8:$Q$2499,6,FALSE),NA())</f>
        <v>7.7757906979896507</v>
      </c>
      <c r="BG91" s="7">
        <f>IFERROR(VLOOKUP(BG$5&amp;$B91,'Forward JKM netback prices'!$L$8:$Q$2499,6,FALSE),NA())</f>
        <v>8.0563961220395086</v>
      </c>
      <c r="BH91" s="7">
        <f>IFERROR(VLOOKUP(BH$5&amp;$B91,'Forward JKM netback prices'!$L$8:$Q$2499,6,FALSE),NA())</f>
        <v>7.8642435893878435</v>
      </c>
      <c r="BI91" s="7">
        <f>IFERROR(VLOOKUP(BI$5&amp;$B91,'Forward JKM netback prices'!$L$8:$Q$2499,6,FALSE),NA())</f>
        <v>8.4554095201283435</v>
      </c>
      <c r="BJ91" s="7">
        <f>IFERROR(VLOOKUP(BJ$5&amp;$B91,'Forward JKM netback prices'!$L$8:$Q$2499,6,FALSE),NA())</f>
        <v>8.6300277341858926</v>
      </c>
      <c r="BK91" s="7">
        <f>IFERROR(VLOOKUP(BK$5&amp;$B91,'Forward JKM netback prices'!$L$8:$Q$2499,6,FALSE),NA())</f>
        <v>8.8810122833404179</v>
      </c>
      <c r="BL91" s="7">
        <f>IFERROR(VLOOKUP(BL$5&amp;$B91,'Forward JKM netback prices'!$L$8:$Q$2499,6,FALSE),NA())</f>
        <v>9.2073356165962874</v>
      </c>
      <c r="BM91" s="7">
        <f>IFERROR(VLOOKUP(BM$5&amp;$B91,'Forward JKM netback prices'!$L$8:$Q$2499,6,FALSE),NA())</f>
        <v>10.387345131838163</v>
      </c>
      <c r="BN91" s="7">
        <f>IFERROR(VLOOKUP(BN$5&amp;$B91,'Forward JKM netback prices'!$L$8:$Q$2499,6,FALSE),NA())</f>
        <v>9.9671308056939996</v>
      </c>
      <c r="BO91" s="7">
        <f>IFERROR(VLOOKUP(BO$5&amp;$B91,'Forward JKM netback prices'!$L$8:$Q$2499,6,FALSE),NA())</f>
        <v>10.571877479950324</v>
      </c>
      <c r="BP91" s="7">
        <f>IFERROR(VLOOKUP(BP$5&amp;$B91,'Forward JKM netback prices'!$L$8:$Q$2499,6,FALSE),NA())</f>
        <v>11.087439481798569</v>
      </c>
      <c r="BQ91" s="7">
        <f>IFERROR(VLOOKUP(BQ$5&amp;$B91,'Forward JKM netback prices'!$L$8:$Q$2499,6,FALSE),NA())</f>
        <v>11.387276955121637</v>
      </c>
      <c r="BR91" s="7">
        <f>IFERROR(VLOOKUP(BR$5&amp;$B91,'Forward JKM netback prices'!$L$8:$Q$2499,6,FALSE),NA())</f>
        <v>12.212028887667584</v>
      </c>
      <c r="BS91" s="7">
        <f>IFERROR(VLOOKUP(BS$5&amp;$B91,'Forward JKM netback prices'!$L$8:$Q$2499,6,FALSE),NA())</f>
        <v>14.070092507298094</v>
      </c>
      <c r="BT91" s="7">
        <f>IFERROR(VLOOKUP(BT$5&amp;$B91,'Forward JKM netback prices'!$L$8:$Q$2499,6,FALSE),NA())</f>
        <v>14.109592733776498</v>
      </c>
      <c r="BU91" s="7">
        <f>IFERROR(VLOOKUP(BU$5&amp;$B91,'Forward JKM netback prices'!$L$8:$Q$2499,6,FALSE),NA())</f>
        <v>15.809254655830692</v>
      </c>
      <c r="BV91" s="7">
        <f>IFERROR(VLOOKUP(BV$5&amp;$B91,'Forward JKM netback prices'!$L$8:$Q$2499,6,FALSE),NA())</f>
        <v>19.245022995628968</v>
      </c>
      <c r="BW91" s="7">
        <f>IFERROR(VLOOKUP(BW$5&amp;$B91,'Forward JKM netback prices'!$L$8:$Q$2499,6,FALSE),NA())</f>
        <v>19.639463668481714</v>
      </c>
      <c r="BX91" s="7">
        <f>IFERROR(VLOOKUP(BX$5&amp;$B91,'Forward JKM netback prices'!$L$8:$Q$2499,6,FALSE),NA())</f>
        <v>18.010501534235434</v>
      </c>
      <c r="BY91" s="7">
        <f>IFERROR(VLOOKUP(BY$5&amp;$B91,'Forward JKM netback prices'!$L$8:$Q$2499,6,FALSE),NA())</f>
        <v>18.230206671310491</v>
      </c>
      <c r="BZ91" s="7">
        <f>IFERROR(VLOOKUP(BZ$5&amp;$B91,'Forward JKM netback prices'!$L$8:$Q$2499,6,FALSE),NA())</f>
        <v>20.400674995230169</v>
      </c>
      <c r="CA91" s="7">
        <f>IFERROR(VLOOKUP(CA$5&amp;$B91,'Forward JKM netback prices'!$L$8:$Q$2499,6,FALSE),NA())</f>
        <v>31.833102065199427</v>
      </c>
      <c r="CB91" s="7">
        <f>IFERROR(VLOOKUP(CB$5&amp;$B91,'Forward JKM netback prices'!$L$8:$Q$2499,6,FALSE),NA())</f>
        <v>34.128379317501064</v>
      </c>
      <c r="CC91" s="7">
        <f>IFERROR(VLOOKUP(CC$5&amp;$B91,'Forward JKM netback prices'!$L$8:$Q$2499,6,FALSE),NA())</f>
        <v>28.091047740702034</v>
      </c>
      <c r="CD91" s="7">
        <f>IFERROR(VLOOKUP(CD$5&amp;$B91,'Forward JKM netback prices'!$L$8:$Q$2499,6,FALSE),NA())</f>
        <v>36.982140586496399</v>
      </c>
      <c r="CE91" s="7">
        <f>IFERROR(VLOOKUP(CE$5&amp;$B91,'Forward JKM netback prices'!$L$8:$Q$2499,6,FALSE),NA())</f>
        <v>34.344668381379059</v>
      </c>
      <c r="CF91" s="7">
        <f>IFERROR(VLOOKUP(CF$5&amp;$B91,'Forward JKM netback prices'!$L$8:$Q$2499,6,FALSE),NA())</f>
        <v>37.61942686830421</v>
      </c>
      <c r="CG91" s="7">
        <f>IFERROR(VLOOKUP(CG$5&amp;$B91,'Forward JKM netback prices'!$L$8:$Q$2499,6,FALSE),NA())</f>
        <v>31.382858694817056</v>
      </c>
      <c r="CH91" s="7">
        <f>IFERROR(VLOOKUP(CH$5&amp;$B91,'Forward JKM netback prices'!$L$8:$Q$2499,6,FALSE),NA())</f>
        <v>36.806117488941915</v>
      </c>
      <c r="CI91" s="7">
        <f>IFERROR(VLOOKUP(CI$5&amp;$B91,'Forward JKM netback prices'!$L$8:$Q$2499,6,FALSE),NA())</f>
        <v>32.53351722757651</v>
      </c>
      <c r="CJ91" s="7">
        <f>IFERROR(VLOOKUP(CJ$5&amp;$B91,'Forward JKM netback prices'!$L$8:$Q$2499,6,FALSE),NA())</f>
        <v>31.777002518042764</v>
      </c>
      <c r="CK91" s="7">
        <f>IFERROR(VLOOKUP(CK$5&amp;$B91,'Forward JKM netback prices'!$L$8:$Q$2499,6,FALSE),NA())</f>
        <v>33.866829350833108</v>
      </c>
      <c r="CL91" s="7">
        <f>IFERROR(VLOOKUP(CL$5&amp;$B91,'Forward JKM netback prices'!$L$8:$Q$2499,6,FALSE),NA())</f>
        <v>36.525169069092073</v>
      </c>
      <c r="CM91" s="7">
        <f>IFERROR(VLOOKUP(CM$5&amp;$B91,'Forward JKM netback prices'!$L$8:$Q$2499,6,FALSE),NA())</f>
        <v>36.670756796065859</v>
      </c>
      <c r="CN91" s="7">
        <f>IFERROR(VLOOKUP(CN$5&amp;$B91,'Forward JKM netback prices'!$L$8:$Q$2499,6,FALSE),NA())</f>
        <v>48.31359073200295</v>
      </c>
      <c r="CO91" s="7">
        <f>IFERROR(VLOOKUP(CO$5&amp;$B91,'Forward JKM netback prices'!$L$8:$Q$2499,6,FALSE),NA())</f>
        <v>48.268169599913854</v>
      </c>
      <c r="CP91" s="7">
        <f>IFERROR(VLOOKUP(CP$5&amp;$B91,'Forward JKM netback prices'!$L$8:$Q$2499,6,FALSE),NA())</f>
        <v>59.679564482334044</v>
      </c>
      <c r="CQ91" s="7">
        <f>IFERROR(VLOOKUP(CQ$5&amp;$B91,'Forward JKM netback prices'!$L$8:$Q$2499,6,FALSE),NA())</f>
        <v>69.768712037948603</v>
      </c>
      <c r="CR91" s="7">
        <f>IFERROR(VLOOKUP(CR$5&amp;$B91,'Forward JKM netback prices'!$L$8:$Q$2499,6,FALSE),NA())</f>
        <v>67.752866780959138</v>
      </c>
      <c r="CS91" s="7">
        <f>IFERROR(VLOOKUP(CS$5&amp;$B91,'Forward JKM netback prices'!$L$8:$Q$2499,6,FALSE),NA())</f>
        <v>64.817989618825109</v>
      </c>
      <c r="CT91" s="7">
        <f>IFERROR(VLOOKUP(CT$5&amp;$B91,'Forward JKM netback prices'!$L$8:$Q$2499,6,FALSE),NA())</f>
        <v>63.416141155910395</v>
      </c>
      <c r="CU91" s="7">
        <f>IFERROR(VLOOKUP(CU$5&amp;$B91,'Forward JKM netback prices'!$L$8:$Q$2499,6,FALSE),NA())</f>
        <v>51.645185504229566</v>
      </c>
      <c r="CV91" s="7">
        <f>IFERROR(VLOOKUP(CV$5&amp;$B91,'Forward JKM netback prices'!$L$8:$Q$2499,6,FALSE),NA())</f>
        <v>43.265833736086158</v>
      </c>
      <c r="CW91" s="7">
        <f>IFERROR(VLOOKUP(CW$5&amp;$B91,'Forward JKM netback prices'!$L$8:$Q$2499,6,FALSE),NA())</f>
        <v>37.230799506321304</v>
      </c>
      <c r="CX91" s="7">
        <f>IFERROR(VLOOKUP(CX$5&amp;$B91,'Forward JKM netback prices'!$L$8:$Q$2499,6,FALSE),NA())</f>
        <v>41.536534011954664</v>
      </c>
      <c r="CY91" s="7">
        <f>IFERROR(VLOOKUP(CY$5&amp;$B91,'Forward JKM netback prices'!$L$8:$Q$2499,6,FALSE),NA())</f>
        <v>47.04650601174928</v>
      </c>
      <c r="CZ91" s="7">
        <f>IFERROR(VLOOKUP(CZ$5&amp;$B91,'Forward JKM netback prices'!$L$8:$Q$2499,6,FALSE),NA())</f>
        <v>36.806780522875584</v>
      </c>
      <c r="DA91" s="7">
        <f>IFERROR(VLOOKUP(DA$5&amp;$B91,'Forward JKM netback prices'!$L$8:$Q$2499,6,FALSE),NA())</f>
        <v>33.296780159285952</v>
      </c>
      <c r="DB91" s="7"/>
      <c r="DC91" s="7"/>
      <c r="DD91" s="7"/>
      <c r="DE91" s="7"/>
      <c r="DF91" s="7"/>
      <c r="DG91" s="7"/>
      <c r="DH91" s="7"/>
      <c r="DI91" s="7"/>
      <c r="DJ91" s="7"/>
      <c r="DK91" s="7"/>
      <c r="DL91" s="7"/>
      <c r="DM91" s="7"/>
      <c r="DN91" s="7"/>
      <c r="DO91" s="7"/>
      <c r="DP91" s="7"/>
      <c r="DQ91" s="7"/>
      <c r="DR91" s="7"/>
      <c r="DS91" s="7"/>
      <c r="DT91" s="7"/>
      <c r="DU91" s="7"/>
      <c r="DV91" s="7"/>
      <c r="DW91" s="7"/>
      <c r="DX91" s="4"/>
      <c r="DY91" s="4"/>
      <c r="DZ91" s="4"/>
      <c r="EA91" s="4"/>
      <c r="EB91" s="4"/>
      <c r="EC91" s="4"/>
      <c r="ED91" s="4"/>
      <c r="EE91" s="7"/>
      <c r="EF91" s="7"/>
    </row>
    <row r="92" spans="2:136" x14ac:dyDescent="0.25">
      <c r="B92" s="5">
        <v>44986</v>
      </c>
      <c r="C92" s="7">
        <v>21.598115072479171</v>
      </c>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7"/>
      <c r="AZ92" s="7"/>
      <c r="BA92" s="7"/>
      <c r="BB92" s="7"/>
      <c r="BC92" s="7"/>
      <c r="BD92" s="7"/>
      <c r="BE92" s="7"/>
      <c r="BF92" s="7"/>
      <c r="BG92" s="7"/>
      <c r="BH92" s="7">
        <f>IFERROR(VLOOKUP(BH$5&amp;$B92,'Forward JKM netback prices'!$L$8:$Q$2499,6,FALSE),NA())</f>
        <v>7.5552598084828739</v>
      </c>
      <c r="BI92" s="7">
        <f>IFERROR(VLOOKUP(BI$5&amp;$B92,'Forward JKM netback prices'!$L$8:$Q$2499,6,FALSE),NA())</f>
        <v>8.138890524419665</v>
      </c>
      <c r="BJ92" s="7">
        <f>IFERROR(VLOOKUP(BJ$5&amp;$B92,'Forward JKM netback prices'!$L$8:$Q$2499,6,FALSE),NA())</f>
        <v>8.3386999909603823</v>
      </c>
      <c r="BK92" s="7">
        <f>IFERROR(VLOOKUP(BK$5&amp;$B92,'Forward JKM netback prices'!$L$8:$Q$2499,6,FALSE),NA())</f>
        <v>8.530840247960235</v>
      </c>
      <c r="BL92" s="7">
        <f>IFERROR(VLOOKUP(BL$5&amp;$B92,'Forward JKM netback prices'!$L$8:$Q$2499,6,FALSE),NA())</f>
        <v>8.8365886755567633</v>
      </c>
      <c r="BM92" s="7">
        <f>IFERROR(VLOOKUP(BM$5&amp;$B92,'Forward JKM netback prices'!$L$8:$Q$2499,6,FALSE),NA())</f>
        <v>9.9882988997031052</v>
      </c>
      <c r="BN92" s="7">
        <f>IFERROR(VLOOKUP(BN$5&amp;$B92,'Forward JKM netback prices'!$L$8:$Q$2499,6,FALSE),NA())</f>
        <v>9.5241134255759317</v>
      </c>
      <c r="BO92" s="7">
        <f>IFERROR(VLOOKUP(BO$5&amp;$B92,'Forward JKM netback prices'!$L$8:$Q$2499,6,FALSE),NA())</f>
        <v>10.128507294539169</v>
      </c>
      <c r="BP92" s="7">
        <f>IFERROR(VLOOKUP(BP$5&amp;$B92,'Forward JKM netback prices'!$L$8:$Q$2499,6,FALSE),NA())</f>
        <v>10.634162498625603</v>
      </c>
      <c r="BQ92" s="7">
        <f>IFERROR(VLOOKUP(BQ$5&amp;$B92,'Forward JKM netback prices'!$L$8:$Q$2499,6,FALSE),NA())</f>
        <v>10.927371518610478</v>
      </c>
      <c r="BR92" s="7">
        <f>IFERROR(VLOOKUP(BR$5&amp;$B92,'Forward JKM netback prices'!$L$8:$Q$2499,6,FALSE),NA())</f>
        <v>11.746303700777625</v>
      </c>
      <c r="BS92" s="7">
        <f>IFERROR(VLOOKUP(BS$5&amp;$B92,'Forward JKM netback prices'!$L$8:$Q$2499,6,FALSE),NA())</f>
        <v>13.692751870657633</v>
      </c>
      <c r="BT92" s="7">
        <f>IFERROR(VLOOKUP(BT$5&amp;$B92,'Forward JKM netback prices'!$L$8:$Q$2499,6,FALSE),NA())</f>
        <v>13.63511218102156</v>
      </c>
      <c r="BU92" s="7">
        <f>IFERROR(VLOOKUP(BU$5&amp;$B92,'Forward JKM netback prices'!$L$8:$Q$2499,6,FALSE),NA())</f>
        <v>15.342934705367551</v>
      </c>
      <c r="BV92" s="7">
        <f>IFERROR(VLOOKUP(BV$5&amp;$B92,'Forward JKM netback prices'!$L$8:$Q$2499,6,FALSE),NA())</f>
        <v>18.526002901223642</v>
      </c>
      <c r="BW92" s="7">
        <f>IFERROR(VLOOKUP(BW$5&amp;$B92,'Forward JKM netback prices'!$L$8:$Q$2499,6,FALSE),NA())</f>
        <v>18.887012848247391</v>
      </c>
      <c r="BX92" s="7">
        <f>IFERROR(VLOOKUP(BX$5&amp;$B92,'Forward JKM netback prices'!$L$8:$Q$2499,6,FALSE),NA())</f>
        <v>17.097599728962205</v>
      </c>
      <c r="BY92" s="7">
        <f>IFERROR(VLOOKUP(BY$5&amp;$B92,'Forward JKM netback prices'!$L$8:$Q$2499,6,FALSE),NA())</f>
        <v>17.296745005477277</v>
      </c>
      <c r="BZ92" s="7">
        <f>IFERROR(VLOOKUP(BZ$5&amp;$B92,'Forward JKM netback prices'!$L$8:$Q$2499,6,FALSE),NA())</f>
        <v>19.296697799408204</v>
      </c>
      <c r="CA92" s="7">
        <f>IFERROR(VLOOKUP(CA$5&amp;$B92,'Forward JKM netback prices'!$L$8:$Q$2499,6,FALSE),NA())</f>
        <v>30.117200517189449</v>
      </c>
      <c r="CB92" s="7">
        <f>IFERROR(VLOOKUP(CB$5&amp;$B92,'Forward JKM netback prices'!$L$8:$Q$2499,6,FALSE),NA())</f>
        <v>31.938576963200696</v>
      </c>
      <c r="CC92" s="7">
        <f>IFERROR(VLOOKUP(CC$5&amp;$B92,'Forward JKM netback prices'!$L$8:$Q$2499,6,FALSE),NA())</f>
        <v>26.301616186429676</v>
      </c>
      <c r="CD92" s="7">
        <f>IFERROR(VLOOKUP(CD$5&amp;$B92,'Forward JKM netback prices'!$L$8:$Q$2499,6,FALSE),NA())</f>
        <v>35.150102206543309</v>
      </c>
      <c r="CE92" s="7">
        <f>IFERROR(VLOOKUP(CE$5&amp;$B92,'Forward JKM netback prices'!$L$8:$Q$2499,6,FALSE),NA())</f>
        <v>31.642793015183205</v>
      </c>
      <c r="CF92" s="7">
        <f>IFERROR(VLOOKUP(CF$5&amp;$B92,'Forward JKM netback prices'!$L$8:$Q$2499,6,FALSE),NA())</f>
        <v>34.187375039468037</v>
      </c>
      <c r="CG92" s="7">
        <f>IFERROR(VLOOKUP(CG$5&amp;$B92,'Forward JKM netback prices'!$L$8:$Q$2499,6,FALSE),NA())</f>
        <v>26.249086198784795</v>
      </c>
      <c r="CH92" s="7">
        <f>IFERROR(VLOOKUP(CH$5&amp;$B92,'Forward JKM netback prices'!$L$8:$Q$2499,6,FALSE),NA())</f>
        <v>31.724276083639886</v>
      </c>
      <c r="CI92" s="7">
        <f>IFERROR(VLOOKUP(CI$5&amp;$B92,'Forward JKM netback prices'!$L$8:$Q$2499,6,FALSE),NA())</f>
        <v>27.614725430978023</v>
      </c>
      <c r="CJ92" s="7">
        <f>IFERROR(VLOOKUP(CJ$5&amp;$B92,'Forward JKM netback prices'!$L$8:$Q$2499,6,FALSE),NA())</f>
        <v>26.427718611995026</v>
      </c>
      <c r="CK92" s="7">
        <f>IFERROR(VLOOKUP(CK$5&amp;$B92,'Forward JKM netback prices'!$L$8:$Q$2499,6,FALSE),NA())</f>
        <v>28.552237163048265</v>
      </c>
      <c r="CL92" s="7">
        <f>IFERROR(VLOOKUP(CL$5&amp;$B92,'Forward JKM netback prices'!$L$8:$Q$2499,6,FALSE),NA())</f>
        <v>29.986314079697308</v>
      </c>
      <c r="CM92" s="7">
        <f>IFERROR(VLOOKUP(CM$5&amp;$B92,'Forward JKM netback prices'!$L$8:$Q$2499,6,FALSE),NA())</f>
        <v>33.048292523390202</v>
      </c>
      <c r="CN92" s="7">
        <f>IFERROR(VLOOKUP(CN$5&amp;$B92,'Forward JKM netback prices'!$L$8:$Q$2499,6,FALSE),NA())</f>
        <v>41.224584851443986</v>
      </c>
      <c r="CO92" s="7">
        <f>IFERROR(VLOOKUP(CO$5&amp;$B92,'Forward JKM netback prices'!$L$8:$Q$2499,6,FALSE),NA())</f>
        <v>44.974412151550787</v>
      </c>
      <c r="CP92" s="7">
        <f>IFERROR(VLOOKUP(CP$5&amp;$B92,'Forward JKM netback prices'!$L$8:$Q$2499,6,FALSE),NA())</f>
        <v>51.293702033241907</v>
      </c>
      <c r="CQ92" s="7">
        <f>IFERROR(VLOOKUP(CQ$5&amp;$B92,'Forward JKM netback prices'!$L$8:$Q$2499,6,FALSE),NA())</f>
        <v>64.984555764412519</v>
      </c>
      <c r="CR92" s="7">
        <f>IFERROR(VLOOKUP(CR$5&amp;$B92,'Forward JKM netback prices'!$L$8:$Q$2499,6,FALSE),NA())</f>
        <v>62.380777079759191</v>
      </c>
      <c r="CS92" s="7">
        <f>IFERROR(VLOOKUP(CS$5&amp;$B92,'Forward JKM netback prices'!$L$8:$Q$2499,6,FALSE),NA())</f>
        <v>57.243051508096435</v>
      </c>
      <c r="CT92" s="7">
        <f>IFERROR(VLOOKUP(CT$5&amp;$B92,'Forward JKM netback prices'!$L$8:$Q$2499,6,FALSE),NA())</f>
        <v>56.984127567824288</v>
      </c>
      <c r="CU92" s="7">
        <f>IFERROR(VLOOKUP(CU$5&amp;$B92,'Forward JKM netback prices'!$L$8:$Q$2499,6,FALSE),NA())</f>
        <v>48.010040283585219</v>
      </c>
      <c r="CV92" s="7">
        <f>IFERROR(VLOOKUP(CV$5&amp;$B92,'Forward JKM netback prices'!$L$8:$Q$2499,6,FALSE),NA())</f>
        <v>41.829535413613257</v>
      </c>
      <c r="CW92" s="7">
        <f>IFERROR(VLOOKUP(CW$5&amp;$B92,'Forward JKM netback prices'!$L$8:$Q$2499,6,FALSE),NA())</f>
        <v>36.4414718210083</v>
      </c>
      <c r="CX92" s="7">
        <f>IFERROR(VLOOKUP(CX$5&amp;$B92,'Forward JKM netback prices'!$L$8:$Q$2499,6,FALSE),NA())</f>
        <v>40.051102857503849</v>
      </c>
      <c r="CY92" s="7">
        <f>IFERROR(VLOOKUP(CY$5&amp;$B92,'Forward JKM netback prices'!$L$8:$Q$2499,6,FALSE),NA())</f>
        <v>44.262678022015315</v>
      </c>
      <c r="CZ92" s="7">
        <f>IFERROR(VLOOKUP(CZ$5&amp;$B92,'Forward JKM netback prices'!$L$8:$Q$2499,6,FALSE),NA())</f>
        <v>33.879384111660606</v>
      </c>
      <c r="DA92" s="7">
        <f>IFERROR(VLOOKUP(DA$5&amp;$B92,'Forward JKM netback prices'!$L$8:$Q$2499,6,FALSE),NA())</f>
        <v>25.195458643113131</v>
      </c>
      <c r="DB92" s="7">
        <f>IFERROR(VLOOKUP(DB$5&amp;$B92,'Forward JKM netback prices'!$L$8:$Q$2499,6,FALSE),NA())</f>
        <v>23.638599519797037</v>
      </c>
      <c r="DC92" s="7">
        <f>IFERROR(VLOOKUP(DC$5&amp;$B92,'Forward JKM netback prices'!$L$8:$Q$2499,6,FALSE),NA())</f>
        <v>22.109229993284703</v>
      </c>
      <c r="DD92" s="7"/>
      <c r="DE92" s="7"/>
      <c r="DF92" s="7"/>
      <c r="DG92" s="7"/>
      <c r="DH92" s="7"/>
      <c r="DI92" s="7"/>
      <c r="DJ92" s="7"/>
      <c r="DK92" s="7"/>
      <c r="DL92" s="7"/>
      <c r="DM92" s="7"/>
      <c r="DN92" s="7"/>
      <c r="DO92" s="7"/>
      <c r="DP92" s="7"/>
      <c r="DQ92" s="7"/>
      <c r="DR92" s="7"/>
      <c r="DS92" s="7"/>
      <c r="DT92" s="7"/>
      <c r="DU92" s="7"/>
      <c r="DV92" s="7"/>
      <c r="DW92" s="7"/>
      <c r="DX92" s="4"/>
      <c r="DY92" s="4"/>
      <c r="DZ92" s="4"/>
      <c r="EA92" s="4"/>
      <c r="EB92" s="4"/>
      <c r="EC92" s="4"/>
      <c r="ED92" s="4"/>
      <c r="EE92" s="7"/>
      <c r="EF92" s="7"/>
    </row>
    <row r="93" spans="2:136" x14ac:dyDescent="0.25">
      <c r="B93" s="5">
        <v>45017</v>
      </c>
      <c r="C93" s="7">
        <v>17.50318496828757</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7"/>
      <c r="AZ93" s="7"/>
      <c r="BA93" s="7"/>
      <c r="BB93" s="7"/>
      <c r="BC93" s="7"/>
      <c r="BD93" s="7"/>
      <c r="BE93" s="7"/>
      <c r="BF93" s="7"/>
      <c r="BG93" s="7"/>
      <c r="BH93" s="7"/>
      <c r="BI93" s="7"/>
      <c r="BJ93" s="7">
        <f>IFERROR(VLOOKUP(BJ$5&amp;$B93,'Forward JKM netback prices'!$L$8:$Q$2499,6,FALSE),NA())</f>
        <v>6.9793871055827577</v>
      </c>
      <c r="BK93" s="7">
        <f>IFERROR(VLOOKUP(BK$5&amp;$B93,'Forward JKM netback prices'!$L$8:$Q$2499,6,FALSE),NA())</f>
        <v>7.1156319871059299</v>
      </c>
      <c r="BL93" s="7">
        <f>IFERROR(VLOOKUP(BL$5&amp;$B93,'Forward JKM netback prices'!$L$8:$Q$2499,6,FALSE),NA())</f>
        <v>7.4209802826272586</v>
      </c>
      <c r="BM93" s="7">
        <f>IFERROR(VLOOKUP(BM$5&amp;$B93,'Forward JKM netback prices'!$L$8:$Q$2499,6,FALSE),NA())</f>
        <v>7.8103685890700731</v>
      </c>
      <c r="BN93" s="7">
        <f>IFERROR(VLOOKUP(BN$5&amp;$B93,'Forward JKM netback prices'!$L$8:$Q$2499,6,FALSE),NA())</f>
        <v>7.3985718011453958</v>
      </c>
      <c r="BO93" s="7">
        <f>IFERROR(VLOOKUP(BO$5&amp;$B93,'Forward JKM netback prices'!$L$8:$Q$2499,6,FALSE),NA())</f>
        <v>7.9731222637436767</v>
      </c>
      <c r="BP93" s="7">
        <f>IFERROR(VLOOKUP(BP$5&amp;$B93,'Forward JKM netback prices'!$L$8:$Q$2499,6,FALSE),NA())</f>
        <v>8.1639865059826988</v>
      </c>
      <c r="BQ93" s="7">
        <f>IFERROR(VLOOKUP(BQ$5&amp;$B93,'Forward JKM netback prices'!$L$8:$Q$2499,6,FALSE),NA())</f>
        <v>8.2760789040358151</v>
      </c>
      <c r="BR93" s="7">
        <f>IFERROR(VLOOKUP(BR$5&amp;$B93,'Forward JKM netback prices'!$L$8:$Q$2499,6,FALSE),NA())</f>
        <v>8.881603394114121</v>
      </c>
      <c r="BS93" s="7">
        <f>IFERROR(VLOOKUP(BS$5&amp;$B93,'Forward JKM netback prices'!$L$8:$Q$2499,6,FALSE),NA())</f>
        <v>9.8310854658058009</v>
      </c>
      <c r="BT93" s="7">
        <f>IFERROR(VLOOKUP(BT$5&amp;$B93,'Forward JKM netback prices'!$L$8:$Q$2499,6,FALSE),NA())</f>
        <v>10.44469894770638</v>
      </c>
      <c r="BU93" s="7">
        <f>IFERROR(VLOOKUP(BU$5&amp;$B93,'Forward JKM netback prices'!$L$8:$Q$2499,6,FALSE),NA())</f>
        <v>10.496005663159288</v>
      </c>
      <c r="BV93" s="7">
        <f>IFERROR(VLOOKUP(BV$5&amp;$B93,'Forward JKM netback prices'!$L$8:$Q$2499,6,FALSE),NA())</f>
        <v>13.657728076548461</v>
      </c>
      <c r="BW93" s="7">
        <f>IFERROR(VLOOKUP(BW$5&amp;$B93,'Forward JKM netback prices'!$L$8:$Q$2499,6,FALSE),NA())</f>
        <v>13.974699649664741</v>
      </c>
      <c r="BX93" s="7">
        <f>IFERROR(VLOOKUP(BX$5&amp;$B93,'Forward JKM netback prices'!$L$8:$Q$2499,6,FALSE),NA())</f>
        <v>13.333649410101858</v>
      </c>
      <c r="BY93" s="7">
        <f>IFERROR(VLOOKUP(BY$5&amp;$B93,'Forward JKM netback prices'!$L$8:$Q$2499,6,FALSE),NA())</f>
        <v>13.579001160108184</v>
      </c>
      <c r="BZ93" s="7">
        <f>IFERROR(VLOOKUP(BZ$5&amp;$B93,'Forward JKM netback prices'!$L$8:$Q$2499,6,FALSE),NA())</f>
        <v>15.296113609190558</v>
      </c>
      <c r="CA93" s="7">
        <f>IFERROR(VLOOKUP(CA$5&amp;$B93,'Forward JKM netback prices'!$L$8:$Q$2499,6,FALSE),NA())</f>
        <v>16.763816536348028</v>
      </c>
      <c r="CB93" s="7">
        <f>IFERROR(VLOOKUP(CB$5&amp;$B93,'Forward JKM netback prices'!$L$8:$Q$2499,6,FALSE),NA())</f>
        <v>18.247918616330743</v>
      </c>
      <c r="CC93" s="7">
        <f>IFERROR(VLOOKUP(CC$5&amp;$B93,'Forward JKM netback prices'!$L$8:$Q$2499,6,FALSE),NA())</f>
        <v>17.14991379969295</v>
      </c>
      <c r="CD93" s="7">
        <f>IFERROR(VLOOKUP(CD$5&amp;$B93,'Forward JKM netback prices'!$L$8:$Q$2499,6,FALSE),NA())</f>
        <v>21.368872432161794</v>
      </c>
      <c r="CE93" s="7">
        <f>IFERROR(VLOOKUP(CE$5&amp;$B93,'Forward JKM netback prices'!$L$8:$Q$2499,6,FALSE),NA())</f>
        <v>22.214774347872268</v>
      </c>
      <c r="CF93" s="7">
        <f>IFERROR(VLOOKUP(CF$5&amp;$B93,'Forward JKM netback prices'!$L$8:$Q$2499,6,FALSE),NA())</f>
        <v>23.681264753222241</v>
      </c>
      <c r="CG93" s="7">
        <f>IFERROR(VLOOKUP(CG$5&amp;$B93,'Forward JKM netback prices'!$L$8:$Q$2499,6,FALSE),NA())</f>
        <v>23.470637620971043</v>
      </c>
      <c r="CH93" s="7">
        <f>IFERROR(VLOOKUP(CH$5&amp;$B93,'Forward JKM netback prices'!$L$8:$Q$2499,6,FALSE),NA())</f>
        <v>23.407189583204026</v>
      </c>
      <c r="CI93" s="7">
        <f>IFERROR(VLOOKUP(CI$5&amp;$B93,'Forward JKM netback prices'!$L$8:$Q$2499,6,FALSE),NA())</f>
        <v>28.999986560956838</v>
      </c>
      <c r="CJ93" s="7">
        <f>IFERROR(VLOOKUP(CJ$5&amp;$B93,'Forward JKM netback prices'!$L$8:$Q$2499,6,FALSE),NA())</f>
        <v>27.834965989362733</v>
      </c>
      <c r="CK93" s="7">
        <f>IFERROR(VLOOKUP(CK$5&amp;$B93,'Forward JKM netback prices'!$L$8:$Q$2499,6,FALSE),NA())</f>
        <v>28.787951839724776</v>
      </c>
      <c r="CL93" s="7">
        <f>IFERROR(VLOOKUP(CL$5&amp;$B93,'Forward JKM netback prices'!$L$8:$Q$2499,6,FALSE),NA())</f>
        <v>27.200561485409963</v>
      </c>
      <c r="CM93" s="7">
        <f>IFERROR(VLOOKUP(CM$5&amp;$B93,'Forward JKM netback prices'!$L$8:$Q$2499,6,FALSE),NA())</f>
        <v>27.604244594700415</v>
      </c>
      <c r="CN93" s="7">
        <f>IFERROR(VLOOKUP(CN$5&amp;$B93,'Forward JKM netback prices'!$L$8:$Q$2499,6,FALSE),NA())</f>
        <v>38.397655454087413</v>
      </c>
      <c r="CO93" s="7">
        <f>IFERROR(VLOOKUP(CO$5&amp;$B93,'Forward JKM netback prices'!$L$8:$Q$2499,6,FALSE),NA())</f>
        <v>39.526965593137106</v>
      </c>
      <c r="CP93" s="7">
        <f>IFERROR(VLOOKUP(CP$5&amp;$B93,'Forward JKM netback prices'!$L$8:$Q$2499,6,FALSE),NA())</f>
        <v>50.531124522630506</v>
      </c>
      <c r="CQ93" s="7">
        <f>IFERROR(VLOOKUP(CQ$5&amp;$B93,'Forward JKM netback prices'!$L$8:$Q$2499,6,FALSE),NA())</f>
        <v>63.379194953021603</v>
      </c>
      <c r="CR93" s="7">
        <f>IFERROR(VLOOKUP(CR$5&amp;$B93,'Forward JKM netback prices'!$L$8:$Q$2499,6,FALSE),NA())</f>
        <v>58.859867689257413</v>
      </c>
      <c r="CS93" s="7">
        <f>IFERROR(VLOOKUP(CS$5&amp;$B93,'Forward JKM netback prices'!$L$8:$Q$2499,6,FALSE),NA())</f>
        <v>64.346701126089442</v>
      </c>
      <c r="CT93" s="7">
        <f>IFERROR(VLOOKUP(CT$5&amp;$B93,'Forward JKM netback prices'!$L$8:$Q$2499,6,FALSE),NA())</f>
        <v>57.335264321306958</v>
      </c>
      <c r="CU93" s="7">
        <f>IFERROR(VLOOKUP(CU$5&amp;$B93,'Forward JKM netback prices'!$L$8:$Q$2499,6,FALSE),NA())</f>
        <v>45.786337832383424</v>
      </c>
      <c r="CV93" s="7">
        <f>IFERROR(VLOOKUP(CV$5&amp;$B93,'Forward JKM netback prices'!$L$8:$Q$2499,6,FALSE),NA())</f>
        <v>42.396782237919012</v>
      </c>
      <c r="CW93" s="7">
        <f>IFERROR(VLOOKUP(CW$5&amp;$B93,'Forward JKM netback prices'!$L$8:$Q$2499,6,FALSE),NA())</f>
        <v>37.745447336294369</v>
      </c>
      <c r="CX93" s="7">
        <f>IFERROR(VLOOKUP(CX$5&amp;$B93,'Forward JKM netback prices'!$L$8:$Q$2499,6,FALSE),NA())</f>
        <v>40.649496669770279</v>
      </c>
      <c r="CY93" s="7">
        <f>IFERROR(VLOOKUP(CY$5&amp;$B93,'Forward JKM netback prices'!$L$8:$Q$2499,6,FALSE),NA())</f>
        <v>42.914613738825309</v>
      </c>
      <c r="CZ93" s="7">
        <f>IFERROR(VLOOKUP(CZ$5&amp;$B93,'Forward JKM netback prices'!$L$8:$Q$2499,6,FALSE),NA())</f>
        <v>31.923326891494646</v>
      </c>
      <c r="DA93" s="7">
        <f>IFERROR(VLOOKUP(DA$5&amp;$B93,'Forward JKM netback prices'!$L$8:$Q$2499,6,FALSE),NA())</f>
        <v>24.037462318123826</v>
      </c>
      <c r="DB93" s="7">
        <f>IFERROR(VLOOKUP(DB$5&amp;$B93,'Forward JKM netback prices'!$L$8:$Q$2499,6,FALSE),NA())</f>
        <v>21.822726879658227</v>
      </c>
      <c r="DC93" s="7">
        <f>IFERROR(VLOOKUP(DC$5&amp;$B93,'Forward JKM netback prices'!$L$8:$Q$2499,6,FALSE),NA())</f>
        <v>19.331524006430197</v>
      </c>
      <c r="DD93" s="7">
        <f>IFERROR(VLOOKUP(DD$5&amp;$B93,'Forward JKM netback prices'!$L$8:$Q$2499,6,FALSE),NA())</f>
        <v>17.850913436278219</v>
      </c>
      <c r="DE93" s="7">
        <f>IFERROR(VLOOKUP(DE$5&amp;$B93,'Forward JKM netback prices'!$L$8:$Q$2499,6,FALSE),NA())</f>
        <v>18.044650182883927</v>
      </c>
      <c r="DF93" s="7"/>
      <c r="DG93" s="7"/>
      <c r="DH93" s="7"/>
      <c r="DI93" s="7"/>
      <c r="DJ93" s="7"/>
      <c r="DK93" s="7"/>
      <c r="DL93" s="7"/>
      <c r="DM93" s="7"/>
      <c r="DN93" s="7"/>
      <c r="DO93" s="7"/>
      <c r="DP93" s="7"/>
      <c r="DQ93" s="7"/>
      <c r="DR93" s="7"/>
      <c r="DS93" s="7"/>
      <c r="DT93" s="7"/>
      <c r="DU93" s="7"/>
      <c r="DV93" s="7"/>
      <c r="DW93" s="7"/>
      <c r="DX93" s="4"/>
      <c r="DY93" s="4"/>
      <c r="DZ93" s="4"/>
      <c r="EA93" s="4"/>
      <c r="EB93" s="4"/>
      <c r="EC93" s="4"/>
      <c r="ED93" s="4"/>
      <c r="EE93" s="7"/>
      <c r="EF93" s="7"/>
    </row>
    <row r="94" spans="2:136" x14ac:dyDescent="0.25">
      <c r="B94" s="5">
        <v>45047</v>
      </c>
      <c r="C94" s="38">
        <v>15.653275702824518</v>
      </c>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7"/>
      <c r="AZ94" s="7"/>
      <c r="BA94" s="7"/>
      <c r="BB94" s="7"/>
      <c r="BC94" s="7"/>
      <c r="BD94" s="7"/>
      <c r="BE94" s="7"/>
      <c r="BF94" s="7"/>
      <c r="BG94" s="7"/>
      <c r="BH94" s="7"/>
      <c r="BI94" s="7"/>
      <c r="BJ94" s="7"/>
      <c r="BK94" s="7"/>
      <c r="BL94" s="7">
        <f>IFERROR(VLOOKUP(BL$5&amp;$B94,'Forward JKM netback prices'!$L$8:$Q$2499,6,FALSE),NA())</f>
        <v>7.1323476753317792</v>
      </c>
      <c r="BM94" s="7">
        <f>IFERROR(VLOOKUP(BM$5&amp;$B94,'Forward JKM netback prices'!$L$8:$Q$2499,6,FALSE),NA())</f>
        <v>7.5220918149619624</v>
      </c>
      <c r="BN94" s="7">
        <f>IFERROR(VLOOKUP(BN$5&amp;$B94,'Forward JKM netback prices'!$L$8:$Q$2499,6,FALSE),NA())</f>
        <v>7.1090587685508018</v>
      </c>
      <c r="BO94" s="7">
        <f>IFERROR(VLOOKUP(BO$5&amp;$B94,'Forward JKM netback prices'!$L$8:$Q$2499,6,FALSE),NA())</f>
        <v>7.6833520131734936</v>
      </c>
      <c r="BP94" s="7">
        <f>IFERROR(VLOOKUP(BP$5&amp;$B94,'Forward JKM netback prices'!$L$8:$Q$2499,6,FALSE),NA())</f>
        <v>7.8677415411348131</v>
      </c>
      <c r="BQ94" s="7">
        <f>IFERROR(VLOOKUP(BQ$5&amp;$B94,'Forward JKM netback prices'!$L$8:$Q$2499,6,FALSE),NA())</f>
        <v>7.8854141015754209</v>
      </c>
      <c r="BR94" s="7">
        <f>IFERROR(VLOOKUP(BR$5&amp;$B94,'Forward JKM netback prices'!$L$8:$Q$2499,6,FALSE),NA())</f>
        <v>8.4875786876264332</v>
      </c>
      <c r="BS94" s="7">
        <f>IFERROR(VLOOKUP(BS$5&amp;$B94,'Forward JKM netback prices'!$L$8:$Q$2499,6,FALSE),NA())</f>
        <v>9.3457968767821402</v>
      </c>
      <c r="BT94" s="7">
        <f>IFERROR(VLOOKUP(BT$5&amp;$B94,'Forward JKM netback prices'!$L$8:$Q$2499,6,FALSE),NA())</f>
        <v>9.9534333370146122</v>
      </c>
      <c r="BU94" s="7">
        <f>IFERROR(VLOOKUP(BU$5&amp;$B94,'Forward JKM netback prices'!$L$8:$Q$2499,6,FALSE),NA())</f>
        <v>9.8920411645475905</v>
      </c>
      <c r="BV94" s="7">
        <f>IFERROR(VLOOKUP(BV$5&amp;$B94,'Forward JKM netback prices'!$L$8:$Q$2499,6,FALSE),NA())</f>
        <v>11.777269968690783</v>
      </c>
      <c r="BW94" s="7">
        <f>IFERROR(VLOOKUP(BW$5&amp;$B94,'Forward JKM netback prices'!$L$8:$Q$2499,6,FALSE),NA())</f>
        <v>12.474811739887713</v>
      </c>
      <c r="BX94" s="7">
        <f>IFERROR(VLOOKUP(BX$5&amp;$B94,'Forward JKM netback prices'!$L$8:$Q$2499,6,FALSE),NA())</f>
        <v>11.864017344765239</v>
      </c>
      <c r="BY94" s="7">
        <f>IFERROR(VLOOKUP(BY$5&amp;$B94,'Forward JKM netback prices'!$L$8:$Q$2499,6,FALSE),NA())</f>
        <v>12.046489314696652</v>
      </c>
      <c r="BZ94" s="7">
        <f>IFERROR(VLOOKUP(BZ$5&amp;$B94,'Forward JKM netback prices'!$L$8:$Q$2499,6,FALSE),NA())</f>
        <v>13.403155180891542</v>
      </c>
      <c r="CA94" s="7">
        <f>IFERROR(VLOOKUP(CA$5&amp;$B94,'Forward JKM netback prices'!$L$8:$Q$2499,6,FALSE),NA())</f>
        <v>13.75864867711952</v>
      </c>
      <c r="CB94" s="7">
        <f>IFERROR(VLOOKUP(CB$5&amp;$B94,'Forward JKM netback prices'!$L$8:$Q$2499,6,FALSE),NA())</f>
        <v>16.091937452102243</v>
      </c>
      <c r="CC94" s="7">
        <f>IFERROR(VLOOKUP(CC$5&amp;$B94,'Forward JKM netback prices'!$L$8:$Q$2499,6,FALSE),NA())</f>
        <v>15.255879184233139</v>
      </c>
      <c r="CD94" s="7">
        <f>IFERROR(VLOOKUP(CD$5&amp;$B94,'Forward JKM netback prices'!$L$8:$Q$2499,6,FALSE),NA())</f>
        <v>19.016251617240886</v>
      </c>
      <c r="CE94" s="7">
        <f>IFERROR(VLOOKUP(CE$5&amp;$B94,'Forward JKM netback prices'!$L$8:$Q$2499,6,FALSE),NA())</f>
        <v>20.347473586400362</v>
      </c>
      <c r="CF94" s="7">
        <f>IFERROR(VLOOKUP(CF$5&amp;$B94,'Forward JKM netback prices'!$L$8:$Q$2499,6,FALSE),NA())</f>
        <v>21.730641757620113</v>
      </c>
      <c r="CG94" s="7">
        <f>IFERROR(VLOOKUP(CG$5&amp;$B94,'Forward JKM netback prices'!$L$8:$Q$2499,6,FALSE),NA())</f>
        <v>21.892251983061371</v>
      </c>
      <c r="CH94" s="7">
        <f>IFERROR(VLOOKUP(CH$5&amp;$B94,'Forward JKM netback prices'!$L$8:$Q$2499,6,FALSE),NA())</f>
        <v>20.919303119876353</v>
      </c>
      <c r="CI94" s="7">
        <f>IFERROR(VLOOKUP(CI$5&amp;$B94,'Forward JKM netback prices'!$L$8:$Q$2499,6,FALSE),NA())</f>
        <v>27.106824517422922</v>
      </c>
      <c r="CJ94" s="7">
        <f>IFERROR(VLOOKUP(CJ$5&amp;$B94,'Forward JKM netback prices'!$L$8:$Q$2499,6,FALSE),NA())</f>
        <v>26.734646431400993</v>
      </c>
      <c r="CK94" s="7">
        <f>IFERROR(VLOOKUP(CK$5&amp;$B94,'Forward JKM netback prices'!$L$8:$Q$2499,6,FALSE),NA())</f>
        <v>26.90111725316531</v>
      </c>
      <c r="CL94" s="7">
        <f>IFERROR(VLOOKUP(CL$5&amp;$B94,'Forward JKM netback prices'!$L$8:$Q$2499,6,FALSE),NA())</f>
        <v>27.381276596345625</v>
      </c>
      <c r="CM94" s="7">
        <f>IFERROR(VLOOKUP(CM$5&amp;$B94,'Forward JKM netback prices'!$L$8:$Q$2499,6,FALSE),NA())</f>
        <v>27.596580408126311</v>
      </c>
      <c r="CN94" s="7">
        <f>IFERROR(VLOOKUP(CN$5&amp;$B94,'Forward JKM netback prices'!$L$8:$Q$2499,6,FALSE),NA())</f>
        <v>33.918717975244292</v>
      </c>
      <c r="CO94" s="7">
        <f>IFERROR(VLOOKUP(CO$5&amp;$B94,'Forward JKM netback prices'!$L$8:$Q$2499,6,FALSE),NA())</f>
        <v>38.743836347822366</v>
      </c>
      <c r="CP94" s="7">
        <f>IFERROR(VLOOKUP(CP$5&amp;$B94,'Forward JKM netback prices'!$L$8:$Q$2499,6,FALSE),NA())</f>
        <v>48.242788241634464</v>
      </c>
      <c r="CQ94" s="7">
        <f>IFERROR(VLOOKUP(CQ$5&amp;$B94,'Forward JKM netback prices'!$L$8:$Q$2499,6,FALSE),NA())</f>
        <v>64.218675200187192</v>
      </c>
      <c r="CR94" s="7">
        <f>IFERROR(VLOOKUP(CR$5&amp;$B94,'Forward JKM netback prices'!$L$8:$Q$2499,6,FALSE),NA())</f>
        <v>53.072975858514802</v>
      </c>
      <c r="CS94" s="7">
        <f>IFERROR(VLOOKUP(CS$5&amp;$B94,'Forward JKM netback prices'!$L$8:$Q$2499,6,FALSE),NA())</f>
        <v>65.364896375032473</v>
      </c>
      <c r="CT94" s="7">
        <f>IFERROR(VLOOKUP(CT$5&amp;$B94,'Forward JKM netback prices'!$L$8:$Q$2499,6,FALSE),NA())</f>
        <v>58.983381548045756</v>
      </c>
      <c r="CU94" s="7">
        <f>IFERROR(VLOOKUP(CU$5&amp;$B94,'Forward JKM netback prices'!$L$8:$Q$2499,6,FALSE),NA())</f>
        <v>46.436666624492993</v>
      </c>
      <c r="CV94" s="7">
        <f>IFERROR(VLOOKUP(CV$5&amp;$B94,'Forward JKM netback prices'!$L$8:$Q$2499,6,FALSE),NA())</f>
        <v>45.29401817282271</v>
      </c>
      <c r="CW94" s="7">
        <f>IFERROR(VLOOKUP(CW$5&amp;$B94,'Forward JKM netback prices'!$L$8:$Q$2499,6,FALSE),NA())</f>
        <v>38.102921363962245</v>
      </c>
      <c r="CX94" s="7">
        <f>IFERROR(VLOOKUP(CX$5&amp;$B94,'Forward JKM netback prices'!$L$8:$Q$2499,6,FALSE),NA())</f>
        <v>41.612797350525376</v>
      </c>
      <c r="CY94" s="7">
        <f>IFERROR(VLOOKUP(CY$5&amp;$B94,'Forward JKM netback prices'!$L$8:$Q$2499,6,FALSE),NA())</f>
        <v>42.796310202236</v>
      </c>
      <c r="CZ94" s="7">
        <f>IFERROR(VLOOKUP(CZ$5&amp;$B94,'Forward JKM netback prices'!$L$8:$Q$2499,6,FALSE),NA())</f>
        <v>32.316352674681326</v>
      </c>
      <c r="DA94" s="7">
        <f>IFERROR(VLOOKUP(DA$5&amp;$B94,'Forward JKM netback prices'!$L$8:$Q$2499,6,FALSE),NA())</f>
        <v>24.337564422279922</v>
      </c>
      <c r="DB94" s="7">
        <f>IFERROR(VLOOKUP(DB$5&amp;$B94,'Forward JKM netback prices'!$L$8:$Q$2499,6,FALSE),NA())</f>
        <v>22.031354866174862</v>
      </c>
      <c r="DC94" s="7">
        <f>IFERROR(VLOOKUP(DC$5&amp;$B94,'Forward JKM netback prices'!$L$8:$Q$2499,6,FALSE),NA())</f>
        <v>19.625135212020254</v>
      </c>
      <c r="DD94" s="7">
        <f>IFERROR(VLOOKUP(DD$5&amp;$B94,'Forward JKM netback prices'!$L$8:$Q$2499,6,FALSE),NA())</f>
        <v>17.420444820539903</v>
      </c>
      <c r="DE94" s="7">
        <f>IFERROR(VLOOKUP(DE$5&amp;$B94,'Forward JKM netback prices'!$L$8:$Q$2499,6,FALSE),NA())</f>
        <v>17.714392702067823</v>
      </c>
      <c r="DF94" s="7">
        <f>IFERROR(VLOOKUP(DF$5&amp;$B94,'Forward JKM netback prices'!$L$8:$Q$2499,6,FALSE),NA())</f>
        <v>15.874949654463082</v>
      </c>
      <c r="DG94" s="7">
        <f>IFERROR(VLOOKUP(DG$5&amp;$B94,'Forward JKM netback prices'!$L$8:$Q$2499,6,FALSE),NA())</f>
        <v>15.927076684137356</v>
      </c>
      <c r="DH94" s="7"/>
      <c r="DI94" s="7"/>
      <c r="DJ94" s="7"/>
      <c r="DK94" s="7"/>
      <c r="DL94" s="7"/>
      <c r="DM94" s="7"/>
      <c r="DN94" s="7"/>
      <c r="DO94" s="7"/>
      <c r="DP94" s="7"/>
      <c r="DQ94" s="7"/>
      <c r="DR94" s="7"/>
      <c r="DS94" s="7"/>
      <c r="DT94" s="7"/>
      <c r="DU94" s="7"/>
      <c r="DV94" s="7"/>
      <c r="DW94" s="7"/>
      <c r="DX94" s="4"/>
      <c r="DY94" s="4"/>
      <c r="DZ94" s="4"/>
      <c r="EA94" s="4"/>
      <c r="EB94" s="4"/>
      <c r="EC94" s="4"/>
      <c r="ED94" s="4"/>
      <c r="EE94" s="7"/>
      <c r="EF94" s="7"/>
    </row>
    <row r="95" spans="2:136" x14ac:dyDescent="0.25">
      <c r="B95" s="5">
        <v>45078</v>
      </c>
      <c r="C95" s="38">
        <v>13.771946689042831</v>
      </c>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7"/>
      <c r="AZ95" s="7"/>
      <c r="BA95" s="7"/>
      <c r="BB95" s="7"/>
      <c r="BC95" s="7"/>
      <c r="BD95" s="7"/>
      <c r="BE95" s="7"/>
      <c r="BF95" s="7"/>
      <c r="BG95" s="7"/>
      <c r="BH95" s="7"/>
      <c r="BI95" s="7"/>
      <c r="BJ95" s="7"/>
      <c r="BK95" s="7"/>
      <c r="BL95" s="7"/>
      <c r="BM95" s="7"/>
      <c r="BN95" s="7">
        <f>IFERROR(VLOOKUP(BN$5&amp;$B95,'Forward JKM netback prices'!$L$8:$Q$2499,6,FALSE),NA())</f>
        <v>6.8360601394410425</v>
      </c>
      <c r="BO95" s="7">
        <f>IFERROR(VLOOKUP(BO$5&amp;$B95,'Forward JKM netback prices'!$L$8:$Q$2499,6,FALSE),NA())</f>
        <v>7.4105937520187402</v>
      </c>
      <c r="BP95" s="7">
        <f>IFERROR(VLOOKUP(BP$5&amp;$B95,'Forward JKM netback prices'!$L$8:$Q$2499,6,FALSE),NA())</f>
        <v>7.588888686748402</v>
      </c>
      <c r="BQ95" s="7">
        <f>IFERROR(VLOOKUP(BQ$5&amp;$B95,'Forward JKM netback prices'!$L$8:$Q$2499,6,FALSE),NA())</f>
        <v>7.6024280453214814</v>
      </c>
      <c r="BR95" s="7">
        <f>IFERROR(VLOOKUP(BR$5&amp;$B95,'Forward JKM netback prices'!$L$8:$Q$2499,6,FALSE),NA())</f>
        <v>8.2010677847016495</v>
      </c>
      <c r="BS95" s="7">
        <f>IFERROR(VLOOKUP(BS$5&amp;$B95,'Forward JKM netback prices'!$L$8:$Q$2499,6,FALSE),NA())</f>
        <v>9.0583264388814602</v>
      </c>
      <c r="BT95" s="7">
        <f>IFERROR(VLOOKUP(BT$5&amp;$B95,'Forward JKM netback prices'!$L$8:$Q$2499,6,FALSE),NA())</f>
        <v>9.656310539972397</v>
      </c>
      <c r="BU95" s="7">
        <f>IFERROR(VLOOKUP(BU$5&amp;$B95,'Forward JKM netback prices'!$L$8:$Q$2499,6,FALSE),NA())</f>
        <v>9.5688446513273355</v>
      </c>
      <c r="BV95" s="7">
        <f>IFERROR(VLOOKUP(BV$5&amp;$B95,'Forward JKM netback prices'!$L$8:$Q$2499,6,FALSE),NA())</f>
        <v>11.1787503969739</v>
      </c>
      <c r="BW95" s="7">
        <f>IFERROR(VLOOKUP(BW$5&amp;$B95,'Forward JKM netback prices'!$L$8:$Q$2499,6,FALSE),NA())</f>
        <v>12.062390097575665</v>
      </c>
      <c r="BX95" s="7">
        <f>IFERROR(VLOOKUP(BX$5&amp;$B95,'Forward JKM netback prices'!$L$8:$Q$2499,6,FALSE),NA())</f>
        <v>11.460672391572306</v>
      </c>
      <c r="BY95" s="7">
        <f>IFERROR(VLOOKUP(BY$5&amp;$B95,'Forward JKM netback prices'!$L$8:$Q$2499,6,FALSE),NA())</f>
        <v>11.603958561645344</v>
      </c>
      <c r="BZ95" s="7">
        <f>IFERROR(VLOOKUP(BZ$5&amp;$B95,'Forward JKM netback prices'!$L$8:$Q$2499,6,FALSE),NA())</f>
        <v>12.880907114843767</v>
      </c>
      <c r="CA95" s="7">
        <f>IFERROR(VLOOKUP(CA$5&amp;$B95,'Forward JKM netback prices'!$L$8:$Q$2499,6,FALSE),NA())</f>
        <v>13.485100982132664</v>
      </c>
      <c r="CB95" s="7">
        <f>IFERROR(VLOOKUP(CB$5&amp;$B95,'Forward JKM netback prices'!$L$8:$Q$2499,6,FALSE),NA())</f>
        <v>15.503290391330275</v>
      </c>
      <c r="CC95" s="7">
        <f>IFERROR(VLOOKUP(CC$5&amp;$B95,'Forward JKM netback prices'!$L$8:$Q$2499,6,FALSE),NA())</f>
        <v>14.881885639266791</v>
      </c>
      <c r="CD95" s="7">
        <f>IFERROR(VLOOKUP(CD$5&amp;$B95,'Forward JKM netback prices'!$L$8:$Q$2499,6,FALSE),NA())</f>
        <v>18.901076871513897</v>
      </c>
      <c r="CE95" s="7">
        <f>IFERROR(VLOOKUP(CE$5&amp;$B95,'Forward JKM netback prices'!$L$8:$Q$2499,6,FALSE),NA())</f>
        <v>20.47510047951782</v>
      </c>
      <c r="CF95" s="7">
        <f>IFERROR(VLOOKUP(CF$5&amp;$B95,'Forward JKM netback prices'!$L$8:$Q$2499,6,FALSE),NA())</f>
        <v>21.836419472952269</v>
      </c>
      <c r="CG95" s="7">
        <f>IFERROR(VLOOKUP(CG$5&amp;$B95,'Forward JKM netback prices'!$L$8:$Q$2499,6,FALSE),NA())</f>
        <v>22.458083174542647</v>
      </c>
      <c r="CH95" s="7">
        <f>IFERROR(VLOOKUP(CH$5&amp;$B95,'Forward JKM netback prices'!$L$8:$Q$2499,6,FALSE),NA())</f>
        <v>20.810968313814154</v>
      </c>
      <c r="CI95" s="7">
        <f>IFERROR(VLOOKUP(CI$5&amp;$B95,'Forward JKM netback prices'!$L$8:$Q$2499,6,FALSE),NA())</f>
        <v>26.981800864540631</v>
      </c>
      <c r="CJ95" s="7">
        <f>IFERROR(VLOOKUP(CJ$5&amp;$B95,'Forward JKM netback prices'!$L$8:$Q$2499,6,FALSE),NA())</f>
        <v>26.886298537901155</v>
      </c>
      <c r="CK95" s="7">
        <f>IFERROR(VLOOKUP(CK$5&amp;$B95,'Forward JKM netback prices'!$L$8:$Q$2499,6,FALSE),NA())</f>
        <v>26.513943465050048</v>
      </c>
      <c r="CL95" s="7">
        <f>IFERROR(VLOOKUP(CL$5&amp;$B95,'Forward JKM netback prices'!$L$8:$Q$2499,6,FALSE),NA())</f>
        <v>26.999316955476147</v>
      </c>
      <c r="CM95" s="7">
        <f>IFERROR(VLOOKUP(CM$5&amp;$B95,'Forward JKM netback prices'!$L$8:$Q$2499,6,FALSE),NA())</f>
        <v>27.510027655164041</v>
      </c>
      <c r="CN95" s="7">
        <f>IFERROR(VLOOKUP(CN$5&amp;$B95,'Forward JKM netback prices'!$L$8:$Q$2499,6,FALSE),NA())</f>
        <v>33.091367856903737</v>
      </c>
      <c r="CO95" s="7">
        <f>IFERROR(VLOOKUP(CO$5&amp;$B95,'Forward JKM netback prices'!$L$8:$Q$2499,6,FALSE),NA())</f>
        <v>37.992932406187542</v>
      </c>
      <c r="CP95" s="7">
        <f>IFERROR(VLOOKUP(CP$5&amp;$B95,'Forward JKM netback prices'!$L$8:$Q$2499,6,FALSE),NA())</f>
        <v>47.18933959143029</v>
      </c>
      <c r="CQ95" s="7">
        <f>IFERROR(VLOOKUP(CQ$5&amp;$B95,'Forward JKM netback prices'!$L$8:$Q$2499,6,FALSE),NA())</f>
        <v>66.059528437425215</v>
      </c>
      <c r="CR95" s="7">
        <f>IFERROR(VLOOKUP(CR$5&amp;$B95,'Forward JKM netback prices'!$L$8:$Q$2499,6,FALSE),NA())</f>
        <v>52.742503748550718</v>
      </c>
      <c r="CS95" s="7">
        <f>IFERROR(VLOOKUP(CS$5&amp;$B95,'Forward JKM netback prices'!$L$8:$Q$2499,6,FALSE),NA())</f>
        <v>66.230370354727725</v>
      </c>
      <c r="CT95" s="7">
        <f>IFERROR(VLOOKUP(CT$5&amp;$B95,'Forward JKM netback prices'!$L$8:$Q$2499,6,FALSE),NA())</f>
        <v>60.375297265798174</v>
      </c>
      <c r="CU95" s="7">
        <f>IFERROR(VLOOKUP(CU$5&amp;$B95,'Forward JKM netback prices'!$L$8:$Q$2499,6,FALSE),NA())</f>
        <v>50.723018312427946</v>
      </c>
      <c r="CV95" s="7">
        <f>IFERROR(VLOOKUP(CV$5&amp;$B95,'Forward JKM netback prices'!$L$8:$Q$2499,6,FALSE),NA())</f>
        <v>48.189352182080206</v>
      </c>
      <c r="CW95" s="7">
        <f>IFERROR(VLOOKUP(CW$5&amp;$B95,'Forward JKM netback prices'!$L$8:$Q$2499,6,FALSE),NA())</f>
        <v>37.974437262196467</v>
      </c>
      <c r="CX95" s="7">
        <f>IFERROR(VLOOKUP(CX$5&amp;$B95,'Forward JKM netback prices'!$L$8:$Q$2499,6,FALSE),NA())</f>
        <v>42.781100847693551</v>
      </c>
      <c r="CY95" s="7">
        <f>IFERROR(VLOOKUP(CY$5&amp;$B95,'Forward JKM netback prices'!$L$8:$Q$2499,6,FALSE),NA())</f>
        <v>45.710484685955983</v>
      </c>
      <c r="CZ95" s="7">
        <f>IFERROR(VLOOKUP(CZ$5&amp;$B95,'Forward JKM netback prices'!$L$8:$Q$2499,6,FALSE),NA())</f>
        <v>33.15069856250485</v>
      </c>
      <c r="DA95" s="7">
        <f>IFERROR(VLOOKUP(DA$5&amp;$B95,'Forward JKM netback prices'!$L$8:$Q$2499,6,FALSE),NA())</f>
        <v>24.562067381725043</v>
      </c>
      <c r="DB95" s="7">
        <f>IFERROR(VLOOKUP(DB$5&amp;$B95,'Forward JKM netback prices'!$L$8:$Q$2499,6,FALSE),NA())</f>
        <v>22.16548187809186</v>
      </c>
      <c r="DC95" s="7">
        <f>IFERROR(VLOOKUP(DC$5&amp;$B95,'Forward JKM netback prices'!$L$8:$Q$2499,6,FALSE),NA())</f>
        <v>20.236314644131351</v>
      </c>
      <c r="DD95" s="7">
        <f>IFERROR(VLOOKUP(DD$5&amp;$B95,'Forward JKM netback prices'!$L$8:$Q$2499,6,FALSE),NA())</f>
        <v>17.945167176900632</v>
      </c>
      <c r="DE95" s="7">
        <f>IFERROR(VLOOKUP(DE$5&amp;$B95,'Forward JKM netback prices'!$L$8:$Q$2499,6,FALSE),NA())</f>
        <v>17.686314104300344</v>
      </c>
      <c r="DF95" s="7">
        <f>IFERROR(VLOOKUP(DF$5&amp;$B95,'Forward JKM netback prices'!$L$8:$Q$2499,6,FALSE),NA())</f>
        <v>18.994610158775416</v>
      </c>
      <c r="DG95" s="7">
        <f>IFERROR(VLOOKUP(DG$5&amp;$B95,'Forward JKM netback prices'!$L$8:$Q$2499,6,FALSE),NA())</f>
        <v>15.955156536709179</v>
      </c>
      <c r="DH95" s="7">
        <f>IFERROR(VLOOKUP(DH$5&amp;$B95,'Forward JKM netback prices'!$L$8:$Q$2499,6,FALSE),NA())</f>
        <v>14.453041000031567</v>
      </c>
      <c r="DI95" s="7">
        <f>IFERROR(VLOOKUP(DI$5&amp;$B95,'Forward JKM netback prices'!$L$8:$Q$2499,6,FALSE),NA())</f>
        <v>13.917802661849789</v>
      </c>
      <c r="DJ95" s="7"/>
      <c r="DK95" s="7"/>
      <c r="DL95" s="7"/>
      <c r="DM95" s="7"/>
      <c r="DN95" s="7"/>
      <c r="DO95" s="7"/>
      <c r="DP95" s="7"/>
      <c r="DQ95" s="7"/>
      <c r="DR95" s="7"/>
      <c r="DS95" s="7"/>
      <c r="DT95" s="7"/>
      <c r="DU95" s="7"/>
      <c r="DV95" s="7"/>
      <c r="DW95" s="7"/>
      <c r="DX95" s="4"/>
      <c r="DY95" s="4"/>
      <c r="DZ95" s="4"/>
      <c r="EA95" s="4"/>
      <c r="EB95" s="4"/>
      <c r="EC95" s="4"/>
      <c r="ED95" s="4"/>
      <c r="EE95" s="7"/>
      <c r="EF95" s="7"/>
    </row>
    <row r="96" spans="2:136" x14ac:dyDescent="0.25">
      <c r="B96" s="5">
        <v>45108</v>
      </c>
      <c r="C96" s="38">
        <v>12.081253551399561</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7"/>
      <c r="AZ96" s="7"/>
      <c r="BA96" s="7"/>
      <c r="BB96" s="7"/>
      <c r="BC96" s="7"/>
      <c r="BD96" s="7"/>
      <c r="BE96" s="7"/>
      <c r="BF96" s="7"/>
      <c r="BG96" s="7"/>
      <c r="BH96" s="7"/>
      <c r="BI96" s="7"/>
      <c r="BJ96" s="7"/>
      <c r="BK96" s="7"/>
      <c r="BL96" s="7"/>
      <c r="BM96" s="7"/>
      <c r="BN96" s="7"/>
      <c r="BO96" s="7"/>
      <c r="BP96" s="7">
        <f>IFERROR(VLOOKUP(BP$5&amp;$B96,'Forward JKM netback prices'!$L$8:$Q$2499,6,FALSE),NA())</f>
        <v>7.5355332256496306</v>
      </c>
      <c r="BQ96" s="7">
        <f>IFERROR(VLOOKUP(BQ$5&amp;$B96,'Forward JKM netback prices'!$L$8:$Q$2499,6,FALSE),NA())</f>
        <v>7.6078050895249332</v>
      </c>
      <c r="BR96" s="7">
        <f>IFERROR(VLOOKUP(BR$5&amp;$B96,'Forward JKM netback prices'!$L$8:$Q$2499,6,FALSE),NA())</f>
        <v>8.2059185321221442</v>
      </c>
      <c r="BS96" s="7">
        <f>IFERROR(VLOOKUP(BS$5&amp;$B96,'Forward JKM netback prices'!$L$8:$Q$2499,6,FALSE),NA())</f>
        <v>9.063193431623727</v>
      </c>
      <c r="BT96" s="7">
        <f>IFERROR(VLOOKUP(BT$5&amp;$B96,'Forward JKM netback prices'!$L$8:$Q$2499,6,FALSE),NA())</f>
        <v>9.6626624173856044</v>
      </c>
      <c r="BU96" s="7">
        <f>IFERROR(VLOOKUP(BU$5&amp;$B96,'Forward JKM netback prices'!$L$8:$Q$2499,6,FALSE),NA())</f>
        <v>9.5752901309864242</v>
      </c>
      <c r="BV96" s="7">
        <f>IFERROR(VLOOKUP(BV$5&amp;$B96,'Forward JKM netback prices'!$L$8:$Q$2499,6,FALSE),NA())</f>
        <v>11.124841756377201</v>
      </c>
      <c r="BW96" s="7">
        <f>IFERROR(VLOOKUP(BW$5&amp;$B96,'Forward JKM netback prices'!$L$8:$Q$2499,6,FALSE),NA())</f>
        <v>12.06970061704809</v>
      </c>
      <c r="BX96" s="7">
        <f>IFERROR(VLOOKUP(BX$5&amp;$B96,'Forward JKM netback prices'!$L$8:$Q$2499,6,FALSE),NA())</f>
        <v>11.496818306930662</v>
      </c>
      <c r="BY96" s="7">
        <f>IFERROR(VLOOKUP(BY$5&amp;$B96,'Forward JKM netback prices'!$L$8:$Q$2499,6,FALSE),NA())</f>
        <v>11.610684609628434</v>
      </c>
      <c r="BZ96" s="7">
        <f>IFERROR(VLOOKUP(BZ$5&amp;$B96,'Forward JKM netback prices'!$L$8:$Q$2499,6,FALSE),NA())</f>
        <v>12.821487922539815</v>
      </c>
      <c r="CA96" s="7">
        <f>IFERROR(VLOOKUP(CA$5&amp;$B96,'Forward JKM netback prices'!$L$8:$Q$2499,6,FALSE),NA())</f>
        <v>13.399005282374658</v>
      </c>
      <c r="CB96" s="7">
        <f>IFERROR(VLOOKUP(CB$5&amp;$B96,'Forward JKM netback prices'!$L$8:$Q$2499,6,FALSE),NA())</f>
        <v>15.454391141653375</v>
      </c>
      <c r="CC96" s="7">
        <f>IFERROR(VLOOKUP(CC$5&amp;$B96,'Forward JKM netback prices'!$L$8:$Q$2499,6,FALSE),NA())</f>
        <v>14.707769966703868</v>
      </c>
      <c r="CD96" s="7">
        <f>IFERROR(VLOOKUP(CD$5&amp;$B96,'Forward JKM netback prices'!$L$8:$Q$2499,6,FALSE),NA())</f>
        <v>18.487899971858912</v>
      </c>
      <c r="CE96" s="7">
        <f>IFERROR(VLOOKUP(CE$5&amp;$B96,'Forward JKM netback prices'!$L$8:$Q$2499,6,FALSE),NA())</f>
        <v>20.180697086257041</v>
      </c>
      <c r="CF96" s="7">
        <f>IFERROR(VLOOKUP(CF$5&amp;$B96,'Forward JKM netback prices'!$L$8:$Q$2499,6,FALSE),NA())</f>
        <v>21.379726097605356</v>
      </c>
      <c r="CG96" s="7">
        <f>IFERROR(VLOOKUP(CG$5&amp;$B96,'Forward JKM netback prices'!$L$8:$Q$2499,6,FALSE),NA())</f>
        <v>21.891644432535891</v>
      </c>
      <c r="CH96" s="7">
        <f>IFERROR(VLOOKUP(CH$5&amp;$B96,'Forward JKM netback prices'!$L$8:$Q$2499,6,FALSE),NA())</f>
        <v>21.318977462405901</v>
      </c>
      <c r="CI96" s="7">
        <f>IFERROR(VLOOKUP(CI$5&amp;$B96,'Forward JKM netback prices'!$L$8:$Q$2499,6,FALSE),NA())</f>
        <v>26.645654706906548</v>
      </c>
      <c r="CJ96" s="7">
        <f>IFERROR(VLOOKUP(CJ$5&amp;$B96,'Forward JKM netback prices'!$L$8:$Q$2499,6,FALSE),NA())</f>
        <v>27.220558809964871</v>
      </c>
      <c r="CK96" s="7">
        <f>IFERROR(VLOOKUP(CK$5&amp;$B96,'Forward JKM netback prices'!$L$8:$Q$2499,6,FALSE),NA())</f>
        <v>27.089318840236803</v>
      </c>
      <c r="CL96" s="7">
        <f>IFERROR(VLOOKUP(CL$5&amp;$B96,'Forward JKM netback prices'!$L$8:$Q$2499,6,FALSE),NA())</f>
        <v>27.400362706560649</v>
      </c>
      <c r="CM96" s="7">
        <f>IFERROR(VLOOKUP(CM$5&amp;$B96,'Forward JKM netback prices'!$L$8:$Q$2499,6,FALSE),NA())</f>
        <v>27.492720983969793</v>
      </c>
      <c r="CN96" s="7">
        <f>IFERROR(VLOOKUP(CN$5&amp;$B96,'Forward JKM netback prices'!$L$8:$Q$2499,6,FALSE),NA())</f>
        <v>32.993373373983538</v>
      </c>
      <c r="CO96" s="7">
        <f>IFERROR(VLOOKUP(CO$5&amp;$B96,'Forward JKM netback prices'!$L$8:$Q$2499,6,FALSE),NA())</f>
        <v>36.897670849356381</v>
      </c>
      <c r="CP96" s="7">
        <f>IFERROR(VLOOKUP(CP$5&amp;$B96,'Forward JKM netback prices'!$L$8:$Q$2499,6,FALSE),NA())</f>
        <v>46.259679760048932</v>
      </c>
      <c r="CQ96" s="7">
        <f>IFERROR(VLOOKUP(CQ$5&amp;$B96,'Forward JKM netback prices'!$L$8:$Q$2499,6,FALSE),NA())</f>
        <v>67.696012223614588</v>
      </c>
      <c r="CR96" s="7">
        <f>IFERROR(VLOOKUP(CR$5&amp;$B96,'Forward JKM netback prices'!$L$8:$Q$2499,6,FALSE),NA())</f>
        <v>55.54818215959159</v>
      </c>
      <c r="CS96" s="7">
        <f>IFERROR(VLOOKUP(CS$5&amp;$B96,'Forward JKM netback prices'!$L$8:$Q$2499,6,FALSE),NA())</f>
        <v>69.106610567508142</v>
      </c>
      <c r="CT96" s="7">
        <f>IFERROR(VLOOKUP(CT$5&amp;$B96,'Forward JKM netback prices'!$L$8:$Q$2499,6,FALSE),NA())</f>
        <v>59.961710392150188</v>
      </c>
      <c r="CU96" s="7">
        <f>IFERROR(VLOOKUP(CU$5&amp;$B96,'Forward JKM netback prices'!$L$8:$Q$2499,6,FALSE),NA())</f>
        <v>49.957190476698727</v>
      </c>
      <c r="CV96" s="7">
        <f>IFERROR(VLOOKUP(CV$5&amp;$B96,'Forward JKM netback prices'!$L$8:$Q$2499,6,FALSE),NA())</f>
        <v>49.303011459839226</v>
      </c>
      <c r="CW96" s="7">
        <f>IFERROR(VLOOKUP(CW$5&amp;$B96,'Forward JKM netback prices'!$L$8:$Q$2499,6,FALSE),NA())</f>
        <v>40.651738931008701</v>
      </c>
      <c r="CX96" s="7">
        <f>IFERROR(VLOOKUP(CX$5&amp;$B96,'Forward JKM netback prices'!$L$8:$Q$2499,6,FALSE),NA())</f>
        <v>44.310920797371892</v>
      </c>
      <c r="CY96" s="7">
        <f>IFERROR(VLOOKUP(CY$5&amp;$B96,'Forward JKM netback prices'!$L$8:$Q$2499,6,FALSE),NA())</f>
        <v>47.476338844811814</v>
      </c>
      <c r="CZ96" s="7">
        <f>IFERROR(VLOOKUP(CZ$5&amp;$B96,'Forward JKM netback prices'!$L$8:$Q$2499,6,FALSE),NA())</f>
        <v>34.091188009943771</v>
      </c>
      <c r="DA96" s="7">
        <f>IFERROR(VLOOKUP(DA$5&amp;$B96,'Forward JKM netback prices'!$L$8:$Q$2499,6,FALSE),NA())</f>
        <v>25.477569291276399</v>
      </c>
      <c r="DB96" s="7">
        <f>IFERROR(VLOOKUP(DB$5&amp;$B96,'Forward JKM netback prices'!$L$8:$Q$2499,6,FALSE),NA())</f>
        <v>22.335805476200456</v>
      </c>
      <c r="DC96" s="7">
        <f>IFERROR(VLOOKUP(DC$5&amp;$B96,'Forward JKM netback prices'!$L$8:$Q$2499,6,FALSE),NA())</f>
        <v>20.193204629128491</v>
      </c>
      <c r="DD96" s="7">
        <f>IFERROR(VLOOKUP(DD$5&amp;$B96,'Forward JKM netback prices'!$L$8:$Q$2499,6,FALSE),NA())</f>
        <v>18.210198097289378</v>
      </c>
      <c r="DE96" s="7">
        <f>IFERROR(VLOOKUP(DE$5&amp;$B96,'Forward JKM netback prices'!$L$8:$Q$2499,6,FALSE),NA())</f>
        <v>17.895263404599593</v>
      </c>
      <c r="DF96" s="7">
        <f>IFERROR(VLOOKUP(DF$5&amp;$B96,'Forward JKM netback prices'!$L$8:$Q$2499,6,FALSE),NA())</f>
        <v>19.442457714677595</v>
      </c>
      <c r="DG96" s="7">
        <f>IFERROR(VLOOKUP(DG$5&amp;$B96,'Forward JKM netback prices'!$L$8:$Q$2499,6,FALSE),NA())</f>
        <v>16.861612334161546</v>
      </c>
      <c r="DH96" s="7">
        <f>IFERROR(VLOOKUP(DH$5&amp;$B96,'Forward JKM netback prices'!$L$8:$Q$2499,6,FALSE),NA())</f>
        <v>14.801568928017742</v>
      </c>
      <c r="DI96" s="7">
        <f>IFERROR(VLOOKUP(DI$5&amp;$B96,'Forward JKM netback prices'!$L$8:$Q$2499,6,FALSE),NA())</f>
        <v>12.542544807727458</v>
      </c>
      <c r="DJ96" s="7">
        <f>IFERROR(VLOOKUP(DJ$5&amp;$B96,'Forward JKM netback prices'!$L$8:$Q$2499,6,FALSE),NA())</f>
        <v>11.650761361639015</v>
      </c>
      <c r="DK96" s="7">
        <f>IFERROR(VLOOKUP(DK$5&amp;$B96,'Forward JKM netback prices'!$L$8:$Q$2499,6,FALSE),NA())</f>
        <v>11.9488923172526</v>
      </c>
      <c r="DL96" s="7"/>
      <c r="DM96" s="7"/>
      <c r="DN96" s="7"/>
      <c r="DO96" s="7"/>
      <c r="DP96" s="7"/>
      <c r="DQ96" s="7"/>
      <c r="DR96" s="7"/>
      <c r="DS96" s="7"/>
      <c r="DT96" s="7"/>
      <c r="DU96" s="7"/>
      <c r="DV96" s="7"/>
      <c r="DW96" s="7"/>
      <c r="DX96" s="4"/>
      <c r="DY96" s="4"/>
      <c r="DZ96" s="4"/>
      <c r="EA96" s="4"/>
      <c r="EB96" s="4"/>
      <c r="EC96" s="4"/>
      <c r="ED96" s="4"/>
      <c r="EE96" s="7"/>
      <c r="EF96" s="7"/>
    </row>
    <row r="97" spans="1:136" x14ac:dyDescent="0.25">
      <c r="B97" s="5">
        <v>45139</v>
      </c>
      <c r="C97" s="38">
        <v>14.709178340954619</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7"/>
      <c r="AZ97" s="7"/>
      <c r="BA97" s="7"/>
      <c r="BB97" s="7"/>
      <c r="BC97" s="7"/>
      <c r="BD97" s="7"/>
      <c r="BE97" s="7"/>
      <c r="BF97" s="7"/>
      <c r="BG97" s="7"/>
      <c r="BH97" s="7"/>
      <c r="BI97" s="7"/>
      <c r="BJ97" s="7"/>
      <c r="BK97" s="7"/>
      <c r="BL97" s="7"/>
      <c r="BM97" s="7"/>
      <c r="BN97" s="7"/>
      <c r="BO97" s="7"/>
      <c r="BP97" s="7"/>
      <c r="BQ97" s="7"/>
      <c r="BR97" s="7">
        <f>IFERROR(VLOOKUP(BR$5&amp;$B97,'Forward JKM netback prices'!$L$8:$Q$2499,6,FALSE),NA())</f>
        <v>8.260040286668886</v>
      </c>
      <c r="BS97" s="7">
        <f>IFERROR(VLOOKUP(BS$5&amp;$B97,'Forward JKM netback prices'!$L$8:$Q$2499,6,FALSE),NA())</f>
        <v>9.1175879604757366</v>
      </c>
      <c r="BT97" s="7">
        <f>IFERROR(VLOOKUP(BT$5&amp;$B97,'Forward JKM netback prices'!$L$8:$Q$2499,6,FALSE),NA())</f>
        <v>9.7175312533033509</v>
      </c>
      <c r="BU97" s="7">
        <f>IFERROR(VLOOKUP(BU$5&amp;$B97,'Forward JKM netback prices'!$L$8:$Q$2499,6,FALSE),NA())</f>
        <v>9.7193308732125612</v>
      </c>
      <c r="BV97" s="7">
        <f>IFERROR(VLOOKUP(BV$5&amp;$B97,'Forward JKM netback prices'!$L$8:$Q$2499,6,FALSE),NA())</f>
        <v>11.149573988890166</v>
      </c>
      <c r="BW97" s="7">
        <f>IFERROR(VLOOKUP(BW$5&amp;$B97,'Forward JKM netback prices'!$L$8:$Q$2499,6,FALSE),NA())</f>
        <v>12.093916053344843</v>
      </c>
      <c r="BX97" s="7">
        <f>IFERROR(VLOOKUP(BX$5&amp;$B97,'Forward JKM netback prices'!$L$8:$Q$2499,6,FALSE),NA())</f>
        <v>11.491913543762344</v>
      </c>
      <c r="BY97" s="7">
        <f>IFERROR(VLOOKUP(BY$5&amp;$B97,'Forward JKM netback prices'!$L$8:$Q$2499,6,FALSE),NA())</f>
        <v>11.605396600347863</v>
      </c>
      <c r="BZ97" s="7">
        <f>IFERROR(VLOOKUP(BZ$5&amp;$B97,'Forward JKM netback prices'!$L$8:$Q$2499,6,FALSE),NA())</f>
        <v>13.174093726868032</v>
      </c>
      <c r="CA97" s="7">
        <f>IFERROR(VLOOKUP(CA$5&amp;$B97,'Forward JKM netback prices'!$L$8:$Q$2499,6,FALSE),NA())</f>
        <v>13.783066753238925</v>
      </c>
      <c r="CB97" s="7">
        <f>IFERROR(VLOOKUP(CB$5&amp;$B97,'Forward JKM netback prices'!$L$8:$Q$2499,6,FALSE),NA())</f>
        <v>15.787820390623068</v>
      </c>
      <c r="CC97" s="7">
        <f>IFERROR(VLOOKUP(CC$5&amp;$B97,'Forward JKM netback prices'!$L$8:$Q$2499,6,FALSE),NA())</f>
        <v>15.03142721988049</v>
      </c>
      <c r="CD97" s="7">
        <f>IFERROR(VLOOKUP(CD$5&amp;$B97,'Forward JKM netback prices'!$L$8:$Q$2499,6,FALSE),NA())</f>
        <v>18.734564938697446</v>
      </c>
      <c r="CE97" s="7">
        <f>IFERROR(VLOOKUP(CE$5&amp;$B97,'Forward JKM netback prices'!$L$8:$Q$2499,6,FALSE),NA())</f>
        <v>20.468152306212694</v>
      </c>
      <c r="CF97" s="7">
        <f>IFERROR(VLOOKUP(CF$5&amp;$B97,'Forward JKM netback prices'!$L$8:$Q$2499,6,FALSE),NA())</f>
        <v>21.656164786795177</v>
      </c>
      <c r="CG97" s="7">
        <f>IFERROR(VLOOKUP(CG$5&amp;$B97,'Forward JKM netback prices'!$L$8:$Q$2499,6,FALSE),NA())</f>
        <v>22.143218918425159</v>
      </c>
      <c r="CH97" s="7">
        <f>IFERROR(VLOOKUP(CH$5&amp;$B97,'Forward JKM netback prices'!$L$8:$Q$2499,6,FALSE),NA())</f>
        <v>21.58289372907921</v>
      </c>
      <c r="CI97" s="7">
        <f>IFERROR(VLOOKUP(CI$5&amp;$B97,'Forward JKM netback prices'!$L$8:$Q$2499,6,FALSE),NA())</f>
        <v>26.692086836036921</v>
      </c>
      <c r="CJ97" s="7">
        <f>IFERROR(VLOOKUP(CJ$5&amp;$B97,'Forward JKM netback prices'!$L$8:$Q$2499,6,FALSE),NA())</f>
        <v>27.058114619248659</v>
      </c>
      <c r="CK97" s="7">
        <f>IFERROR(VLOOKUP(CK$5&amp;$B97,'Forward JKM netback prices'!$L$8:$Q$2499,6,FALSE),NA())</f>
        <v>27.132701962396116</v>
      </c>
      <c r="CL97" s="7">
        <f>IFERROR(VLOOKUP(CL$5&amp;$B97,'Forward JKM netback prices'!$L$8:$Q$2499,6,FALSE),NA())</f>
        <v>27.43397181893636</v>
      </c>
      <c r="CM97" s="7">
        <f>IFERROR(VLOOKUP(CM$5&amp;$B97,'Forward JKM netback prices'!$L$8:$Q$2499,6,FALSE),NA())</f>
        <v>27.540619113068512</v>
      </c>
      <c r="CN97" s="7">
        <f>IFERROR(VLOOKUP(CN$5&amp;$B97,'Forward JKM netback prices'!$L$8:$Q$2499,6,FALSE),NA())</f>
        <v>32.939812484036622</v>
      </c>
      <c r="CO97" s="7">
        <f>IFERROR(VLOOKUP(CO$5&amp;$B97,'Forward JKM netback prices'!$L$8:$Q$2499,6,FALSE),NA())</f>
        <v>36.319027264356961</v>
      </c>
      <c r="CP97" s="7">
        <f>IFERROR(VLOOKUP(CP$5&amp;$B97,'Forward JKM netback prices'!$L$8:$Q$2499,6,FALSE),NA())</f>
        <v>46.161701090882758</v>
      </c>
      <c r="CQ97" s="7">
        <f>IFERROR(VLOOKUP(CQ$5&amp;$B97,'Forward JKM netback prices'!$L$8:$Q$2499,6,FALSE),NA())</f>
        <v>67.264005859090588</v>
      </c>
      <c r="CR97" s="7">
        <f>IFERROR(VLOOKUP(CR$5&amp;$B97,'Forward JKM netback prices'!$L$8:$Q$2499,6,FALSE),NA())</f>
        <v>55.397962757141897</v>
      </c>
      <c r="CS97" s="7">
        <f>IFERROR(VLOOKUP(CS$5&amp;$B97,'Forward JKM netback prices'!$L$8:$Q$2499,6,FALSE),NA())</f>
        <v>68.037717307940127</v>
      </c>
      <c r="CT97" s="7">
        <f>IFERROR(VLOOKUP(CT$5&amp;$B97,'Forward JKM netback prices'!$L$8:$Q$2499,6,FALSE),NA())</f>
        <v>62.971766147060151</v>
      </c>
      <c r="CU97" s="7">
        <f>IFERROR(VLOOKUP(CU$5&amp;$B97,'Forward JKM netback prices'!$L$8:$Q$2499,6,FALSE),NA())</f>
        <v>52.835818130500023</v>
      </c>
      <c r="CV97" s="7">
        <f>IFERROR(VLOOKUP(CV$5&amp;$B97,'Forward JKM netback prices'!$L$8:$Q$2499,6,FALSE),NA())</f>
        <v>51.106638564041127</v>
      </c>
      <c r="CW97" s="7">
        <f>IFERROR(VLOOKUP(CW$5&amp;$B97,'Forward JKM netback prices'!$L$8:$Q$2499,6,FALSE),NA())</f>
        <v>41.166685177992591</v>
      </c>
      <c r="CX97" s="7">
        <f>IFERROR(VLOOKUP(CX$5&amp;$B97,'Forward JKM netback prices'!$L$8:$Q$2499,6,FALSE),NA())</f>
        <v>44.663307842736238</v>
      </c>
      <c r="CY97" s="7">
        <f>IFERROR(VLOOKUP(CY$5&amp;$B97,'Forward JKM netback prices'!$L$8:$Q$2499,6,FALSE),NA())</f>
        <v>46.578466809310378</v>
      </c>
      <c r="CZ97" s="7">
        <f>IFERROR(VLOOKUP(CZ$5&amp;$B97,'Forward JKM netback prices'!$L$8:$Q$2499,6,FALSE),NA())</f>
        <v>32.511721430544341</v>
      </c>
      <c r="DA97" s="7">
        <f>IFERROR(VLOOKUP(DA$5&amp;$B97,'Forward JKM netback prices'!$L$8:$Q$2499,6,FALSE),NA())</f>
        <v>25.728539201252634</v>
      </c>
      <c r="DB97" s="7">
        <f>IFERROR(VLOOKUP(DB$5&amp;$B97,'Forward JKM netback prices'!$L$8:$Q$2499,6,FALSE),NA())</f>
        <v>23.31004277590436</v>
      </c>
      <c r="DC97" s="7">
        <f>IFERROR(VLOOKUP(DC$5&amp;$B97,'Forward JKM netback prices'!$L$8:$Q$2499,6,FALSE),NA())</f>
        <v>21.040401250500807</v>
      </c>
      <c r="DD97" s="7">
        <f>IFERROR(VLOOKUP(DD$5&amp;$B97,'Forward JKM netback prices'!$L$8:$Q$2499,6,FALSE),NA())</f>
        <v>18.581504169029746</v>
      </c>
      <c r="DE97" s="7">
        <f>IFERROR(VLOOKUP(DE$5&amp;$B97,'Forward JKM netback prices'!$L$8:$Q$2499,6,FALSE),NA())</f>
        <v>18.948984421156624</v>
      </c>
      <c r="DF97" s="7">
        <f>IFERROR(VLOOKUP(DF$5&amp;$B97,'Forward JKM netback prices'!$L$8:$Q$2499,6,FALSE),NA())</f>
        <v>20.118154225239056</v>
      </c>
      <c r="DG97" s="7">
        <f>IFERROR(VLOOKUP(DG$5&amp;$B97,'Forward JKM netback prices'!$L$8:$Q$2499,6,FALSE),NA())</f>
        <v>17.401934634357239</v>
      </c>
      <c r="DH97" s="7">
        <f>IFERROR(VLOOKUP(DH$5&amp;$B97,'Forward JKM netback prices'!$L$8:$Q$2499,6,FALSE),NA())</f>
        <v>15.652014907105221</v>
      </c>
      <c r="DI97" s="7">
        <f>IFERROR(VLOOKUP(DI$5&amp;$B97,'Forward JKM netback prices'!$L$8:$Q$2499,6,FALSE),NA())</f>
        <v>13.036059949902661</v>
      </c>
      <c r="DJ97" s="7">
        <f>IFERROR(VLOOKUP(DJ$5&amp;$B97,'Forward JKM netback prices'!$L$8:$Q$2499,6,FALSE),NA())</f>
        <v>11.955234804564451</v>
      </c>
      <c r="DK97" s="7">
        <f>IFERROR(VLOOKUP(DK$5&amp;$B97,'Forward JKM netback prices'!$L$8:$Q$2499,6,FALSE),NA())</f>
        <v>16.003707964295504</v>
      </c>
      <c r="DL97" s="7">
        <f>IFERROR(VLOOKUP(DL$5&amp;$B97,'Forward JKM netback prices'!$L$8:$Q$2499,6,FALSE),NA())</f>
        <v>15.71479765886671</v>
      </c>
      <c r="DM97" s="7">
        <f>IFERROR(VLOOKUP(DM$5&amp;$B97,'Forward JKM netback prices'!$L$8:$Q$2499,6,FALSE),NA())</f>
        <v>14.829349693542044</v>
      </c>
      <c r="DN97" s="7"/>
      <c r="DO97" s="7"/>
      <c r="DP97" s="7"/>
      <c r="DQ97" s="7"/>
      <c r="DR97" s="7"/>
      <c r="DS97" s="7"/>
      <c r="DT97" s="7"/>
      <c r="DU97" s="7"/>
      <c r="DV97" s="7"/>
      <c r="DW97" s="7"/>
      <c r="DX97" s="4"/>
      <c r="DY97" s="4"/>
      <c r="DZ97" s="4"/>
      <c r="EA97" s="4"/>
      <c r="EB97" s="4"/>
      <c r="EC97" s="4"/>
      <c r="ED97" s="4"/>
      <c r="EE97" s="7"/>
      <c r="EF97" s="7"/>
    </row>
    <row r="98" spans="1:136" x14ac:dyDescent="0.25">
      <c r="B98" s="5">
        <v>45170</v>
      </c>
      <c r="C98" s="38">
        <v>13.93371636342197</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7"/>
      <c r="AZ98" s="7"/>
      <c r="BA98" s="7"/>
      <c r="BB98" s="7"/>
      <c r="BC98" s="7"/>
      <c r="BD98" s="7"/>
      <c r="BE98" s="7"/>
      <c r="BF98" s="7"/>
      <c r="BG98" s="7"/>
      <c r="BH98" s="7"/>
      <c r="BI98" s="7"/>
      <c r="BJ98" s="7"/>
      <c r="BK98" s="7"/>
      <c r="BL98" s="7"/>
      <c r="BM98" s="7"/>
      <c r="BN98" s="7"/>
      <c r="BO98" s="7"/>
      <c r="BP98" s="7"/>
      <c r="BQ98" s="7"/>
      <c r="BR98" s="7"/>
      <c r="BS98" s="7"/>
      <c r="BT98" s="7">
        <f>IFERROR(VLOOKUP(BT$5&amp;$B98,'Forward JKM netback prices'!$L$8:$Q$2499,6,FALSE),NA())</f>
        <v>9.8027876993067284</v>
      </c>
      <c r="BU98" s="7">
        <f>IFERROR(VLOOKUP(BU$5&amp;$B98,'Forward JKM netback prices'!$L$8:$Q$2499,6,FALSE),NA())</f>
        <v>9.8039860033885233</v>
      </c>
      <c r="BV98" s="7">
        <f>IFERROR(VLOOKUP(BV$5&amp;$B98,'Forward JKM netback prices'!$L$8:$Q$2499,6,FALSE),NA())</f>
        <v>11.294787594412469</v>
      </c>
      <c r="BW98" s="7">
        <f>IFERROR(VLOOKUP(BW$5&amp;$B98,'Forward JKM netback prices'!$L$8:$Q$2499,6,FALSE),NA())</f>
        <v>12.058267575960146</v>
      </c>
      <c r="BX98" s="7">
        <f>IFERROR(VLOOKUP(BX$5&amp;$B98,'Forward JKM netback prices'!$L$8:$Q$2499,6,FALSE),NA())</f>
        <v>11.42836495412735</v>
      </c>
      <c r="BY98" s="7">
        <f>IFERROR(VLOOKUP(BY$5&amp;$B98,'Forward JKM netback prices'!$L$8:$Q$2499,6,FALSE),NA())</f>
        <v>11.540161639346358</v>
      </c>
      <c r="BZ98" s="7">
        <f>IFERROR(VLOOKUP(BZ$5&amp;$B98,'Forward JKM netback prices'!$L$8:$Q$2499,6,FALSE),NA())</f>
        <v>13.495990607162675</v>
      </c>
      <c r="CA98" s="7">
        <f>IFERROR(VLOOKUP(CA$5&amp;$B98,'Forward JKM netback prices'!$L$8:$Q$2499,6,FALSE),NA())</f>
        <v>14.036014179615279</v>
      </c>
      <c r="CB98" s="7">
        <f>IFERROR(VLOOKUP(CB$5&amp;$B98,'Forward JKM netback prices'!$L$8:$Q$2499,6,FALSE),NA())</f>
        <v>16.069688250122056</v>
      </c>
      <c r="CC98" s="7">
        <f>IFERROR(VLOOKUP(CC$5&amp;$B98,'Forward JKM netback prices'!$L$8:$Q$2499,6,FALSE),NA())</f>
        <v>15.198896199608349</v>
      </c>
      <c r="CD98" s="7">
        <f>IFERROR(VLOOKUP(CD$5&amp;$B98,'Forward JKM netback prices'!$L$8:$Q$2499,6,FALSE),NA())</f>
        <v>18.861033529899363</v>
      </c>
      <c r="CE98" s="7">
        <f>IFERROR(VLOOKUP(CE$5&amp;$B98,'Forward JKM netback prices'!$L$8:$Q$2499,6,FALSE),NA())</f>
        <v>20.639451689617935</v>
      </c>
      <c r="CF98" s="7">
        <f>IFERROR(VLOOKUP(CF$5&amp;$B98,'Forward JKM netback prices'!$L$8:$Q$2499,6,FALSE),NA())</f>
        <v>21.735622947792912</v>
      </c>
      <c r="CG98" s="7">
        <f>IFERROR(VLOOKUP(CG$5&amp;$B98,'Forward JKM netback prices'!$L$8:$Q$2499,6,FALSE),NA())</f>
        <v>22.668543723153746</v>
      </c>
      <c r="CH98" s="7">
        <f>IFERROR(VLOOKUP(CH$5&amp;$B98,'Forward JKM netback prices'!$L$8:$Q$2499,6,FALSE),NA())</f>
        <v>21.967091390176869</v>
      </c>
      <c r="CI98" s="7">
        <f>IFERROR(VLOOKUP(CI$5&amp;$B98,'Forward JKM netback prices'!$L$8:$Q$2499,6,FALSE),NA())</f>
        <v>26.719100731175651</v>
      </c>
      <c r="CJ98" s="7">
        <f>IFERROR(VLOOKUP(CJ$5&amp;$B98,'Forward JKM netback prices'!$L$8:$Q$2499,6,FALSE),NA())</f>
        <v>27.026406883415195</v>
      </c>
      <c r="CK98" s="7">
        <f>IFERROR(VLOOKUP(CK$5&amp;$B98,'Forward JKM netback prices'!$L$8:$Q$2499,6,FALSE),NA())</f>
        <v>27.180519001612563</v>
      </c>
      <c r="CL98" s="7">
        <f>IFERROR(VLOOKUP(CL$5&amp;$B98,'Forward JKM netback prices'!$L$8:$Q$2499,6,FALSE),NA())</f>
        <v>27.448378151001087</v>
      </c>
      <c r="CM98" s="7">
        <f>IFERROR(VLOOKUP(CM$5&amp;$B98,'Forward JKM netback prices'!$L$8:$Q$2499,6,FALSE),NA())</f>
        <v>27.639579637304287</v>
      </c>
      <c r="CN98" s="7">
        <f>IFERROR(VLOOKUP(CN$5&amp;$B98,'Forward JKM netback prices'!$L$8:$Q$2499,6,FALSE),NA())</f>
        <v>32.860619401209213</v>
      </c>
      <c r="CO98" s="7">
        <f>IFERROR(VLOOKUP(CO$5&amp;$B98,'Forward JKM netback prices'!$L$8:$Q$2499,6,FALSE),NA())</f>
        <v>36.377957370787769</v>
      </c>
      <c r="CP98" s="7">
        <f>IFERROR(VLOOKUP(CP$5&amp;$B98,'Forward JKM netback prices'!$L$8:$Q$2499,6,FALSE),NA())</f>
        <v>46.284020314756631</v>
      </c>
      <c r="CQ98" s="7">
        <f>IFERROR(VLOOKUP(CQ$5&amp;$B98,'Forward JKM netback prices'!$L$8:$Q$2499,6,FALSE),NA())</f>
        <v>67.414180674695231</v>
      </c>
      <c r="CR98" s="7">
        <f>IFERROR(VLOOKUP(CR$5&amp;$B98,'Forward JKM netback prices'!$L$8:$Q$2499,6,FALSE),NA())</f>
        <v>55.801557855238734</v>
      </c>
      <c r="CS98" s="7">
        <f>IFERROR(VLOOKUP(CS$5&amp;$B98,'Forward JKM netback prices'!$L$8:$Q$2499,6,FALSE),NA())</f>
        <v>68.254262327202298</v>
      </c>
      <c r="CT98" s="7">
        <f>IFERROR(VLOOKUP(CT$5&amp;$B98,'Forward JKM netback prices'!$L$8:$Q$2499,6,FALSE),NA())</f>
        <v>63.91261321847503</v>
      </c>
      <c r="CU98" s="7">
        <f>IFERROR(VLOOKUP(CU$5&amp;$B98,'Forward JKM netback prices'!$L$8:$Q$2499,6,FALSE),NA())</f>
        <v>54.190592770142878</v>
      </c>
      <c r="CV98" s="7">
        <f>IFERROR(VLOOKUP(CV$5&amp;$B98,'Forward JKM netback prices'!$L$8:$Q$2499,6,FALSE),NA())</f>
        <v>51.983111294469445</v>
      </c>
      <c r="CW98" s="7">
        <f>IFERROR(VLOOKUP(CW$5&amp;$B98,'Forward JKM netback prices'!$L$8:$Q$2499,6,FALSE),NA())</f>
        <v>41.933292821613328</v>
      </c>
      <c r="CX98" s="7">
        <f>IFERROR(VLOOKUP(CX$5&amp;$B98,'Forward JKM netback prices'!$L$8:$Q$2499,6,FALSE),NA())</f>
        <v>45.063427735555727</v>
      </c>
      <c r="CY98" s="7">
        <f>IFERROR(VLOOKUP(CY$5&amp;$B98,'Forward JKM netback prices'!$L$8:$Q$2499,6,FALSE),NA())</f>
        <v>47.068185817544183</v>
      </c>
      <c r="CZ98" s="7">
        <f>IFERROR(VLOOKUP(CZ$5&amp;$B98,'Forward JKM netback prices'!$L$8:$Q$2499,6,FALSE),NA())</f>
        <v>33.362896624734411</v>
      </c>
      <c r="DA98" s="7">
        <f>IFERROR(VLOOKUP(DA$5&amp;$B98,'Forward JKM netback prices'!$L$8:$Q$2499,6,FALSE),NA())</f>
        <v>26.531879806298356</v>
      </c>
      <c r="DB98" s="7">
        <f>IFERROR(VLOOKUP(DB$5&amp;$B98,'Forward JKM netback prices'!$L$8:$Q$2499,6,FALSE),NA())</f>
        <v>23.503476081230751</v>
      </c>
      <c r="DC98" s="7">
        <f>IFERROR(VLOOKUP(DC$5&amp;$B98,'Forward JKM netback prices'!$L$8:$Q$2499,6,FALSE),NA())</f>
        <v>21.626122080076151</v>
      </c>
      <c r="DD98" s="7">
        <f>IFERROR(VLOOKUP(DD$5&amp;$B98,'Forward JKM netback prices'!$L$8:$Q$2499,6,FALSE),NA())</f>
        <v>18.885807973749301</v>
      </c>
      <c r="DE98" s="7">
        <f>IFERROR(VLOOKUP(DE$5&amp;$B98,'Forward JKM netback prices'!$L$8:$Q$2499,6,FALSE),NA())</f>
        <v>18.242296557694218</v>
      </c>
      <c r="DF98" s="7">
        <f>IFERROR(VLOOKUP(DF$5&amp;$B98,'Forward JKM netback prices'!$L$8:$Q$2499,6,FALSE),NA())</f>
        <v>20.211940062446555</v>
      </c>
      <c r="DG98" s="7">
        <f>IFERROR(VLOOKUP(DG$5&amp;$B98,'Forward JKM netback prices'!$L$8:$Q$2499,6,FALSE),NA())</f>
        <v>18.169894043353938</v>
      </c>
      <c r="DH98" s="7">
        <f>IFERROR(VLOOKUP(DH$5&amp;$B98,'Forward JKM netback prices'!$L$8:$Q$2499,6,FALSE),NA())</f>
        <v>16.896663100381875</v>
      </c>
      <c r="DI98" s="7">
        <f>IFERROR(VLOOKUP(DI$5&amp;$B98,'Forward JKM netback prices'!$L$8:$Q$2499,6,FALSE),NA())</f>
        <v>13.522541302782544</v>
      </c>
      <c r="DJ98" s="7">
        <f>IFERROR(VLOOKUP(DJ$5&amp;$B98,'Forward JKM netback prices'!$L$8:$Q$2499,6,FALSE),NA())</f>
        <v>12.48184231459132</v>
      </c>
      <c r="DK98" s="7">
        <f>IFERROR(VLOOKUP(DK$5&amp;$B98,'Forward JKM netback prices'!$L$8:$Q$2499,6,FALSE),NA())</f>
        <v>16.288959582349683</v>
      </c>
      <c r="DL98" s="7">
        <f>IFERROR(VLOOKUP(DL$5&amp;$B98,'Forward JKM netback prices'!$L$8:$Q$2499,6,FALSE),NA())</f>
        <v>16.003996155380978</v>
      </c>
      <c r="DM98" s="7">
        <f>IFERROR(VLOOKUP(DM$5&amp;$B98,'Forward JKM netback prices'!$L$8:$Q$2499,6,FALSE),NA())</f>
        <v>13.061354976083994</v>
      </c>
      <c r="DN98" s="7">
        <f>IFERROR(VLOOKUP(DN$5&amp;$B98,'Forward JKM netback prices'!$L$8:$Q$2499,6,FALSE),NA())</f>
        <v>12.759776475021628</v>
      </c>
      <c r="DO98" s="7">
        <f>IFERROR(VLOOKUP(DO$5&amp;$B98,'Forward JKM netback prices'!$L$8:$Q$10000,6,FALSE),NA())</f>
        <v>14.235121790802344</v>
      </c>
      <c r="DP98" s="7"/>
      <c r="DQ98" s="7"/>
      <c r="DR98" s="7"/>
      <c r="DS98" s="7"/>
      <c r="DT98" s="7"/>
      <c r="DU98" s="7"/>
      <c r="DV98" s="7"/>
      <c r="DW98" s="7"/>
      <c r="DX98" s="4"/>
      <c r="DY98" s="4"/>
      <c r="DZ98" s="4"/>
      <c r="EA98" s="4"/>
      <c r="EB98" s="4"/>
      <c r="EC98" s="4"/>
      <c r="ED98" s="4"/>
      <c r="EE98" s="7"/>
      <c r="EF98" s="7"/>
    </row>
    <row r="99" spans="1:136" x14ac:dyDescent="0.25">
      <c r="B99" s="5">
        <v>45200</v>
      </c>
      <c r="C99" s="38">
        <v>16.631230535293419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7"/>
      <c r="AZ99" s="7"/>
      <c r="BA99" s="7"/>
      <c r="BB99" s="7"/>
      <c r="BC99" s="7"/>
      <c r="BD99" s="7"/>
      <c r="BE99" s="7"/>
      <c r="BF99" s="7"/>
      <c r="BG99" s="7"/>
      <c r="BH99" s="7"/>
      <c r="BI99" s="7"/>
      <c r="BJ99" s="7"/>
      <c r="BK99" s="7"/>
      <c r="BL99" s="7"/>
      <c r="BM99" s="7"/>
      <c r="BN99" s="7"/>
      <c r="BO99" s="7"/>
      <c r="BP99" s="7"/>
      <c r="BQ99" s="7"/>
      <c r="BR99" s="7"/>
      <c r="BS99" s="7"/>
      <c r="BT99" s="7"/>
      <c r="BU99" s="7"/>
      <c r="BV99" s="7">
        <f>IFERROR(VLOOKUP(BV$5&amp;$B99,'Forward JKM netback prices'!$L$8:$Q$2499,6,FALSE),NA())</f>
        <v>11.939299286756075</v>
      </c>
      <c r="BW99" s="7">
        <f>IFERROR(VLOOKUP(BW$5&amp;$B99,'Forward JKM netback prices'!$L$8:$Q$2499,6,FALSE),NA())</f>
        <v>12.874302217579789</v>
      </c>
      <c r="BX99" s="7">
        <f>IFERROR(VLOOKUP(BX$5&amp;$B99,'Forward JKM netback prices'!$L$8:$Q$2499,6,FALSE),NA())</f>
        <v>12.021072214574705</v>
      </c>
      <c r="BY99" s="7">
        <f>IFERROR(VLOOKUP(BY$5&amp;$B99,'Forward JKM netback prices'!$L$8:$Q$2499,6,FALSE),NA())</f>
        <v>12.413794900217011</v>
      </c>
      <c r="BZ99" s="7">
        <f>IFERROR(VLOOKUP(BZ$5&amp;$B99,'Forward JKM netback prices'!$L$8:$Q$2499,6,FALSE),NA())</f>
        <v>13.985189868611801</v>
      </c>
      <c r="CA99" s="7">
        <f>IFERROR(VLOOKUP(CA$5&amp;$B99,'Forward JKM netback prices'!$L$8:$Q$2499,6,FALSE),NA())</f>
        <v>14.829213292292174</v>
      </c>
      <c r="CB99" s="7">
        <f>IFERROR(VLOOKUP(CB$5&amp;$B99,'Forward JKM netback prices'!$L$8:$Q$2499,6,FALSE),NA())</f>
        <v>16.62593704521468</v>
      </c>
      <c r="CC99" s="7">
        <f>IFERROR(VLOOKUP(CC$5&amp;$B99,'Forward JKM netback prices'!$L$8:$Q$2499,6,FALSE),NA())</f>
        <v>16.375224522476771</v>
      </c>
      <c r="CD99" s="7">
        <f>IFERROR(VLOOKUP(CD$5&amp;$B99,'Forward JKM netback prices'!$L$8:$Q$2499,6,FALSE),NA())</f>
        <v>19.47908302476856</v>
      </c>
      <c r="CE99" s="7">
        <f>IFERROR(VLOOKUP(CE$5&amp;$B99,'Forward JKM netback prices'!$L$8:$Q$2499,6,FALSE),NA())</f>
        <v>20.345651212209372</v>
      </c>
      <c r="CF99" s="7">
        <f>IFERROR(VLOOKUP(CF$5&amp;$B99,'Forward JKM netback prices'!$L$8:$Q$2499,6,FALSE),NA())</f>
        <v>22.387222846185235</v>
      </c>
      <c r="CG99" s="7">
        <f>IFERROR(VLOOKUP(CG$5&amp;$B99,'Forward JKM netback prices'!$L$8:$Q$2499,6,FALSE),NA())</f>
        <v>22.142291680522614</v>
      </c>
      <c r="CH99" s="7">
        <f>IFERROR(VLOOKUP(CH$5&amp;$B99,'Forward JKM netback prices'!$L$8:$Q$2499,6,FALSE),NA())</f>
        <v>21.247877572186141</v>
      </c>
      <c r="CI99" s="7">
        <f>IFERROR(VLOOKUP(CI$5&amp;$B99,'Forward JKM netback prices'!$L$8:$Q$2499,6,FALSE),NA())</f>
        <v>27.118704906373328</v>
      </c>
      <c r="CJ99" s="7">
        <f>IFERROR(VLOOKUP(CJ$5&amp;$B99,'Forward JKM netback prices'!$L$8:$Q$2499,6,FALSE),NA())</f>
        <v>27.593292560132646</v>
      </c>
      <c r="CK99" s="7">
        <f>IFERROR(VLOOKUP(CK$5&amp;$B99,'Forward JKM netback prices'!$L$8:$Q$2499,6,FALSE),NA())</f>
        <v>27.764603545328008</v>
      </c>
      <c r="CL99" s="7">
        <f>IFERROR(VLOOKUP(CL$5&amp;$B99,'Forward JKM netback prices'!$L$8:$Q$2499,6,FALSE),NA())</f>
        <v>27.13028281126056</v>
      </c>
      <c r="CM99" s="7">
        <f>IFERROR(VLOOKUP(CM$5&amp;$B99,'Forward JKM netback prices'!$L$8:$Q$2499,6,FALSE),NA())</f>
        <v>27.974746253760674</v>
      </c>
      <c r="CN99" s="7">
        <f>IFERROR(VLOOKUP(CN$5&amp;$B99,'Forward JKM netback prices'!$L$8:$Q$2499,6,FALSE),NA())</f>
        <v>32.76208757911624</v>
      </c>
      <c r="CO99" s="7">
        <f>IFERROR(VLOOKUP(CO$5&amp;$B99,'Forward JKM netback prices'!$L$8:$Q$2499,6,FALSE),NA())</f>
        <v>37.988406710381703</v>
      </c>
      <c r="CP99" s="7">
        <f>IFERROR(VLOOKUP(CP$5&amp;$B99,'Forward JKM netback prices'!$L$8:$Q$2499,6,FALSE),NA())</f>
        <v>44.935692746306621</v>
      </c>
      <c r="CQ99" s="7">
        <f>IFERROR(VLOOKUP(CQ$5&amp;$B99,'Forward JKM netback prices'!$L$8:$Q$2499,6,FALSE),NA())</f>
        <v>66.170983860389128</v>
      </c>
      <c r="CR99" s="7">
        <f>IFERROR(VLOOKUP(CR$5&amp;$B99,'Forward JKM netback prices'!$L$8:$Q$2499,6,FALSE),NA())</f>
        <v>56.425316620701992</v>
      </c>
      <c r="CS99" s="7">
        <f>IFERROR(VLOOKUP(CS$5&amp;$B99,'Forward JKM netback prices'!$L$8:$Q$2499,6,FALSE),NA())</f>
        <v>64.398235560415941</v>
      </c>
      <c r="CT99" s="7">
        <f>IFERROR(VLOOKUP(CT$5&amp;$B99,'Forward JKM netback prices'!$L$8:$Q$2499,6,FALSE),NA())</f>
        <v>59.664536049969563</v>
      </c>
      <c r="CU99" s="7">
        <f>IFERROR(VLOOKUP(CU$5&amp;$B99,'Forward JKM netback prices'!$L$8:$Q$2499,6,FALSE),NA())</f>
        <v>54.355039707919772</v>
      </c>
      <c r="CV99" s="7">
        <f>IFERROR(VLOOKUP(CV$5&amp;$B99,'Forward JKM netback prices'!$L$8:$Q$2499,6,FALSE),NA())</f>
        <v>49.747821899009836</v>
      </c>
      <c r="CW99" s="7">
        <f>IFERROR(VLOOKUP(CW$5&amp;$B99,'Forward JKM netback prices'!$L$8:$Q$2499,6,FALSE),NA())</f>
        <v>42.286020289655447</v>
      </c>
      <c r="CX99" s="7">
        <f>IFERROR(VLOOKUP(CX$5&amp;$B99,'Forward JKM netback prices'!$L$8:$Q$2499,6,FALSE),NA())</f>
        <v>44.189193096374524</v>
      </c>
      <c r="CY99" s="7">
        <f>IFERROR(VLOOKUP(CY$5&amp;$B99,'Forward JKM netback prices'!$L$8:$Q$2499,6,FALSE),NA())</f>
        <v>45.422538047516724</v>
      </c>
      <c r="CZ99" s="7">
        <f>IFERROR(VLOOKUP(CZ$5&amp;$B99,'Forward JKM netback prices'!$L$8:$Q$2499,6,FALSE),NA())</f>
        <v>32.807274507825738</v>
      </c>
      <c r="DA99" s="7">
        <f>IFERROR(VLOOKUP(DA$5&amp;$B99,'Forward JKM netback prices'!$L$8:$Q$2499,6,FALSE),NA())</f>
        <v>25.797078472692665</v>
      </c>
      <c r="DB99" s="7">
        <f>IFERROR(VLOOKUP(DB$5&amp;$B99,'Forward JKM netback prices'!$L$8:$Q$2499,6,FALSE),NA())</f>
        <v>23.656148692175737</v>
      </c>
      <c r="DC99" s="7">
        <f>IFERROR(VLOOKUP(DC$5&amp;$B99,'Forward JKM netback prices'!$L$8:$Q$2499,6,FALSE),NA())</f>
        <v>21.070832871728605</v>
      </c>
      <c r="DD99" s="7">
        <f>IFERROR(VLOOKUP(DD$5&amp;$B99,'Forward JKM netback prices'!$L$8:$Q$2499,6,FALSE),NA())</f>
        <v>18.614497669215496</v>
      </c>
      <c r="DE99" s="7">
        <f>IFERROR(VLOOKUP(DE$5&amp;$B99,'Forward JKM netback prices'!$L$8:$Q$2499,6,FALSE),NA())</f>
        <v>17.926476120931898</v>
      </c>
      <c r="DF99" s="7">
        <f>IFERROR(VLOOKUP(DF$5&amp;$B99,'Forward JKM netback prices'!$L$8:$Q$2499,6,FALSE),NA())</f>
        <v>19.821769642365645</v>
      </c>
      <c r="DG99" s="7">
        <f>IFERROR(VLOOKUP(DG$5&amp;$B99,'Forward JKM netback prices'!$L$8:$Q$2499,6,FALSE),NA())</f>
        <v>18.849214794111717</v>
      </c>
      <c r="DH99" s="7">
        <f>IFERROR(VLOOKUP(DH$5&amp;$B99,'Forward JKM netback prices'!$L$8:$Q$2499,6,FALSE),NA())</f>
        <v>18.250060441178018</v>
      </c>
      <c r="DI99" s="7">
        <f>IFERROR(VLOOKUP(DI$5&amp;$B99,'Forward JKM netback prices'!$L$8:$Q$2499,6,FALSE),NA())</f>
        <v>14.120690586102334</v>
      </c>
      <c r="DJ99" s="7">
        <f>IFERROR(VLOOKUP(DJ$5&amp;$B99,'Forward JKM netback prices'!$L$8:$Q$2499,6,FALSE),NA())</f>
        <v>13.309637242154235</v>
      </c>
      <c r="DK99" s="7">
        <f>IFERROR(VLOOKUP(DK$5&amp;$B99,'Forward JKM netback prices'!$L$8:$Q$2499,6,FALSE),NA())</f>
        <v>17.821272089126847</v>
      </c>
      <c r="DL99" s="7">
        <f>IFERROR(VLOOKUP(DL$5&amp;$B99,'Forward JKM netback prices'!$L$8:$Q$2499,6,FALSE),NA())</f>
        <v>17.077136738789907</v>
      </c>
      <c r="DM99" s="7">
        <f>IFERROR(VLOOKUP(DM$5&amp;$B99,'Forward JKM netback prices'!$L$8:$Q$2499,6,FALSE),NA())</f>
        <v>14.049914142553879</v>
      </c>
      <c r="DN99" s="7">
        <f>IFERROR(VLOOKUP(DN$5&amp;$B99,'Forward JKM netback prices'!$L$8:$Q$2499,6,FALSE),NA())</f>
        <v>13.887280001046191</v>
      </c>
      <c r="DO99" s="7">
        <f>IFERROR(VLOOKUP(DO$5&amp;$B99,'Forward JKM netback prices'!$L$8:$Q$10000,6,FALSE),NA())</f>
        <v>16.247837961127139</v>
      </c>
      <c r="DP99" s="7">
        <f>IFERROR(VLOOKUP(DP$5&amp;$B99,'Forward JKM netback prices'!$L$8:$Q$10000,6,FALSE),NA())</f>
        <v>16.832618760942797</v>
      </c>
      <c r="DQ99" s="7">
        <f>IFERROR(VLOOKUP(DQ$5&amp;$B99,'Forward JKM netback prices'!$L$8:$Q$10000,6,FALSE),NA())</f>
        <v>16.738742587738997</v>
      </c>
      <c r="DR99" s="7"/>
      <c r="DS99" s="7"/>
      <c r="DT99" s="7"/>
      <c r="DU99" s="7"/>
      <c r="DV99" s="7"/>
      <c r="DW99" s="7"/>
      <c r="DX99" s="4"/>
      <c r="DY99" s="4"/>
      <c r="DZ99" s="4"/>
      <c r="EA99" s="4"/>
      <c r="EB99" s="4"/>
      <c r="EC99" s="4"/>
      <c r="ED99" s="4"/>
      <c r="EE99" s="7"/>
      <c r="EF99" s="7"/>
    </row>
    <row r="100" spans="1:136" x14ac:dyDescent="0.25">
      <c r="B100" s="5">
        <v>45231</v>
      </c>
      <c r="C100" s="39">
        <v>17.990937578349076</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f>IFERROR(VLOOKUP(BX$5&amp;$B100,'Forward JKM netback prices'!$L$8:$Q$2499,6,FALSE),NA())</f>
        <v>11.99852604204513</v>
      </c>
      <c r="BY100" s="7">
        <f>IFERROR(VLOOKUP(BY$5&amp;$B100,'Forward JKM netback prices'!$L$8:$Q$2499,6,FALSE),NA())</f>
        <v>12.390473471581215</v>
      </c>
      <c r="BZ100" s="7">
        <f>IFERROR(VLOOKUP(BZ$5&amp;$B100,'Forward JKM netback prices'!$L$8:$Q$2499,6,FALSE),NA())</f>
        <v>14.120421141244321</v>
      </c>
      <c r="CA100" s="7">
        <f>IFERROR(VLOOKUP(CA$5&amp;$B100,'Forward JKM netback prices'!$L$8:$Q$2499,6,FALSE),NA())</f>
        <v>15.032082540327691</v>
      </c>
      <c r="CB100" s="7">
        <f>IFERROR(VLOOKUP(CB$5&amp;$B100,'Forward JKM netback prices'!$L$8:$Q$2499,6,FALSE),NA())</f>
        <v>16.915098175820454</v>
      </c>
      <c r="CC100" s="7">
        <f>IFERROR(VLOOKUP(CC$5&amp;$B100,'Forward JKM netback prices'!$L$8:$Q$2499,6,FALSE),NA())</f>
        <v>16.913987306605243</v>
      </c>
      <c r="CD100" s="7">
        <f>IFERROR(VLOOKUP(CD$5&amp;$B100,'Forward JKM netback prices'!$L$8:$Q$2499,6,FALSE),NA())</f>
        <v>19.945776863624115</v>
      </c>
      <c r="CE100" s="7">
        <f>IFERROR(VLOOKUP(CE$5&amp;$B100,'Forward JKM netback prices'!$L$8:$Q$2499,6,FALSE),NA())</f>
        <v>20.875627785145781</v>
      </c>
      <c r="CF100" s="7">
        <f>IFERROR(VLOOKUP(CF$5&amp;$B100,'Forward JKM netback prices'!$L$8:$Q$2499,6,FALSE),NA())</f>
        <v>22.826224922890965</v>
      </c>
      <c r="CG100" s="7">
        <f>IFERROR(VLOOKUP(CG$5&amp;$B100,'Forward JKM netback prices'!$L$8:$Q$2499,6,FALSE),NA())</f>
        <v>22.327950837372438</v>
      </c>
      <c r="CH100" s="7">
        <f>IFERROR(VLOOKUP(CH$5&amp;$B100,'Forward JKM netback prices'!$L$8:$Q$2499,6,FALSE),NA())</f>
        <v>21.330420249076422</v>
      </c>
      <c r="CI100" s="7">
        <f>IFERROR(VLOOKUP(CI$5&amp;$B100,'Forward JKM netback prices'!$L$8:$Q$2499,6,FALSE),NA())</f>
        <v>27.315082197572224</v>
      </c>
      <c r="CJ100" s="7">
        <f>IFERROR(VLOOKUP(CJ$5&amp;$B100,'Forward JKM netback prices'!$L$8:$Q$2499,6,FALSE),NA())</f>
        <v>27.849342942867974</v>
      </c>
      <c r="CK100" s="7">
        <f>IFERROR(VLOOKUP(CK$5&amp;$B100,'Forward JKM netback prices'!$L$8:$Q$2499,6,FALSE),NA())</f>
        <v>27.994826358884229</v>
      </c>
      <c r="CL100" s="7">
        <f>IFERROR(VLOOKUP(CL$5&amp;$B100,'Forward JKM netback prices'!$L$8:$Q$2499,6,FALSE),NA())</f>
        <v>27.590285234298427</v>
      </c>
      <c r="CM100" s="7">
        <f>IFERROR(VLOOKUP(CM$5&amp;$B100,'Forward JKM netback prices'!$L$8:$Q$2499,6,FALSE),NA())</f>
        <v>28.283177097602596</v>
      </c>
      <c r="CN100" s="7">
        <f>IFERROR(VLOOKUP(CN$5&amp;$B100,'Forward JKM netback prices'!$L$8:$Q$2499,6,FALSE),NA())</f>
        <v>33.129186714588236</v>
      </c>
      <c r="CO100" s="7">
        <f>IFERROR(VLOOKUP(CO$5&amp;$B100,'Forward JKM netback prices'!$L$8:$Q$2499,6,FALSE),NA())</f>
        <v>38.573681783959934</v>
      </c>
      <c r="CP100" s="7">
        <f>IFERROR(VLOOKUP(CP$5&amp;$B100,'Forward JKM netback prices'!$L$8:$Q$2499,6,FALSE),NA())</f>
        <v>45.460243936534603</v>
      </c>
      <c r="CQ100" s="7">
        <f>IFERROR(VLOOKUP(CQ$5&amp;$B100,'Forward JKM netback prices'!$L$8:$Q$2499,6,FALSE),NA())</f>
        <v>66.784832927458368</v>
      </c>
      <c r="CR100" s="7">
        <f>IFERROR(VLOOKUP(CR$5&amp;$B100,'Forward JKM netback prices'!$L$8:$Q$2499,6,FALSE),NA())</f>
        <v>57.850931228873122</v>
      </c>
      <c r="CS100" s="7">
        <f>IFERROR(VLOOKUP(CS$5&amp;$B100,'Forward JKM netback prices'!$L$8:$Q$2499,6,FALSE),NA())</f>
        <v>67.175881792103084</v>
      </c>
      <c r="CT100" s="7">
        <f>IFERROR(VLOOKUP(CT$5&amp;$B100,'Forward JKM netback prices'!$L$8:$Q$2499,6,FALSE),NA())</f>
        <v>62.597280021876038</v>
      </c>
      <c r="CU100" s="7">
        <f>IFERROR(VLOOKUP(CU$5&amp;$B100,'Forward JKM netback prices'!$L$8:$Q$2499,6,FALSE),NA())</f>
        <v>58.961146981902225</v>
      </c>
      <c r="CV100" s="7">
        <f>IFERROR(VLOOKUP(CV$5&amp;$B100,'Forward JKM netback prices'!$L$8:$Q$2499,6,FALSE),NA())</f>
        <v>49.616955049370375</v>
      </c>
      <c r="CW100" s="7">
        <f>IFERROR(VLOOKUP(CW$5&amp;$B100,'Forward JKM netback prices'!$L$8:$Q$2499,6,FALSE),NA())</f>
        <v>42.328264618712836</v>
      </c>
      <c r="CX100" s="7">
        <f>IFERROR(VLOOKUP(CX$5&amp;$B100,'Forward JKM netback prices'!$L$8:$Q$2499,6,FALSE),NA())</f>
        <v>45.776403528616228</v>
      </c>
      <c r="CY100" s="7">
        <f>IFERROR(VLOOKUP(CY$5&amp;$B100,'Forward JKM netback prices'!$L$8:$Q$2499,6,FALSE),NA())</f>
        <v>47.155049186710585</v>
      </c>
      <c r="CZ100" s="7">
        <f>IFERROR(VLOOKUP(CZ$5&amp;$B100,'Forward JKM netback prices'!$L$8:$Q$2499,6,FALSE),NA())</f>
        <v>34.801105308696542</v>
      </c>
      <c r="DA100" s="7">
        <f>IFERROR(VLOOKUP(DA$5&amp;$B100,'Forward JKM netback prices'!$L$8:$Q$2499,6,FALSE),NA())</f>
        <v>27.286890080790645</v>
      </c>
      <c r="DB100" s="7">
        <f>IFERROR(VLOOKUP(DB$5&amp;$B100,'Forward JKM netback prices'!$L$8:$Q$2499,6,FALSE),NA())</f>
        <v>25.530951745176807</v>
      </c>
      <c r="DC100" s="7">
        <f>IFERROR(VLOOKUP(DC$5&amp;$B100,'Forward JKM netback prices'!$L$8:$Q$2499,6,FALSE),NA())</f>
        <v>23.088129349245438</v>
      </c>
      <c r="DD100" s="7">
        <f>IFERROR(VLOOKUP(DD$5&amp;$B100,'Forward JKM netback prices'!$L$8:$Q$2499,6,FALSE),NA())</f>
        <v>20.446143942647307</v>
      </c>
      <c r="DE100" s="7">
        <f>IFERROR(VLOOKUP(DE$5&amp;$B100,'Forward JKM netback prices'!$L$8:$Q$2499,6,FALSE),NA())</f>
        <v>19.732248174455489</v>
      </c>
      <c r="DF100" s="7">
        <f>IFERROR(VLOOKUP(DF$5&amp;$B100,'Forward JKM netback prices'!$L$8:$Q$2499,6,FALSE),NA())</f>
        <v>21.942138580019463</v>
      </c>
      <c r="DG100" s="7">
        <f>IFERROR(VLOOKUP(DG$5&amp;$B100,'Forward JKM netback prices'!$L$8:$Q$2499,6,FALSE),NA())</f>
        <v>20.784787889984429</v>
      </c>
      <c r="DH100" s="7">
        <f>IFERROR(VLOOKUP(DH$5&amp;$B100,'Forward JKM netback prices'!$L$8:$Q$2499,6,FALSE),NA())</f>
        <v>21.395028613207952</v>
      </c>
      <c r="DI100" s="7">
        <f>IFERROR(VLOOKUP(DI$5&amp;$B100,'Forward JKM netback prices'!$L$8:$Q$2499,6,FALSE),NA())</f>
        <v>16.645858686088996</v>
      </c>
      <c r="DJ100" s="7">
        <f>IFERROR(VLOOKUP(DJ$5&amp;$B100,'Forward JKM netback prices'!$L$8:$Q$2499,6,FALSE),NA())</f>
        <v>15.512729431041878</v>
      </c>
      <c r="DK100" s="7">
        <f>IFERROR(VLOOKUP(DK$5&amp;$B100,'Forward JKM netback prices'!$L$8:$Q$2499,6,FALSE),NA())</f>
        <v>20.787378896720533</v>
      </c>
      <c r="DL100" s="7">
        <f>IFERROR(VLOOKUP(DL$5&amp;$B100,'Forward JKM netback prices'!$L$8:$Q$2499,6,FALSE),NA())</f>
        <v>20.140586337622501</v>
      </c>
      <c r="DM100" s="7">
        <f>IFERROR(VLOOKUP(DM$5&amp;$B100,'Forward JKM netback prices'!$L$8:$Q$2499,6,FALSE),NA())</f>
        <v>17.28729164718699</v>
      </c>
      <c r="DN100" s="7">
        <f>IFERROR(VLOOKUP(DN$5&amp;$B100,'Forward JKM netback prices'!$L$8:$Q$2499,6,FALSE),NA())</f>
        <v>16.089346029703414</v>
      </c>
      <c r="DO100" s="7">
        <f>IFERROR(VLOOKUP(DO$5&amp;$B100,'Forward JKM netback prices'!$L$8:$Q$10000,6,FALSE),NA())</f>
        <v>18.894385598739216</v>
      </c>
      <c r="DP100" s="7">
        <f>IFERROR(VLOOKUP(DP$5&amp;$B100,'Forward JKM netback prices'!$L$8:$Q$10000,6,FALSE),NA())</f>
        <v>19.36601040199443</v>
      </c>
      <c r="DQ100" s="7">
        <f>IFERROR(VLOOKUP(DQ$5&amp;$B100,'Forward JKM netback prices'!$L$8:$Q$10000,6,FALSE),NA())</f>
        <v>17.793798595363782</v>
      </c>
      <c r="DR100" s="7">
        <f>IFERROR(VLOOKUP(DR$5&amp;$B100,'Forward JKM netback prices'!$L$8:$Q$10000,6,FALSE),NA())</f>
        <v>18.020666819623262</v>
      </c>
      <c r="DS100" s="7">
        <f>IFERROR(VLOOKUP(DS$5&amp;$B100,'Forward JKM netback prices'!$L$8:$Q$10000,6,FALSE),NA())</f>
        <v>18.52885229026268</v>
      </c>
      <c r="DT100" s="7"/>
      <c r="DU100" s="7"/>
      <c r="DV100" s="7"/>
      <c r="DW100" s="7"/>
      <c r="DX100" s="4"/>
      <c r="DY100" s="4"/>
      <c r="DZ100" s="4"/>
      <c r="EA100" s="4"/>
      <c r="EB100" s="4"/>
      <c r="EC100" s="4"/>
      <c r="ED100" s="4"/>
      <c r="EE100" s="7"/>
      <c r="EF100" s="7"/>
    </row>
    <row r="101" spans="1:136" x14ac:dyDescent="0.25">
      <c r="A101" s="11"/>
      <c r="B101" s="5">
        <v>45261</v>
      </c>
      <c r="C101" s="38">
        <v>21.913450598527977</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f>IFERROR(VLOOKUP(BZ$5&amp;$B101,'Forward JKM netback prices'!$L$8:$Q$2499,6,FALSE),NA())</f>
        <v>14.26964485762506</v>
      </c>
      <c r="CA101" s="7">
        <f>IFERROR(VLOOKUP(CA$5&amp;$B101,'Forward JKM netback prices'!$L$8:$Q$2499,6,FALSE),NA())</f>
        <v>15.20650080378309</v>
      </c>
      <c r="CB101" s="7">
        <f>IFERROR(VLOOKUP(CB$5&amp;$B101,'Forward JKM netback prices'!$L$8:$Q$2499,6,FALSE),NA())</f>
        <v>17.067864358697598</v>
      </c>
      <c r="CC101" s="7">
        <f>IFERROR(VLOOKUP(CC$5&amp;$B101,'Forward JKM netback prices'!$L$8:$Q$2499,6,FALSE),NA())</f>
        <v>17.103306978049478</v>
      </c>
      <c r="CD101" s="7">
        <f>IFERROR(VLOOKUP(CD$5&amp;$B101,'Forward JKM netback prices'!$L$8:$Q$2499,6,FALSE),NA())</f>
        <v>20.205291651584368</v>
      </c>
      <c r="CE101" s="7">
        <f>IFERROR(VLOOKUP(CE$5&amp;$B101,'Forward JKM netback prices'!$L$8:$Q$2499,6,FALSE),NA())</f>
        <v>21.136284278407867</v>
      </c>
      <c r="CF101" s="7">
        <f>IFERROR(VLOOKUP(CF$5&amp;$B101,'Forward JKM netback prices'!$L$8:$Q$2499,6,FALSE),NA())</f>
        <v>22.902935327882702</v>
      </c>
      <c r="CG101" s="7">
        <f>IFERROR(VLOOKUP(CG$5&amp;$B101,'Forward JKM netback prices'!$L$8:$Q$2499,6,FALSE),NA())</f>
        <v>22.371826321302912</v>
      </c>
      <c r="CH101" s="7">
        <f>IFERROR(VLOOKUP(CH$5&amp;$B101,'Forward JKM netback prices'!$L$8:$Q$2499,6,FALSE),NA())</f>
        <v>21.539709197963269</v>
      </c>
      <c r="CI101" s="7">
        <f>IFERROR(VLOOKUP(CI$5&amp;$B101,'Forward JKM netback prices'!$L$8:$Q$2499,6,FALSE),NA())</f>
        <v>27.555619569446655</v>
      </c>
      <c r="CJ101" s="7">
        <f>IFERROR(VLOOKUP(CJ$5&amp;$B101,'Forward JKM netback prices'!$L$8:$Q$2499,6,FALSE),NA())</f>
        <v>27.952629900205849</v>
      </c>
      <c r="CK101" s="7">
        <f>IFERROR(VLOOKUP(CK$5&amp;$B101,'Forward JKM netback prices'!$L$8:$Q$2499,6,FALSE),NA())</f>
        <v>28.053839865219778</v>
      </c>
      <c r="CL101" s="7">
        <f>IFERROR(VLOOKUP(CL$5&amp;$B101,'Forward JKM netback prices'!$L$8:$Q$2499,6,FALSE),NA())</f>
        <v>27.49998615340613</v>
      </c>
      <c r="CM101" s="7">
        <f>IFERROR(VLOOKUP(CM$5&amp;$B101,'Forward JKM netback prices'!$L$8:$Q$2499,6,FALSE),NA())</f>
        <v>28.36401808075647</v>
      </c>
      <c r="CN101" s="7">
        <f>IFERROR(VLOOKUP(CN$5&amp;$B101,'Forward JKM netback prices'!$L$8:$Q$2499,6,FALSE),NA())</f>
        <v>33.176736411359848</v>
      </c>
      <c r="CO101" s="7">
        <f>IFERROR(VLOOKUP(CO$5&amp;$B101,'Forward JKM netback prices'!$L$8:$Q$2499,6,FALSE),NA())</f>
        <v>38.944153624790154</v>
      </c>
      <c r="CP101" s="7">
        <f>IFERROR(VLOOKUP(CP$5&amp;$B101,'Forward JKM netback prices'!$L$8:$Q$2499,6,FALSE),NA())</f>
        <v>45.80170848724125</v>
      </c>
      <c r="CQ101" s="7">
        <f>IFERROR(VLOOKUP(CQ$5&amp;$B101,'Forward JKM netback prices'!$L$8:$Q$2499,6,FALSE),NA())</f>
        <v>67.135826475349262</v>
      </c>
      <c r="CR101" s="7">
        <f>IFERROR(VLOOKUP(CR$5&amp;$B101,'Forward JKM netback prices'!$L$8:$Q$2499,6,FALSE),NA())</f>
        <v>59.025006461928939</v>
      </c>
      <c r="CS101" s="7">
        <f>IFERROR(VLOOKUP(CS$5&amp;$B101,'Forward JKM netback prices'!$L$8:$Q$2499,6,FALSE),NA())</f>
        <v>66.478570538383309</v>
      </c>
      <c r="CT101" s="7">
        <f>IFERROR(VLOOKUP(CT$5&amp;$B101,'Forward JKM netback prices'!$L$8:$Q$2499,6,FALSE),NA())</f>
        <v>63.771053778835196</v>
      </c>
      <c r="CU101" s="7">
        <f>IFERROR(VLOOKUP(CU$5&amp;$B101,'Forward JKM netback prices'!$L$8:$Q$2499,6,FALSE),NA())</f>
        <v>59.259080322697613</v>
      </c>
      <c r="CV101" s="7">
        <f>IFERROR(VLOOKUP(CV$5&amp;$B101,'Forward JKM netback prices'!$L$8:$Q$2499,6,FALSE),NA())</f>
        <v>50.797771697371388</v>
      </c>
      <c r="CW101" s="7">
        <f>IFERROR(VLOOKUP(CW$5&amp;$B101,'Forward JKM netback prices'!$L$8:$Q$2499,6,FALSE),NA())</f>
        <v>44.169635951986727</v>
      </c>
      <c r="CX101" s="7">
        <f>IFERROR(VLOOKUP(CX$5&amp;$B101,'Forward JKM netback prices'!$L$8:$Q$2499,6,FALSE),NA())</f>
        <v>45.998713070920644</v>
      </c>
      <c r="CY101" s="7">
        <f>IFERROR(VLOOKUP(CY$5&amp;$B101,'Forward JKM netback prices'!$L$8:$Q$2499,6,FALSE),NA())</f>
        <v>47.764027006654828</v>
      </c>
      <c r="CZ101" s="7">
        <f>IFERROR(VLOOKUP(CZ$5&amp;$B101,'Forward JKM netback prices'!$L$8:$Q$2499,6,FALSE),NA())</f>
        <v>35.713632523281809</v>
      </c>
      <c r="DA101" s="7">
        <f>IFERROR(VLOOKUP(DA$5&amp;$B101,'Forward JKM netback prices'!$L$8:$Q$2499,6,FALSE),NA())</f>
        <v>28.46438400375488</v>
      </c>
      <c r="DB101" s="7">
        <f>IFERROR(VLOOKUP(DB$5&amp;$B101,'Forward JKM netback prices'!$L$8:$Q$2499,6,FALSE),NA())</f>
        <v>26.581234074548977</v>
      </c>
      <c r="DC101" s="7">
        <f>IFERROR(VLOOKUP(DC$5&amp;$B101,'Forward JKM netback prices'!$L$8:$Q$2499,6,FALSE),NA())</f>
        <v>24.583383456571799</v>
      </c>
      <c r="DD101" s="7">
        <f>IFERROR(VLOOKUP(DD$5&amp;$B101,'Forward JKM netback prices'!$L$8:$Q$2499,6,FALSE),NA())</f>
        <v>21.939138579978373</v>
      </c>
      <c r="DE101" s="7">
        <f>IFERROR(VLOOKUP(DE$5&amp;$B101,'Forward JKM netback prices'!$L$8:$Q$2499,6,FALSE),NA())</f>
        <v>21.567827909905997</v>
      </c>
      <c r="DF101" s="7">
        <f>IFERROR(VLOOKUP(DF$5&amp;$B101,'Forward JKM netback prices'!$L$8:$Q$2499,6,FALSE),NA())</f>
        <v>23.919194298918583</v>
      </c>
      <c r="DG101" s="7">
        <f>IFERROR(VLOOKUP(DG$5&amp;$B101,'Forward JKM netback prices'!$L$8:$Q$2499,6,FALSE),NA())</f>
        <v>23.334607119402875</v>
      </c>
      <c r="DH101" s="7">
        <f>IFERROR(VLOOKUP(DH$5&amp;$B101,'Forward JKM netback prices'!$L$8:$Q$2499,6,FALSE),NA())</f>
        <v>23.249327687771704</v>
      </c>
      <c r="DI101" s="7">
        <f>IFERROR(VLOOKUP(DI$5&amp;$B101,'Forward JKM netback prices'!$L$8:$Q$2499,6,FALSE),NA())</f>
        <v>18.80189890162363</v>
      </c>
      <c r="DJ101" s="7">
        <f>IFERROR(VLOOKUP(DJ$5&amp;$B101,'Forward JKM netback prices'!$L$8:$Q$2499,6,FALSE),NA())</f>
        <v>17.299818207441248</v>
      </c>
      <c r="DK101" s="7">
        <f>IFERROR(VLOOKUP(DK$5&amp;$B101,'Forward JKM netback prices'!$L$8:$Q$2499,6,FALSE),NA())</f>
        <v>22.952587640507172</v>
      </c>
      <c r="DL101" s="7">
        <f>IFERROR(VLOOKUP(DL$5&amp;$B101,'Forward JKM netback prices'!$L$8:$Q$2499,6,FALSE),NA())</f>
        <v>21.944042730873065</v>
      </c>
      <c r="DM101" s="7">
        <f>IFERROR(VLOOKUP(DM$5&amp;$B101,'Forward JKM netback prices'!$L$8:$Q$2499,6,FALSE),NA())</f>
        <v>19.911554854524535</v>
      </c>
      <c r="DN101" s="7">
        <f>IFERROR(VLOOKUP(DN$5&amp;$B101,'Forward JKM netback prices'!$L$8:$Q$2499,6,FALSE),NA())</f>
        <v>19.371011319106834</v>
      </c>
      <c r="DO101" s="7">
        <f>IFERROR(VLOOKUP(DO$5&amp;$B101,'Forward JKM netback prices'!$L$8:$Q$10000,6,FALSE),NA())</f>
        <v>21.289302922504739</v>
      </c>
      <c r="DP101" s="7">
        <f>IFERROR(VLOOKUP(DP$5&amp;$B101,'Forward JKM netback prices'!$L$8:$Q$10000,6,FALSE),NA())</f>
        <v>22.045669213212211</v>
      </c>
      <c r="DQ101" s="7">
        <f>IFERROR(VLOOKUP(DQ$5&amp;$B101,'Forward JKM netback prices'!$L$8:$Q$10000,6,FALSE),NA())</f>
        <v>20.574601298350462</v>
      </c>
      <c r="DR101" s="7">
        <f>IFERROR(VLOOKUP(DR$5&amp;$B101,'Forward JKM netback prices'!$L$8:$Q$10000,6,FALSE),NA())</f>
        <v>18.92952089417296</v>
      </c>
      <c r="DS101" s="7">
        <f>IFERROR(VLOOKUP(DS$5&amp;$B101,'Forward JKM netback prices'!$L$8:$Q$10000,6,FALSE),NA())</f>
        <v>23.645204738866546</v>
      </c>
      <c r="DT101" s="7">
        <f>IFERROR(VLOOKUP(DT$5&amp;$B101,'Forward JKM netback prices'!$L$8:$Q$10000,6,FALSE),NA())</f>
        <v>23.108124710548775</v>
      </c>
      <c r="DU101" s="7">
        <f>IFERROR(VLOOKUP(DU$5&amp;$B101,'Forward JKM netback prices'!$L$8:$Q$10000,6,FALSE),NA())</f>
        <v>22.203644440641408</v>
      </c>
      <c r="DV101" s="7"/>
      <c r="DW101" s="7"/>
      <c r="DX101" s="4"/>
      <c r="DY101" s="4"/>
      <c r="DZ101" s="4"/>
      <c r="EA101" s="4"/>
      <c r="EB101" s="4"/>
      <c r="EC101" s="4"/>
      <c r="ED101" s="4"/>
      <c r="EE101" s="7"/>
      <c r="EF101" s="7"/>
    </row>
    <row r="102" spans="1:136" x14ac:dyDescent="0.25">
      <c r="B102" s="5">
        <v>45292</v>
      </c>
      <c r="C102" s="7">
        <v>18.97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f>IFERROR(VLOOKUP(CB$5&amp;$B102,'Forward JKM netback prices'!$L$8:$Q$2499,6,FALSE),NA())</f>
        <v>17.087939228546642</v>
      </c>
      <c r="CC102" s="7">
        <f>IFERROR(VLOOKUP(CC$5&amp;$B102,'Forward JKM netback prices'!$L$8:$Q$2499,6,FALSE),NA())</f>
        <v>16.797375648452949</v>
      </c>
      <c r="CD102" s="7">
        <f>IFERROR(VLOOKUP(CD$5&amp;$B102,'Forward JKM netback prices'!$L$8:$Q$2499,6,FALSE),NA())</f>
        <v>20.209363797825134</v>
      </c>
      <c r="CE102" s="7">
        <f>IFERROR(VLOOKUP(CE$5&amp;$B102,'Forward JKM netback prices'!$L$8:$Q$2499,6,FALSE),NA())</f>
        <v>21.957572784386887</v>
      </c>
      <c r="CF102" s="7">
        <f>IFERROR(VLOOKUP(CF$5&amp;$B102,'Forward JKM netback prices'!$L$8:$Q$2499,6,FALSE),NA())</f>
        <v>22.495141953993908</v>
      </c>
      <c r="CG102" s="7">
        <f>IFERROR(VLOOKUP(CG$5&amp;$B102,'Forward JKM netback prices'!$L$8:$Q$2499,6,FALSE),NA())</f>
        <v>21.034237449207129</v>
      </c>
      <c r="CH102" s="7">
        <f>IFERROR(VLOOKUP(CH$5&amp;$B102,'Forward JKM netback prices'!$L$8:$Q$2499,6,FALSE),NA())</f>
        <v>20.265922101677074</v>
      </c>
      <c r="CI102" s="7">
        <f>IFERROR(VLOOKUP(CI$5&amp;$B102,'Forward JKM netback prices'!$L$8:$Q$2499,6,FALSE),NA())</f>
        <v>26.66487966492048</v>
      </c>
      <c r="CJ102" s="7">
        <f>IFERROR(VLOOKUP(CJ$5&amp;$B102,'Forward JKM netback prices'!$L$8:$Q$2499,6,FALSE),NA())</f>
        <v>27.624948495289143</v>
      </c>
      <c r="CK102" s="7">
        <f>IFERROR(VLOOKUP(CK$5&amp;$B102,'Forward JKM netback prices'!$L$8:$Q$2499,6,FALSE),NA())</f>
        <v>27.294630724526712</v>
      </c>
      <c r="CL102" s="7">
        <f>IFERROR(VLOOKUP(CL$5&amp;$B102,'Forward JKM netback prices'!$L$8:$Q$2499,6,FALSE),NA())</f>
        <v>27.017794734564628</v>
      </c>
      <c r="CM102" s="7">
        <f>IFERROR(VLOOKUP(CM$5&amp;$B102,'Forward JKM netback prices'!$L$8:$Q$2499,6,FALSE),NA())</f>
        <v>28.191074205160557</v>
      </c>
      <c r="CN102" s="7">
        <f>IFERROR(VLOOKUP(CN$5&amp;$B102,'Forward JKM netback prices'!$L$8:$Q$2499,6,FALSE),NA())</f>
        <v>32.317097927148382</v>
      </c>
      <c r="CO102" s="7">
        <f>IFERROR(VLOOKUP(CO$5&amp;$B102,'Forward JKM netback prices'!$L$8:$Q$2499,6,FALSE),NA())</f>
        <v>35.890414483770542</v>
      </c>
      <c r="CP102" s="7">
        <f>IFERROR(VLOOKUP(CP$5&amp;$B102,'Forward JKM netback prices'!$L$8:$Q$2499,6,FALSE),NA())</f>
        <v>45.701544004323914</v>
      </c>
      <c r="CQ102" s="7">
        <f>IFERROR(VLOOKUP(CQ$5&amp;$B102,'Forward JKM netback prices'!$L$8:$Q$2499,6,FALSE),NA())</f>
        <v>65.484590002457594</v>
      </c>
      <c r="CR102" s="7">
        <f>IFERROR(VLOOKUP(CR$5&amp;$B102,'Forward JKM netback prices'!$L$8:$Q$2499,6,FALSE),NA())</f>
        <v>56.246200222713206</v>
      </c>
      <c r="CS102" s="7">
        <f>IFERROR(VLOOKUP(CS$5&amp;$B102,'Forward JKM netback prices'!$L$8:$Q$2499,6,FALSE),NA())</f>
        <v>63.447442190198544</v>
      </c>
      <c r="CT102" s="7">
        <f>IFERROR(VLOOKUP(CT$5&amp;$B102,'Forward JKM netback prices'!$L$8:$Q$2499,6,FALSE),NA())</f>
        <v>64.581236054823151</v>
      </c>
      <c r="CU102" s="7">
        <f>IFERROR(VLOOKUP(CU$5&amp;$B102,'Forward JKM netback prices'!$L$8:$Q$2499,6,FALSE),NA())</f>
        <v>52.030570165620901</v>
      </c>
      <c r="CV102" s="7">
        <f>IFERROR(VLOOKUP(CV$5&amp;$B102,'Forward JKM netback prices'!$L$8:$Q$2499,6,FALSE),NA())</f>
        <v>50.517814818659964</v>
      </c>
      <c r="CW102" s="7">
        <f>IFERROR(VLOOKUP(CW$5&amp;$B102,'Forward JKM netback prices'!$L$8:$Q$2499,6,FALSE),NA())</f>
        <v>43.782169395158739</v>
      </c>
      <c r="CX102" s="7">
        <f>IFERROR(VLOOKUP(CX$5&amp;$B102,'Forward JKM netback prices'!$L$8:$Q$2499,6,FALSE),NA())</f>
        <v>44.962220764239902</v>
      </c>
      <c r="CY102" s="7">
        <f>IFERROR(VLOOKUP(CY$5&amp;$B102,'Forward JKM netback prices'!$L$8:$Q$2499,6,FALSE),NA())</f>
        <v>47.48067389141552</v>
      </c>
      <c r="CZ102" s="7">
        <f>IFERROR(VLOOKUP(CZ$5&amp;$B102,'Forward JKM netback prices'!$L$8:$Q$2499,6,FALSE),NA())</f>
        <v>35.482279842841272</v>
      </c>
      <c r="DA102" s="7">
        <f>IFERROR(VLOOKUP(DA$5&amp;$B102,'Forward JKM netback prices'!$L$8:$Q$2499,6,FALSE),NA())</f>
        <v>29.206403333454045</v>
      </c>
      <c r="DB102" s="7">
        <f>IFERROR(VLOOKUP(DB$5&amp;$B102,'Forward JKM netback prices'!$L$8:$Q$2499,6,FALSE),NA())</f>
        <v>26.909463958825263</v>
      </c>
      <c r="DC102" s="7">
        <f>IFERROR(VLOOKUP(DC$5&amp;$B102,'Forward JKM netback prices'!$L$8:$Q$2499,6,FALSE),NA())</f>
        <v>24.727235505637683</v>
      </c>
      <c r="DD102" s="7">
        <f>IFERROR(VLOOKUP(DD$5&amp;$B102,'Forward JKM netback prices'!$L$8:$Q$2499,6,FALSE),NA())</f>
        <v>22.823250073015892</v>
      </c>
      <c r="DE102" s="7">
        <f>IFERROR(VLOOKUP(DE$5&amp;$B102,'Forward JKM netback prices'!$L$8:$Q$2499,6,FALSE),NA())</f>
        <v>22.009318486023982</v>
      </c>
      <c r="DF102" s="7">
        <f>IFERROR(VLOOKUP(DF$5&amp;$B102,'Forward JKM netback prices'!$L$8:$Q$2499,6,FALSE),NA())</f>
        <v>24.459148487724992</v>
      </c>
      <c r="DG102" s="7">
        <f>IFERROR(VLOOKUP(DG$5&amp;$B102,'Forward JKM netback prices'!$L$8:$Q$2499,6,FALSE),NA())</f>
        <v>23.769358349981744</v>
      </c>
      <c r="DH102" s="7">
        <f>IFERROR(VLOOKUP(DH$5&amp;$B102,'Forward JKM netback prices'!$L$8:$Q$2499,6,FALSE),NA())</f>
        <v>24.143813319952233</v>
      </c>
      <c r="DI102" s="7">
        <f>IFERROR(VLOOKUP(DI$5&amp;$B102,'Forward JKM netback prices'!$L$8:$Q$2499,6,FALSE),NA())</f>
        <v>19.900187698914877</v>
      </c>
      <c r="DJ102" s="7">
        <f>IFERROR(VLOOKUP(DJ$5&amp;$B102,'Forward JKM netback prices'!$L$8:$Q$2499,6,FALSE),NA())</f>
        <v>18.822011855526952</v>
      </c>
      <c r="DK102" s="7">
        <f>IFERROR(VLOOKUP(DK$5&amp;$B102,'Forward JKM netback prices'!$L$8:$Q$2499,6,FALSE),NA())</f>
        <v>23.828887202341907</v>
      </c>
      <c r="DL102" s="7">
        <f>IFERROR(VLOOKUP(DL$5&amp;$B102,'Forward JKM netback prices'!$L$8:$Q$2499,6,FALSE),NA())</f>
        <v>23.123522546109594</v>
      </c>
      <c r="DM102" s="7">
        <f>IFERROR(VLOOKUP(DM$5&amp;$B102,'Forward JKM netback prices'!$L$8:$Q$2499,6,FALSE),NA())</f>
        <v>21.804019699701463</v>
      </c>
      <c r="DN102" s="7">
        <f>IFERROR(VLOOKUP(DN$5&amp;$B102,'Forward JKM netback prices'!$L$8:$Q$2499,6,FALSE),NA())</f>
        <v>21.354391776718234</v>
      </c>
      <c r="DO102" s="7">
        <f>IFERROR(VLOOKUP(DO$5&amp;$B102,'Forward JKM netback prices'!$L$8:$Q$10000,6,FALSE),NA())</f>
        <v>22.757090552714768</v>
      </c>
      <c r="DP102" s="7">
        <f>IFERROR(VLOOKUP(DP$5&amp;$B102,'Forward JKM netback prices'!$L$8:$Q$10000,6,FALSE),NA())</f>
        <v>23.827431823469883</v>
      </c>
      <c r="DQ102" s="7">
        <f>IFERROR(VLOOKUP(DQ$5&amp;$B102,'Forward JKM netback prices'!$L$8:$Q$10000,6,FALSE),NA())</f>
        <v>23.122092612759037</v>
      </c>
      <c r="DR102" s="7">
        <f>IFERROR(VLOOKUP(DR$5&amp;$B102,'Forward JKM netback prices'!$L$8:$Q$10000,6,FALSE),NA())</f>
        <v>20.649491145904967</v>
      </c>
      <c r="DS102" s="7">
        <f>IFERROR(VLOOKUP(DS$5&amp;$B102,'Forward JKM netback prices'!$L$8:$Q$10000,6,FALSE),NA())</f>
        <v>24.422167443499912</v>
      </c>
      <c r="DT102" s="7">
        <f>IFERROR(VLOOKUP(DT$5&amp;$B102,'Forward JKM netback prices'!$L$8:$Q$10000,6,FALSE),NA())</f>
        <v>23.955650644480531</v>
      </c>
      <c r="DU102" s="7">
        <f>IFERROR(VLOOKUP(DU$5&amp;$B102,'Forward JKM netback prices'!$L$8:$Q$10000,6,FALSE),NA())</f>
        <v>22.562313673217147</v>
      </c>
      <c r="DV102" s="7">
        <f>IFERROR(VLOOKUP(DV$5&amp;$B102,'Forward JKM netback prices'!$L$8:$Q$10000,6,FALSE),NA())</f>
        <v>20.068015385876439</v>
      </c>
      <c r="DW102" s="7">
        <f>IFERROR(VLOOKUP(DW$5&amp;$B102,'Forward JKM netback prices'!$L$6:$Q$3975,6,FALSE),NA())</f>
        <v>19.324844283414791</v>
      </c>
      <c r="DX102" s="7"/>
      <c r="DY102" s="7"/>
      <c r="DZ102" s="4"/>
      <c r="EA102" s="4"/>
      <c r="EB102" s="4"/>
      <c r="EC102" s="4"/>
      <c r="ED102" s="4"/>
      <c r="EE102" s="7"/>
      <c r="EF102" s="7"/>
    </row>
    <row r="103" spans="1:136" x14ac:dyDescent="0.25">
      <c r="B103" s="5">
        <v>45323</v>
      </c>
      <c r="C103" s="38">
        <v>13.757482584165734</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f>IFERROR(VLOOKUP(CD$5&amp;$B103,'Forward JKM netback prices'!$L$8:$Q$2499,6,FALSE),NA())</f>
        <v>20.126093746411701</v>
      </c>
      <c r="CE103" s="7">
        <f>IFERROR(VLOOKUP(CE$5&amp;$B103,'Forward JKM netback prices'!$L$8:$Q$2499,6,FALSE),NA())</f>
        <v>21.87803702080609</v>
      </c>
      <c r="CF103" s="7">
        <f>IFERROR(VLOOKUP(CF$5&amp;$B103,'Forward JKM netback prices'!$L$8:$Q$2499,6,FALSE),NA())</f>
        <v>22.459712203195185</v>
      </c>
      <c r="CG103" s="7">
        <f>IFERROR(VLOOKUP(CG$5&amp;$B103,'Forward JKM netback prices'!$L$8:$Q$2499,6,FALSE),NA())</f>
        <v>21.285406273717658</v>
      </c>
      <c r="CH103" s="7">
        <f>IFERROR(VLOOKUP(CH$5&amp;$B103,'Forward JKM netback prices'!$L$8:$Q$2499,6,FALSE),NA())</f>
        <v>20.513118534651749</v>
      </c>
      <c r="CI103" s="7">
        <f>IFERROR(VLOOKUP(CI$5&amp;$B103,'Forward JKM netback prices'!$L$8:$Q$2499,6,FALSE),NA())</f>
        <v>26.500362567952966</v>
      </c>
      <c r="CJ103" s="7">
        <f>IFERROR(VLOOKUP(CJ$5&amp;$B103,'Forward JKM netback prices'!$L$8:$Q$2499,6,FALSE),NA())</f>
        <v>26.806458007541028</v>
      </c>
      <c r="CK103" s="7">
        <f>IFERROR(VLOOKUP(CK$5&amp;$B103,'Forward JKM netback prices'!$L$8:$Q$2499,6,FALSE),NA())</f>
        <v>26.561556311934662</v>
      </c>
      <c r="CL103" s="7">
        <f>IFERROR(VLOOKUP(CL$5&amp;$B103,'Forward JKM netback prices'!$L$8:$Q$2499,6,FALSE),NA())</f>
        <v>26.564633460648412</v>
      </c>
      <c r="CM103" s="7">
        <f>IFERROR(VLOOKUP(CM$5&amp;$B103,'Forward JKM netback prices'!$L$8:$Q$2499,6,FALSE),NA())</f>
        <v>27.57417150740806</v>
      </c>
      <c r="CN103" s="7">
        <f>IFERROR(VLOOKUP(CN$5&amp;$B103,'Forward JKM netback prices'!$L$8:$Q$2499,6,FALSE),NA())</f>
        <v>31.721312942656024</v>
      </c>
      <c r="CO103" s="7">
        <f>IFERROR(VLOOKUP(CO$5&amp;$B103,'Forward JKM netback prices'!$L$8:$Q$2499,6,FALSE),NA())</f>
        <v>32.603432542763045</v>
      </c>
      <c r="CP103" s="7">
        <f>IFERROR(VLOOKUP(CP$5&amp;$B103,'Forward JKM netback prices'!$L$8:$Q$2499,6,FALSE),NA())</f>
        <v>42.520081603955269</v>
      </c>
      <c r="CQ103" s="7">
        <f>IFERROR(VLOOKUP(CQ$5&amp;$B103,'Forward JKM netback prices'!$L$8:$Q$2499,6,FALSE),NA())</f>
        <v>63.356492364334791</v>
      </c>
      <c r="CR103" s="7">
        <f>IFERROR(VLOOKUP(CR$5&amp;$B103,'Forward JKM netback prices'!$L$8:$Q$2499,6,FALSE),NA())</f>
        <v>54.130936143616069</v>
      </c>
      <c r="CS103" s="7">
        <f>IFERROR(VLOOKUP(CS$5&amp;$B103,'Forward JKM netback prices'!$L$8:$Q$2499,6,FALSE),NA())</f>
        <v>59.930597762335445</v>
      </c>
      <c r="CT103" s="7">
        <f>IFERROR(VLOOKUP(CT$5&amp;$B103,'Forward JKM netback prices'!$L$8:$Q$2499,6,FALSE),NA())</f>
        <v>57.401819420526536</v>
      </c>
      <c r="CU103" s="7">
        <f>IFERROR(VLOOKUP(CU$5&amp;$B103,'Forward JKM netback prices'!$L$8:$Q$2499,6,FALSE),NA())</f>
        <v>46.883846014896207</v>
      </c>
      <c r="CV103" s="7">
        <f>IFERROR(VLOOKUP(CV$5&amp;$B103,'Forward JKM netback prices'!$L$8:$Q$2499,6,FALSE),NA())</f>
        <v>48.686613896164978</v>
      </c>
      <c r="CW103" s="7">
        <f>IFERROR(VLOOKUP(CW$5&amp;$B103,'Forward JKM netback prices'!$L$8:$Q$2499,6,FALSE),NA())</f>
        <v>42.228901168204622</v>
      </c>
      <c r="CX103" s="7">
        <f>IFERROR(VLOOKUP(CX$5&amp;$B103,'Forward JKM netback prices'!$L$8:$Q$2499,6,FALSE),NA())</f>
        <v>43.529720140818952</v>
      </c>
      <c r="CY103" s="7">
        <f>IFERROR(VLOOKUP(CY$5&amp;$B103,'Forward JKM netback prices'!$L$8:$Q$2499,6,FALSE),NA())</f>
        <v>46.272804253188184</v>
      </c>
      <c r="CZ103" s="7">
        <f>IFERROR(VLOOKUP(CZ$5&amp;$B103,'Forward JKM netback prices'!$L$8:$Q$2499,6,FALSE),NA())</f>
        <v>34.752910455300075</v>
      </c>
      <c r="DA103" s="7">
        <f>IFERROR(VLOOKUP(DA$5&amp;$B103,'Forward JKM netback prices'!$L$8:$Q$2499,6,FALSE),NA())</f>
        <v>28.876306040065767</v>
      </c>
      <c r="DB103" s="7">
        <f>IFERROR(VLOOKUP(DB$5&amp;$B103,'Forward JKM netback prices'!$L$8:$Q$2499,6,FALSE),NA())</f>
        <v>25.898090732115737</v>
      </c>
      <c r="DC103" s="7">
        <f>IFERROR(VLOOKUP(DC$5&amp;$B103,'Forward JKM netback prices'!$L$8:$Q$2499,6,FALSE),NA())</f>
        <v>24.218897299733861</v>
      </c>
      <c r="DD103" s="7">
        <f>IFERROR(VLOOKUP(DD$5&amp;$B103,'Forward JKM netback prices'!$L$8:$Q$2499,6,FALSE),NA())</f>
        <v>22.951361364007948</v>
      </c>
      <c r="DE103" s="7">
        <f>IFERROR(VLOOKUP(DE$5&amp;$B103,'Forward JKM netback prices'!$L$8:$Q$2499,6,FALSE),NA())</f>
        <v>22.250708959988287</v>
      </c>
      <c r="DF103" s="7">
        <f>IFERROR(VLOOKUP(DF$5&amp;$B103,'Forward JKM netback prices'!$L$8:$Q$2499,6,FALSE),NA())</f>
        <v>24.813890785170564</v>
      </c>
      <c r="DG103" s="7">
        <f>IFERROR(VLOOKUP(DG$5&amp;$B103,'Forward JKM netback prices'!$L$8:$Q$2499,6,FALSE),NA())</f>
        <v>24.074978192490448</v>
      </c>
      <c r="DH103" s="7">
        <f>IFERROR(VLOOKUP(DH$5&amp;$B103,'Forward JKM netback prices'!$L$8:$Q$2499,6,FALSE),NA())</f>
        <v>24.45035943210442</v>
      </c>
      <c r="DI103" s="7">
        <f>IFERROR(VLOOKUP(DI$5&amp;$B103,'Forward JKM netback prices'!$L$8:$Q$2499,6,FALSE),NA())</f>
        <v>20.294413314522576</v>
      </c>
      <c r="DJ103" s="7">
        <f>IFERROR(VLOOKUP(DJ$5&amp;$B103,'Forward JKM netback prices'!$L$8:$Q$2499,6,FALSE),NA())</f>
        <v>18.826234840190708</v>
      </c>
      <c r="DK103" s="7">
        <f>IFERROR(VLOOKUP(DK$5&amp;$B103,'Forward JKM netback prices'!$L$8:$Q$2499,6,FALSE),NA())</f>
        <v>23.942868488211403</v>
      </c>
      <c r="DL103" s="7">
        <f>IFERROR(VLOOKUP(DL$5&amp;$B103,'Forward JKM netback prices'!$L$8:$Q$2499,6,FALSE),NA())</f>
        <v>23.501530574402604</v>
      </c>
      <c r="DM103" s="7">
        <f>IFERROR(VLOOKUP(DM$5&amp;$B103,'Forward JKM netback prices'!$L$8:$Q$2499,6,FALSE),NA())</f>
        <v>22.033020301813036</v>
      </c>
      <c r="DN103" s="7">
        <f>IFERROR(VLOOKUP(DN$5&amp;$B103,'Forward JKM netback prices'!$L$8:$Q$2499,6,FALSE),NA())</f>
        <v>22.173588152911378</v>
      </c>
      <c r="DO103" s="7">
        <f>IFERROR(VLOOKUP(DO$5&amp;$B103,'Forward JKM netback prices'!$L$8:$Q$10000,6,FALSE),NA())</f>
        <v>23.913542035060139</v>
      </c>
      <c r="DP103" s="7">
        <f>IFERROR(VLOOKUP(DP$5&amp;$B103,'Forward JKM netback prices'!$L$8:$Q$10000,6,FALSE),NA())</f>
        <v>24.742868938994825</v>
      </c>
      <c r="DQ103" s="7">
        <f>IFERROR(VLOOKUP(DQ$5&amp;$B103,'Forward JKM netback prices'!$L$8:$Q$10000,6,FALSE),NA())</f>
        <v>24.12088117017387</v>
      </c>
      <c r="DR103" s="7">
        <f>IFERROR(VLOOKUP(DR$5&amp;$B103,'Forward JKM netback prices'!$L$8:$Q$10000,6,FALSE),NA())</f>
        <v>21.401779420909957</v>
      </c>
      <c r="DS103" s="7">
        <f>IFERROR(VLOOKUP(DS$5&amp;$B103,'Forward JKM netback prices'!$L$8:$Q$10000,6,FALSE),NA())</f>
        <v>24.928459112835608</v>
      </c>
      <c r="DT103" s="7">
        <f>IFERROR(VLOOKUP(DT$5&amp;$B103,'Forward JKM netback prices'!$L$8:$Q$10000,6,FALSE),NA())</f>
        <v>24.542659074744503</v>
      </c>
      <c r="DU103" s="7">
        <f>IFERROR(VLOOKUP(DU$5&amp;$B103,'Forward JKM netback prices'!$L$8:$Q$10000,6,FALSE),NA())</f>
        <v>22.609390556323849</v>
      </c>
      <c r="DV103" s="7">
        <f>IFERROR(VLOOKUP(DV$5&amp;$B103,'Forward JKM netback prices'!$L$8:$Q$10000,6,FALSE),NA())</f>
        <v>19.121867266297535</v>
      </c>
      <c r="DW103" s="7">
        <f>IFERROR(VLOOKUP(DW$5&amp;$B103,'Forward JKM netback prices'!$L$6:$Q$3975,6,FALSE),NA())</f>
        <v>14.97659595488922</v>
      </c>
      <c r="DX103" s="7">
        <f>IFERROR(VLOOKUP(DX$5&amp;$B103,'Forward JKM netback prices'!$L$6:$Q$3975,6,FALSE),NA())</f>
        <v>14.071788218125084</v>
      </c>
      <c r="DY103" s="7">
        <f>IFERROR(VLOOKUP(DY$5&amp;$B103,'Forward JKM netback prices'!$L$6:$Q$3975,6,FALSE),NA())</f>
        <v>14.120688278261582</v>
      </c>
      <c r="DZ103" s="4"/>
      <c r="EA103" s="4"/>
      <c r="EB103" s="4"/>
      <c r="EC103" s="4"/>
      <c r="ED103" s="4"/>
      <c r="EE103" s="7"/>
      <c r="EF103" s="7"/>
    </row>
    <row r="104" spans="1:136" x14ac:dyDescent="0.25">
      <c r="B104" s="5">
        <v>45352</v>
      </c>
      <c r="C104" s="39">
        <v>12.008970563321686</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f>IFERROR(VLOOKUP(CF$5&amp;$B104,'Forward JKM netback prices'!$L$8:$Q$2499,6,FALSE),NA())</f>
        <v>21.763888501491184</v>
      </c>
      <c r="CG104" s="7">
        <f>IFERROR(VLOOKUP(CG$5&amp;$B104,'Forward JKM netback prices'!$L$8:$Q$2499,6,FALSE),NA())</f>
        <v>20.750541967795236</v>
      </c>
      <c r="CH104" s="7">
        <f>IFERROR(VLOOKUP(CH$5&amp;$B104,'Forward JKM netback prices'!$L$8:$Q$2499,6,FALSE),NA())</f>
        <v>19.979615705117752</v>
      </c>
      <c r="CI104" s="7">
        <f>IFERROR(VLOOKUP(CI$5&amp;$B104,'Forward JKM netback prices'!$L$8:$Q$2499,6,FALSE),NA())</f>
        <v>25.936597243830647</v>
      </c>
      <c r="CJ104" s="7">
        <f>IFERROR(VLOOKUP(CJ$5&amp;$B104,'Forward JKM netback prices'!$L$8:$Q$2499,6,FALSE),NA())</f>
        <v>25.467944833127152</v>
      </c>
      <c r="CK104" s="7">
        <f>IFERROR(VLOOKUP(CK$5&amp;$B104,'Forward JKM netback prices'!$L$8:$Q$2499,6,FALSE),NA())</f>
        <v>24.881484556074536</v>
      </c>
      <c r="CL104" s="7">
        <f>IFERROR(VLOOKUP(CL$5&amp;$B104,'Forward JKM netback prices'!$L$8:$Q$2499,6,FALSE),NA())</f>
        <v>24.771591893323151</v>
      </c>
      <c r="CM104" s="7">
        <f>IFERROR(VLOOKUP(CM$5&amp;$B104,'Forward JKM netback prices'!$L$8:$Q$2499,6,FALSE),NA())</f>
        <v>25.110497790747864</v>
      </c>
      <c r="CN104" s="7">
        <f>IFERROR(VLOOKUP(CN$5&amp;$B104,'Forward JKM netback prices'!$L$8:$Q$2499,6,FALSE),NA())</f>
        <v>29.00685919145128</v>
      </c>
      <c r="CO104" s="7">
        <f>IFERROR(VLOOKUP(CO$5&amp;$B104,'Forward JKM netback prices'!$L$8:$Q$2499,6,FALSE),NA())</f>
        <v>29.309637984683803</v>
      </c>
      <c r="CP104" s="7">
        <f>IFERROR(VLOOKUP(CP$5&amp;$B104,'Forward JKM netback prices'!$L$8:$Q$2499,6,FALSE),NA())</f>
        <v>39.197679706429568</v>
      </c>
      <c r="CQ104" s="7">
        <f>IFERROR(VLOOKUP(CQ$5&amp;$B104,'Forward JKM netback prices'!$L$8:$Q$2499,6,FALSE),NA())</f>
        <v>57.651457651329864</v>
      </c>
      <c r="CR104" s="7">
        <f>IFERROR(VLOOKUP(CR$5&amp;$B104,'Forward JKM netback prices'!$L$8:$Q$2499,6,FALSE),NA())</f>
        <v>47.841430365487959</v>
      </c>
      <c r="CS104" s="7">
        <f>IFERROR(VLOOKUP(CS$5&amp;$B104,'Forward JKM netback prices'!$L$8:$Q$2499,6,FALSE),NA())</f>
        <v>55.554555838271526</v>
      </c>
      <c r="CT104" s="7">
        <f>IFERROR(VLOOKUP(CT$5&amp;$B104,'Forward JKM netback prices'!$L$8:$Q$2499,6,FALSE),NA())</f>
        <v>54.403184037788385</v>
      </c>
      <c r="CU104" s="7">
        <f>IFERROR(VLOOKUP(CU$5&amp;$B104,'Forward JKM netback prices'!$L$8:$Q$2499,6,FALSE),NA())</f>
        <v>43.771313964606357</v>
      </c>
      <c r="CV104" s="7">
        <f>IFERROR(VLOOKUP(CV$5&amp;$B104,'Forward JKM netback prices'!$L$8:$Q$2499,6,FALSE),NA())</f>
        <v>39.623310580688738</v>
      </c>
      <c r="CW104" s="7">
        <f>IFERROR(VLOOKUP(CW$5&amp;$B104,'Forward JKM netback prices'!$L$8:$Q$2499,6,FALSE),NA())</f>
        <v>34.416418840160034</v>
      </c>
      <c r="CX104" s="7">
        <f>IFERROR(VLOOKUP(CX$5&amp;$B104,'Forward JKM netback prices'!$L$8:$Q$2499,6,FALSE),NA())</f>
        <v>35.557451740459079</v>
      </c>
      <c r="CY104" s="7">
        <f>IFERROR(VLOOKUP(CY$5&amp;$B104,'Forward JKM netback prices'!$L$8:$Q$2499,6,FALSE),NA())</f>
        <v>38.338283491863393</v>
      </c>
      <c r="CZ104" s="7">
        <f>IFERROR(VLOOKUP(CZ$5&amp;$B104,'Forward JKM netback prices'!$L$8:$Q$2499,6,FALSE),NA())</f>
        <v>28.740418808305243</v>
      </c>
      <c r="DA104" s="7">
        <f>IFERROR(VLOOKUP(DA$5&amp;$B104,'Forward JKM netback prices'!$L$8:$Q$2499,6,FALSE),NA())</f>
        <v>23.20492051083767</v>
      </c>
      <c r="DB104" s="7">
        <f>IFERROR(VLOOKUP(DB$5&amp;$B104,'Forward JKM netback prices'!$L$8:$Q$2499,6,FALSE),NA())</f>
        <v>22.547632160836201</v>
      </c>
      <c r="DC104" s="7">
        <f>IFERROR(VLOOKUP(DC$5&amp;$B104,'Forward JKM netback prices'!$L$8:$Q$2499,6,FALSE),NA())</f>
        <v>20.871889894139628</v>
      </c>
      <c r="DD104" s="7">
        <f>IFERROR(VLOOKUP(DD$5&amp;$B104,'Forward JKM netback prices'!$L$8:$Q$2499,6,FALSE),NA())</f>
        <v>18.774319333395997</v>
      </c>
      <c r="DE104" s="7">
        <f>IFERROR(VLOOKUP(DE$5&amp;$B104,'Forward JKM netback prices'!$L$8:$Q$2499,6,FALSE),NA())</f>
        <v>18.54426670803695</v>
      </c>
      <c r="DF104" s="7">
        <f>IFERROR(VLOOKUP(DF$5&amp;$B104,'Forward JKM netback prices'!$L$8:$Q$2499,6,FALSE),NA())</f>
        <v>21.195608870843941</v>
      </c>
      <c r="DG104" s="7">
        <f>IFERROR(VLOOKUP(DG$5&amp;$B104,'Forward JKM netback prices'!$L$8:$Q$2499,6,FALSE),NA())</f>
        <v>21.036885491636266</v>
      </c>
      <c r="DH104" s="7">
        <f>IFERROR(VLOOKUP(DH$5&amp;$B104,'Forward JKM netback prices'!$L$8:$Q$2499,6,FALSE),NA())</f>
        <v>21.394151770389016</v>
      </c>
      <c r="DI104" s="7">
        <f>IFERROR(VLOOKUP(DI$5&amp;$B104,'Forward JKM netback prices'!$L$8:$Q$2499,6,FALSE),NA())</f>
        <v>17.979677103340293</v>
      </c>
      <c r="DJ104" s="7">
        <f>IFERROR(VLOOKUP(DJ$5&amp;$B104,'Forward JKM netback prices'!$L$8:$Q$2499,6,FALSE),NA())</f>
        <v>15.74858669976137</v>
      </c>
      <c r="DK104" s="7">
        <f>IFERROR(VLOOKUP(DK$5&amp;$B104,'Forward JKM netback prices'!$L$8:$Q$2499,6,FALSE),NA())</f>
        <v>20.57776697397631</v>
      </c>
      <c r="DL104" s="7">
        <f>IFERROR(VLOOKUP(DL$5&amp;$B104,'Forward JKM netback prices'!$L$8:$Q$2499,6,FALSE),NA())</f>
        <v>20.345673772078023</v>
      </c>
      <c r="DM104" s="7">
        <f>IFERROR(VLOOKUP(DM$5&amp;$B104,'Forward JKM netback prices'!$L$8:$Q$2499,6,FALSE),NA())</f>
        <v>19.321714251379497</v>
      </c>
      <c r="DN104" s="7">
        <f>IFERROR(VLOOKUP(DN$5&amp;$B104,'Forward JKM netback prices'!$L$8:$Q$2499,6,FALSE),NA())</f>
        <v>19.175525333377546</v>
      </c>
      <c r="DO104" s="7">
        <f>IFERROR(VLOOKUP(DO$5&amp;$B104,'Forward JKM netback prices'!$L$8:$Q$10000,6,FALSE),NA())</f>
        <v>21.73325206317546</v>
      </c>
      <c r="DP104" s="7">
        <f>IFERROR(VLOOKUP(DP$5&amp;$B104,'Forward JKM netback prices'!$L$8:$Q$10000,6,FALSE),NA())</f>
        <v>23.08653119482025</v>
      </c>
      <c r="DQ104" s="7">
        <f>IFERROR(VLOOKUP(DQ$5&amp;$B104,'Forward JKM netback prices'!$L$8:$Q$10000,6,FALSE),NA())</f>
        <v>22.026472169806777</v>
      </c>
      <c r="DR104" s="7">
        <f>IFERROR(VLOOKUP(DR$5&amp;$B104,'Forward JKM netback prices'!$L$8:$Q$10000,6,FALSE),NA())</f>
        <v>19.879053571912806</v>
      </c>
      <c r="DS104" s="7">
        <f>IFERROR(VLOOKUP(DS$5&amp;$B104,'Forward JKM netback prices'!$L$8:$Q$10000,6,FALSE),NA())</f>
        <v>23.788531904496566</v>
      </c>
      <c r="DT104" s="7">
        <f>IFERROR(VLOOKUP(DT$5&amp;$B104,'Forward JKM netback prices'!$L$8:$Q$10000,6,FALSE),NA())</f>
        <v>23.358266497765221</v>
      </c>
      <c r="DU104" s="7">
        <f>IFERROR(VLOOKUP(DU$5&amp;$B104,'Forward JKM netback prices'!$L$8:$Q$10000,6,FALSE),NA())</f>
        <v>21.9397350790845</v>
      </c>
      <c r="DV104" s="7">
        <f>IFERROR(VLOOKUP(DV$5&amp;$B104,'Forward JKM netback prices'!$L$8:$Q$10000,6,FALSE),NA())</f>
        <v>17.928028800850175</v>
      </c>
      <c r="DW104" s="7">
        <f>IFERROR(VLOOKUP(DW$5&amp;$B104,'Forward JKM netback prices'!$L$6:$Q$3975,6,FALSE),NA())</f>
        <v>14.535304361099529</v>
      </c>
      <c r="DX104" s="7">
        <f>IFERROR(VLOOKUP(DX$5&amp;$B104,'Forward JKM netback prices'!$L$6:$Q$3975,6,FALSE),NA())</f>
        <v>13.565126589024885</v>
      </c>
      <c r="DY104" s="7">
        <f>IFERROR(VLOOKUP(DY$5&amp;$B104,'Forward JKM netback prices'!$L$6:$Q$3975,6,FALSE),NA())</f>
        <v>13.616733574310166</v>
      </c>
      <c r="DZ104" s="38">
        <v>12.231560804677036</v>
      </c>
      <c r="EA104" s="7">
        <v>12.137996820494109</v>
      </c>
      <c r="EB104" s="4"/>
      <c r="EC104" s="4"/>
      <c r="ED104" s="4"/>
      <c r="EE104" s="7"/>
      <c r="EF104" s="7"/>
    </row>
    <row r="105" spans="1:136" x14ac:dyDescent="0.25">
      <c r="B105" s="5">
        <v>45383</v>
      </c>
      <c r="C105" s="39">
        <v>10.939785158722502</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f>IFERROR(VLOOKUP(CH$5&amp;$B105,'Forward JKM netback prices'!$L$8:$Q$2499,6,FALSE),NA())</f>
        <v>19.626371057576243</v>
      </c>
      <c r="CI105" s="7">
        <f>IFERROR(VLOOKUP(CI$5&amp;$B105,'Forward JKM netback prices'!$L$8:$Q$2499,6,FALSE),NA())</f>
        <v>23.761512002712021</v>
      </c>
      <c r="CJ105" s="7">
        <f>IFERROR(VLOOKUP(CJ$5&amp;$B105,'Forward JKM netback prices'!$L$8:$Q$2499,6,FALSE),NA())</f>
        <v>23.731374632562073</v>
      </c>
      <c r="CK105" s="7">
        <f>IFERROR(VLOOKUP(CK$5&amp;$B105,'Forward JKM netback prices'!$L$8:$Q$2499,6,FALSE),NA())</f>
        <v>23.517471612095292</v>
      </c>
      <c r="CL105" s="7">
        <f>IFERROR(VLOOKUP(CL$5&amp;$B105,'Forward JKM netback prices'!$L$8:$Q$2499,6,FALSE),NA())</f>
        <v>23.702639535310812</v>
      </c>
      <c r="CM105" s="7">
        <f>IFERROR(VLOOKUP(CM$5&amp;$B105,'Forward JKM netback prices'!$L$8:$Q$2499,6,FALSE),NA())</f>
        <v>24.411563567984551</v>
      </c>
      <c r="CN105" s="7">
        <f>IFERROR(VLOOKUP(CN$5&amp;$B105,'Forward JKM netback prices'!$L$8:$Q$2499,6,FALSE),NA())</f>
        <v>26.784251960275149</v>
      </c>
      <c r="CO105" s="7">
        <f>IFERROR(VLOOKUP(CO$5&amp;$B105,'Forward JKM netback prices'!$L$8:$Q$2499,6,FALSE),NA())</f>
        <v>26.039142247768694</v>
      </c>
      <c r="CP105" s="7">
        <f>IFERROR(VLOOKUP(CP$5&amp;$B105,'Forward JKM netback prices'!$L$8:$Q$2499,6,FALSE),NA())</f>
        <v>29.133770413233318</v>
      </c>
      <c r="CQ105" s="7">
        <f>IFERROR(VLOOKUP(CQ$5&amp;$B105,'Forward JKM netback prices'!$L$8:$Q$2499,6,FALSE),NA())</f>
        <v>45.028353114462384</v>
      </c>
      <c r="CR105" s="7">
        <f>IFERROR(VLOOKUP(CR$5&amp;$B105,'Forward JKM netback prices'!$L$8:$Q$2499,6,FALSE),NA())</f>
        <v>39.634696322628784</v>
      </c>
      <c r="CS105" s="7">
        <f>IFERROR(VLOOKUP(CS$5&amp;$B105,'Forward JKM netback prices'!$L$8:$Q$2499,6,FALSE),NA())</f>
        <v>34.661097499106297</v>
      </c>
      <c r="CT105" s="7">
        <f>IFERROR(VLOOKUP(CT$5&amp;$B105,'Forward JKM netback prices'!$L$8:$Q$2499,6,FALSE),NA())</f>
        <v>37.333630669920339</v>
      </c>
      <c r="CU105" s="7">
        <f>IFERROR(VLOOKUP(CU$5&amp;$B105,'Forward JKM netback prices'!$L$8:$Q$2499,6,FALSE),NA())</f>
        <v>34.097395513124468</v>
      </c>
      <c r="CV105" s="7">
        <f>IFERROR(VLOOKUP(CV$5&amp;$B105,'Forward JKM netback prices'!$L$8:$Q$2499,6,FALSE),NA())</f>
        <v>36.810162750314518</v>
      </c>
      <c r="CW105" s="7">
        <f>IFERROR(VLOOKUP(CW$5&amp;$B105,'Forward JKM netback prices'!$L$8:$Q$2499,6,FALSE),NA())</f>
        <v>31.807943700500818</v>
      </c>
      <c r="CX105" s="7">
        <f>IFERROR(VLOOKUP(CX$5&amp;$B105,'Forward JKM netback prices'!$L$8:$Q$2499,6,FALSE),NA())</f>
        <v>29.757235032948561</v>
      </c>
      <c r="CY105" s="7">
        <f>IFERROR(VLOOKUP(CY$5&amp;$B105,'Forward JKM netback prices'!$L$8:$Q$2499,6,FALSE),NA())</f>
        <v>35.436397868029403</v>
      </c>
      <c r="CZ105" s="7">
        <f>IFERROR(VLOOKUP(CZ$5&amp;$B105,'Forward JKM netback prices'!$L$8:$Q$2499,6,FALSE),NA())</f>
        <v>28.025619934782281</v>
      </c>
      <c r="DA105" s="7">
        <f>IFERROR(VLOOKUP(DA$5&amp;$B105,'Forward JKM netback prices'!$L$8:$Q$2499,6,FALSE),NA())</f>
        <v>22.10916862566658</v>
      </c>
      <c r="DB105" s="7">
        <f>IFERROR(VLOOKUP(DB$5&amp;$B105,'Forward JKM netback prices'!$L$8:$Q$2499,6,FALSE),NA())</f>
        <v>21.937664050119743</v>
      </c>
      <c r="DC105" s="7">
        <f>IFERROR(VLOOKUP(DC$5&amp;$B105,'Forward JKM netback prices'!$L$8:$Q$2499,6,FALSE),NA())</f>
        <v>20.534858580847576</v>
      </c>
      <c r="DD105" s="7">
        <f>IFERROR(VLOOKUP(DD$5&amp;$B105,'Forward JKM netback prices'!$L$8:$Q$2499,6,FALSE),NA())</f>
        <v>18.607210260879558</v>
      </c>
      <c r="DE105" s="7">
        <f>IFERROR(VLOOKUP(DE$5&amp;$B105,'Forward JKM netback prices'!$L$8:$Q$2499,6,FALSE),NA())</f>
        <v>18.213741211243939</v>
      </c>
      <c r="DF105" s="7">
        <f>IFERROR(VLOOKUP(DF$5&amp;$B105,'Forward JKM netback prices'!$L$8:$Q$2499,6,FALSE),NA())</f>
        <v>20.741819875193524</v>
      </c>
      <c r="DG105" s="7">
        <f>IFERROR(VLOOKUP(DG$5&amp;$B105,'Forward JKM netback prices'!$L$8:$Q$2499,6,FALSE),NA())</f>
        <v>20.569810470206125</v>
      </c>
      <c r="DH105" s="7">
        <f>IFERROR(VLOOKUP(DH$5&amp;$B105,'Forward JKM netback prices'!$L$8:$Q$2499,6,FALSE),NA())</f>
        <v>21.123212196051785</v>
      </c>
      <c r="DI105" s="7">
        <f>IFERROR(VLOOKUP(DI$5&amp;$B105,'Forward JKM netback prices'!$L$8:$Q$2499,6,FALSE),NA())</f>
        <v>17.696571548938298</v>
      </c>
      <c r="DJ105" s="7">
        <f>IFERROR(VLOOKUP(DJ$5&amp;$B105,'Forward JKM netback prices'!$L$8:$Q$2499,6,FALSE),NA())</f>
        <v>15.730655665125136</v>
      </c>
      <c r="DK105" s="7">
        <f>IFERROR(VLOOKUP(DK$5&amp;$B105,'Forward JKM netback prices'!$L$8:$Q$2499,6,FALSE),NA())</f>
        <v>20.081108646225974</v>
      </c>
      <c r="DL105" s="7">
        <f>IFERROR(VLOOKUP(DL$5&amp;$B105,'Forward JKM netback prices'!$L$8:$Q$2499,6,FALSE),NA())</f>
        <v>20.073171542733061</v>
      </c>
      <c r="DM105" s="7">
        <f>IFERROR(VLOOKUP(DM$5&amp;$B105,'Forward JKM netback prices'!$L$8:$Q$2499,6,FALSE),NA())</f>
        <v>18.860948559312813</v>
      </c>
      <c r="DN105" s="7">
        <f>IFERROR(VLOOKUP(DN$5&amp;$B105,'Forward JKM netback prices'!$L$8:$Q$2499,6,FALSE),NA())</f>
        <v>19.38129250782286</v>
      </c>
      <c r="DO105" s="7">
        <f>IFERROR(VLOOKUP(DO$5&amp;$B105,'Forward JKM netback prices'!$L$8:$Q$10000,6,FALSE),NA())</f>
        <v>21.722440261319409</v>
      </c>
      <c r="DP105" s="7">
        <f>IFERROR(VLOOKUP(DP$5&amp;$B105,'Forward JKM netback prices'!$L$8:$Q$10000,6,FALSE),NA())</f>
        <v>23.42276675292597</v>
      </c>
      <c r="DQ105" s="7">
        <f>IFERROR(VLOOKUP(DQ$5&amp;$B105,'Forward JKM netback prices'!$L$8:$Q$10000,6,FALSE),NA())</f>
        <v>21.100250206605754</v>
      </c>
      <c r="DR105" s="7">
        <f>IFERROR(VLOOKUP(DR$5&amp;$B105,'Forward JKM netback prices'!$L$8:$Q$10000,6,FALSE),NA())</f>
        <v>19.47575016846174</v>
      </c>
      <c r="DS105" s="7">
        <f>IFERROR(VLOOKUP(DS$5&amp;$B105,'Forward JKM netback prices'!$L$8:$Q$10000,6,FALSE),NA())</f>
        <v>23.094035260061514</v>
      </c>
      <c r="DT105" s="7">
        <f>IFERROR(VLOOKUP(DT$5&amp;$B105,'Forward JKM netback prices'!$L$8:$Q$10000,6,FALSE),NA())</f>
        <v>22.83934337274242</v>
      </c>
      <c r="DU105" s="7">
        <f>IFERROR(VLOOKUP(DU$5&amp;$B105,'Forward JKM netback prices'!$L$8:$Q$10000,6,FALSE),NA())</f>
        <v>21.732865233180991</v>
      </c>
      <c r="DV105" s="7">
        <f>IFERROR(VLOOKUP(DV$5&amp;$B105,'Forward JKM netback prices'!$L$8:$Q$10000,6,FALSE),NA())</f>
        <v>17.379082115367034</v>
      </c>
      <c r="DW105" s="7">
        <f>IFERROR(VLOOKUP(DW$5&amp;$B105,'Forward JKM netback prices'!$L$6:$Q$3975,6,FALSE),NA())</f>
        <v>14.315762884224055</v>
      </c>
      <c r="DX105" s="7">
        <f>IFERROR(VLOOKUP(DX$5&amp;$B105,'Forward JKM netback prices'!$L$6:$Q$3975,6,FALSE),NA())</f>
        <v>13.495924585391485</v>
      </c>
      <c r="DY105" s="7">
        <f>IFERROR(VLOOKUP(DY$5&amp;$B105,'Forward JKM netback prices'!$L$6:$Q$3975,6,FALSE),NA())</f>
        <v>13.507168547851023</v>
      </c>
      <c r="DZ105" s="38">
        <v>12.487751144405397</v>
      </c>
      <c r="EA105" s="7">
        <v>11.205434684837261</v>
      </c>
      <c r="EB105" s="38">
        <v>11.032944875980721</v>
      </c>
      <c r="EC105" s="38">
        <v>10.857228609722245</v>
      </c>
      <c r="ED105" s="4"/>
      <c r="EE105" s="7"/>
      <c r="EF105" s="7"/>
    </row>
    <row r="106" spans="1:136" x14ac:dyDescent="0.25">
      <c r="B106" s="5">
        <v>45413</v>
      </c>
      <c r="C106" s="38">
        <v>12.555872406419281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f>IFERROR(VLOOKUP(CJ$5&amp;$B106,'Forward JKM netback prices'!$L$8:$Q$2499,6,FALSE),NA())</f>
        <v>23.391547010926082</v>
      </c>
      <c r="CK106" s="7">
        <f>IFERROR(VLOOKUP(CK$5&amp;$B106,'Forward JKM netback prices'!$L$8:$Q$2499,6,FALSE),NA())</f>
        <v>23.312526313953544</v>
      </c>
      <c r="CL106" s="7">
        <f>IFERROR(VLOOKUP(CL$5&amp;$B106,'Forward JKM netback prices'!$L$8:$Q$2499,6,FALSE),NA())</f>
        <v>23.032563859186396</v>
      </c>
      <c r="CM106" s="7">
        <f>IFERROR(VLOOKUP(CM$5&amp;$B106,'Forward JKM netback prices'!$L$8:$Q$2499,6,FALSE),NA())</f>
        <v>23.766031841167678</v>
      </c>
      <c r="CN106" s="7">
        <f>IFERROR(VLOOKUP(CN$5&amp;$B106,'Forward JKM netback prices'!$L$8:$Q$2499,6,FALSE),NA())</f>
        <v>24.816369263177538</v>
      </c>
      <c r="CO106" s="7">
        <f>IFERROR(VLOOKUP(CO$5&amp;$B106,'Forward JKM netback prices'!$L$8:$Q$2499,6,FALSE),NA())</f>
        <v>24.434027791830577</v>
      </c>
      <c r="CP106" s="7">
        <f>IFERROR(VLOOKUP(CP$5&amp;$B106,'Forward JKM netback prices'!$L$8:$Q$2499,6,FALSE),NA())</f>
        <v>27.057143690721315</v>
      </c>
      <c r="CQ106" s="7">
        <f>IFERROR(VLOOKUP(CQ$5&amp;$B106,'Forward JKM netback prices'!$L$8:$Q$2499,6,FALSE),NA())</f>
        <v>40.647590337255842</v>
      </c>
      <c r="CR106" s="7">
        <f>IFERROR(VLOOKUP(CR$5&amp;$B106,'Forward JKM netback prices'!$L$8:$Q$2499,6,FALSE),NA())</f>
        <v>34.002433238917412</v>
      </c>
      <c r="CS106" s="7">
        <f>IFERROR(VLOOKUP(CS$5&amp;$B106,'Forward JKM netback prices'!$L$8:$Q$2499,6,FALSE),NA())</f>
        <v>28.784522744691103</v>
      </c>
      <c r="CT106" s="7">
        <f>IFERROR(VLOOKUP(CT$5&amp;$B106,'Forward JKM netback prices'!$L$8:$Q$2499,6,FALSE),NA())</f>
        <v>29.64030223220103</v>
      </c>
      <c r="CU106" s="7">
        <f>IFERROR(VLOOKUP(CU$5&amp;$B106,'Forward JKM netback prices'!$L$8:$Q$2499,6,FALSE),NA())</f>
        <v>32.040740613672888</v>
      </c>
      <c r="CV106" s="7">
        <f>IFERROR(VLOOKUP(CV$5&amp;$B106,'Forward JKM netback prices'!$L$8:$Q$2499,6,FALSE),NA())</f>
        <v>33.334095275140427</v>
      </c>
      <c r="CW106" s="7">
        <f>IFERROR(VLOOKUP(CW$5&amp;$B106,'Forward JKM netback prices'!$L$8:$Q$2499,6,FALSE),NA())</f>
        <v>32.247834748614437</v>
      </c>
      <c r="CX106" s="7">
        <f>IFERROR(VLOOKUP(CX$5&amp;$B106,'Forward JKM netback prices'!$L$8:$Q$2499,6,FALSE),NA())</f>
        <v>27.781966663966024</v>
      </c>
      <c r="CY106" s="7">
        <f>IFERROR(VLOOKUP(CY$5&amp;$B106,'Forward JKM netback prices'!$L$8:$Q$2499,6,FALSE),NA())</f>
        <v>33.030072378565634</v>
      </c>
      <c r="CZ106" s="7">
        <f>IFERROR(VLOOKUP(CZ$5&amp;$B106,'Forward JKM netback prices'!$L$8:$Q$2499,6,FALSE),NA())</f>
        <v>28.815352593425633</v>
      </c>
      <c r="DA106" s="7">
        <f>IFERROR(VLOOKUP(DA$5&amp;$B106,'Forward JKM netback prices'!$L$8:$Q$2499,6,FALSE),NA())</f>
        <v>23.273757836305315</v>
      </c>
      <c r="DB106" s="7">
        <f>IFERROR(VLOOKUP(DB$5&amp;$B106,'Forward JKM netback prices'!$L$8:$Q$2499,6,FALSE),NA())</f>
        <v>21.949322665216599</v>
      </c>
      <c r="DC106" s="7">
        <f>IFERROR(VLOOKUP(DC$5&amp;$B106,'Forward JKM netback prices'!$L$8:$Q$2499,6,FALSE),NA())</f>
        <v>20.54072192463379</v>
      </c>
      <c r="DD106" s="7">
        <f>IFERROR(VLOOKUP(DD$5&amp;$B106,'Forward JKM netback prices'!$L$8:$Q$2499,6,FALSE),NA())</f>
        <v>18.729969794522397</v>
      </c>
      <c r="DE106" s="7">
        <f>IFERROR(VLOOKUP(DE$5&amp;$B106,'Forward JKM netback prices'!$L$8:$Q$2499,6,FALSE),NA())</f>
        <v>17.847465147818024</v>
      </c>
      <c r="DF106" s="7">
        <f>IFERROR(VLOOKUP(DF$5&amp;$B106,'Forward JKM netback prices'!$L$8:$Q$2499,6,FALSE),NA())</f>
        <v>20.66327859893223</v>
      </c>
      <c r="DG106" s="7">
        <f>IFERROR(VLOOKUP(DG$5&amp;$B106,'Forward JKM netback prices'!$L$8:$Q$2499,6,FALSE),NA())</f>
        <v>20.527628240102548</v>
      </c>
      <c r="DH106" s="7">
        <f>IFERROR(VLOOKUP(DH$5&amp;$B106,'Forward JKM netback prices'!$L$8:$Q$2499,6,FALSE),NA())</f>
        <v>20.946029614110977</v>
      </c>
      <c r="DI106" s="7">
        <f>IFERROR(VLOOKUP(DI$5&amp;$B106,'Forward JKM netback prices'!$L$8:$Q$2499,6,FALSE),NA())</f>
        <v>17.930412724145661</v>
      </c>
      <c r="DJ106" s="7">
        <f>IFERROR(VLOOKUP(DJ$5&amp;$B106,'Forward JKM netback prices'!$L$8:$Q$2499,6,FALSE),NA())</f>
        <v>16.226120319604256</v>
      </c>
      <c r="DK106" s="7">
        <f>IFERROR(VLOOKUP(DK$5&amp;$B106,'Forward JKM netback prices'!$L$8:$Q$2499,6,FALSE),NA())</f>
        <v>20.412631904799092</v>
      </c>
      <c r="DL106" s="7">
        <f>IFERROR(VLOOKUP(DL$5&amp;$B106,'Forward JKM netback prices'!$L$8:$Q$2499,6,FALSE),NA())</f>
        <v>20.45365104035363</v>
      </c>
      <c r="DM106" s="7">
        <f>IFERROR(VLOOKUP(DM$5&amp;$B106,'Forward JKM netback prices'!$L$8:$Q$2499,6,FALSE),NA())</f>
        <v>18.660220473947071</v>
      </c>
      <c r="DN106" s="7">
        <f>IFERROR(VLOOKUP(DN$5&amp;$B106,'Forward JKM netback prices'!$L$8:$Q$2499,6,FALSE),NA())</f>
        <v>19.180364444439707</v>
      </c>
      <c r="DO106" s="7">
        <f>IFERROR(VLOOKUP(DO$5&amp;$B106,'Forward JKM netback prices'!$L$8:$Q$10000,6,FALSE),NA())</f>
        <v>21.26980263177925</v>
      </c>
      <c r="DP106" s="7">
        <f>IFERROR(VLOOKUP(DP$5&amp;$B106,'Forward JKM netback prices'!$L$8:$Q$10000,6,FALSE),NA())</f>
        <v>22.730601640954095</v>
      </c>
      <c r="DQ106" s="7">
        <f>IFERROR(VLOOKUP(DQ$5&amp;$B106,'Forward JKM netback prices'!$L$8:$Q$10000,6,FALSE),NA())</f>
        <v>21.129882586114807</v>
      </c>
      <c r="DR106" s="7">
        <f>IFERROR(VLOOKUP(DR$5&amp;$B106,'Forward JKM netback prices'!$L$8:$Q$10000,6,FALSE),NA())</f>
        <v>19.293515542221918</v>
      </c>
      <c r="DS106" s="7">
        <f>IFERROR(VLOOKUP(DS$5&amp;$B106,'Forward JKM netback prices'!$L$8:$Q$10000,6,FALSE),NA())</f>
        <v>23.34253493572421</v>
      </c>
      <c r="DT106" s="7">
        <f>IFERROR(VLOOKUP(DT$5&amp;$B106,'Forward JKM netback prices'!$L$8:$Q$10000,6,FALSE),NA())</f>
        <v>22.409464181362878</v>
      </c>
      <c r="DU106" s="7">
        <f>IFERROR(VLOOKUP(DU$5&amp;$B106,'Forward JKM netback prices'!$L$8:$Q$10000,6,FALSE),NA())</f>
        <v>21.347998936613092</v>
      </c>
      <c r="DV106" s="7">
        <f>IFERROR(VLOOKUP(DV$5&amp;$B106,'Forward JKM netback prices'!$L$8:$Q$10000,6,FALSE),NA())</f>
        <v>17.510407031792617</v>
      </c>
      <c r="DW106" s="7">
        <f>IFERROR(VLOOKUP(DW$5&amp;$B106,'Forward JKM netback prices'!$L$6:$Q$3975,6,FALSE),NA())</f>
        <v>14.304418982353299</v>
      </c>
      <c r="DX106" s="7">
        <f>IFERROR(VLOOKUP(DX$5&amp;$B106,'Forward JKM netback prices'!$L$6:$Q$3975,6,FALSE),NA())</f>
        <v>13.549905114781453</v>
      </c>
      <c r="DY106" s="7">
        <f>IFERROR(VLOOKUP(DY$5&amp;$B106,'Forward JKM netback prices'!$L$6:$Q$3975,6,FALSE),NA())</f>
        <v>13.470239858478658</v>
      </c>
      <c r="DZ106" s="38">
        <v>12.750014348525392</v>
      </c>
      <c r="EA106" s="7">
        <v>11.248783562122048</v>
      </c>
      <c r="EB106" s="38">
        <v>11.202658580243401</v>
      </c>
      <c r="EC106" s="38">
        <v>11.964995876840668</v>
      </c>
      <c r="ED106" s="38">
        <v>12.241667748394114</v>
      </c>
      <c r="EE106" s="7">
        <v>12.518813697736407</v>
      </c>
      <c r="EF106" s="7"/>
    </row>
    <row r="107" spans="1:136" x14ac:dyDescent="0.25">
      <c r="B107" s="5">
        <v>45444</v>
      </c>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f>IFERROR(VLOOKUP(CL$5&amp;$B107,'Forward JKM netback prices'!$L$8:$Q$2499,6,FALSE),NA())</f>
        <v>22.774162876695648</v>
      </c>
      <c r="CM107" s="7">
        <f>IFERROR(VLOOKUP(CM$5&amp;$B107,'Forward JKM netback prices'!$L$8:$Q$2499,6,FALSE),NA())</f>
        <v>23.429474805865205</v>
      </c>
      <c r="CN107" s="7">
        <f>IFERROR(VLOOKUP(CN$5&amp;$B107,'Forward JKM netback prices'!$L$8:$Q$2499,6,FALSE),NA())</f>
        <v>24.584418707300816</v>
      </c>
      <c r="CO107" s="7">
        <f>IFERROR(VLOOKUP(CO$5&amp;$B107,'Forward JKM netback prices'!$L$8:$Q$2499,6,FALSE),NA())</f>
        <v>24.56815595208138</v>
      </c>
      <c r="CP107" s="7">
        <f>IFERROR(VLOOKUP(CP$5&amp;$B107,'Forward JKM netback prices'!$L$8:$Q$2499,6,FALSE),NA())</f>
        <v>27.051213625657336</v>
      </c>
      <c r="CQ107" s="7">
        <f>IFERROR(VLOOKUP(CQ$5&amp;$B107,'Forward JKM netback prices'!$L$8:$Q$2499,6,FALSE),NA())</f>
        <v>39.184192141820532</v>
      </c>
      <c r="CR107" s="7">
        <f>IFERROR(VLOOKUP(CR$5&amp;$B107,'Forward JKM netback prices'!$L$8:$Q$2499,6,FALSE),NA())</f>
        <v>30.226273143875218</v>
      </c>
      <c r="CS107" s="7">
        <f>IFERROR(VLOOKUP(CS$5&amp;$B107,'Forward JKM netback prices'!$L$8:$Q$2499,6,FALSE),NA())</f>
        <v>26.457767824903136</v>
      </c>
      <c r="CT107" s="7">
        <f>IFERROR(VLOOKUP(CT$5&amp;$B107,'Forward JKM netback prices'!$L$8:$Q$2499,6,FALSE),NA())</f>
        <v>28.515325263136567</v>
      </c>
      <c r="CU107" s="7">
        <f>IFERROR(VLOOKUP(CU$5&amp;$B107,'Forward JKM netback prices'!$L$8:$Q$2499,6,FALSE),NA())</f>
        <v>31.551045527164639</v>
      </c>
      <c r="CV107" s="7">
        <f>IFERROR(VLOOKUP(CV$5&amp;$B107,'Forward JKM netback prices'!$L$8:$Q$2499,6,FALSE),NA())</f>
        <v>32.599367482012532</v>
      </c>
      <c r="CW107" s="7">
        <f>IFERROR(VLOOKUP(CW$5&amp;$B107,'Forward JKM netback prices'!$L$8:$Q$2499,6,FALSE),NA())</f>
        <v>31.659886575677014</v>
      </c>
      <c r="CX107" s="7">
        <f>IFERROR(VLOOKUP(CX$5&amp;$B107,'Forward JKM netback prices'!$L$8:$Q$2499,6,FALSE),NA())</f>
        <v>27.820766304646515</v>
      </c>
      <c r="CY107" s="7">
        <f>IFERROR(VLOOKUP(CY$5&amp;$B107,'Forward JKM netback prices'!$L$8:$Q$2499,6,FALSE),NA())</f>
        <v>33.218547963298562</v>
      </c>
      <c r="CZ107" s="7">
        <f>IFERROR(VLOOKUP(CZ$5&amp;$B107,'Forward JKM netback prices'!$L$8:$Q$2499,6,FALSE),NA())</f>
        <v>28.597562287094654</v>
      </c>
      <c r="DA107" s="7">
        <f>IFERROR(VLOOKUP(DA$5&amp;$B107,'Forward JKM netback prices'!$L$8:$Q$2499,6,FALSE),NA())</f>
        <v>22.977726840146612</v>
      </c>
      <c r="DB107" s="7">
        <f>IFERROR(VLOOKUP(DB$5&amp;$B107,'Forward JKM netback prices'!$L$8:$Q$2499,6,FALSE),NA())</f>
        <v>21.622386364478224</v>
      </c>
      <c r="DC107" s="7">
        <f>IFERROR(VLOOKUP(DC$5&amp;$B107,'Forward JKM netback prices'!$L$8:$Q$2499,6,FALSE),NA())</f>
        <v>20.395013472881814</v>
      </c>
      <c r="DD107" s="7">
        <f>IFERROR(VLOOKUP(DD$5&amp;$B107,'Forward JKM netback prices'!$L$8:$Q$2499,6,FALSE),NA())</f>
        <v>18.677737688324171</v>
      </c>
      <c r="DE107" s="7">
        <f>IFERROR(VLOOKUP(DE$5&amp;$B107,'Forward JKM netback prices'!$L$8:$Q$2499,6,FALSE),NA())</f>
        <v>17.993960562576611</v>
      </c>
      <c r="DF107" s="7">
        <f>IFERROR(VLOOKUP(DF$5&amp;$B107,'Forward JKM netback prices'!$L$8:$Q$2499,6,FALSE),NA())</f>
        <v>20.75250499385432</v>
      </c>
      <c r="DG107" s="7">
        <f>IFERROR(VLOOKUP(DG$5&amp;$B107,'Forward JKM netback prices'!$L$8:$Q$2499,6,FALSE),NA())</f>
        <v>20.651887795540961</v>
      </c>
      <c r="DH107" s="7">
        <f>IFERROR(VLOOKUP(DH$5&amp;$B107,'Forward JKM netback prices'!$L$8:$Q$2499,6,FALSE),NA())</f>
        <v>21.138969962876725</v>
      </c>
      <c r="DI107" s="7">
        <f>IFERROR(VLOOKUP(DI$5&amp;$B107,'Forward JKM netback prices'!$L$8:$Q$2499,6,FALSE),NA())</f>
        <v>18.35251880784978</v>
      </c>
      <c r="DJ107" s="7">
        <f>IFERROR(VLOOKUP(DJ$5&amp;$B107,'Forward JKM netback prices'!$L$8:$Q$2499,6,FALSE),NA())</f>
        <v>16.244518294773648</v>
      </c>
      <c r="DK107" s="7">
        <f>IFERROR(VLOOKUP(DK$5&amp;$B107,'Forward JKM netback prices'!$L$8:$Q$2499,6,FALSE),NA())</f>
        <v>20.268996133354285</v>
      </c>
      <c r="DL107" s="7">
        <f>IFERROR(VLOOKUP(DL$5&amp;$B107,'Forward JKM netback prices'!$L$8:$Q$2499,6,FALSE),NA())</f>
        <v>20.334901384988036</v>
      </c>
      <c r="DM107" s="7">
        <f>IFERROR(VLOOKUP(DM$5&amp;$B107,'Forward JKM netback prices'!$L$8:$Q$2499,6,FALSE),NA())</f>
        <v>18.715080815218808</v>
      </c>
      <c r="DN107" s="7">
        <f>IFERROR(VLOOKUP(DN$5&amp;$B107,'Forward JKM netback prices'!$L$8:$Q$2499,6,FALSE),NA())</f>
        <v>19.198471168806908</v>
      </c>
      <c r="DO107" s="7">
        <f>IFERROR(VLOOKUP(DO$5&amp;$B107,'Forward JKM netback prices'!$L$8:$Q$10000,6,FALSE),NA())</f>
        <v>21.177991221630727</v>
      </c>
      <c r="DP107" s="7">
        <f>IFERROR(VLOOKUP(DP$5&amp;$B107,'Forward JKM netback prices'!$L$8:$Q$10000,6,FALSE),NA())</f>
        <v>23.157263048486961</v>
      </c>
      <c r="DQ107" s="7">
        <f>IFERROR(VLOOKUP(DQ$5&amp;$B107,'Forward JKM netback prices'!$L$8:$Q$10000,6,FALSE),NA())</f>
        <v>21.001998128256311</v>
      </c>
      <c r="DR107" s="7">
        <f>IFERROR(VLOOKUP(DR$5&amp;$B107,'Forward JKM netback prices'!$L$8:$Q$10000,6,FALSE),NA())</f>
        <v>19.142792196500142</v>
      </c>
      <c r="DS107" s="7">
        <f>IFERROR(VLOOKUP(DS$5&amp;$B107,'Forward JKM netback prices'!$L$8:$Q$10000,6,FALSE),NA())</f>
        <v>23.4400799402218</v>
      </c>
      <c r="DT107" s="7">
        <f>IFERROR(VLOOKUP(DT$5&amp;$B107,'Forward JKM netback prices'!$L$8:$Q$10000,6,FALSE),NA())</f>
        <v>22.331585641148241</v>
      </c>
      <c r="DU107" s="7">
        <f>IFERROR(VLOOKUP(DU$5&amp;$B107,'Forward JKM netback prices'!$L$8:$Q$10000,6,FALSE),NA())</f>
        <v>21.592635484784143</v>
      </c>
      <c r="DV107" s="7">
        <f>IFERROR(VLOOKUP(DV$5&amp;$B107,'Forward JKM netback prices'!$L$8:$Q$10000,6,FALSE),NA())</f>
        <v>17.694451940113382</v>
      </c>
      <c r="DW107" s="7">
        <f>IFERROR(VLOOKUP(DW$5&amp;$B107,'Forward JKM netback prices'!$L$6:$Q$3975,6,FALSE),NA())</f>
        <v>14.470774221181491</v>
      </c>
      <c r="DX107" s="7">
        <f>IFERROR(VLOOKUP(DX$5&amp;$B107,'Forward JKM netback prices'!$L$6:$Q$3975,6,FALSE),NA())</f>
        <v>13.697312996278168</v>
      </c>
      <c r="DY107" s="7">
        <f>IFERROR(VLOOKUP(DY$5&amp;$B107,'Forward JKM netback prices'!$L$6:$Q$3975,6,FALSE),NA())</f>
        <v>13.629618087256205</v>
      </c>
      <c r="DZ107" s="38">
        <v>13.064271275744211</v>
      </c>
      <c r="EA107" s="7">
        <v>11.432850775162313</v>
      </c>
      <c r="EB107" s="38">
        <v>11.494596048352079</v>
      </c>
      <c r="EC107" s="38">
        <v>11.989397921561661</v>
      </c>
      <c r="ED107" s="38">
        <v>12.189771963558711</v>
      </c>
      <c r="EE107" s="7">
        <v>13.839499790879131</v>
      </c>
      <c r="EF107" s="7">
        <v>13.201171837401603</v>
      </c>
    </row>
    <row r="108" spans="1:136" x14ac:dyDescent="0.25">
      <c r="B108" s="5">
        <v>45474</v>
      </c>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f>IFERROR(VLOOKUP(CN$5&amp;$B108,'Forward JKM netback prices'!$L$8:$Q$2499,6,FALSE),NA())</f>
        <v>24.440245828295506</v>
      </c>
      <c r="CO108" s="7">
        <f>IFERROR(VLOOKUP(CO$5&amp;$B108,'Forward JKM netback prices'!$L$8:$Q$2499,6,FALSE),NA())</f>
        <v>24.364461982884201</v>
      </c>
      <c r="CP108" s="7">
        <f>IFERROR(VLOOKUP(CP$5&amp;$B108,'Forward JKM netback prices'!$L$8:$Q$2499,6,FALSE),NA())</f>
        <v>26.897148784097833</v>
      </c>
      <c r="CQ108" s="7">
        <f>IFERROR(VLOOKUP(CQ$5&amp;$B108,'Forward JKM netback prices'!$L$8:$Q$2499,6,FALSE),NA())</f>
        <v>38.975048149230602</v>
      </c>
      <c r="CR108" s="7">
        <f>IFERROR(VLOOKUP(CR$5&amp;$B108,'Forward JKM netback prices'!$L$8:$Q$2499,6,FALSE),NA())</f>
        <v>30.153052618499252</v>
      </c>
      <c r="CS108" s="7">
        <f>IFERROR(VLOOKUP(CS$5&amp;$B108,'Forward JKM netback prices'!$L$8:$Q$2499,6,FALSE),NA())</f>
        <v>29.55191919533679</v>
      </c>
      <c r="CT108" s="7">
        <f>IFERROR(VLOOKUP(CT$5&amp;$B108,'Forward JKM netback prices'!$L$8:$Q$2499,6,FALSE),NA())</f>
        <v>31.986562137474689</v>
      </c>
      <c r="CU108" s="7">
        <f>IFERROR(VLOOKUP(CU$5&amp;$B108,'Forward JKM netback prices'!$L$8:$Q$2499,6,FALSE),NA())</f>
        <v>35.295876968060576</v>
      </c>
      <c r="CV108" s="7">
        <f>IFERROR(VLOOKUP(CV$5&amp;$B108,'Forward JKM netback prices'!$L$8:$Q$2499,6,FALSE),NA())</f>
        <v>31.117793868879247</v>
      </c>
      <c r="CW108" s="7">
        <f>IFERROR(VLOOKUP(CW$5&amp;$B108,'Forward JKM netback prices'!$L$8:$Q$2499,6,FALSE),NA())</f>
        <v>28.712555041690688</v>
      </c>
      <c r="CX108" s="7">
        <f>IFERROR(VLOOKUP(CX$5&amp;$B108,'Forward JKM netback prices'!$L$8:$Q$2499,6,FALSE),NA())</f>
        <v>25.213488422266106</v>
      </c>
      <c r="CY108" s="7">
        <f>IFERROR(VLOOKUP(CY$5&amp;$B108,'Forward JKM netback prices'!$L$8:$Q$2499,6,FALSE),NA())</f>
        <v>30.637892970140147</v>
      </c>
      <c r="CZ108" s="7">
        <f>IFERROR(VLOOKUP(CZ$5&amp;$B108,'Forward JKM netback prices'!$L$8:$Q$2499,6,FALSE),NA())</f>
        <v>25.625610854684368</v>
      </c>
      <c r="DA108" s="7">
        <f>IFERROR(VLOOKUP(DA$5&amp;$B108,'Forward JKM netback prices'!$L$8:$Q$2499,6,FALSE),NA())</f>
        <v>20.745638974089808</v>
      </c>
      <c r="DB108" s="7">
        <f>IFERROR(VLOOKUP(DB$5&amp;$B108,'Forward JKM netback prices'!$L$8:$Q$2499,6,FALSE),NA())</f>
        <v>22.095543965451064</v>
      </c>
      <c r="DC108" s="7">
        <f>IFERROR(VLOOKUP(DC$5&amp;$B108,'Forward JKM netback prices'!$L$8:$Q$2499,6,FALSE),NA())</f>
        <v>20.442955158120785</v>
      </c>
      <c r="DD108" s="7">
        <f>IFERROR(VLOOKUP(DD$5&amp;$B108,'Forward JKM netback prices'!$L$8:$Q$2499,6,FALSE),NA())</f>
        <v>18.927562367222222</v>
      </c>
      <c r="DE108" s="7">
        <f>IFERROR(VLOOKUP(DE$5&amp;$B108,'Forward JKM netback prices'!$L$8:$Q$2499,6,FALSE),NA())</f>
        <v>18.457954926988794</v>
      </c>
      <c r="DF108" s="7">
        <f>IFERROR(VLOOKUP(DF$5&amp;$B108,'Forward JKM netback prices'!$L$8:$Q$2499,6,FALSE),NA())</f>
        <v>21.106355071345629</v>
      </c>
      <c r="DG108" s="7">
        <f>IFERROR(VLOOKUP(DG$5&amp;$B108,'Forward JKM netback prices'!$L$8:$Q$2499,6,FALSE),NA())</f>
        <v>20.974177547366143</v>
      </c>
      <c r="DH108" s="7">
        <f>IFERROR(VLOOKUP(DH$5&amp;$B108,'Forward JKM netback prices'!$L$8:$Q$2499,6,FALSE),NA())</f>
        <v>21.562540984897648</v>
      </c>
      <c r="DI108" s="7">
        <f>IFERROR(VLOOKUP(DI$5&amp;$B108,'Forward JKM netback prices'!$L$8:$Q$2499,6,FALSE),NA())</f>
        <v>19.245095977537144</v>
      </c>
      <c r="DJ108" s="7">
        <f>IFERROR(VLOOKUP(DJ$5&amp;$B108,'Forward JKM netback prices'!$L$8:$Q$2499,6,FALSE),NA())</f>
        <v>16.840137285906593</v>
      </c>
      <c r="DK108" s="7">
        <f>IFERROR(VLOOKUP(DK$5&amp;$B108,'Forward JKM netback prices'!$L$8:$Q$2499,6,FALSE),NA())</f>
        <v>20.879431853471576</v>
      </c>
      <c r="DL108" s="7">
        <f>IFERROR(VLOOKUP(DL$5&amp;$B108,'Forward JKM netback prices'!$L$8:$Q$2499,6,FALSE),NA())</f>
        <v>21.086861971430782</v>
      </c>
      <c r="DM108" s="7">
        <f>IFERROR(VLOOKUP(DM$5&amp;$B108,'Forward JKM netback prices'!$L$8:$Q$2499,6,FALSE),NA())</f>
        <v>19.654867075031358</v>
      </c>
      <c r="DN108" s="7">
        <f>IFERROR(VLOOKUP(DN$5&amp;$B108,'Forward JKM netback prices'!$L$8:$Q$2499,6,FALSE),NA())</f>
        <v>19.831997218145759</v>
      </c>
      <c r="DO108" s="7">
        <f>IFERROR(VLOOKUP(DO$5&amp;$B108,'Forward JKM netback prices'!$L$8:$Q$10000,6,FALSE),NA())</f>
        <v>22.017993211681155</v>
      </c>
      <c r="DP108" s="7">
        <f>IFERROR(VLOOKUP(DP$5&amp;$B108,'Forward JKM netback prices'!$L$8:$Q$10000,6,FALSE),NA())</f>
        <v>23.642626974798876</v>
      </c>
      <c r="DQ108" s="7">
        <f>IFERROR(VLOOKUP(DQ$5&amp;$B108,'Forward JKM netback prices'!$L$8:$Q$10000,6,FALSE),NA())</f>
        <v>22.174138871233886</v>
      </c>
      <c r="DR108" s="7">
        <f>IFERROR(VLOOKUP(DR$5&amp;$B108,'Forward JKM netback prices'!$L$8:$Q$10000,6,FALSE),NA())</f>
        <v>20.365947242218304</v>
      </c>
      <c r="DS108" s="7">
        <f>IFERROR(VLOOKUP(DS$5&amp;$B108,'Forward JKM netback prices'!$L$8:$Q$10000,6,FALSE),NA())</f>
        <v>23.601026070190095</v>
      </c>
      <c r="DT108" s="7">
        <f>IFERROR(VLOOKUP(DT$5&amp;$B108,'Forward JKM netback prices'!$L$8:$Q$10000,6,FALSE),NA())</f>
        <v>22.538876270708975</v>
      </c>
      <c r="DU108" s="7">
        <f>IFERROR(VLOOKUP(DU$5&amp;$B108,'Forward JKM netback prices'!$L$8:$Q$10000,6,FALSE),NA())</f>
        <v>21.639284092893224</v>
      </c>
      <c r="DV108" s="7">
        <f>IFERROR(VLOOKUP(DV$5&amp;$B108,'Forward JKM netback prices'!$L$8:$Q$10000,6,FALSE),NA())</f>
        <v>17.958807234049932</v>
      </c>
      <c r="DW108" s="7">
        <f>IFERROR(VLOOKUP(DW$5&amp;$B108,'Forward JKM netback prices'!$L$6:$Q$3975,6,FALSE),NA())</f>
        <v>14.548617034860609</v>
      </c>
      <c r="DX108" s="7">
        <f>IFERROR(VLOOKUP(DX$5&amp;$B108,'Forward JKM netback prices'!$L$6:$Q$3975,6,FALSE),NA())</f>
        <v>13.907779764505863</v>
      </c>
      <c r="DY108" s="7">
        <f>IFERROR(VLOOKUP(DY$5&amp;$B108,'Forward JKM netback prices'!$L$6:$Q$3975,6,FALSE),NA())</f>
        <v>13.96582523911947</v>
      </c>
      <c r="DZ108" s="38">
        <v>13.183201921626498</v>
      </c>
      <c r="EA108" s="7">
        <v>11.518054008013062</v>
      </c>
      <c r="EB108" s="38">
        <v>11.681685915351926</v>
      </c>
      <c r="EC108" s="38">
        <v>12.258000843842579</v>
      </c>
      <c r="ED108" s="38">
        <v>12.451832027184206</v>
      </c>
      <c r="EE108" s="7">
        <v>13.882989162477983</v>
      </c>
      <c r="EF108" s="7">
        <v>12.853363033589016</v>
      </c>
    </row>
    <row r="109" spans="1:136" x14ac:dyDescent="0.25">
      <c r="B109" s="5">
        <v>45505</v>
      </c>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f>IFERROR(VLOOKUP(CP$5&amp;$B109,'Forward JKM netback prices'!$L$8:$Q$2499,6,FALSE),NA())</f>
        <v>27.258673647272406</v>
      </c>
      <c r="CQ109" s="7">
        <f>IFERROR(VLOOKUP(CQ$5&amp;$B109,'Forward JKM netback prices'!$L$8:$Q$2499,6,FALSE),NA())</f>
        <v>39.193088025897865</v>
      </c>
      <c r="CR109" s="7">
        <f>IFERROR(VLOOKUP(CR$5&amp;$B109,'Forward JKM netback prices'!$L$8:$Q$2499,6,FALSE),NA())</f>
        <v>32.202404158255284</v>
      </c>
      <c r="CS109" s="7">
        <f>IFERROR(VLOOKUP(CS$5&amp;$B109,'Forward JKM netback prices'!$L$8:$Q$2499,6,FALSE),NA())</f>
        <v>31.599392830814814</v>
      </c>
      <c r="CT109" s="7">
        <f>IFERROR(VLOOKUP(CT$5&amp;$B109,'Forward JKM netback prices'!$L$8:$Q$2499,6,FALSE),NA())</f>
        <v>33.999834763890732</v>
      </c>
      <c r="CU109" s="7">
        <f>IFERROR(VLOOKUP(CU$5&amp;$B109,'Forward JKM netback prices'!$L$8:$Q$2499,6,FALSE),NA())</f>
        <v>37.541264681422717</v>
      </c>
      <c r="CV109" s="7">
        <f>IFERROR(VLOOKUP(CV$5&amp;$B109,'Forward JKM netback prices'!$L$8:$Q$2499,6,FALSE),NA())</f>
        <v>33.246651106372518</v>
      </c>
      <c r="CW109" s="7">
        <f>IFERROR(VLOOKUP(CW$5&amp;$B109,'Forward JKM netback prices'!$L$8:$Q$2499,6,FALSE),NA())</f>
        <v>30.844764307686308</v>
      </c>
      <c r="CX109" s="7">
        <f>IFERROR(VLOOKUP(CX$5&amp;$B109,'Forward JKM netback prices'!$L$8:$Q$2499,6,FALSE),NA())</f>
        <v>27.283403706055402</v>
      </c>
      <c r="CY109" s="7">
        <f>IFERROR(VLOOKUP(CY$5&amp;$B109,'Forward JKM netback prices'!$L$8:$Q$2499,6,FALSE),NA())</f>
        <v>32.630781006666389</v>
      </c>
      <c r="CZ109" s="7">
        <f>IFERROR(VLOOKUP(CZ$5&amp;$B109,'Forward JKM netback prices'!$L$8:$Q$2499,6,FALSE),NA())</f>
        <v>27.499212401805963</v>
      </c>
      <c r="DA109" s="7">
        <f>IFERROR(VLOOKUP(DA$5&amp;$B109,'Forward JKM netback prices'!$L$8:$Q$2499,6,FALSE),NA())</f>
        <v>22.387010338571432</v>
      </c>
      <c r="DB109" s="7">
        <f>IFERROR(VLOOKUP(DB$5&amp;$B109,'Forward JKM netback prices'!$L$8:$Q$2499,6,FALSE),NA())</f>
        <v>22.161902784042752</v>
      </c>
      <c r="DC109" s="7">
        <f>IFERROR(VLOOKUP(DC$5&amp;$B109,'Forward JKM netback prices'!$L$8:$Q$2499,6,FALSE),NA())</f>
        <v>20.48330725408313</v>
      </c>
      <c r="DD109" s="7">
        <f>IFERROR(VLOOKUP(DD$5&amp;$B109,'Forward JKM netback prices'!$L$8:$Q$2499,6,FALSE),NA())</f>
        <v>19.009278525882515</v>
      </c>
      <c r="DE109" s="7">
        <f>IFERROR(VLOOKUP(DE$5&amp;$B109,'Forward JKM netback prices'!$L$8:$Q$2499,6,FALSE),NA())</f>
        <v>18.573934171954161</v>
      </c>
      <c r="DF109" s="7">
        <f>IFERROR(VLOOKUP(DF$5&amp;$B109,'Forward JKM netback prices'!$L$8:$Q$2499,6,FALSE),NA())</f>
        <v>21.08715282463179</v>
      </c>
      <c r="DG109" s="7">
        <f>IFERROR(VLOOKUP(DG$5&amp;$B109,'Forward JKM netback prices'!$L$8:$Q$2499,6,FALSE),NA())</f>
        <v>21.107067914620156</v>
      </c>
      <c r="DH109" s="7">
        <f>IFERROR(VLOOKUP(DH$5&amp;$B109,'Forward JKM netback prices'!$L$8:$Q$2499,6,FALSE),NA())</f>
        <v>21.440294160637208</v>
      </c>
      <c r="DI109" s="7">
        <f>IFERROR(VLOOKUP(DI$5&amp;$B109,'Forward JKM netback prices'!$L$8:$Q$2499,6,FALSE),NA())</f>
        <v>19.165047037748899</v>
      </c>
      <c r="DJ109" s="7">
        <f>IFERROR(VLOOKUP(DJ$5&amp;$B109,'Forward JKM netback prices'!$L$8:$Q$2499,6,FALSE),NA())</f>
        <v>16.737691282867207</v>
      </c>
      <c r="DK109" s="7">
        <f>IFERROR(VLOOKUP(DK$5&amp;$B109,'Forward JKM netback prices'!$L$8:$Q$2499,6,FALSE),NA())</f>
        <v>20.789232707376375</v>
      </c>
      <c r="DL109" s="7">
        <f>IFERROR(VLOOKUP(DL$5&amp;$B109,'Forward JKM netback prices'!$L$8:$Q$2499,6,FALSE),NA())</f>
        <v>21.062017565230619</v>
      </c>
      <c r="DM109" s="7">
        <f>IFERROR(VLOOKUP(DM$5&amp;$B109,'Forward JKM netback prices'!$L$8:$Q$2499,6,FALSE),NA())</f>
        <v>19.653352733562805</v>
      </c>
      <c r="DN109" s="7">
        <f>IFERROR(VLOOKUP(DN$5&amp;$B109,'Forward JKM netback prices'!$L$8:$Q$2499,6,FALSE),NA())</f>
        <v>19.897421960215432</v>
      </c>
      <c r="DO109" s="7">
        <f>IFERROR(VLOOKUP(DO$5&amp;$B109,'Forward JKM netback prices'!$L$8:$Q$10000,6,FALSE),NA())</f>
        <v>21.998979069194778</v>
      </c>
      <c r="DP109" s="7">
        <f>IFERROR(VLOOKUP(DP$5&amp;$B109,'Forward JKM netback prices'!$L$8:$Q$10000,6,FALSE),NA())</f>
        <v>23.129280063691375</v>
      </c>
      <c r="DQ109" s="7">
        <f>IFERROR(VLOOKUP(DQ$5&amp;$B109,'Forward JKM netback prices'!$L$8:$Q$10000,6,FALSE),NA())</f>
        <v>21.652628668557828</v>
      </c>
      <c r="DR109" s="7">
        <f>IFERROR(VLOOKUP(DR$5&amp;$B109,'Forward JKM netback prices'!$L$8:$Q$10000,6,FALSE),NA())</f>
        <v>19.843494108649949</v>
      </c>
      <c r="DS109" s="7">
        <f>IFERROR(VLOOKUP(DS$5&amp;$B109,'Forward JKM netback prices'!$L$8:$Q$10000,6,FALSE),NA())</f>
        <v>24.217941183860553</v>
      </c>
      <c r="DT109" s="7">
        <f>IFERROR(VLOOKUP(DT$5&amp;$B109,'Forward JKM netback prices'!$L$8:$Q$10000,6,FALSE),NA())</f>
        <v>22.969175329693062</v>
      </c>
      <c r="DU109" s="7">
        <f>IFERROR(VLOOKUP(DU$5&amp;$B109,'Forward JKM netback prices'!$L$8:$Q$10000,6,FALSE),NA())</f>
        <v>21.336500690325519</v>
      </c>
      <c r="DV109" s="7">
        <f>IFERROR(VLOOKUP(DV$5&amp;$B109,'Forward JKM netback prices'!$L$8:$Q$10000,6,FALSE),NA())</f>
        <v>18.231013758809286</v>
      </c>
      <c r="DW109" s="7">
        <f>IFERROR(VLOOKUP(DW$5&amp;$B109,'Forward JKM netback prices'!$L$6:$Q$3975,6,FALSE),NA())</f>
        <v>14.797706290583758</v>
      </c>
      <c r="DX109" s="7">
        <f>IFERROR(VLOOKUP(DX$5&amp;$B109,'Forward JKM netback prices'!$L$6:$Q$3975,6,FALSE),NA())</f>
        <v>14.128004853469328</v>
      </c>
      <c r="DY109" s="7">
        <f>IFERROR(VLOOKUP(DY$5&amp;$B109,'Forward JKM netback prices'!$L$6:$Q$3975,6,FALSE),NA())</f>
        <v>13.891405250666082</v>
      </c>
      <c r="DZ109" s="38">
        <v>13.493778202529317</v>
      </c>
      <c r="EA109" s="7">
        <v>11.587582586245569</v>
      </c>
      <c r="EB109" s="38">
        <v>11.674829580957496</v>
      </c>
      <c r="EC109" s="38">
        <v>12.542292533866961</v>
      </c>
      <c r="ED109" s="38">
        <v>12.816933176225785</v>
      </c>
      <c r="EE109" s="7">
        <v>14.175982875280303</v>
      </c>
      <c r="EF109" s="7">
        <v>13.052465072589458</v>
      </c>
    </row>
    <row r="110" spans="1:136" x14ac:dyDescent="0.25">
      <c r="B110" s="5">
        <v>45536</v>
      </c>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f>IFERROR(VLOOKUP(CR$5&amp;$B110,'Forward JKM netback prices'!$L$8:$Q$2499,6,FALSE),NA())</f>
        <v>33.753848277372796</v>
      </c>
      <c r="CS110" s="7">
        <f>IFERROR(VLOOKUP(CS$5&amp;$B110,'Forward JKM netback prices'!$L$8:$Q$2499,6,FALSE),NA())</f>
        <v>32.925741031616063</v>
      </c>
      <c r="CT110" s="7">
        <f>IFERROR(VLOOKUP(CT$5&amp;$B110,'Forward JKM netback prices'!$L$8:$Q$2499,6,FALSE),NA())</f>
        <v>35.436152579483625</v>
      </c>
      <c r="CU110" s="7">
        <f>IFERROR(VLOOKUP(CU$5&amp;$B110,'Forward JKM netback prices'!$L$8:$Q$2499,6,FALSE),NA())</f>
        <v>39.827843400339752</v>
      </c>
      <c r="CV110" s="7">
        <f>IFERROR(VLOOKUP(CV$5&amp;$B110,'Forward JKM netback prices'!$L$8:$Q$2499,6,FALSE),NA())</f>
        <v>35.461948531257811</v>
      </c>
      <c r="CW110" s="7">
        <f>IFERROR(VLOOKUP(CW$5&amp;$B110,'Forward JKM netback prices'!$L$8:$Q$2499,6,FALSE),NA())</f>
        <v>33.073026888337502</v>
      </c>
      <c r="CX110" s="7">
        <f>IFERROR(VLOOKUP(CX$5&amp;$B110,'Forward JKM netback prices'!$L$8:$Q$2499,6,FALSE),NA())</f>
        <v>28.942788095362108</v>
      </c>
      <c r="CY110" s="7">
        <f>IFERROR(VLOOKUP(CY$5&amp;$B110,'Forward JKM netback prices'!$L$8:$Q$2499,6,FALSE),NA())</f>
        <v>34.264868403704362</v>
      </c>
      <c r="CZ110" s="7">
        <f>IFERROR(VLOOKUP(CZ$5&amp;$B110,'Forward JKM netback prices'!$L$8:$Q$2499,6,FALSE),NA())</f>
        <v>29.013790138462447</v>
      </c>
      <c r="DA110" s="7">
        <f>IFERROR(VLOOKUP(DA$5&amp;$B110,'Forward JKM netback prices'!$L$8:$Q$2499,6,FALSE),NA())</f>
        <v>23.598312933649559</v>
      </c>
      <c r="DB110" s="7">
        <f>IFERROR(VLOOKUP(DB$5&amp;$B110,'Forward JKM netback prices'!$L$8:$Q$2499,6,FALSE),NA())</f>
        <v>22.279431153022365</v>
      </c>
      <c r="DC110" s="7">
        <f>IFERROR(VLOOKUP(DC$5&amp;$B110,'Forward JKM netback prices'!$L$8:$Q$2499,6,FALSE),NA())</f>
        <v>20.504133442243674</v>
      </c>
      <c r="DD110" s="7">
        <f>IFERROR(VLOOKUP(DD$5&amp;$B110,'Forward JKM netback prices'!$L$8:$Q$2499,6,FALSE),NA())</f>
        <v>18.87351980116981</v>
      </c>
      <c r="DE110" s="7">
        <f>IFERROR(VLOOKUP(DE$5&amp;$B110,'Forward JKM netback prices'!$L$8:$Q$2499,6,FALSE),NA())</f>
        <v>18.547186132621515</v>
      </c>
      <c r="DF110" s="7">
        <f>IFERROR(VLOOKUP(DF$5&amp;$B110,'Forward JKM netback prices'!$L$8:$Q$2499,6,FALSE),NA())</f>
        <v>21.306752210799832</v>
      </c>
      <c r="DG110" s="7">
        <f>IFERROR(VLOOKUP(DG$5&amp;$B110,'Forward JKM netback prices'!$L$8:$Q$2499,6,FALSE),NA())</f>
        <v>21.010897581074644</v>
      </c>
      <c r="DH110" s="7">
        <f>IFERROR(VLOOKUP(DH$5&amp;$B110,'Forward JKM netback prices'!$L$8:$Q$2499,6,FALSE),NA())</f>
        <v>21.49725328304255</v>
      </c>
      <c r="DI110" s="7">
        <f>IFERROR(VLOOKUP(DI$5&amp;$B110,'Forward JKM netback prices'!$L$8:$Q$2499,6,FALSE),NA())</f>
        <v>19.168125081757012</v>
      </c>
      <c r="DJ110" s="7">
        <f>IFERROR(VLOOKUP(DJ$5&amp;$B110,'Forward JKM netback prices'!$L$8:$Q$2499,6,FALSE),NA())</f>
        <v>16.642177127452563</v>
      </c>
      <c r="DK110" s="7">
        <f>IFERROR(VLOOKUP(DK$5&amp;$B110,'Forward JKM netback prices'!$L$8:$Q$2499,6,FALSE),NA())</f>
        <v>20.831425309712856</v>
      </c>
      <c r="DL110" s="7">
        <f>IFERROR(VLOOKUP(DL$5&amp;$B110,'Forward JKM netback prices'!$L$8:$Q$2499,6,FALSE),NA())</f>
        <v>20.916369176172427</v>
      </c>
      <c r="DM110" s="7">
        <f>IFERROR(VLOOKUP(DM$5&amp;$B110,'Forward JKM netback prices'!$L$8:$Q$2499,6,FALSE),NA())</f>
        <v>19.629545587535191</v>
      </c>
      <c r="DN110" s="7">
        <f>IFERROR(VLOOKUP(DN$5&amp;$B110,'Forward JKM netback prices'!$L$8:$Q$2499,6,FALSE),NA())</f>
        <v>19.932173572795342</v>
      </c>
      <c r="DO110" s="7">
        <f>IFERROR(VLOOKUP(DO$5&amp;$B110,'Forward JKM netback prices'!$L$8:$Q$10000,6,FALSE),NA())</f>
        <v>21.849929781807592</v>
      </c>
      <c r="DP110" s="7">
        <f>IFERROR(VLOOKUP(DP$5&amp;$B110,'Forward JKM netback prices'!$L$8:$Q$10000,6,FALSE),NA())</f>
        <v>23.179692603343234</v>
      </c>
      <c r="DQ110" s="7">
        <f>IFERROR(VLOOKUP(DQ$5&amp;$B110,'Forward JKM netback prices'!$L$8:$Q$10000,6,FALSE),NA())</f>
        <v>21.658402521758706</v>
      </c>
      <c r="DR110" s="7">
        <f>IFERROR(VLOOKUP(DR$5&amp;$B110,'Forward JKM netback prices'!$L$8:$Q$10000,6,FALSE),NA())</f>
        <v>19.868457106190458</v>
      </c>
      <c r="DS110" s="7">
        <f>IFERROR(VLOOKUP(DS$5&amp;$B110,'Forward JKM netback prices'!$L$8:$Q$10000,6,FALSE),NA())</f>
        <v>24.168458873703877</v>
      </c>
      <c r="DT110" s="7">
        <f>IFERROR(VLOOKUP(DT$5&amp;$B110,'Forward JKM netback prices'!$L$8:$Q$10000,6,FALSE),NA())</f>
        <v>23.157608881880954</v>
      </c>
      <c r="DU110" s="7">
        <f>IFERROR(VLOOKUP(DU$5&amp;$B110,'Forward JKM netback prices'!$L$8:$Q$10000,6,FALSE),NA())</f>
        <v>22.023490293313344</v>
      </c>
      <c r="DV110" s="7">
        <f>IFERROR(VLOOKUP(DV$5&amp;$B110,'Forward JKM netback prices'!$L$8:$Q$10000,6,FALSE),NA())</f>
        <v>18.157484168951971</v>
      </c>
      <c r="DW110" s="7">
        <f>IFERROR(VLOOKUP(DW$5&amp;$B110,'Forward JKM netback prices'!$L$6:$Q$3975,6,FALSE),NA())</f>
        <v>14.954913383946119</v>
      </c>
      <c r="DX110" s="7">
        <f>IFERROR(VLOOKUP(DX$5&amp;$B110,'Forward JKM netback prices'!$L$6:$Q$3975,6,FALSE),NA())</f>
        <v>14.249419255478855</v>
      </c>
      <c r="DY110" s="7">
        <f>IFERROR(VLOOKUP(DY$5&amp;$B110,'Forward JKM netback prices'!$L$6:$Q$3975,6,FALSE),NA())</f>
        <v>14.060221434313041</v>
      </c>
      <c r="DZ110" s="38">
        <v>13.448737545361599</v>
      </c>
      <c r="EA110" s="7">
        <v>11.715039477777667</v>
      </c>
      <c r="EB110" s="38">
        <v>12.038592107112287</v>
      </c>
      <c r="EC110" s="38">
        <v>12.472538522538425</v>
      </c>
      <c r="ED110" s="38">
        <v>12.829593279474269</v>
      </c>
      <c r="EE110" s="7">
        <v>14.364931547012219</v>
      </c>
      <c r="EF110" s="7">
        <v>13.102169506991928</v>
      </c>
    </row>
    <row r="111" spans="1:136" x14ac:dyDescent="0.25">
      <c r="B111" s="5">
        <v>45566</v>
      </c>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f>IFERROR(VLOOKUP(CT$5&amp;$B111,'Forward JKM netback prices'!$L$8:$Q$2499,6,FALSE),NA())</f>
        <v>34.062446860665602</v>
      </c>
      <c r="CU111" s="7">
        <f>IFERROR(VLOOKUP(CU$5&amp;$B111,'Forward JKM netback prices'!$L$8:$Q$2499,6,FALSE),NA())</f>
        <v>39.018110360742391</v>
      </c>
      <c r="CV111" s="7">
        <f>IFERROR(VLOOKUP(CV$5&amp;$B111,'Forward JKM netback prices'!$L$8:$Q$2499,6,FALSE),NA())</f>
        <v>33.725421922824943</v>
      </c>
      <c r="CW111" s="7">
        <f>IFERROR(VLOOKUP(CW$5&amp;$B111,'Forward JKM netback prices'!$L$8:$Q$2499,6,FALSE),NA())</f>
        <v>31.012612440341723</v>
      </c>
      <c r="CX111" s="7">
        <f>IFERROR(VLOOKUP(CX$5&amp;$B111,'Forward JKM netback prices'!$L$8:$Q$2499,6,FALSE),NA())</f>
        <v>26.994275803627225</v>
      </c>
      <c r="CY111" s="7">
        <f>IFERROR(VLOOKUP(CY$5&amp;$B111,'Forward JKM netback prices'!$L$8:$Q$2499,6,FALSE),NA())</f>
        <v>32.378108767985729</v>
      </c>
      <c r="CZ111" s="7">
        <f>IFERROR(VLOOKUP(CZ$5&amp;$B111,'Forward JKM netback prices'!$L$8:$Q$2499,6,FALSE),NA())</f>
        <v>27.480392743192795</v>
      </c>
      <c r="DA111" s="7">
        <f>IFERROR(VLOOKUP(DA$5&amp;$B111,'Forward JKM netback prices'!$L$8:$Q$2499,6,FALSE),NA())</f>
        <v>21.923841496795518</v>
      </c>
      <c r="DB111" s="7">
        <f>IFERROR(VLOOKUP(DB$5&amp;$B111,'Forward JKM netback prices'!$L$8:$Q$2499,6,FALSE),NA())</f>
        <v>20.343831565964731</v>
      </c>
      <c r="DC111" s="7">
        <f>IFERROR(VLOOKUP(DC$5&amp;$B111,'Forward JKM netback prices'!$L$8:$Q$2499,6,FALSE),NA())</f>
        <v>19.077097220200635</v>
      </c>
      <c r="DD111" s="7">
        <f>IFERROR(VLOOKUP(DD$5&amp;$B111,'Forward JKM netback prices'!$L$8:$Q$2499,6,FALSE),NA())</f>
        <v>18.445643159777404</v>
      </c>
      <c r="DE111" s="7">
        <f>IFERROR(VLOOKUP(DE$5&amp;$B111,'Forward JKM netback prices'!$L$8:$Q$2499,6,FALSE),NA())</f>
        <v>18.216101521479963</v>
      </c>
      <c r="DF111" s="7">
        <f>IFERROR(VLOOKUP(DF$5&amp;$B111,'Forward JKM netback prices'!$L$8:$Q$2499,6,FALSE),NA())</f>
        <v>21.301251312517067</v>
      </c>
      <c r="DG111" s="7">
        <f>IFERROR(VLOOKUP(DG$5&amp;$B111,'Forward JKM netback prices'!$L$8:$Q$2499,6,FALSE),NA())</f>
        <v>21.204066894343239</v>
      </c>
      <c r="DH111" s="7">
        <f>IFERROR(VLOOKUP(DH$5&amp;$B111,'Forward JKM netback prices'!$L$8:$Q$2499,6,FALSE),NA())</f>
        <v>21.554420643876501</v>
      </c>
      <c r="DI111" s="7">
        <f>IFERROR(VLOOKUP(DI$5&amp;$B111,'Forward JKM netback prices'!$L$8:$Q$2499,6,FALSE),NA())</f>
        <v>18.909292414900538</v>
      </c>
      <c r="DJ111" s="7">
        <f>IFERROR(VLOOKUP(DJ$5&amp;$B111,'Forward JKM netback prices'!$L$8:$Q$2499,6,FALSE),NA())</f>
        <v>17.148298418921932</v>
      </c>
      <c r="DK111" s="7">
        <f>IFERROR(VLOOKUP(DK$5&amp;$B111,'Forward JKM netback prices'!$L$8:$Q$2499,6,FALSE),NA())</f>
        <v>21.313199494559683</v>
      </c>
      <c r="DL111" s="7">
        <f>IFERROR(VLOOKUP(DL$5&amp;$B111,'Forward JKM netback prices'!$L$8:$Q$2499,6,FALSE),NA())</f>
        <v>20.978237400961522</v>
      </c>
      <c r="DM111" s="7">
        <f>IFERROR(VLOOKUP(DM$5&amp;$B111,'Forward JKM netback prices'!$L$8:$Q$2499,6,FALSE),NA())</f>
        <v>20.217588310130527</v>
      </c>
      <c r="DN111" s="7">
        <f>IFERROR(VLOOKUP(DN$5&amp;$B111,'Forward JKM netback prices'!$L$8:$Q$2499,6,FALSE),NA())</f>
        <v>20.467875733591423</v>
      </c>
      <c r="DO111" s="7">
        <f>IFERROR(VLOOKUP(DO$5&amp;$B111,'Forward JKM netback prices'!$L$8:$Q$10000,6,FALSE),NA())</f>
        <v>21.889816622054504</v>
      </c>
      <c r="DP111" s="7">
        <f>IFERROR(VLOOKUP(DP$5&amp;$B111,'Forward JKM netback prices'!$L$8:$Q$10000,6,FALSE),NA())</f>
        <v>24.156238065962892</v>
      </c>
      <c r="DQ111" s="7">
        <f>IFERROR(VLOOKUP(DQ$5&amp;$B111,'Forward JKM netback prices'!$L$8:$Q$10000,6,FALSE),NA())</f>
        <v>22.545065679154778</v>
      </c>
      <c r="DR111" s="7">
        <f>IFERROR(VLOOKUP(DR$5&amp;$B111,'Forward JKM netback prices'!$L$8:$Q$10000,6,FALSE),NA())</f>
        <v>20.744064325182954</v>
      </c>
      <c r="DS111" s="7">
        <f>IFERROR(VLOOKUP(DS$5&amp;$B111,'Forward JKM netback prices'!$L$8:$Q$10000,6,FALSE),NA())</f>
        <v>24.731341348440594</v>
      </c>
      <c r="DT111" s="7">
        <f>IFERROR(VLOOKUP(DT$5&amp;$B111,'Forward JKM netback prices'!$L$8:$Q$10000,6,FALSE),NA())</f>
        <v>23.631107229512644</v>
      </c>
      <c r="DU111" s="7">
        <f>IFERROR(VLOOKUP(DU$5&amp;$B111,'Forward JKM netback prices'!$L$8:$Q$10000,6,FALSE),NA())</f>
        <v>22.404710005075941</v>
      </c>
      <c r="DV111" s="7">
        <f>IFERROR(VLOOKUP(DV$5&amp;$B111,'Forward JKM netback prices'!$L$8:$Q$10000,6,FALSE),NA())</f>
        <v>18.429049160606382</v>
      </c>
      <c r="DW111" s="7">
        <f>IFERROR(VLOOKUP(DW$5&amp;$B111,'Forward JKM netback prices'!$L$6:$Q$3975,6,FALSE),NA())</f>
        <v>15.462416619877148</v>
      </c>
      <c r="DX111" s="7">
        <f>IFERROR(VLOOKUP(DX$5&amp;$B111,'Forward JKM netback prices'!$L$6:$Q$3975,6,FALSE),NA())</f>
        <v>14.567086384468151</v>
      </c>
      <c r="DY111" s="7">
        <f>IFERROR(VLOOKUP(DY$5&amp;$B111,'Forward JKM netback prices'!$L$6:$Q$3975,6,FALSE),NA())</f>
        <v>14.282477776833808</v>
      </c>
      <c r="DZ111" s="38">
        <v>13.753064172648665</v>
      </c>
      <c r="EA111" s="7">
        <v>11.701058225182265</v>
      </c>
      <c r="EB111" s="38">
        <v>12.136774669156793</v>
      </c>
      <c r="EC111" s="38">
        <v>12.561198996440831</v>
      </c>
      <c r="ED111" s="38">
        <v>13.007065150684259</v>
      </c>
      <c r="EE111" s="7">
        <v>14.682652039590845</v>
      </c>
      <c r="EF111" s="7">
        <v>13.360468755197092</v>
      </c>
    </row>
    <row r="112" spans="1:136" x14ac:dyDescent="0.25">
      <c r="B112" s="5">
        <v>45597</v>
      </c>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f>IFERROR(VLOOKUP(CV$5&amp;$B112,'Forward JKM netback prices'!$L$8:$Q$2499,6,FALSE),NA())</f>
        <v>34.4581551524495</v>
      </c>
      <c r="CW112" s="7">
        <f>IFERROR(VLOOKUP(CW$5&amp;$B112,'Forward JKM netback prices'!$L$8:$Q$2499,6,FALSE),NA())</f>
        <v>31.796357647834348</v>
      </c>
      <c r="CX112" s="7">
        <f>IFERROR(VLOOKUP(CX$5&amp;$B112,'Forward JKM netback prices'!$L$8:$Q$2499,6,FALSE),NA())</f>
        <v>27.016880146341872</v>
      </c>
      <c r="CY112" s="7">
        <f>IFERROR(VLOOKUP(CY$5&amp;$B112,'Forward JKM netback prices'!$L$8:$Q$2499,6,FALSE),NA())</f>
        <v>32.994710078735743</v>
      </c>
      <c r="CZ112" s="7">
        <f>IFERROR(VLOOKUP(CZ$5&amp;$B112,'Forward JKM netback prices'!$L$8:$Q$2499,6,FALSE),NA())</f>
        <v>27.958994994612834</v>
      </c>
      <c r="DA112" s="7">
        <f>IFERROR(VLOOKUP(DA$5&amp;$B112,'Forward JKM netback prices'!$L$8:$Q$2499,6,FALSE),NA())</f>
        <v>22.577717090001428</v>
      </c>
      <c r="DB112" s="7">
        <f>IFERROR(VLOOKUP(DB$5&amp;$B112,'Forward JKM netback prices'!$L$8:$Q$2499,6,FALSE),NA())</f>
        <v>21.143299823380737</v>
      </c>
      <c r="DC112" s="7">
        <f>IFERROR(VLOOKUP(DC$5&amp;$B112,'Forward JKM netback prices'!$L$8:$Q$2499,6,FALSE),NA())</f>
        <v>20.257778746131386</v>
      </c>
      <c r="DD112" s="7">
        <f>IFERROR(VLOOKUP(DD$5&amp;$B112,'Forward JKM netback prices'!$L$8:$Q$2499,6,FALSE),NA())</f>
        <v>19.902271894934312</v>
      </c>
      <c r="DE112" s="7">
        <f>IFERROR(VLOOKUP(DE$5&amp;$B112,'Forward JKM netback prices'!$L$8:$Q$2499,6,FALSE),NA())</f>
        <v>19.024876196301349</v>
      </c>
      <c r="DF112" s="7">
        <f>IFERROR(VLOOKUP(DF$5&amp;$B112,'Forward JKM netback prices'!$L$8:$Q$2499,6,FALSE),NA())</f>
        <v>22.042920853683679</v>
      </c>
      <c r="DG112" s="7">
        <f>IFERROR(VLOOKUP(DG$5&amp;$B112,'Forward JKM netback prices'!$L$8:$Q$2499,6,FALSE),NA())</f>
        <v>21.258178961104075</v>
      </c>
      <c r="DH112" s="7">
        <f>IFERROR(VLOOKUP(DH$5&amp;$B112,'Forward JKM netback prices'!$L$8:$Q$2499,6,FALSE),NA())</f>
        <v>21.728977584700814</v>
      </c>
      <c r="DI112" s="7">
        <f>IFERROR(VLOOKUP(DI$5&amp;$B112,'Forward JKM netback prices'!$L$8:$Q$2499,6,FALSE),NA())</f>
        <v>19.260058604294791</v>
      </c>
      <c r="DJ112" s="7">
        <f>IFERROR(VLOOKUP(DJ$5&amp;$B112,'Forward JKM netback prices'!$L$8:$Q$2499,6,FALSE),NA())</f>
        <v>17.433678122836007</v>
      </c>
      <c r="DK112" s="7">
        <f>IFERROR(VLOOKUP(DK$5&amp;$B112,'Forward JKM netback prices'!$L$8:$Q$2499,6,FALSE),NA())</f>
        <v>21.483154943883779</v>
      </c>
      <c r="DL112" s="7">
        <f>IFERROR(VLOOKUP(DL$5&amp;$B112,'Forward JKM netback prices'!$L$8:$Q$2499,6,FALSE),NA())</f>
        <v>20.93220907827871</v>
      </c>
      <c r="DM112" s="7">
        <f>IFERROR(VLOOKUP(DM$5&amp;$B112,'Forward JKM netback prices'!$L$8:$Q$2499,6,FALSE),NA())</f>
        <v>20.212956542022884</v>
      </c>
      <c r="DN112" s="7">
        <f>IFERROR(VLOOKUP(DN$5&amp;$B112,'Forward JKM netback prices'!$L$8:$Q$2499,6,FALSE),NA())</f>
        <v>20.729169969384042</v>
      </c>
      <c r="DO112" s="7">
        <f>IFERROR(VLOOKUP(DO$5&amp;$B112,'Forward JKM netback prices'!$L$8:$Q$10000,6,FALSE),NA())</f>
        <v>21.861690366257108</v>
      </c>
      <c r="DP112" s="7">
        <f>IFERROR(VLOOKUP(DP$5&amp;$B112,'Forward JKM netback prices'!$L$8:$Q$10000,6,FALSE),NA())</f>
        <v>23.971742809459922</v>
      </c>
      <c r="DQ112" s="7">
        <f>IFERROR(VLOOKUP(DQ$5&amp;$B112,'Forward JKM netback prices'!$L$8:$Q$10000,6,FALSE),NA())</f>
        <v>22.398096327114722</v>
      </c>
      <c r="DR112" s="7">
        <f>IFERROR(VLOOKUP(DR$5&amp;$B112,'Forward JKM netback prices'!$L$8:$Q$10000,6,FALSE),NA())</f>
        <v>20.661269729610343</v>
      </c>
      <c r="DS112" s="7">
        <f>IFERROR(VLOOKUP(DS$5&amp;$B112,'Forward JKM netback prices'!$L$8:$Q$10000,6,FALSE),NA())</f>
        <v>24.429593644704809</v>
      </c>
      <c r="DT112" s="7">
        <f>IFERROR(VLOOKUP(DT$5&amp;$B112,'Forward JKM netback prices'!$L$8:$Q$10000,6,FALSE),NA())</f>
        <v>24.04887183207358</v>
      </c>
      <c r="DU112" s="7">
        <f>IFERROR(VLOOKUP(DU$5&amp;$B112,'Forward JKM netback prices'!$L$8:$Q$10000,6,FALSE),NA())</f>
        <v>22.770306076528605</v>
      </c>
      <c r="DV112" s="7">
        <f>IFERROR(VLOOKUP(DV$5&amp;$B112,'Forward JKM netback prices'!$L$8:$Q$10000,6,FALSE),NA())</f>
        <v>19.616927638560394</v>
      </c>
      <c r="DW112" s="7">
        <f>IFERROR(VLOOKUP(DW$5&amp;$B112,'Forward JKM netback prices'!$L$6:$Q$3975,6,FALSE),NA())</f>
        <v>16.554015574176855</v>
      </c>
      <c r="DX112" s="7">
        <f>IFERROR(VLOOKUP(DX$5&amp;$B112,'Forward JKM netback prices'!$L$6:$Q$3975,6,FALSE),NA())</f>
        <v>15.550218973224892</v>
      </c>
      <c r="DY112" s="7">
        <f>IFERROR(VLOOKUP(DY$5&amp;$B112,'Forward JKM netback prices'!$L$6:$Q$3975,6,FALSE),NA())</f>
        <v>14.929575817029878</v>
      </c>
      <c r="DZ112" s="38">
        <v>14.563369957546222</v>
      </c>
      <c r="EA112" s="7">
        <v>12.523188478801128</v>
      </c>
      <c r="EB112" s="38">
        <v>12.966839082006452</v>
      </c>
      <c r="EC112" s="38">
        <v>13.352229771301182</v>
      </c>
      <c r="ED112" s="38">
        <v>13.77474023635226</v>
      </c>
      <c r="EE112" s="7">
        <v>15.463224898390708</v>
      </c>
      <c r="EF112" s="7">
        <v>14.204619042660697</v>
      </c>
    </row>
    <row r="113" spans="2:136" x14ac:dyDescent="0.25">
      <c r="B113" s="5">
        <v>45627</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f>IFERROR(VLOOKUP(CX$5&amp;$B113,'Forward JKM netback prices'!$L$8:$Q$2499,6,FALSE),NA())</f>
        <v>28.25625587700063</v>
      </c>
      <c r="CY113" s="7">
        <f>IFERROR(VLOOKUP(CY$5&amp;$B113,'Forward JKM netback prices'!$L$8:$Q$2499,6,FALSE),NA())</f>
        <v>33.979253578838076</v>
      </c>
      <c r="CZ113" s="7">
        <f>IFERROR(VLOOKUP(CZ$5&amp;$B113,'Forward JKM netback prices'!$L$8:$Q$2499,6,FALSE),NA())</f>
        <v>28.696329777615219</v>
      </c>
      <c r="DA113" s="7">
        <f>IFERROR(VLOOKUP(DA$5&amp;$B113,'Forward JKM netback prices'!$L$8:$Q$2499,6,FALSE),NA())</f>
        <v>23.348354085424777</v>
      </c>
      <c r="DB113" s="7">
        <f>IFERROR(VLOOKUP(DB$5&amp;$B113,'Forward JKM netback prices'!$L$8:$Q$2499,6,FALSE),NA())</f>
        <v>22.456247602423851</v>
      </c>
      <c r="DC113" s="7">
        <f>IFERROR(VLOOKUP(DC$5&amp;$B113,'Forward JKM netback prices'!$L$8:$Q$2499,6,FALSE),NA())</f>
        <v>21.584306215746842</v>
      </c>
      <c r="DD113" s="7">
        <f>IFERROR(VLOOKUP(DD$5&amp;$B113,'Forward JKM netback prices'!$L$8:$Q$2499,6,FALSE),NA())</f>
        <v>20.781836670740446</v>
      </c>
      <c r="DE113" s="7">
        <f>IFERROR(VLOOKUP(DE$5&amp;$B113,'Forward JKM netback prices'!$L$8:$Q$2499,6,FALSE),NA())</f>
        <v>19.190805721250737</v>
      </c>
      <c r="DF113" s="7">
        <f>IFERROR(VLOOKUP(DF$5&amp;$B113,'Forward JKM netback prices'!$L$8:$Q$2499,6,FALSE),NA())</f>
        <v>22.39678678908253</v>
      </c>
      <c r="DG113" s="7">
        <f>IFERROR(VLOOKUP(DG$5&amp;$B113,'Forward JKM netback prices'!$L$8:$Q$2499,6,FALSE),NA())</f>
        <v>21.675414094968502</v>
      </c>
      <c r="DH113" s="7">
        <f>IFERROR(VLOOKUP(DH$5&amp;$B113,'Forward JKM netback prices'!$L$8:$Q$2499,6,FALSE),NA())</f>
        <v>21.864149853105058</v>
      </c>
      <c r="DI113" s="7">
        <f>IFERROR(VLOOKUP(DI$5&amp;$B113,'Forward JKM netback prices'!$L$8:$Q$2499,6,FALSE),NA())</f>
        <v>19.269117467124829</v>
      </c>
      <c r="DJ113" s="7">
        <f>IFERROR(VLOOKUP(DJ$5&amp;$B113,'Forward JKM netback prices'!$L$8:$Q$2499,6,FALSE),NA())</f>
        <v>17.649797195571725</v>
      </c>
      <c r="DK113" s="7">
        <f>IFERROR(VLOOKUP(DK$5&amp;$B113,'Forward JKM netback prices'!$L$8:$Q$2499,6,FALSE),NA())</f>
        <v>21.69475523137335</v>
      </c>
      <c r="DL113" s="7">
        <f>IFERROR(VLOOKUP(DL$5&amp;$B113,'Forward JKM netback prices'!$L$8:$Q$2499,6,FALSE),NA())</f>
        <v>21.484718638760022</v>
      </c>
      <c r="DM113" s="7">
        <f>IFERROR(VLOOKUP(DM$5&amp;$B113,'Forward JKM netback prices'!$L$8:$Q$2499,6,FALSE),NA())</f>
        <v>20.812573543439093</v>
      </c>
      <c r="DN113" s="7">
        <f>IFERROR(VLOOKUP(DN$5&amp;$B113,'Forward JKM netback prices'!$L$8:$Q$2499,6,FALSE),NA())</f>
        <v>21.369623808780368</v>
      </c>
      <c r="DO113" s="7">
        <f>IFERROR(VLOOKUP(DO$5&amp;$B113,'Forward JKM netback prices'!$L$8:$Q$10000,6,FALSE),NA())</f>
        <v>22.635515022846015</v>
      </c>
      <c r="DP113" s="7">
        <f>IFERROR(VLOOKUP(DP$5&amp;$B113,'Forward JKM netback prices'!$L$8:$Q$10000,6,FALSE),NA())</f>
        <v>25.042291348934988</v>
      </c>
      <c r="DQ113" s="7">
        <f>IFERROR(VLOOKUP(DQ$5&amp;$B113,'Forward JKM netback prices'!$L$8:$Q$10000,6,FALSE),NA())</f>
        <v>23.286192888027166</v>
      </c>
      <c r="DR113" s="7">
        <f>IFERROR(VLOOKUP(DR$5&amp;$B113,'Forward JKM netback prices'!$L$8:$Q$10000,6,FALSE),NA())</f>
        <v>21.857228343814686</v>
      </c>
      <c r="DS113" s="7">
        <f>IFERROR(VLOOKUP(DS$5&amp;$B113,'Forward JKM netback prices'!$L$8:$Q$10000,6,FALSE),NA())</f>
        <v>24.297598387653327</v>
      </c>
      <c r="DT113" s="7">
        <f>IFERROR(VLOOKUP(DT$5&amp;$B113,'Forward JKM netback prices'!$L$8:$Q$10000,6,FALSE),NA())</f>
        <v>23.841872251630839</v>
      </c>
      <c r="DU113" s="7">
        <f>IFERROR(VLOOKUP(DU$5&amp;$B113,'Forward JKM netback prices'!$L$8:$Q$10000,6,FALSE),NA())</f>
        <v>23.995297354532987</v>
      </c>
      <c r="DV113" s="7">
        <f>IFERROR(VLOOKUP(DV$5&amp;$B113,'Forward JKM netback prices'!$L$8:$Q$10000,6,FALSE),NA())</f>
        <v>20.99057461087164</v>
      </c>
      <c r="DW113" s="7">
        <f>IFERROR(VLOOKUP(DW$5&amp;$B113,'Forward JKM netback prices'!$L$6:$Q$3975,6,FALSE),NA())</f>
        <v>18.07490846404486</v>
      </c>
      <c r="DX113" s="7">
        <f>IFERROR(VLOOKUP(DX$5&amp;$B113,'Forward JKM netback prices'!$L$6:$Q$3975,6,FALSE),NA())</f>
        <v>17.022221697537407</v>
      </c>
      <c r="DY113" s="7">
        <f>IFERROR(VLOOKUP(DY$5&amp;$B113,'Forward JKM netback prices'!$L$6:$Q$3975,6,FALSE),NA())</f>
        <v>16.385955001428698</v>
      </c>
      <c r="DZ113" s="38">
        <v>15.734955366742101</v>
      </c>
      <c r="EA113" s="7">
        <v>13.74038930685024</v>
      </c>
      <c r="EB113" s="38">
        <v>14.233108340670908</v>
      </c>
      <c r="EC113" s="38">
        <v>14.538100794261661</v>
      </c>
      <c r="ED113" s="38">
        <v>14.850130646415586</v>
      </c>
      <c r="EE113" s="7">
        <v>16.538529498824257</v>
      </c>
      <c r="EF113" s="7">
        <v>15.352362470502102</v>
      </c>
    </row>
    <row r="114" spans="2:136" x14ac:dyDescent="0.25">
      <c r="B114" s="5">
        <v>45658</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7">
        <f>IFERROR(VLOOKUP(CZ$5&amp;$B114,'Forward JKM netback prices'!$L$8:$Q$2499,6,FALSE),NA())</f>
        <v>28.251696060529373</v>
      </c>
      <c r="DA114" s="7">
        <f>IFERROR(VLOOKUP(DA$5&amp;$B114,'Forward JKM netback prices'!$L$8:$Q$2499,6,FALSE),NA())</f>
        <v>23.001305512787933</v>
      </c>
      <c r="DB114" s="7">
        <f>IFERROR(VLOOKUP(DB$5&amp;$B114,'Forward JKM netback prices'!$L$8:$Q$2499,6,FALSE),NA())</f>
        <v>22.285337346360283</v>
      </c>
      <c r="DC114" s="7">
        <f>IFERROR(VLOOKUP(DC$5&amp;$B114,'Forward JKM netback prices'!$L$8:$Q$2499,6,FALSE),NA())</f>
        <v>21.806333827015528</v>
      </c>
      <c r="DD114" s="7">
        <f>IFERROR(VLOOKUP(DD$5&amp;$B114,'Forward JKM netback prices'!$L$8:$Q$2499,6,FALSE),NA())</f>
        <v>20.144825877061557</v>
      </c>
      <c r="DE114" s="7">
        <f>IFERROR(VLOOKUP(DE$5&amp;$B114,'Forward JKM netback prices'!$L$8:$Q$2499,6,FALSE),NA())</f>
        <v>19.033633923082466</v>
      </c>
      <c r="DF114" s="7">
        <f>IFERROR(VLOOKUP(DF$5&amp;$B114,'Forward JKM netback prices'!$L$8:$Q$2499,6,FALSE),NA())</f>
        <v>21.070866350707881</v>
      </c>
      <c r="DG114" s="7">
        <f>IFERROR(VLOOKUP(DG$5&amp;$B114,'Forward JKM netback prices'!$L$8:$Q$2499,6,FALSE),NA())</f>
        <v>22.053629513875244</v>
      </c>
      <c r="DH114" s="7">
        <f>IFERROR(VLOOKUP(DH$5&amp;$B114,'Forward JKM netback prices'!$L$8:$Q$2499,6,FALSE),NA())</f>
        <v>22.683266922649121</v>
      </c>
      <c r="DI114" s="7">
        <f>IFERROR(VLOOKUP(DI$5&amp;$B114,'Forward JKM netback prices'!$L$8:$Q$2499,6,FALSE),NA())</f>
        <v>20.093147733714996</v>
      </c>
      <c r="DJ114" s="7">
        <f>IFERROR(VLOOKUP(DJ$5&amp;$B114,'Forward JKM netback prices'!$L$8:$Q$2499,6,FALSE),NA())</f>
        <v>18.274776355190603</v>
      </c>
      <c r="DK114" s="7">
        <f>IFERROR(VLOOKUP(DK$5&amp;$B114,'Forward JKM netback prices'!$L$8:$Q$2499,6,FALSE),NA())</f>
        <v>21.595098283654611</v>
      </c>
      <c r="DL114" s="7">
        <f>IFERROR(VLOOKUP(DL$5&amp;$B114,'Forward JKM netback prices'!$L$8:$Q$2499,6,FALSE),NA())</f>
        <v>21.348994062544008</v>
      </c>
      <c r="DM114" s="7">
        <f>IFERROR(VLOOKUP(DM$5&amp;$B114,'Forward JKM netback prices'!$L$8:$Q$2499,6,FALSE),NA())</f>
        <v>20.847498937090105</v>
      </c>
      <c r="DN114" s="7">
        <f>IFERROR(VLOOKUP(DN$5&amp;$B114,'Forward JKM netback prices'!$L$8:$Q$2499,6,FALSE),NA())</f>
        <v>21.444308019267091</v>
      </c>
      <c r="DO114" s="7">
        <f>IFERROR(VLOOKUP(DO$5&amp;$B114,'Forward JKM netback prices'!$L$8:$Q$10000,6,FALSE),NA())</f>
        <v>23.264474199235803</v>
      </c>
      <c r="DP114" s="7">
        <f>IFERROR(VLOOKUP(DP$5&amp;$B114,'Forward JKM netback prices'!$L$8:$Q$10000,6,FALSE),NA())</f>
        <v>24.9186051395933</v>
      </c>
      <c r="DQ114" s="7">
        <f>IFERROR(VLOOKUP(DQ$5&amp;$B114,'Forward JKM netback prices'!$L$8:$Q$10000,6,FALSE),NA())</f>
        <v>23.318722660959939</v>
      </c>
      <c r="DR114" s="7">
        <f>IFERROR(VLOOKUP(DR$5&amp;$B114,'Forward JKM netback prices'!$L$8:$Q$10000,6,FALSE),NA())</f>
        <v>22.135586166123456</v>
      </c>
      <c r="DS114" s="7">
        <f>IFERROR(VLOOKUP(DS$5&amp;$B114,'Forward JKM netback prices'!$L$8:$Q$10000,6,FALSE),NA())</f>
        <v>25.618531141616291</v>
      </c>
      <c r="DT114" s="7">
        <f>IFERROR(VLOOKUP(DT$5&amp;$B114,'Forward JKM netback prices'!$L$8:$Q$10000,6,FALSE),NA())</f>
        <v>24.902228451836756</v>
      </c>
      <c r="DU114" s="7">
        <f>IFERROR(VLOOKUP(DU$5&amp;$B114,'Forward JKM netback prices'!$L$8:$Q$10000,6,FALSE),NA())</f>
        <v>24.277452598023839</v>
      </c>
      <c r="DV114" s="7">
        <f>IFERROR(VLOOKUP(DV$5&amp;$B114,'Forward JKM netback prices'!$L$8:$Q$10000,6,FALSE),NA())</f>
        <v>21.218269724420328</v>
      </c>
      <c r="DW114" s="7">
        <f>IFERROR(VLOOKUP(DW$5&amp;$B114,'Forward JKM netback prices'!$L$6:$Q$3975,6,FALSE),NA())</f>
        <v>18.434938120302707</v>
      </c>
      <c r="DX114" s="7">
        <f>IFERROR(VLOOKUP(DX$5&amp;$B114,'Forward JKM netback prices'!$L$6:$Q$3975,6,FALSE),NA())</f>
        <v>17.375108209492311</v>
      </c>
      <c r="DY114" s="7">
        <f>IFERROR(VLOOKUP(DY$5&amp;$B114,'Forward JKM netback prices'!$L$6:$Q$3975,6,FALSE),NA())</f>
        <v>16.907435090978566</v>
      </c>
      <c r="DZ114" s="38">
        <v>16.312951540438135</v>
      </c>
      <c r="EA114" s="7">
        <v>14.156197046670714</v>
      </c>
      <c r="EB114" s="38">
        <v>14.717505414906629</v>
      </c>
      <c r="EC114" s="38">
        <v>14.950885816152089</v>
      </c>
      <c r="ED114" s="38">
        <v>15.479202026155246</v>
      </c>
      <c r="EE114" s="7">
        <v>17.114576700536748</v>
      </c>
      <c r="EF114" s="7">
        <v>15.854995927807984</v>
      </c>
    </row>
    <row r="115" spans="2:136" x14ac:dyDescent="0.25">
      <c r="B115" s="5">
        <v>45689</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7">
        <f>IFERROR(VLOOKUP(DB$5&amp;$B115,'Forward JKM netback prices'!$L$8:$Q$2499,6,FALSE),NA())</f>
        <v>21.78480404428835</v>
      </c>
      <c r="DC115" s="7">
        <f>IFERROR(VLOOKUP(DC$5&amp;$B115,'Forward JKM netback prices'!$L$8:$Q$2499,6,FALSE),NA())</f>
        <v>21.127736862089009</v>
      </c>
      <c r="DD115" s="7">
        <f>IFERROR(VLOOKUP(DD$5&amp;$B115,'Forward JKM netback prices'!$L$8:$Q$2499,6,FALSE),NA())</f>
        <v>19.831541480747735</v>
      </c>
      <c r="DE115" s="7">
        <f>IFERROR(VLOOKUP(DE$5&amp;$B115,'Forward JKM netback prices'!$L$8:$Q$2499,6,FALSE),NA())</f>
        <v>18.893511331203278</v>
      </c>
      <c r="DF115" s="7">
        <f>IFERROR(VLOOKUP(DF$5&amp;$B115,'Forward JKM netback prices'!$L$8:$Q$2499,6,FALSE),NA())</f>
        <v>21.603591744654274</v>
      </c>
      <c r="DG115" s="7">
        <f>IFERROR(VLOOKUP(DG$5&amp;$B115,'Forward JKM netback prices'!$L$8:$Q$2499,6,FALSE),NA())</f>
        <v>21.894398756206602</v>
      </c>
      <c r="DH115" s="7">
        <f>IFERROR(VLOOKUP(DH$5&amp;$B115,'Forward JKM netback prices'!$L$8:$Q$2499,6,FALSE),NA())</f>
        <v>22.472319500940909</v>
      </c>
      <c r="DI115" s="7">
        <f>IFERROR(VLOOKUP(DI$5&amp;$B115,'Forward JKM netback prices'!$L$8:$Q$2499,6,FALSE),NA())</f>
        <v>19.801053832637749</v>
      </c>
      <c r="DJ115" s="7">
        <f>IFERROR(VLOOKUP(DJ$5&amp;$B115,'Forward JKM netback prices'!$L$8:$Q$2499,6,FALSE),NA())</f>
        <v>18.076533013131094</v>
      </c>
      <c r="DK115" s="7">
        <f>IFERROR(VLOOKUP(DK$5&amp;$B115,'Forward JKM netback prices'!$L$8:$Q$2499,6,FALSE),NA())</f>
        <v>21.431123660576084</v>
      </c>
      <c r="DL115" s="7">
        <f>IFERROR(VLOOKUP(DL$5&amp;$B115,'Forward JKM netback prices'!$L$8:$Q$2499,6,FALSE),NA())</f>
        <v>21.067321788072778</v>
      </c>
      <c r="DM115" s="7">
        <f>IFERROR(VLOOKUP(DM$5&amp;$B115,'Forward JKM netback prices'!$L$8:$Q$2499,6,FALSE),NA())</f>
        <v>20.570876192864429</v>
      </c>
      <c r="DN115" s="7">
        <f>IFERROR(VLOOKUP(DN$5&amp;$B115,'Forward JKM netback prices'!$L$8:$Q$2499,6,FALSE),NA())</f>
        <v>21.18337651791731</v>
      </c>
      <c r="DO115" s="7">
        <f>IFERROR(VLOOKUP(DO$5&amp;$B115,'Forward JKM netback prices'!$L$8:$Q$10000,6,FALSE),NA())</f>
        <v>23.037485246875114</v>
      </c>
      <c r="DP115" s="7">
        <f>IFERROR(VLOOKUP(DP$5&amp;$B115,'Forward JKM netback prices'!$L$8:$Q$10000,6,FALSE),NA())</f>
        <v>24.651256214824336</v>
      </c>
      <c r="DQ115" s="7">
        <f>IFERROR(VLOOKUP(DQ$5&amp;$B115,'Forward JKM netback prices'!$L$8:$Q$10000,6,FALSE),NA())</f>
        <v>23.235488923854643</v>
      </c>
      <c r="DR115" s="7">
        <f>IFERROR(VLOOKUP(DR$5&amp;$B115,'Forward JKM netback prices'!$L$8:$Q$10000,6,FALSE),NA())</f>
        <v>21.495478402333809</v>
      </c>
      <c r="DS115" s="7">
        <f>IFERROR(VLOOKUP(DS$5&amp;$B115,'Forward JKM netback prices'!$L$8:$Q$10000,6,FALSE),NA())</f>
        <v>25.848033467545637</v>
      </c>
      <c r="DT115" s="7">
        <f>IFERROR(VLOOKUP(DT$5&amp;$B115,'Forward JKM netback prices'!$L$8:$Q$10000,6,FALSE),NA())</f>
        <v>25.168988446930726</v>
      </c>
      <c r="DU115" s="7">
        <f>IFERROR(VLOOKUP(DU$5&amp;$B115,'Forward JKM netback prices'!$L$8:$Q$10000,6,FALSE),NA())</f>
        <v>24.458236347416761</v>
      </c>
      <c r="DV115" s="7">
        <f>IFERROR(VLOOKUP(DV$5&amp;$B115,'Forward JKM netback prices'!$L$8:$Q$10000,6,FALSE),NA())</f>
        <v>21.054554596695688</v>
      </c>
      <c r="DW115" s="7">
        <f>IFERROR(VLOOKUP(DW$5&amp;$B115,'Forward JKM netback prices'!$L$6:$Q$3975,6,FALSE),NA())</f>
        <v>18.274955470926489</v>
      </c>
      <c r="DX115" s="7">
        <f>IFERROR(VLOOKUP(DX$5&amp;$B115,'Forward JKM netback prices'!$L$6:$Q$3975,6,FALSE),NA())</f>
        <v>17.150612131217351</v>
      </c>
      <c r="DY115" s="7">
        <f>IFERROR(VLOOKUP(DY$5&amp;$B115,'Forward JKM netback prices'!$L$6:$Q$3975,6,FALSE),NA())</f>
        <v>16.963597826889362</v>
      </c>
      <c r="DZ115" s="38">
        <v>16.425706874727116</v>
      </c>
      <c r="EA115" s="7">
        <v>14.188075968692791</v>
      </c>
      <c r="EB115" s="38">
        <v>14.532995725742623</v>
      </c>
      <c r="EC115" s="38">
        <v>15.066951873876068</v>
      </c>
      <c r="ED115" s="38">
        <v>15.465454262044963</v>
      </c>
      <c r="EE115" s="7">
        <v>16.930246158852519</v>
      </c>
      <c r="EF115" s="7">
        <v>15.974864711895931</v>
      </c>
    </row>
    <row r="116" spans="2:136" x14ac:dyDescent="0.25">
      <c r="B116" s="5">
        <v>45717</v>
      </c>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7">
        <f>IFERROR(VLOOKUP(DD$5&amp;$B116,'Forward JKM netback prices'!$L$8:$Q$2499,6,FALSE),NA())</f>
        <v>18.035882182970443</v>
      </c>
      <c r="DE116" s="7">
        <f>IFERROR(VLOOKUP(DE$5&amp;$B116,'Forward JKM netback prices'!$L$8:$Q$2499,6,FALSE),NA())</f>
        <v>17.78828791617768</v>
      </c>
      <c r="DF116" s="7">
        <f>IFERROR(VLOOKUP(DF$5&amp;$B116,'Forward JKM netback prices'!$L$8:$Q$2499,6,FALSE),NA())</f>
        <v>20.099557003403273</v>
      </c>
      <c r="DG116" s="7">
        <f>IFERROR(VLOOKUP(DG$5&amp;$B116,'Forward JKM netback prices'!$L$8:$Q$2499,6,FALSE),NA())</f>
        <v>20.721945375425747</v>
      </c>
      <c r="DH116" s="7">
        <f>IFERROR(VLOOKUP(DH$5&amp;$B116,'Forward JKM netback prices'!$L$8:$Q$2499,6,FALSE),NA())</f>
        <v>21.488098497389633</v>
      </c>
      <c r="DI116" s="7">
        <f>IFERROR(VLOOKUP(DI$5&amp;$B116,'Forward JKM netback prices'!$L$8:$Q$2499,6,FALSE),NA())</f>
        <v>19.02487064309857</v>
      </c>
      <c r="DJ116" s="7">
        <f>IFERROR(VLOOKUP(DJ$5&amp;$B116,'Forward JKM netback prices'!$L$8:$Q$2499,6,FALSE),NA())</f>
        <v>17.265190807427192</v>
      </c>
      <c r="DK116" s="7">
        <f>IFERROR(VLOOKUP(DK$5&amp;$B116,'Forward JKM netback prices'!$L$8:$Q$2499,6,FALSE),NA())</f>
        <v>20.951864958685793</v>
      </c>
      <c r="DL116" s="7">
        <f>IFERROR(VLOOKUP(DL$5&amp;$B116,'Forward JKM netback prices'!$L$8:$Q$2499,6,FALSE),NA())</f>
        <v>20.297115952492071</v>
      </c>
      <c r="DM116" s="7">
        <f>IFERROR(VLOOKUP(DM$5&amp;$B116,'Forward JKM netback prices'!$L$8:$Q$2499,6,FALSE),NA())</f>
        <v>19.61788899732575</v>
      </c>
      <c r="DN116" s="7">
        <f>IFERROR(VLOOKUP(DN$5&amp;$B116,'Forward JKM netback prices'!$L$8:$Q$2499,6,FALSE),NA())</f>
        <v>20.264335438762032</v>
      </c>
      <c r="DO116" s="7">
        <f>IFERROR(VLOOKUP(DO$5&amp;$B116,'Forward JKM netback prices'!$L$8:$Q$10000,6,FALSE),NA())</f>
        <v>22.268323778894384</v>
      </c>
      <c r="DP116" s="7">
        <f>IFERROR(VLOOKUP(DP$5&amp;$B116,'Forward JKM netback prices'!$L$8:$Q$10000,6,FALSE),NA())</f>
        <v>23.980954374572963</v>
      </c>
      <c r="DQ116" s="7">
        <f>IFERROR(VLOOKUP(DQ$5&amp;$B116,'Forward JKM netback prices'!$L$8:$Q$10000,6,FALSE),NA())</f>
        <v>22.764657072430914</v>
      </c>
      <c r="DR116" s="7">
        <f>IFERROR(VLOOKUP(DR$5&amp;$B116,'Forward JKM netback prices'!$L$8:$Q$10000,6,FALSE),NA())</f>
        <v>20.438741194498064</v>
      </c>
      <c r="DS116" s="7">
        <f>IFERROR(VLOOKUP(DS$5&amp;$B116,'Forward JKM netback prices'!$L$8:$Q$10000,6,FALSE),NA())</f>
        <v>23.508878452122524</v>
      </c>
      <c r="DT116" s="7">
        <f>IFERROR(VLOOKUP(DT$5&amp;$B116,'Forward JKM netback prices'!$L$8:$Q$10000,6,FALSE),NA())</f>
        <v>23.702723424405786</v>
      </c>
      <c r="DU116" s="7">
        <f>IFERROR(VLOOKUP(DU$5&amp;$B116,'Forward JKM netback prices'!$L$8:$Q$10000,6,FALSE),NA())</f>
        <v>22.289868814225461</v>
      </c>
      <c r="DV116" s="7">
        <f>IFERROR(VLOOKUP(DV$5&amp;$B116,'Forward JKM netback prices'!$L$8:$Q$10000,6,FALSE),NA())</f>
        <v>19.190655146539978</v>
      </c>
      <c r="DW116" s="7">
        <f>IFERROR(VLOOKUP(DW$5&amp;$B116,'Forward JKM netback prices'!$L$6:$Q$3975,6,FALSE),NA())</f>
        <v>16.812641367024515</v>
      </c>
      <c r="DX116" s="7">
        <f>IFERROR(VLOOKUP(DX$5&amp;$B116,'Forward JKM netback prices'!$L$6:$Q$3975,6,FALSE),NA())</f>
        <v>15.680423163643045</v>
      </c>
      <c r="DY116" s="7">
        <f>IFERROR(VLOOKUP(DY$5&amp;$B116,'Forward JKM netback prices'!$L$6:$Q$3975,6,FALSE),NA())</f>
        <v>15.411082146344706</v>
      </c>
      <c r="DZ116" s="38">
        <v>15.08940535311203</v>
      </c>
      <c r="EA116" s="7">
        <v>12.914904001058705</v>
      </c>
      <c r="EB116" s="38">
        <v>13.620781650386814</v>
      </c>
      <c r="EC116" s="38">
        <v>13.895144857414158</v>
      </c>
      <c r="ED116" s="38">
        <v>14.132757111058027</v>
      </c>
      <c r="EE116" s="7">
        <v>15.957294569441581</v>
      </c>
      <c r="EF116" s="7">
        <v>14.806612557192263</v>
      </c>
    </row>
    <row r="117" spans="2:136" x14ac:dyDescent="0.25">
      <c r="B117" s="5">
        <v>45748</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7"/>
      <c r="DE117" s="7"/>
      <c r="DF117" s="7">
        <f>IFERROR(VLOOKUP(DF$5&amp;$B117,'Forward JKM netback prices'!$L$8:$Q$2499,6,FALSE),NA())</f>
        <v>17.140080166910504</v>
      </c>
      <c r="DG117" s="7">
        <f>IFERROR(VLOOKUP(DG$5&amp;$B117,'Forward JKM netback prices'!$L$8:$Q$2499,6,FALSE),NA())</f>
        <v>17.737595886015427</v>
      </c>
      <c r="DH117" s="7">
        <f>IFERROR(VLOOKUP(DH$5&amp;$B117,'Forward JKM netback prices'!$L$8:$Q$2499,6,FALSE),NA())</f>
        <v>18.535709329689805</v>
      </c>
      <c r="DI117" s="7">
        <f>IFERROR(VLOOKUP(DI$5&amp;$B117,'Forward JKM netback prices'!$L$8:$Q$2499,6,FALSE),NA())</f>
        <v>16.351590058871889</v>
      </c>
      <c r="DJ117" s="7">
        <f>IFERROR(VLOOKUP(DJ$5&amp;$B117,'Forward JKM netback prices'!$L$8:$Q$2499,6,FALSE),NA())</f>
        <v>15.046413161229925</v>
      </c>
      <c r="DK117" s="7">
        <f>IFERROR(VLOOKUP(DK$5&amp;$B117,'Forward JKM netback prices'!$L$8:$Q$2499,6,FALSE),NA())</f>
        <v>17.712005598216827</v>
      </c>
      <c r="DL117" s="7">
        <f>IFERROR(VLOOKUP(DL$5&amp;$B117,'Forward JKM netback prices'!$L$8:$Q$2499,6,FALSE),NA())</f>
        <v>17.789580247307875</v>
      </c>
      <c r="DM117" s="7">
        <f>IFERROR(VLOOKUP(DM$5&amp;$B117,'Forward JKM netback prices'!$L$8:$Q$2499,6,FALSE),NA())</f>
        <v>17.547993487620158</v>
      </c>
      <c r="DN117" s="7">
        <f>IFERROR(VLOOKUP(DN$5&amp;$B117,'Forward JKM netback prices'!$L$8:$Q$2499,6,FALSE),NA())</f>
        <v>18.286554578064241</v>
      </c>
      <c r="DO117" s="7">
        <f>IFERROR(VLOOKUP(DO$5&amp;$B117,'Forward JKM netback prices'!$L$8:$Q$10000,6,FALSE),NA())</f>
        <v>19.428204668498722</v>
      </c>
      <c r="DP117" s="7">
        <f>IFERROR(VLOOKUP(DP$5&amp;$B117,'Forward JKM netback prices'!$L$8:$Q$10000,6,FALSE),NA())</f>
        <v>21.077355321004791</v>
      </c>
      <c r="DQ117" s="7">
        <f>IFERROR(VLOOKUP(DQ$5&amp;$B117,'Forward JKM netback prices'!$L$8:$Q$10000,6,FALSE),NA())</f>
        <v>20.068118657829942</v>
      </c>
      <c r="DR117" s="7">
        <f>IFERROR(VLOOKUP(DR$5&amp;$B117,'Forward JKM netback prices'!$L$8:$Q$10000,6,FALSE),NA())</f>
        <v>18.955138995965289</v>
      </c>
      <c r="DS117" s="7">
        <f>IFERROR(VLOOKUP(DS$5&amp;$B117,'Forward JKM netback prices'!$L$8:$Q$10000,6,FALSE),NA())</f>
        <v>20.209421100692918</v>
      </c>
      <c r="DT117" s="7">
        <f>IFERROR(VLOOKUP(DT$5&amp;$B117,'Forward JKM netback prices'!$L$8:$Q$10000,6,FALSE),NA())</f>
        <v>20.262852651927798</v>
      </c>
      <c r="DU117" s="7">
        <f>IFERROR(VLOOKUP(DU$5&amp;$B117,'Forward JKM netback prices'!$L$8:$Q$10000,6,FALSE),NA())</f>
        <v>19.79032552296745</v>
      </c>
      <c r="DV117" s="7">
        <f>IFERROR(VLOOKUP(DV$5&amp;$B117,'Forward JKM netback prices'!$L$8:$Q$10000,6,FALSE),NA())</f>
        <v>17.56103815793988</v>
      </c>
      <c r="DW117" s="7">
        <f>IFERROR(VLOOKUP(DW$5&amp;$B117,'Forward JKM netback prices'!$L$6:$Q$3975,6,FALSE),NA())</f>
        <v>15.477077319203628</v>
      </c>
      <c r="DX117" s="7">
        <f>IFERROR(VLOOKUP(DX$5&amp;$B117,'Forward JKM netback prices'!$L$6:$Q$3975,6,FALSE),NA())</f>
        <v>14.556001416665355</v>
      </c>
      <c r="DY117" s="7">
        <f>IFERROR(VLOOKUP(DY$5&amp;$B117,'Forward JKM netback prices'!$L$6:$Q$3975,6,FALSE),NA())</f>
        <v>14.526791940678534</v>
      </c>
      <c r="DZ117" s="38">
        <v>13.985349304393713</v>
      </c>
      <c r="EA117" s="7">
        <v>12.196463591702223</v>
      </c>
      <c r="EB117" s="38">
        <v>12.820635591100148</v>
      </c>
      <c r="EC117" s="38">
        <v>12.99008609596871</v>
      </c>
      <c r="ED117" s="38">
        <v>13.509312774378161</v>
      </c>
      <c r="EE117" s="7">
        <v>15.269544517789869</v>
      </c>
      <c r="EF117" s="7">
        <v>14.108855978455475</v>
      </c>
    </row>
    <row r="118" spans="2:136" x14ac:dyDescent="0.25">
      <c r="B118" s="5">
        <v>45778</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7"/>
      <c r="DE118" s="7"/>
      <c r="DF118" s="7"/>
      <c r="DG118" s="7"/>
      <c r="DH118" s="7">
        <f>IFERROR(VLOOKUP(DH$5&amp;$B118,'Forward JKM netback prices'!$L$8:$Q$2499,6,FALSE),NA())</f>
        <v>17.411330453293239</v>
      </c>
      <c r="DI118" s="7">
        <f>IFERROR(VLOOKUP(DI$5&amp;$B118,'Forward JKM netback prices'!$L$8:$Q$2499,6,FALSE),NA())</f>
        <v>15.952215330410567</v>
      </c>
      <c r="DJ118" s="7">
        <f>IFERROR(VLOOKUP(DJ$5&amp;$B118,'Forward JKM netback prices'!$L$8:$Q$2499,6,FALSE),NA())</f>
        <v>15.058396184905705</v>
      </c>
      <c r="DK118" s="7">
        <f>IFERROR(VLOOKUP(DK$5&amp;$B118,'Forward JKM netback prices'!$L$8:$Q$2499,6,FALSE),NA())</f>
        <v>17.13440852288133</v>
      </c>
      <c r="DL118" s="7">
        <f>IFERROR(VLOOKUP(DL$5&amp;$B118,'Forward JKM netback prices'!$L$8:$Q$2499,6,FALSE),NA())</f>
        <v>16.879589739317158</v>
      </c>
      <c r="DM118" s="7">
        <f>IFERROR(VLOOKUP(DM$5&amp;$B118,'Forward JKM netback prices'!$L$8:$Q$2499,6,FALSE),NA())</f>
        <v>16.375079918311048</v>
      </c>
      <c r="DN118" s="7">
        <f>IFERROR(VLOOKUP(DN$5&amp;$B118,'Forward JKM netback prices'!$L$8:$Q$2499,6,FALSE),NA())</f>
        <v>17.189624062100126</v>
      </c>
      <c r="DO118" s="7">
        <f>IFERROR(VLOOKUP(DO$5&amp;$B118,'Forward JKM netback prices'!$L$8:$Q$10000,6,FALSE),NA())</f>
        <v>18.410562396901561</v>
      </c>
      <c r="DP118" s="7">
        <f>IFERROR(VLOOKUP(DP$5&amp;$B118,'Forward JKM netback prices'!$L$8:$Q$10000,6,FALSE),NA())</f>
        <v>19.774663711929495</v>
      </c>
      <c r="DQ118" s="7">
        <f>IFERROR(VLOOKUP(DQ$5&amp;$B118,'Forward JKM netback prices'!$L$8:$Q$10000,6,FALSE),NA())</f>
        <v>19.322262980183663</v>
      </c>
      <c r="DR118" s="7">
        <f>IFERROR(VLOOKUP(DR$5&amp;$B118,'Forward JKM netback prices'!$L$8:$Q$10000,6,FALSE),NA())</f>
        <v>18.260442474979694</v>
      </c>
      <c r="DS118" s="7">
        <f>IFERROR(VLOOKUP(DS$5&amp;$B118,'Forward JKM netback prices'!$L$8:$Q$10000,6,FALSE),NA())</f>
        <v>19.698762914422439</v>
      </c>
      <c r="DT118" s="7">
        <f>IFERROR(VLOOKUP(DT$5&amp;$B118,'Forward JKM netback prices'!$L$8:$Q$10000,6,FALSE),NA())</f>
        <v>19.550190203568793</v>
      </c>
      <c r="DU118" s="7">
        <f>IFERROR(VLOOKUP(DU$5&amp;$B118,'Forward JKM netback prices'!$L$8:$Q$10000,6,FALSE),NA())</f>
        <v>19.177370431744912</v>
      </c>
      <c r="DV118" s="7">
        <f>IFERROR(VLOOKUP(DV$5&amp;$B118,'Forward JKM netback prices'!$L$8:$Q$10000,6,FALSE),NA())</f>
        <v>17.028375680008892</v>
      </c>
      <c r="DW118" s="7">
        <f>IFERROR(VLOOKUP(DW$5&amp;$B118,'Forward JKM netback prices'!$L$6:$Q$3975,6,FALSE),NA())</f>
        <v>15.105382901841573</v>
      </c>
      <c r="DX118" s="7">
        <f>IFERROR(VLOOKUP(DX$5&amp;$B118,'Forward JKM netback prices'!$L$6:$Q$3975,6,FALSE),NA())</f>
        <v>14.230715731881949</v>
      </c>
      <c r="DY118" s="7">
        <f>IFERROR(VLOOKUP(DY$5&amp;$B118,'Forward JKM netback prices'!$L$6:$Q$3975,6,FALSE),NA())</f>
        <v>14.252210133976044</v>
      </c>
      <c r="DZ118" s="38">
        <v>13.769848411098607</v>
      </c>
      <c r="EA118" s="7">
        <v>12.079693933353806</v>
      </c>
      <c r="EB118" s="38">
        <v>12.728110915781786</v>
      </c>
      <c r="EC118" s="38">
        <v>12.848839106587858</v>
      </c>
      <c r="ED118" s="38">
        <v>13.421912007398701</v>
      </c>
      <c r="EE118" s="7">
        <v>15.156922604092307</v>
      </c>
      <c r="EF118" s="7">
        <v>13.957025446981678</v>
      </c>
    </row>
    <row r="119" spans="2:136" x14ac:dyDescent="0.25">
      <c r="B119" s="5">
        <v>45809</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7"/>
      <c r="DE119" s="7"/>
      <c r="DF119" s="7"/>
      <c r="DG119" s="7"/>
      <c r="DH119" s="7"/>
      <c r="DI119" s="7"/>
      <c r="DJ119" s="7">
        <f>IFERROR(VLOOKUP(DJ$5&amp;$B119,'Forward JKM netback prices'!$L$8:$Q$2499,6,FALSE),NA())</f>
        <v>14.51573607650462</v>
      </c>
      <c r="DK119" s="7">
        <f>IFERROR(VLOOKUP(DK$5&amp;$B119,'Forward JKM netback prices'!$L$8:$Q$2499,6,FALSE),NA())</f>
        <v>16.298306702115177</v>
      </c>
      <c r="DL119" s="7">
        <f>IFERROR(VLOOKUP(DL$5&amp;$B119,'Forward JKM netback prices'!$L$8:$Q$2499,6,FALSE),NA())</f>
        <v>16.233835469549653</v>
      </c>
      <c r="DM119" s="7">
        <f>IFERROR(VLOOKUP(DM$5&amp;$B119,'Forward JKM netback prices'!$L$8:$Q$2499,6,FALSE),NA())</f>
        <v>15.793855437198459</v>
      </c>
      <c r="DN119" s="7">
        <f>IFERROR(VLOOKUP(DN$5&amp;$B119,'Forward JKM netback prices'!$L$8:$Q$2499,6,FALSE),NA())</f>
        <v>16.610677958743931</v>
      </c>
      <c r="DO119" s="7">
        <f>IFERROR(VLOOKUP(DO$5&amp;$B119,'Forward JKM netback prices'!$L$8:$Q$10000,6,FALSE),NA())</f>
        <v>17.826820363718635</v>
      </c>
      <c r="DP119" s="7">
        <f>IFERROR(VLOOKUP(DP$5&amp;$B119,'Forward JKM netback prices'!$L$8:$Q$10000,6,FALSE),NA())</f>
        <v>19.176877777282932</v>
      </c>
      <c r="DQ119" s="7">
        <f>IFERROR(VLOOKUP(DQ$5&amp;$B119,'Forward JKM netback prices'!$L$8:$Q$10000,6,FALSE),NA())</f>
        <v>19.096568579029466</v>
      </c>
      <c r="DR119" s="7">
        <f>IFERROR(VLOOKUP(DR$5&amp;$B119,'Forward JKM netback prices'!$L$8:$Q$10000,6,FALSE),NA())</f>
        <v>18.159426478135401</v>
      </c>
      <c r="DS119" s="7">
        <f>IFERROR(VLOOKUP(DS$5&amp;$B119,'Forward JKM netback prices'!$L$8:$Q$10000,6,FALSE),NA())</f>
        <v>19.721614909266385</v>
      </c>
      <c r="DT119" s="7">
        <f>IFERROR(VLOOKUP(DT$5&amp;$B119,'Forward JKM netback prices'!$L$8:$Q$10000,6,FALSE),NA())</f>
        <v>19.487159361425867</v>
      </c>
      <c r="DU119" s="7">
        <f>IFERROR(VLOOKUP(DU$5&amp;$B119,'Forward JKM netback prices'!$L$8:$Q$10000,6,FALSE),NA())</f>
        <v>19.251322938392356</v>
      </c>
      <c r="DV119" s="7">
        <f>IFERROR(VLOOKUP(DV$5&amp;$B119,'Forward JKM netback prices'!$L$8:$Q$10000,6,FALSE),NA())</f>
        <v>16.898803137016145</v>
      </c>
      <c r="DW119" s="7">
        <f>IFERROR(VLOOKUP(DW$5&amp;$B119,'Forward JKM netback prices'!$L$6:$Q$3975,6,FALSE),NA())</f>
        <v>15.080431545462501</v>
      </c>
      <c r="DX119" s="7">
        <f>IFERROR(VLOOKUP(DX$5&amp;$B119,'Forward JKM netback prices'!$L$6:$Q$3975,6,FALSE),NA())</f>
        <v>14.148701655503237</v>
      </c>
      <c r="DY119" s="7">
        <f>IFERROR(VLOOKUP(DY$5&amp;$B119,'Forward JKM netback prices'!$L$6:$Q$3975,6,FALSE),NA())</f>
        <v>14.256503409310312</v>
      </c>
      <c r="DZ119" s="38">
        <v>13.78516223680607</v>
      </c>
      <c r="EA119" s="7">
        <v>12.152331056281366</v>
      </c>
      <c r="EB119" s="38">
        <v>12.842231084737968</v>
      </c>
      <c r="EC119" s="38">
        <v>12.955578506115218</v>
      </c>
      <c r="ED119" s="38">
        <v>13.47814780932856</v>
      </c>
      <c r="EE119" s="7">
        <v>15.169484414619298</v>
      </c>
      <c r="EF119" s="7">
        <v>14.005720925180425</v>
      </c>
    </row>
    <row r="120" spans="2:136" x14ac:dyDescent="0.25">
      <c r="B120" s="5">
        <v>45839</v>
      </c>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7"/>
      <c r="DE120" s="7"/>
      <c r="DF120" s="7"/>
      <c r="DG120" s="7"/>
      <c r="DH120" s="7"/>
      <c r="DI120" s="7"/>
      <c r="DJ120" s="7"/>
      <c r="DK120" s="7"/>
      <c r="DL120" s="7">
        <f>IFERROR(VLOOKUP(DL$5&amp;$B120,'Forward JKM netback prices'!$L$8:$Q$2499,6,FALSE),NA())</f>
        <v>16.279009161424696</v>
      </c>
      <c r="DM120" s="7">
        <f>IFERROR(VLOOKUP(DM$5&amp;$B120,'Forward JKM netback prices'!$L$8:$Q$2499,6,FALSE),NA())</f>
        <v>15.817586791154906</v>
      </c>
      <c r="DN120" s="7">
        <f>IFERROR(VLOOKUP(DN$5&amp;$B120,'Forward JKM netback prices'!$L$8:$Q$2499,6,FALSE),NA())</f>
        <v>16.696912929828855</v>
      </c>
      <c r="DO120" s="7">
        <f>IFERROR(VLOOKUP(DO$5&amp;$B120,'Forward JKM netback prices'!$L$8:$Q$10000,6,FALSE),NA())</f>
        <v>17.788364555640236</v>
      </c>
      <c r="DP120" s="7">
        <f>IFERROR(VLOOKUP(DP$5&amp;$B120,'Forward JKM netback prices'!$L$8:$Q$10000,6,FALSE),NA())</f>
        <v>19.3092698220396</v>
      </c>
      <c r="DQ120" s="7">
        <f>IFERROR(VLOOKUP(DQ$5&amp;$B120,'Forward JKM netback prices'!$L$8:$Q$10000,6,FALSE),NA())</f>
        <v>19.080923380901151</v>
      </c>
      <c r="DR120" s="7">
        <f>IFERROR(VLOOKUP(DR$5&amp;$B120,'Forward JKM netback prices'!$L$8:$Q$10000,6,FALSE),NA())</f>
        <v>17.899692577477857</v>
      </c>
      <c r="DS120" s="7">
        <f>IFERROR(VLOOKUP(DS$5&amp;$B120,'Forward JKM netback prices'!$L$8:$Q$10000,6,FALSE),NA())</f>
        <v>19.773907750223781</v>
      </c>
      <c r="DT120" s="7">
        <f>IFERROR(VLOOKUP(DT$5&amp;$B120,'Forward JKM netback prices'!$L$8:$Q$10000,6,FALSE),NA())</f>
        <v>19.427049629642351</v>
      </c>
      <c r="DU120" s="7">
        <f>IFERROR(VLOOKUP(DU$5&amp;$B120,'Forward JKM netback prices'!$L$8:$Q$10000,6,FALSE),NA())</f>
        <v>18.98363034182935</v>
      </c>
      <c r="DV120" s="7">
        <f>IFERROR(VLOOKUP(DV$5&amp;$B120,'Forward JKM netback prices'!$L$8:$Q$10000,6,FALSE),NA())</f>
        <v>17.011203297431177</v>
      </c>
      <c r="DW120" s="7">
        <f>IFERROR(VLOOKUP(DW$5&amp;$B120,'Forward JKM netback prices'!$L$6:$Q$3975,6,FALSE),NA())</f>
        <v>15.207212370540757</v>
      </c>
      <c r="DX120" s="7">
        <f>IFERROR(VLOOKUP(DX$5&amp;$B120,'Forward JKM netback prices'!$L$6:$Q$3975,6,FALSE),NA())</f>
        <v>14.309108384436019</v>
      </c>
      <c r="DY120" s="7">
        <f>IFERROR(VLOOKUP(DY$5&amp;$B120,'Forward JKM netback prices'!$L$6:$Q$3975,6,FALSE),NA())</f>
        <v>14.36805383161767</v>
      </c>
      <c r="DZ120" s="38">
        <v>13.919948327075188</v>
      </c>
      <c r="EA120" s="7">
        <v>12.372351385717479</v>
      </c>
      <c r="EB120" s="38">
        <v>12.957560781372129</v>
      </c>
      <c r="EC120" s="38">
        <v>13.245158122789896</v>
      </c>
      <c r="ED120" s="38">
        <v>13.753946194334615</v>
      </c>
      <c r="EE120" s="7">
        <v>15.397785634347469</v>
      </c>
      <c r="EF120" s="7">
        <v>14.184896051347881</v>
      </c>
    </row>
    <row r="121" spans="2:136" x14ac:dyDescent="0.25">
      <c r="B121" s="5">
        <v>45870</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7"/>
      <c r="DE121" s="7"/>
      <c r="DF121" s="7"/>
      <c r="DG121" s="7"/>
      <c r="DH121" s="7"/>
      <c r="DI121" s="7"/>
      <c r="DJ121" s="7"/>
      <c r="DK121" s="7"/>
      <c r="DL121" s="7"/>
      <c r="DM121" s="7"/>
      <c r="DN121" s="7">
        <f>IFERROR(VLOOKUP(DN$5&amp;$B121,'Forward JKM netback prices'!$L$8:$Q$2499,6,FALSE),NA())</f>
        <v>16.921677535755155</v>
      </c>
      <c r="DO121" s="7">
        <f>IFERROR(VLOOKUP(DO$5&amp;$B121,'Forward JKM netback prices'!$L$8:$Q$10000,6,FALSE),NA())</f>
        <v>17.986810936309205</v>
      </c>
      <c r="DP121" s="7">
        <f>IFERROR(VLOOKUP(DP$5&amp;$B121,'Forward JKM netback prices'!$L$8:$Q$10000,6,FALSE),NA())</f>
        <v>19.479998926393307</v>
      </c>
      <c r="DQ121" s="7">
        <f>IFERROR(VLOOKUP(DQ$5&amp;$B121,'Forward JKM netback prices'!$L$8:$Q$10000,6,FALSE),NA())</f>
        <v>19.158615531945134</v>
      </c>
      <c r="DR121" s="7">
        <f>IFERROR(VLOOKUP(DR$5&amp;$B121,'Forward JKM netback prices'!$L$8:$Q$10000,6,FALSE),NA())</f>
        <v>17.952117478642101</v>
      </c>
      <c r="DS121" s="7">
        <f>IFERROR(VLOOKUP(DS$5&amp;$B121,'Forward JKM netback prices'!$L$8:$Q$10000,6,FALSE),NA())</f>
        <v>19.860097600899987</v>
      </c>
      <c r="DT121" s="7">
        <f>IFERROR(VLOOKUP(DT$5&amp;$B121,'Forward JKM netback prices'!$L$8:$Q$10000,6,FALSE),NA())</f>
        <v>19.459116247033545</v>
      </c>
      <c r="DU121" s="7">
        <f>IFERROR(VLOOKUP(DU$5&amp;$B121,'Forward JKM netback prices'!$L$8:$Q$10000,6,FALSE),NA())</f>
        <v>18.996176579385889</v>
      </c>
      <c r="DV121" s="7">
        <f>IFERROR(VLOOKUP(DV$5&amp;$B121,'Forward JKM netback prices'!$L$8:$Q$10000,6,FALSE),NA())</f>
        <v>17.051664159060518</v>
      </c>
      <c r="DW121" s="7">
        <f>IFERROR(VLOOKUP(DW$5&amp;$B121,'Forward JKM netback prices'!$L$6:$Q$3975,6,FALSE),NA())</f>
        <v>15.235384515249132</v>
      </c>
      <c r="DX121" s="7">
        <f>IFERROR(VLOOKUP(DX$5&amp;$B121,'Forward JKM netback prices'!$L$6:$Q$3975,6,FALSE),NA())</f>
        <v>14.328078425823634</v>
      </c>
      <c r="DY121" s="7">
        <f>IFERROR(VLOOKUP(DY$5&amp;$B121,'Forward JKM netback prices'!$L$6:$Q$3975,6,FALSE),NA())</f>
        <v>14.353347929881659</v>
      </c>
      <c r="DZ121" s="38">
        <v>13.889274983621215</v>
      </c>
      <c r="EA121" s="7">
        <v>12.362639914650183</v>
      </c>
      <c r="EB121" s="38">
        <v>12.979957964782848</v>
      </c>
      <c r="EC121" s="38">
        <v>13.264275811488101</v>
      </c>
      <c r="ED121" s="38">
        <v>13.744770189231838</v>
      </c>
      <c r="EE121" s="7">
        <v>15.445643277604416</v>
      </c>
      <c r="EF121" s="7">
        <v>14.22618455950877</v>
      </c>
    </row>
    <row r="122" spans="2:136" x14ac:dyDescent="0.25">
      <c r="B122" s="5">
        <v>45901</v>
      </c>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7"/>
      <c r="DE122" s="7"/>
      <c r="DF122" s="7"/>
      <c r="DG122" s="7"/>
      <c r="DH122" s="7"/>
      <c r="DI122" s="7"/>
      <c r="DJ122" s="7"/>
      <c r="DK122" s="7"/>
      <c r="DL122" s="7"/>
      <c r="DM122" s="7"/>
      <c r="DN122" s="7"/>
      <c r="DO122" s="7"/>
      <c r="DP122" s="7">
        <f>IFERROR(VLOOKUP(DP$5&amp;$B122,'Forward JKM netback prices'!$L$8:$Q$10000,6,FALSE),NA())</f>
        <v>19.501115150035957</v>
      </c>
      <c r="DQ122" s="7">
        <f>IFERROR(VLOOKUP(DQ$5&amp;$B122,'Forward JKM netback prices'!$L$8:$Q$10000,6,FALSE),NA())</f>
        <v>19.15959471035654</v>
      </c>
      <c r="DR122" s="7">
        <f>IFERROR(VLOOKUP(DR$5&amp;$B122,'Forward JKM netback prices'!$L$8:$Q$10000,6,FALSE),NA())</f>
        <v>18.098024399490857</v>
      </c>
      <c r="DS122" s="7">
        <f>IFERROR(VLOOKUP(DS$5&amp;$B122,'Forward JKM netback prices'!$L$8:$Q$10000,6,FALSE),NA())</f>
        <v>19.939528054757393</v>
      </c>
      <c r="DT122" s="7">
        <f>IFERROR(VLOOKUP(DT$5&amp;$B122,'Forward JKM netback prices'!$L$8:$Q$10000,6,FALSE),NA())</f>
        <v>19.644876674269668</v>
      </c>
      <c r="DU122" s="7">
        <f>IFERROR(VLOOKUP(DU$5&amp;$B122,'Forward JKM netback prices'!$L$8:$Q$10000,6,FALSE),NA())</f>
        <v>19.111941750568491</v>
      </c>
      <c r="DV122" s="7">
        <f>IFERROR(VLOOKUP(DV$5&amp;$B122,'Forward JKM netback prices'!$L$8:$Q$10000,6,FALSE),NA())</f>
        <v>17.226560318349883</v>
      </c>
      <c r="DW122" s="7">
        <f>IFERROR(VLOOKUP(DW$5&amp;$B122,'Forward JKM netback prices'!$L$6:$Q$3975,6,FALSE),NA())</f>
        <v>15.387490653241525</v>
      </c>
      <c r="DX122" s="7">
        <f>IFERROR(VLOOKUP(DX$5&amp;$B122,'Forward JKM netback prices'!$L$6:$Q$3975,6,FALSE),NA())</f>
        <v>14.526881925658103</v>
      </c>
      <c r="DY122" s="7">
        <f>IFERROR(VLOOKUP(DY$5&amp;$B122,'Forward JKM netback prices'!$L$6:$Q$3975,6,FALSE),NA())</f>
        <v>14.463805055100792</v>
      </c>
      <c r="DZ122" s="38">
        <v>13.977094514825549</v>
      </c>
      <c r="EA122" s="7">
        <v>12.481258223085055</v>
      </c>
      <c r="EB122" s="38">
        <v>13.107597765473656</v>
      </c>
      <c r="EC122" s="38">
        <v>13.439365257834215</v>
      </c>
      <c r="ED122" s="38">
        <v>13.881049244903362</v>
      </c>
      <c r="EE122" s="7">
        <v>15.583423668306631</v>
      </c>
      <c r="EF122" s="7">
        <v>14.489222086402529</v>
      </c>
    </row>
    <row r="123" spans="2:136" x14ac:dyDescent="0.25">
      <c r="B123" s="5">
        <v>45931</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7"/>
      <c r="DE123" s="7"/>
      <c r="DF123" s="7"/>
      <c r="DG123" s="7"/>
      <c r="DH123" s="7"/>
      <c r="DI123" s="7"/>
      <c r="DJ123" s="7"/>
      <c r="DK123" s="7"/>
      <c r="DL123" s="7"/>
      <c r="DM123" s="7"/>
      <c r="DN123" s="7"/>
      <c r="DO123" s="7"/>
      <c r="DP123" s="7"/>
      <c r="DQ123" s="7"/>
      <c r="DR123" s="7">
        <f>IFERROR(VLOOKUP(DR$5&amp;$B123,'Forward JKM netback prices'!$L$8:$Q$10000,6,FALSE),NA())</f>
        <v>18.095970035606598</v>
      </c>
      <c r="DS123" s="7">
        <f>IFERROR(VLOOKUP(DS$5&amp;$B123,'Forward JKM netback prices'!$L$8:$Q$10000,6,FALSE),NA())</f>
        <v>19.66517271497872</v>
      </c>
      <c r="DT123" s="7">
        <f>IFERROR(VLOOKUP(DT$5&amp;$B123,'Forward JKM netback prices'!$L$8:$Q$10000,6,FALSE),NA())</f>
        <v>19.524767900602995</v>
      </c>
      <c r="DU123" s="7">
        <f>IFERROR(VLOOKUP(DU$5&amp;$B123,'Forward JKM netback prices'!$L$8:$Q$10000,6,FALSE),NA())</f>
        <v>18.776187292246277</v>
      </c>
      <c r="DV123" s="7">
        <f>IFERROR(VLOOKUP(DV$5&amp;$B123,'Forward JKM netback prices'!$L$8:$Q$10000,6,FALSE),NA())</f>
        <v>16.91917805766801</v>
      </c>
      <c r="DW123" s="7">
        <f>IFERROR(VLOOKUP(DW$5&amp;$B123,'Forward JKM netback prices'!$L$6:$Q$3975,6,FALSE),NA())</f>
        <v>14.987554065673898</v>
      </c>
      <c r="DX123" s="7">
        <f>IFERROR(VLOOKUP(DX$5&amp;$B123,'Forward JKM netback prices'!$L$6:$Q$3975,6,FALSE),NA())</f>
        <v>13.973317963659847</v>
      </c>
      <c r="DY123" s="7">
        <f>IFERROR(VLOOKUP(DY$5&amp;$B123,'Forward JKM netback prices'!$L$6:$Q$3975,6,FALSE),NA())</f>
        <v>14.043692043201359</v>
      </c>
      <c r="DZ123" s="38">
        <v>13.728864862810301</v>
      </c>
      <c r="EA123" s="7">
        <v>12.300967662705865</v>
      </c>
      <c r="EB123" s="38">
        <v>12.659523194019085</v>
      </c>
      <c r="EC123" s="38">
        <v>12.939279280709076</v>
      </c>
      <c r="ED123" s="38">
        <v>13.326706787510554</v>
      </c>
      <c r="EE123" s="7">
        <v>15.124548213102257</v>
      </c>
      <c r="EF123" s="7">
        <v>14.245652289457317</v>
      </c>
    </row>
    <row r="124" spans="2:136" x14ac:dyDescent="0.25">
      <c r="B124" s="5">
        <v>45962</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7"/>
      <c r="DE124" s="7"/>
      <c r="DF124" s="7"/>
      <c r="DG124" s="7"/>
      <c r="DH124" s="7"/>
      <c r="DI124" s="7"/>
      <c r="DJ124" s="7"/>
      <c r="DK124" s="7"/>
      <c r="DL124" s="7"/>
      <c r="DM124" s="7"/>
      <c r="DN124" s="7"/>
      <c r="DO124" s="7"/>
      <c r="DP124" s="7"/>
      <c r="DQ124" s="7"/>
      <c r="DR124" s="7"/>
      <c r="DS124" s="7"/>
      <c r="DT124" s="7">
        <f>IFERROR(VLOOKUP(DT$5&amp;$B124,'Forward JKM netback prices'!$L$8:$Q$10000,6,FALSE),NA())</f>
        <v>19.592781823748918</v>
      </c>
      <c r="DU124" s="7">
        <f>IFERROR(VLOOKUP(DU$5&amp;$B124,'Forward JKM netback prices'!$L$8:$Q$10000,6,FALSE),NA())</f>
        <v>18.857995344070375</v>
      </c>
      <c r="DV124" s="7">
        <f>IFERROR(VLOOKUP(DV$5&amp;$B124,'Forward JKM netback prices'!$L$8:$Q$10000,6,FALSE),NA())</f>
        <v>17.162168664861682</v>
      </c>
      <c r="DW124" s="7">
        <f>IFERROR(VLOOKUP(DW$5&amp;$B124,'Forward JKM netback prices'!$L$6:$Q$3975,6,FALSE),NA())</f>
        <v>15.460667061685799</v>
      </c>
      <c r="DX124" s="7">
        <f>IFERROR(VLOOKUP(DX$5&amp;$B124,'Forward JKM netback prices'!$L$6:$Q$3975,6,FALSE),NA())</f>
        <v>14.448284530002422</v>
      </c>
      <c r="DY124" s="7">
        <f>IFERROR(VLOOKUP(DY$5&amp;$B124,'Forward JKM netback prices'!$L$6:$Q$3975,6,FALSE),NA())</f>
        <v>14.455010685148698</v>
      </c>
      <c r="DZ124" s="38">
        <v>14.097100142139771</v>
      </c>
      <c r="EA124" s="7">
        <v>12.758510685122681</v>
      </c>
      <c r="EB124" s="38">
        <v>13.612242152530287</v>
      </c>
      <c r="EC124" s="38">
        <v>13.896277619331268</v>
      </c>
      <c r="ED124" s="38">
        <v>14.235191107199665</v>
      </c>
      <c r="EE124" s="7">
        <v>16.272954253903123</v>
      </c>
      <c r="EF124" s="7">
        <v>15.068682956177073</v>
      </c>
    </row>
    <row r="125" spans="2:136" x14ac:dyDescent="0.25">
      <c r="B125" s="5">
        <v>45992</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7"/>
      <c r="DE125" s="7"/>
      <c r="DF125" s="7"/>
      <c r="DG125" s="7"/>
      <c r="DH125" s="7"/>
      <c r="DI125" s="7"/>
      <c r="DJ125" s="7"/>
      <c r="DK125" s="7"/>
      <c r="DL125" s="7"/>
      <c r="DM125" s="7"/>
      <c r="DN125" s="7"/>
      <c r="DO125" s="7"/>
      <c r="DP125" s="7"/>
      <c r="DQ125" s="7"/>
      <c r="DR125" s="7"/>
      <c r="DS125" s="7"/>
      <c r="DT125" s="7"/>
      <c r="DU125" s="7"/>
      <c r="DV125" s="7">
        <f>IFERROR(VLOOKUP(DV$5&amp;$B125,'Forward JKM netback prices'!$L$8:$Q$10000,6,FALSE),NA())</f>
        <v>17.601565758130953</v>
      </c>
      <c r="DW125" s="7">
        <f>IFERROR(VLOOKUP(DW$5&amp;$B125,'Forward JKM netback prices'!$L$6:$Q$3975,6,FALSE),NA())</f>
        <v>15.990087005977282</v>
      </c>
      <c r="DX125" s="7">
        <f>IFERROR(VLOOKUP(DX$5&amp;$B125,'Forward JKM netback prices'!$L$6:$Q$3975,6,FALSE),NA())</f>
        <v>15.040577031739986</v>
      </c>
      <c r="DY125" s="7">
        <f>IFERROR(VLOOKUP(DY$5&amp;$B125,'Forward JKM netback prices'!$L$6:$Q$3975,6,FALSE),NA())</f>
        <v>15.022141273106355</v>
      </c>
      <c r="DZ125" s="38">
        <v>14.710452213474236</v>
      </c>
      <c r="EA125" s="7">
        <v>13.319797386306155</v>
      </c>
      <c r="EB125" s="38">
        <v>14.248171904966325</v>
      </c>
      <c r="EC125" s="38">
        <v>14.437964070655168</v>
      </c>
      <c r="ED125" s="38">
        <v>14.826738065240178</v>
      </c>
      <c r="EE125" s="7">
        <v>16.723192690471731</v>
      </c>
      <c r="EF125" s="7">
        <v>15.540236099423572</v>
      </c>
    </row>
    <row r="126" spans="2:136" x14ac:dyDescent="0.25">
      <c r="B126" s="5">
        <v>46023</v>
      </c>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7"/>
      <c r="DE126" s="7"/>
      <c r="DF126" s="7"/>
      <c r="DG126" s="7"/>
      <c r="DH126" s="7"/>
      <c r="DI126" s="7"/>
      <c r="DJ126" s="7"/>
      <c r="DK126" s="7"/>
      <c r="DL126" s="7"/>
      <c r="DM126" s="7"/>
      <c r="DN126" s="7"/>
      <c r="DO126" s="7"/>
      <c r="DP126" s="7"/>
      <c r="DQ126" s="7"/>
      <c r="DR126" s="7"/>
      <c r="DS126" s="7"/>
      <c r="DT126" s="7"/>
      <c r="DU126" s="7"/>
      <c r="DV126" s="7"/>
      <c r="DW126" s="7"/>
      <c r="DX126" s="7">
        <f>IFERROR(VLOOKUP(DX$5&amp;$B126,'Forward JKM netback prices'!$L$6:$Q$3975,6,FALSE),NA())</f>
        <v>15.484135216251492</v>
      </c>
      <c r="DY126" s="7">
        <f>IFERROR(VLOOKUP(DY$5&amp;$B126,'Forward JKM netback prices'!$L$6:$Q$3975,6,FALSE),NA())</f>
        <v>15.441109375582844</v>
      </c>
      <c r="DZ126" s="38">
        <v>15.043015413129096</v>
      </c>
      <c r="EA126" s="7">
        <v>13.777884455785671</v>
      </c>
      <c r="EB126" s="38">
        <v>14.92413633932323</v>
      </c>
      <c r="EC126" s="38">
        <v>14.995875991584523</v>
      </c>
      <c r="ED126" s="38">
        <v>15.444956606470226</v>
      </c>
      <c r="EE126" s="7">
        <v>17.103744927843291</v>
      </c>
      <c r="EF126" s="7">
        <v>16.069859216547588</v>
      </c>
    </row>
    <row r="127" spans="2:136" x14ac:dyDescent="0.25">
      <c r="B127" s="5">
        <v>46054</v>
      </c>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7"/>
      <c r="DE127" s="7"/>
      <c r="DF127" s="7"/>
      <c r="DG127" s="7"/>
      <c r="DH127" s="7"/>
      <c r="DI127" s="7"/>
      <c r="DJ127" s="7"/>
      <c r="DK127" s="7"/>
      <c r="DL127" s="7"/>
      <c r="DM127" s="7"/>
      <c r="DN127" s="7"/>
      <c r="DO127" s="7"/>
      <c r="DP127" s="7"/>
      <c r="DQ127" s="7"/>
      <c r="DR127" s="7"/>
      <c r="DS127" s="7"/>
      <c r="DT127" s="7"/>
      <c r="DU127" s="7"/>
      <c r="DV127" s="7"/>
      <c r="DW127" s="7"/>
      <c r="DX127" s="7"/>
      <c r="DY127" s="7"/>
      <c r="DZ127" s="38">
        <v>15.061216985666279</v>
      </c>
      <c r="EA127" s="7">
        <v>13.759609637056936</v>
      </c>
      <c r="EB127" s="38">
        <v>14.610302892558771</v>
      </c>
      <c r="EC127" s="38">
        <v>14.702250890736993</v>
      </c>
      <c r="ED127" s="38">
        <v>15.174745433828894</v>
      </c>
      <c r="EE127" s="7">
        <v>16.796786518892638</v>
      </c>
      <c r="EF127" s="7">
        <v>15.891482604584873</v>
      </c>
    </row>
    <row r="128" spans="2:136" x14ac:dyDescent="0.25">
      <c r="B128" s="5">
        <v>46082</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7"/>
      <c r="DE128" s="7"/>
      <c r="DF128" s="7"/>
      <c r="DG128" s="7"/>
      <c r="DH128" s="7"/>
      <c r="DI128" s="7"/>
      <c r="DJ128" s="7"/>
      <c r="DK128" s="7"/>
      <c r="DL128" s="7"/>
      <c r="DM128" s="7"/>
      <c r="DN128" s="7"/>
      <c r="DO128" s="7"/>
      <c r="DP128" s="7"/>
      <c r="DQ128" s="7"/>
      <c r="DR128" s="7"/>
      <c r="DS128" s="7"/>
      <c r="DT128" s="7"/>
      <c r="DU128" s="7"/>
      <c r="DV128" s="7"/>
      <c r="DW128" s="7"/>
      <c r="DX128" s="7"/>
      <c r="DY128" s="7"/>
      <c r="DZ128" s="4"/>
      <c r="EA128" s="4"/>
      <c r="EB128" s="38">
        <v>14.141004463294538</v>
      </c>
      <c r="EC128" s="38">
        <v>14.265604389366505</v>
      </c>
      <c r="ED128" s="38">
        <v>14.748692285593062</v>
      </c>
      <c r="EE128" s="7">
        <v>16.250352524189324</v>
      </c>
      <c r="EF128" s="7">
        <v>14.546150365365355</v>
      </c>
    </row>
    <row r="129" spans="2:136" x14ac:dyDescent="0.25">
      <c r="B129" s="5">
        <v>46113</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7"/>
      <c r="DE129" s="7"/>
      <c r="DF129" s="7"/>
      <c r="DG129" s="7"/>
      <c r="DH129" s="7"/>
      <c r="DI129" s="7"/>
      <c r="DJ129" s="7"/>
      <c r="DK129" s="7"/>
      <c r="DL129" s="7"/>
      <c r="DM129" s="7"/>
      <c r="DN129" s="7"/>
      <c r="DO129" s="7"/>
      <c r="DP129" s="7"/>
      <c r="DQ129" s="7"/>
      <c r="DR129" s="7"/>
      <c r="DS129" s="7"/>
      <c r="DT129" s="7"/>
      <c r="DU129" s="7"/>
      <c r="DV129" s="7"/>
      <c r="DW129" s="7"/>
      <c r="DX129" s="7"/>
      <c r="DY129" s="7"/>
      <c r="DZ129" s="4"/>
      <c r="EA129" s="4"/>
      <c r="EB129" s="4"/>
      <c r="EC129" s="4"/>
      <c r="ED129" s="38">
        <v>13.015031753060454</v>
      </c>
      <c r="EE129" s="7">
        <v>14.144652085671408</v>
      </c>
      <c r="EF129" s="7">
        <v>12.990497174882648</v>
      </c>
    </row>
    <row r="130" spans="2:136" x14ac:dyDescent="0.25">
      <c r="B130" s="5">
        <v>46143</v>
      </c>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7"/>
      <c r="DE130" s="7"/>
      <c r="DF130" s="7"/>
      <c r="DG130" s="7"/>
      <c r="DH130" s="7"/>
      <c r="DI130" s="7"/>
      <c r="DJ130" s="7"/>
      <c r="DK130" s="7"/>
      <c r="DL130" s="7"/>
      <c r="DM130" s="7"/>
      <c r="DN130" s="7"/>
      <c r="DO130" s="7"/>
      <c r="DP130" s="7"/>
      <c r="DQ130" s="7"/>
      <c r="DR130" s="7"/>
      <c r="DS130" s="7"/>
      <c r="DT130" s="7"/>
      <c r="DU130" s="7"/>
      <c r="DV130" s="7"/>
      <c r="DW130" s="7"/>
      <c r="DX130" s="7"/>
      <c r="DY130" s="7"/>
      <c r="DZ130" s="4"/>
      <c r="EA130" s="4"/>
      <c r="EB130" s="4"/>
      <c r="EC130" s="4"/>
      <c r="ED130" s="4"/>
      <c r="EE130" s="7"/>
      <c r="EF130" s="7">
        <v>12.237092813975076</v>
      </c>
    </row>
    <row r="131" spans="2:136" x14ac:dyDescent="0.25">
      <c r="B131" s="5">
        <v>46174</v>
      </c>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7"/>
      <c r="DE131" s="7"/>
      <c r="DF131" s="7"/>
      <c r="DG131" s="7"/>
      <c r="DH131" s="7"/>
      <c r="DI131" s="7"/>
      <c r="DJ131" s="7"/>
      <c r="DK131" s="7"/>
      <c r="DL131" s="7"/>
      <c r="DM131" s="7"/>
      <c r="DN131" s="7"/>
      <c r="DO131" s="7"/>
      <c r="DP131" s="7"/>
      <c r="DQ131" s="7"/>
      <c r="DR131" s="7"/>
      <c r="DS131" s="7"/>
      <c r="DT131" s="7"/>
      <c r="DU131" s="7"/>
      <c r="DV131" s="7"/>
      <c r="DW131" s="7"/>
      <c r="DX131" s="7"/>
      <c r="DY131" s="7"/>
      <c r="DZ131" s="4"/>
      <c r="EA131" s="4"/>
      <c r="EB131" s="4"/>
      <c r="EC131" s="4"/>
      <c r="ED131" s="4"/>
      <c r="EE131" s="7"/>
      <c r="EF131" s="7"/>
    </row>
    <row r="132" spans="2:136" x14ac:dyDescent="0.25">
      <c r="B132" s="5">
        <v>46204</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7"/>
      <c r="DE132" s="7"/>
      <c r="DF132" s="7"/>
      <c r="DG132" s="7"/>
      <c r="DH132" s="7"/>
      <c r="DI132" s="7"/>
      <c r="DJ132" s="7"/>
      <c r="DK132" s="7"/>
      <c r="DL132" s="7"/>
      <c r="DM132" s="7"/>
      <c r="DN132" s="7"/>
      <c r="DO132" s="7"/>
      <c r="DP132" s="7"/>
      <c r="DQ132" s="7"/>
      <c r="DR132" s="7"/>
      <c r="DS132" s="7"/>
      <c r="DT132" s="7"/>
      <c r="DU132" s="7"/>
      <c r="DV132" s="7"/>
      <c r="DW132" s="7"/>
      <c r="DX132" s="7"/>
      <c r="DY132" s="7"/>
      <c r="DZ132" s="4"/>
      <c r="EA132" s="4"/>
      <c r="EB132" s="4"/>
      <c r="EC132" s="4"/>
      <c r="ED132" s="4"/>
      <c r="EE132" s="7"/>
      <c r="EF132" s="7"/>
    </row>
    <row r="133" spans="2:136" x14ac:dyDescent="0.25">
      <c r="B133" s="5">
        <v>46235</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7"/>
      <c r="DE133" s="7"/>
      <c r="DF133" s="7"/>
      <c r="DG133" s="7"/>
      <c r="DH133" s="7"/>
      <c r="DI133" s="7"/>
      <c r="DJ133" s="7"/>
      <c r="DK133" s="7"/>
      <c r="DL133" s="7"/>
      <c r="DM133" s="7"/>
      <c r="DN133" s="7"/>
      <c r="DO133" s="7"/>
      <c r="DP133" s="7"/>
      <c r="DQ133" s="7"/>
      <c r="DR133" s="7"/>
      <c r="DS133" s="7"/>
      <c r="DT133" s="7"/>
      <c r="DU133" s="7"/>
      <c r="DV133" s="7"/>
      <c r="DW133" s="7"/>
      <c r="DX133" s="7"/>
      <c r="DY133" s="7"/>
      <c r="DZ133" s="4"/>
      <c r="EA133" s="4"/>
      <c r="EB133" s="4"/>
      <c r="EC133" s="4"/>
      <c r="ED133" s="4"/>
      <c r="EE133" s="7"/>
      <c r="EF133" s="7"/>
    </row>
    <row r="134" spans="2:136" x14ac:dyDescent="0.25">
      <c r="B134" s="5">
        <v>46266</v>
      </c>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7"/>
      <c r="DE134" s="7"/>
      <c r="DF134" s="7"/>
      <c r="DG134" s="7"/>
      <c r="DH134" s="7"/>
      <c r="DI134" s="7"/>
      <c r="DJ134" s="7"/>
      <c r="DK134" s="7"/>
      <c r="DL134" s="7"/>
      <c r="DM134" s="7"/>
      <c r="DN134" s="7"/>
      <c r="DO134" s="7"/>
      <c r="DP134" s="7"/>
      <c r="DQ134" s="7"/>
      <c r="DR134" s="7"/>
      <c r="DS134" s="7"/>
      <c r="DT134" s="7"/>
      <c r="DU134" s="7"/>
      <c r="DV134" s="7"/>
      <c r="DW134" s="7"/>
      <c r="DX134" s="7"/>
      <c r="DY134" s="7"/>
      <c r="DZ134" s="4"/>
      <c r="EA134" s="4"/>
      <c r="EB134" s="4"/>
      <c r="EC134" s="4"/>
      <c r="ED134" s="4"/>
      <c r="EE134" s="7"/>
      <c r="EF134" s="7"/>
    </row>
    <row r="135" spans="2:136" x14ac:dyDescent="0.25">
      <c r="B135" s="5">
        <v>46296</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7"/>
      <c r="DE135" s="7"/>
      <c r="DF135" s="7"/>
      <c r="DG135" s="7"/>
      <c r="DH135" s="7"/>
      <c r="DI135" s="7"/>
      <c r="DJ135" s="7"/>
      <c r="DK135" s="7"/>
      <c r="DL135" s="7"/>
      <c r="DM135" s="7"/>
      <c r="DN135" s="7"/>
      <c r="DO135" s="7"/>
      <c r="DP135" s="7"/>
      <c r="DQ135" s="7"/>
      <c r="DR135" s="7"/>
      <c r="DS135" s="7"/>
      <c r="DT135" s="7"/>
      <c r="DU135" s="7"/>
      <c r="DV135" s="7"/>
      <c r="DW135" s="7"/>
      <c r="DX135" s="7"/>
      <c r="DY135" s="7"/>
      <c r="DZ135" s="4"/>
      <c r="EA135" s="4"/>
      <c r="EB135" s="4"/>
      <c r="EC135" s="4"/>
      <c r="ED135" s="4"/>
      <c r="EE135" s="7"/>
      <c r="EF135" s="7"/>
    </row>
    <row r="136" spans="2:136" x14ac:dyDescent="0.25">
      <c r="B136" s="5">
        <v>46327</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7"/>
      <c r="DE136" s="7"/>
      <c r="DF136" s="7"/>
      <c r="DG136" s="7"/>
      <c r="DH136" s="7"/>
      <c r="DI136" s="7"/>
      <c r="DJ136" s="7"/>
      <c r="DK136" s="7"/>
      <c r="DL136" s="7"/>
      <c r="DM136" s="7"/>
      <c r="DN136" s="7"/>
      <c r="DO136" s="7"/>
      <c r="DP136" s="7"/>
      <c r="DQ136" s="7"/>
      <c r="DR136" s="7"/>
      <c r="DS136" s="7"/>
      <c r="DT136" s="7"/>
      <c r="DU136" s="7"/>
      <c r="DV136" s="7"/>
      <c r="DW136" s="7"/>
      <c r="DX136" s="7"/>
      <c r="DY136" s="7"/>
      <c r="DZ136" s="4"/>
      <c r="EA136" s="4"/>
      <c r="EB136" s="4"/>
      <c r="EC136" s="4"/>
      <c r="ED136" s="4"/>
      <c r="EE136" s="7"/>
      <c r="EF136" s="7"/>
    </row>
    <row r="137" spans="2:136" x14ac:dyDescent="0.25">
      <c r="B137" s="5">
        <v>46357</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7"/>
      <c r="DE137" s="7"/>
      <c r="DF137" s="7"/>
      <c r="DG137" s="7"/>
      <c r="DH137" s="7"/>
      <c r="DI137" s="7"/>
      <c r="DJ137" s="7"/>
      <c r="DK137" s="7"/>
      <c r="DL137" s="7"/>
      <c r="DM137" s="7"/>
      <c r="DN137" s="7"/>
      <c r="DO137" s="7"/>
      <c r="DP137" s="7"/>
      <c r="DQ137" s="7"/>
      <c r="DR137" s="7"/>
      <c r="DS137" s="7"/>
      <c r="DT137" s="7"/>
      <c r="DU137" s="7"/>
      <c r="DV137" s="7"/>
      <c r="DW137" s="7"/>
      <c r="DX137" s="7"/>
      <c r="DY137" s="7"/>
      <c r="DZ137" s="4"/>
      <c r="EA137" s="4"/>
      <c r="EB137" s="4"/>
      <c r="EC137" s="4"/>
      <c r="ED137" s="4"/>
      <c r="EE137" s="7"/>
      <c r="EF137" s="7"/>
    </row>
    <row r="138" spans="2:136" x14ac:dyDescent="0.25">
      <c r="B138" s="5">
        <v>46388</v>
      </c>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7"/>
      <c r="DE138" s="7"/>
      <c r="DF138" s="7"/>
      <c r="DG138" s="7"/>
      <c r="DH138" s="7"/>
      <c r="DI138" s="7"/>
      <c r="DJ138" s="7"/>
      <c r="DK138" s="7"/>
      <c r="DL138" s="7"/>
      <c r="DM138" s="7"/>
      <c r="DN138" s="7"/>
      <c r="DO138" s="7"/>
      <c r="DP138" s="7"/>
      <c r="DQ138" s="7"/>
      <c r="DR138" s="7"/>
      <c r="DS138" s="7"/>
      <c r="DT138" s="7"/>
      <c r="DU138" s="7"/>
      <c r="DV138" s="7"/>
      <c r="DW138" s="7"/>
      <c r="DX138" s="7"/>
      <c r="DY138" s="7"/>
      <c r="DZ138" s="4"/>
      <c r="EA138" s="4"/>
      <c r="EB138" s="4"/>
      <c r="EC138" s="4"/>
      <c r="ED138" s="4"/>
      <c r="EE138" s="7"/>
      <c r="EF138" s="7"/>
    </row>
    <row r="139" spans="2:136" x14ac:dyDescent="0.25">
      <c r="B139" s="5">
        <v>46419</v>
      </c>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7"/>
      <c r="DE139" s="7"/>
      <c r="DF139" s="7"/>
      <c r="DG139" s="7"/>
      <c r="DH139" s="7"/>
      <c r="DI139" s="7"/>
      <c r="DJ139" s="7"/>
      <c r="DK139" s="7"/>
      <c r="DL139" s="7"/>
      <c r="DM139" s="7"/>
      <c r="DN139" s="7"/>
      <c r="DO139" s="7"/>
      <c r="DP139" s="7"/>
      <c r="DQ139" s="7"/>
      <c r="DR139" s="7"/>
      <c r="DS139" s="7"/>
      <c r="DT139" s="7"/>
      <c r="DU139" s="7"/>
      <c r="DV139" s="7"/>
      <c r="DW139" s="7"/>
      <c r="DX139" s="7"/>
      <c r="DY139" s="7"/>
      <c r="DZ139" s="4"/>
      <c r="EA139" s="4"/>
      <c r="EB139" s="4"/>
      <c r="EC139" s="4"/>
      <c r="ED139" s="4"/>
      <c r="EE139" s="7"/>
      <c r="EF139" s="7"/>
    </row>
    <row r="140" spans="2:136" x14ac:dyDescent="0.25">
      <c r="B140" s="5">
        <v>46447</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7"/>
      <c r="DE140" s="7"/>
      <c r="DF140" s="7"/>
      <c r="DG140" s="7"/>
      <c r="DH140" s="7"/>
      <c r="DI140" s="7"/>
      <c r="DJ140" s="7"/>
      <c r="DK140" s="7"/>
      <c r="DL140" s="7"/>
      <c r="DM140" s="7"/>
      <c r="DN140" s="7"/>
      <c r="DO140" s="7"/>
      <c r="DP140" s="7"/>
      <c r="DQ140" s="7"/>
      <c r="DR140" s="7"/>
      <c r="DS140" s="7"/>
      <c r="DT140" s="7"/>
      <c r="DU140" s="7"/>
      <c r="DV140" s="7"/>
      <c r="DW140" s="7"/>
      <c r="DX140" s="7"/>
      <c r="DY140" s="7"/>
      <c r="DZ140" s="4"/>
      <c r="EA140" s="4"/>
      <c r="EB140" s="4"/>
      <c r="EC140" s="4"/>
      <c r="ED140" s="4"/>
      <c r="EE140" s="7"/>
      <c r="EF140" s="7"/>
    </row>
    <row r="141" spans="2:136" x14ac:dyDescent="0.25">
      <c r="B141" s="5">
        <v>46478</v>
      </c>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7"/>
      <c r="DE141" s="7"/>
      <c r="DF141" s="7"/>
      <c r="DG141" s="7"/>
      <c r="DH141" s="7"/>
      <c r="DI141" s="7"/>
      <c r="DJ141" s="7"/>
      <c r="DK141" s="7"/>
      <c r="DL141" s="7"/>
      <c r="DM141" s="7"/>
      <c r="DN141" s="7"/>
      <c r="DO141" s="7"/>
      <c r="DP141" s="7"/>
      <c r="DQ141" s="7"/>
      <c r="DR141" s="7"/>
      <c r="DS141" s="7"/>
      <c r="DT141" s="7"/>
      <c r="DU141" s="7"/>
      <c r="DV141" s="7"/>
      <c r="DW141" s="7"/>
      <c r="DX141" s="7"/>
      <c r="DY141" s="7"/>
      <c r="DZ141" s="4"/>
      <c r="EA141" s="4"/>
      <c r="EB141" s="4"/>
      <c r="EC141" s="4"/>
      <c r="ED141" s="4"/>
      <c r="EE141" s="7"/>
      <c r="EF141" s="7"/>
    </row>
    <row r="142" spans="2:136" x14ac:dyDescent="0.25">
      <c r="B142" s="5">
        <v>46508</v>
      </c>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7"/>
      <c r="DE142" s="7"/>
      <c r="DF142" s="7"/>
      <c r="DG142" s="7"/>
      <c r="DH142" s="7"/>
      <c r="DI142" s="7"/>
      <c r="DJ142" s="7"/>
      <c r="DK142" s="7"/>
      <c r="DL142" s="7"/>
      <c r="DM142" s="7"/>
      <c r="DN142" s="7"/>
      <c r="DO142" s="7"/>
      <c r="DP142" s="7"/>
      <c r="DQ142" s="7"/>
      <c r="DR142" s="7"/>
      <c r="DS142" s="7"/>
      <c r="DT142" s="7"/>
      <c r="DU142" s="7"/>
      <c r="DV142" s="7"/>
      <c r="DW142" s="7"/>
      <c r="DX142" s="7"/>
      <c r="DY142" s="7"/>
      <c r="DZ142" s="4"/>
      <c r="EA142" s="4"/>
      <c r="EB142" s="4"/>
      <c r="EC142" s="4"/>
      <c r="ED142" s="4"/>
      <c r="EE142" s="7"/>
      <c r="EF142" s="7"/>
    </row>
    <row r="143" spans="2:136" x14ac:dyDescent="0.25">
      <c r="B143" s="5">
        <v>46539</v>
      </c>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7"/>
      <c r="DE143" s="7"/>
      <c r="DF143" s="7"/>
      <c r="DG143" s="7"/>
      <c r="DH143" s="7"/>
      <c r="DI143" s="7"/>
      <c r="DJ143" s="7"/>
      <c r="DK143" s="7"/>
      <c r="DL143" s="7"/>
      <c r="DM143" s="7"/>
      <c r="DN143" s="7"/>
      <c r="DO143" s="7"/>
      <c r="DP143" s="7"/>
      <c r="DQ143" s="7"/>
      <c r="DR143" s="7"/>
      <c r="DS143" s="7"/>
      <c r="DT143" s="7"/>
      <c r="DU143" s="7"/>
      <c r="DV143" s="7"/>
      <c r="DW143" s="7"/>
      <c r="DX143" s="7"/>
      <c r="DY143" s="7"/>
      <c r="DZ143" s="4"/>
      <c r="EA143" s="4"/>
      <c r="EB143" s="4"/>
      <c r="EC143" s="4"/>
      <c r="ED143" s="4"/>
      <c r="EE143" s="7"/>
      <c r="EF143" s="7"/>
    </row>
    <row r="144" spans="2:136" x14ac:dyDescent="0.25">
      <c r="B144" s="5">
        <v>46569</v>
      </c>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7"/>
      <c r="DE144" s="7"/>
      <c r="DF144" s="7"/>
      <c r="DG144" s="7"/>
      <c r="DH144" s="7"/>
      <c r="DI144" s="7"/>
      <c r="DJ144" s="7"/>
      <c r="DK144" s="7"/>
      <c r="DL144" s="7"/>
      <c r="DM144" s="7"/>
      <c r="DN144" s="7"/>
      <c r="DO144" s="7"/>
      <c r="DP144" s="7"/>
      <c r="DQ144" s="7"/>
      <c r="DR144" s="7"/>
      <c r="DS144" s="7"/>
      <c r="DT144" s="7"/>
      <c r="DU144" s="7"/>
      <c r="DV144" s="7"/>
      <c r="DW144" s="7"/>
      <c r="DX144" s="7"/>
      <c r="DY144" s="7"/>
      <c r="DZ144" s="4"/>
      <c r="EA144" s="4"/>
      <c r="EB144" s="4"/>
      <c r="EC144" s="4"/>
      <c r="ED144" s="4"/>
      <c r="EE144" s="7"/>
      <c r="EF144" s="7"/>
    </row>
    <row r="145" spans="2:136" x14ac:dyDescent="0.25">
      <c r="B145" s="5">
        <v>46600</v>
      </c>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7"/>
      <c r="DE145" s="7"/>
      <c r="DF145" s="7"/>
      <c r="DG145" s="7"/>
      <c r="DH145" s="7"/>
      <c r="DI145" s="7"/>
      <c r="DJ145" s="7"/>
      <c r="DK145" s="7"/>
      <c r="DL145" s="7"/>
      <c r="DM145" s="7"/>
      <c r="DN145" s="7"/>
      <c r="DO145" s="7"/>
      <c r="DP145" s="7"/>
      <c r="DQ145" s="7"/>
      <c r="DR145" s="7"/>
      <c r="DS145" s="7"/>
      <c r="DT145" s="7"/>
      <c r="DU145" s="7"/>
      <c r="DV145" s="7"/>
      <c r="DW145" s="7"/>
      <c r="DX145" s="7"/>
      <c r="DY145" s="7"/>
      <c r="DZ145" s="4"/>
      <c r="EA145" s="4"/>
      <c r="EB145" s="4"/>
      <c r="EC145" s="4"/>
      <c r="ED145" s="4"/>
      <c r="EE145" s="7"/>
      <c r="EF145" s="7"/>
    </row>
    <row r="146" spans="2:136" x14ac:dyDescent="0.25">
      <c r="B146" s="5">
        <v>46631</v>
      </c>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7"/>
      <c r="DE146" s="7"/>
      <c r="DF146" s="7"/>
      <c r="DG146" s="7"/>
      <c r="DH146" s="7"/>
      <c r="DI146" s="7"/>
      <c r="DJ146" s="7"/>
      <c r="DK146" s="7"/>
      <c r="DL146" s="7"/>
      <c r="DM146" s="7"/>
      <c r="DN146" s="7"/>
      <c r="DO146" s="7"/>
      <c r="DP146" s="7"/>
      <c r="DQ146" s="7"/>
      <c r="DR146" s="7"/>
      <c r="DS146" s="7"/>
      <c r="DT146" s="7"/>
      <c r="DU146" s="7"/>
      <c r="DV146" s="7"/>
      <c r="DW146" s="7"/>
      <c r="DX146" s="7"/>
      <c r="DY146" s="7"/>
      <c r="DZ146" s="4"/>
      <c r="EA146" s="4"/>
      <c r="EB146" s="4"/>
      <c r="EC146" s="4"/>
      <c r="ED146" s="4"/>
      <c r="EE146" s="7"/>
      <c r="EF146" s="7"/>
    </row>
    <row r="147" spans="2:136" x14ac:dyDescent="0.25">
      <c r="B147" s="5">
        <v>46661</v>
      </c>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7"/>
      <c r="DE147" s="7"/>
      <c r="DF147" s="7"/>
      <c r="DG147" s="7"/>
      <c r="DH147" s="7"/>
      <c r="DI147" s="7"/>
      <c r="DJ147" s="7"/>
      <c r="DK147" s="7"/>
      <c r="DL147" s="7"/>
      <c r="DM147" s="7"/>
      <c r="DN147" s="7"/>
      <c r="DO147" s="7"/>
      <c r="DP147" s="7"/>
      <c r="DQ147" s="7"/>
      <c r="DR147" s="7"/>
      <c r="DS147" s="7"/>
      <c r="DT147" s="7"/>
      <c r="DU147" s="7"/>
      <c r="DV147" s="7"/>
      <c r="DW147" s="7"/>
      <c r="DX147" s="7"/>
      <c r="DY147" s="7"/>
      <c r="DZ147" s="4"/>
      <c r="EA147" s="4"/>
      <c r="EB147" s="4"/>
      <c r="EC147" s="4"/>
      <c r="ED147" s="4"/>
      <c r="EE147" s="7"/>
      <c r="EF147" s="7"/>
    </row>
    <row r="148" spans="2:136" x14ac:dyDescent="0.25">
      <c r="B148" s="5">
        <v>46692</v>
      </c>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7"/>
      <c r="DE148" s="7"/>
      <c r="DF148" s="7"/>
      <c r="DG148" s="7"/>
      <c r="DH148" s="7"/>
      <c r="DI148" s="7"/>
      <c r="DJ148" s="7"/>
      <c r="DK148" s="7"/>
      <c r="DL148" s="7"/>
      <c r="DM148" s="7"/>
      <c r="DN148" s="7"/>
      <c r="DO148" s="7"/>
      <c r="DP148" s="7"/>
      <c r="DQ148" s="7"/>
      <c r="DR148" s="7"/>
      <c r="DS148" s="7"/>
      <c r="DT148" s="7"/>
      <c r="DU148" s="7"/>
      <c r="DV148" s="7"/>
      <c r="DW148" s="7"/>
      <c r="DX148" s="7"/>
      <c r="DY148" s="7"/>
      <c r="DZ148" s="4"/>
      <c r="EA148" s="4"/>
      <c r="EB148" s="4"/>
      <c r="EC148" s="4"/>
      <c r="ED148" s="4"/>
      <c r="EE148" s="7"/>
      <c r="EF148" s="7"/>
    </row>
    <row r="149" spans="2:136" x14ac:dyDescent="0.25">
      <c r="B149" s="5">
        <v>46722</v>
      </c>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7"/>
      <c r="DE149" s="7"/>
      <c r="DF149" s="7"/>
      <c r="DG149" s="7"/>
      <c r="DH149" s="7"/>
      <c r="DI149" s="7"/>
      <c r="DJ149" s="7"/>
      <c r="DK149" s="7"/>
      <c r="DL149" s="7"/>
      <c r="DM149" s="7"/>
      <c r="DN149" s="7"/>
      <c r="DO149" s="7"/>
      <c r="DP149" s="7"/>
      <c r="DQ149" s="7"/>
      <c r="DR149" s="7"/>
      <c r="DS149" s="7"/>
      <c r="DT149" s="7"/>
      <c r="DU149" s="7"/>
      <c r="DV149" s="7"/>
      <c r="DW149" s="7"/>
      <c r="DX149" s="7"/>
      <c r="DY149" s="7"/>
      <c r="DZ149" s="4"/>
      <c r="EA149" s="4"/>
      <c r="EB149" s="4"/>
      <c r="EC149" s="4"/>
      <c r="ED149" s="4"/>
      <c r="EE149" s="7"/>
      <c r="EF149" s="7"/>
    </row>
    <row r="150" spans="2:136" x14ac:dyDescent="0.25">
      <c r="B150" s="5">
        <v>46753</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7"/>
      <c r="DE150" s="7"/>
      <c r="DF150" s="7"/>
      <c r="DG150" s="7"/>
      <c r="DH150" s="7"/>
      <c r="DI150" s="7"/>
      <c r="DJ150" s="7"/>
      <c r="DK150" s="7"/>
      <c r="DL150" s="7"/>
      <c r="DM150" s="7"/>
      <c r="DN150" s="7"/>
      <c r="DO150" s="7"/>
      <c r="DP150" s="7"/>
      <c r="DQ150" s="7"/>
      <c r="DR150" s="7"/>
      <c r="DS150" s="7"/>
      <c r="DT150" s="7"/>
      <c r="DU150" s="7"/>
      <c r="DV150" s="7"/>
      <c r="DW150" s="7"/>
      <c r="DX150" s="7"/>
      <c r="DY150" s="7"/>
      <c r="DZ150" s="4"/>
      <c r="EA150" s="4"/>
      <c r="EB150" s="4"/>
      <c r="EC150" s="4"/>
      <c r="ED150" s="4"/>
      <c r="EE150" s="7"/>
      <c r="EF150" s="7"/>
    </row>
    <row r="151" spans="2:136" x14ac:dyDescent="0.25">
      <c r="B151" s="5">
        <v>46784</v>
      </c>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7"/>
      <c r="DE151" s="7"/>
      <c r="DF151" s="7"/>
      <c r="DG151" s="7"/>
      <c r="DH151" s="7"/>
      <c r="DI151" s="7"/>
      <c r="DJ151" s="7"/>
      <c r="DK151" s="7"/>
      <c r="DL151" s="7"/>
      <c r="DM151" s="7"/>
      <c r="DN151" s="7"/>
      <c r="DO151" s="7"/>
      <c r="DP151" s="7"/>
      <c r="DQ151" s="7"/>
      <c r="DR151" s="7"/>
      <c r="DS151" s="7"/>
      <c r="DT151" s="7"/>
      <c r="DU151" s="7"/>
      <c r="DV151" s="7"/>
      <c r="DW151" s="7"/>
      <c r="DX151" s="7"/>
      <c r="DY151" s="7"/>
      <c r="DZ151" s="4"/>
      <c r="EA151" s="4"/>
      <c r="EB151" s="4"/>
      <c r="EC151" s="4"/>
      <c r="ED151" s="4"/>
      <c r="EE151" s="7"/>
      <c r="EF151" s="7"/>
    </row>
    <row r="152" spans="2:136" x14ac:dyDescent="0.25">
      <c r="B152" s="5">
        <v>46813</v>
      </c>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7"/>
      <c r="DE152" s="7"/>
      <c r="DF152" s="7"/>
      <c r="DG152" s="7"/>
      <c r="DH152" s="7"/>
      <c r="DI152" s="7"/>
      <c r="DJ152" s="7"/>
      <c r="DK152" s="7"/>
      <c r="DL152" s="7"/>
      <c r="DM152" s="7"/>
      <c r="DN152" s="7"/>
      <c r="DO152" s="7"/>
      <c r="DP152" s="7"/>
      <c r="DQ152" s="7"/>
      <c r="DR152" s="7"/>
      <c r="DS152" s="7"/>
      <c r="DT152" s="7"/>
      <c r="DU152" s="7"/>
      <c r="DV152" s="7"/>
      <c r="DW152" s="7"/>
      <c r="DX152" s="7"/>
      <c r="DY152" s="7"/>
      <c r="DZ152" s="4"/>
      <c r="EA152" s="4"/>
      <c r="EB152" s="4"/>
      <c r="EC152" s="4"/>
      <c r="ED152" s="4"/>
      <c r="EE152" s="7"/>
      <c r="EF152" s="7"/>
    </row>
    <row r="153" spans="2:136" x14ac:dyDescent="0.25">
      <c r="B153" s="5">
        <v>46844</v>
      </c>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7"/>
      <c r="DE153" s="7"/>
      <c r="DF153" s="7"/>
      <c r="DG153" s="7"/>
      <c r="DH153" s="7"/>
      <c r="DI153" s="7"/>
      <c r="DJ153" s="7"/>
      <c r="DK153" s="7"/>
      <c r="DL153" s="7"/>
      <c r="DM153" s="7"/>
      <c r="DN153" s="7"/>
      <c r="DO153" s="7"/>
      <c r="DP153" s="7"/>
      <c r="DQ153" s="7"/>
      <c r="DR153" s="7"/>
      <c r="DS153" s="7"/>
      <c r="DT153" s="7"/>
      <c r="DU153" s="7"/>
      <c r="DV153" s="7"/>
      <c r="DW153" s="7"/>
      <c r="DX153" s="7"/>
      <c r="DY153" s="7"/>
      <c r="DZ153" s="4"/>
      <c r="EA153" s="4"/>
      <c r="EB153" s="4"/>
      <c r="EC153" s="4"/>
      <c r="ED153" s="4"/>
      <c r="EE153" s="7"/>
      <c r="EF153" s="7"/>
    </row>
    <row r="154" spans="2:136" x14ac:dyDescent="0.25">
      <c r="B154" s="5">
        <v>46874</v>
      </c>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7"/>
      <c r="DE154" s="7"/>
      <c r="DF154" s="7"/>
      <c r="DG154" s="7"/>
      <c r="DH154" s="7"/>
      <c r="DI154" s="7"/>
      <c r="DJ154" s="7"/>
      <c r="DK154" s="7"/>
      <c r="DL154" s="7"/>
      <c r="DM154" s="7"/>
      <c r="DN154" s="7"/>
      <c r="DO154" s="7"/>
      <c r="DP154" s="7"/>
      <c r="DQ154" s="7"/>
      <c r="DR154" s="7"/>
      <c r="DS154" s="7"/>
      <c r="DT154" s="7"/>
      <c r="DU154" s="7"/>
      <c r="DV154" s="7"/>
      <c r="DW154" s="7"/>
      <c r="DX154" s="7"/>
      <c r="DY154" s="7"/>
      <c r="DZ154" s="4"/>
      <c r="EA154" s="4"/>
      <c r="EB154" s="4"/>
      <c r="EC154" s="4"/>
      <c r="ED154" s="4"/>
      <c r="EE154" s="7"/>
      <c r="EF154" s="7"/>
    </row>
    <row r="155" spans="2:136" x14ac:dyDescent="0.25">
      <c r="B155" s="5">
        <v>46905</v>
      </c>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7"/>
      <c r="DE155" s="7"/>
      <c r="DF155" s="7"/>
      <c r="DG155" s="7"/>
      <c r="DH155" s="7"/>
      <c r="DI155" s="7"/>
      <c r="DJ155" s="7"/>
      <c r="DK155" s="7"/>
      <c r="DL155" s="7"/>
      <c r="DM155" s="7"/>
      <c r="DN155" s="7"/>
      <c r="DO155" s="7"/>
      <c r="DP155" s="7"/>
      <c r="DQ155" s="7"/>
      <c r="DR155" s="7"/>
      <c r="DS155" s="7"/>
      <c r="DT155" s="7"/>
      <c r="DU155" s="7"/>
      <c r="DV155" s="7"/>
      <c r="DW155" s="7"/>
      <c r="DX155" s="7"/>
      <c r="DY155" s="7"/>
      <c r="DZ155" s="4"/>
      <c r="EA155" s="4"/>
      <c r="EB155" s="4"/>
      <c r="EC155" s="4"/>
      <c r="ED155" s="4"/>
      <c r="EE155" s="7"/>
      <c r="EF155" s="7"/>
    </row>
    <row r="156" spans="2:136" x14ac:dyDescent="0.25">
      <c r="B156" s="5">
        <v>46935</v>
      </c>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7"/>
      <c r="DE156" s="7"/>
      <c r="DF156" s="7"/>
      <c r="DG156" s="7"/>
      <c r="DH156" s="7"/>
      <c r="DI156" s="7"/>
      <c r="DJ156" s="7"/>
      <c r="DK156" s="7"/>
      <c r="DL156" s="7"/>
      <c r="DM156" s="7"/>
      <c r="DN156" s="7"/>
      <c r="DO156" s="7"/>
      <c r="DP156" s="7"/>
      <c r="DQ156" s="7"/>
      <c r="DR156" s="7"/>
      <c r="DS156" s="7"/>
      <c r="DT156" s="7"/>
      <c r="DU156" s="7"/>
      <c r="DV156" s="7"/>
      <c r="DW156" s="7"/>
      <c r="DX156" s="7"/>
      <c r="DY156" s="7"/>
      <c r="DZ156" s="4"/>
      <c r="EA156" s="4"/>
      <c r="EB156" s="4"/>
      <c r="EC156" s="4"/>
      <c r="ED156" s="4"/>
      <c r="EE156" s="7"/>
      <c r="EF156" s="7"/>
    </row>
    <row r="157" spans="2:136" x14ac:dyDescent="0.25">
      <c r="B157" s="5">
        <v>46966</v>
      </c>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7"/>
      <c r="DE157" s="7"/>
      <c r="DF157" s="7"/>
      <c r="DG157" s="7"/>
      <c r="DH157" s="7"/>
      <c r="DI157" s="7"/>
      <c r="DJ157" s="7"/>
      <c r="DK157" s="7"/>
      <c r="DL157" s="7"/>
      <c r="DM157" s="7"/>
      <c r="DN157" s="7"/>
      <c r="DO157" s="7"/>
      <c r="DP157" s="7"/>
      <c r="DQ157" s="7"/>
      <c r="DR157" s="7"/>
      <c r="DS157" s="7"/>
      <c r="DT157" s="7"/>
      <c r="DU157" s="7"/>
      <c r="DV157" s="7"/>
      <c r="DW157" s="7"/>
      <c r="DX157" s="7"/>
      <c r="DY157" s="7"/>
      <c r="DZ157" s="4"/>
      <c r="EA157" s="4"/>
      <c r="EB157" s="4"/>
      <c r="EC157" s="4"/>
      <c r="ED157" s="4"/>
      <c r="EE157" s="7"/>
      <c r="EF157" s="7"/>
    </row>
    <row r="158" spans="2:136" x14ac:dyDescent="0.25">
      <c r="B158" s="5">
        <v>46997</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7"/>
      <c r="DE158" s="7"/>
      <c r="DF158" s="7"/>
      <c r="DG158" s="7"/>
      <c r="DH158" s="7"/>
      <c r="DI158" s="7"/>
      <c r="DJ158" s="7"/>
      <c r="DK158" s="7"/>
      <c r="DL158" s="7"/>
      <c r="DM158" s="7"/>
      <c r="DN158" s="7"/>
      <c r="DO158" s="7"/>
      <c r="DP158" s="7"/>
      <c r="DQ158" s="7"/>
      <c r="DR158" s="7"/>
      <c r="DS158" s="7"/>
      <c r="DT158" s="7"/>
      <c r="DU158" s="7"/>
      <c r="DV158" s="7"/>
      <c r="DW158" s="7"/>
      <c r="DX158" s="7"/>
      <c r="DY158" s="7"/>
      <c r="DZ158" s="4"/>
      <c r="EA158" s="4"/>
      <c r="EB158" s="4"/>
      <c r="EC158" s="4"/>
      <c r="ED158" s="4"/>
      <c r="EE158" s="7"/>
      <c r="EF158" s="7"/>
    </row>
    <row r="159" spans="2:136" x14ac:dyDescent="0.25">
      <c r="B159" s="5">
        <v>47027</v>
      </c>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7"/>
      <c r="DE159" s="7"/>
      <c r="DF159" s="7"/>
      <c r="DG159" s="7"/>
      <c r="DH159" s="7"/>
      <c r="DI159" s="7"/>
      <c r="DJ159" s="7"/>
      <c r="DK159" s="7"/>
      <c r="DL159" s="7"/>
      <c r="DM159" s="7"/>
      <c r="DN159" s="7"/>
      <c r="DO159" s="7"/>
      <c r="DP159" s="7"/>
      <c r="DQ159" s="7"/>
      <c r="DR159" s="7"/>
      <c r="DS159" s="7"/>
      <c r="DT159" s="7"/>
      <c r="DU159" s="7"/>
      <c r="DV159" s="7"/>
      <c r="DW159" s="7"/>
      <c r="DX159" s="7"/>
      <c r="DY159" s="7"/>
      <c r="DZ159" s="4"/>
      <c r="EA159" s="4"/>
      <c r="EB159" s="4"/>
      <c r="EC159" s="4"/>
      <c r="ED159" s="4"/>
      <c r="EE159" s="7"/>
      <c r="EF159" s="7"/>
    </row>
    <row r="160" spans="2:136" x14ac:dyDescent="0.25">
      <c r="B160" s="5">
        <v>47058</v>
      </c>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7"/>
      <c r="DE160" s="7"/>
      <c r="DF160" s="7"/>
      <c r="DG160" s="7"/>
      <c r="DH160" s="7"/>
      <c r="DI160" s="7"/>
      <c r="DJ160" s="7"/>
      <c r="DK160" s="7"/>
      <c r="DL160" s="7"/>
      <c r="DM160" s="7"/>
      <c r="DN160" s="7"/>
      <c r="DO160" s="7"/>
      <c r="DP160" s="7"/>
      <c r="DQ160" s="7"/>
      <c r="DR160" s="7"/>
      <c r="DS160" s="7"/>
      <c r="DT160" s="7"/>
      <c r="DU160" s="7"/>
      <c r="DV160" s="7"/>
      <c r="DW160" s="7"/>
      <c r="DX160" s="7"/>
      <c r="DY160" s="7"/>
      <c r="DZ160" s="4"/>
      <c r="EA160" s="4"/>
      <c r="EB160" s="4"/>
      <c r="EC160" s="4"/>
      <c r="ED160" s="4"/>
      <c r="EE160" s="7"/>
      <c r="EF160" s="7"/>
    </row>
    <row r="161" spans="2:136" x14ac:dyDescent="0.25">
      <c r="B161" s="5">
        <v>47088</v>
      </c>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7"/>
      <c r="DE161" s="7"/>
      <c r="DF161" s="7"/>
      <c r="DG161" s="7"/>
      <c r="DH161" s="7"/>
      <c r="DI161" s="7"/>
      <c r="DJ161" s="7"/>
      <c r="DK161" s="7"/>
      <c r="DL161" s="7"/>
      <c r="DM161" s="7"/>
      <c r="DN161" s="7"/>
      <c r="DO161" s="7"/>
      <c r="DP161" s="7"/>
      <c r="DQ161" s="7"/>
      <c r="DR161" s="7"/>
      <c r="DS161" s="7"/>
      <c r="DT161" s="7"/>
      <c r="DU161" s="7"/>
      <c r="DV161" s="7"/>
      <c r="DW161" s="7"/>
      <c r="DX161" s="7"/>
      <c r="DY161" s="7"/>
      <c r="DZ161" s="4"/>
      <c r="EA161" s="4"/>
      <c r="EB161" s="4"/>
      <c r="EC161" s="4"/>
      <c r="ED161" s="4"/>
      <c r="EE161" s="7"/>
      <c r="EF161" s="7"/>
    </row>
    <row r="162" spans="2:136" x14ac:dyDescent="0.25">
      <c r="B162" s="5">
        <v>47119</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7"/>
      <c r="DE162" s="7"/>
      <c r="DF162" s="7"/>
      <c r="DG162" s="7"/>
      <c r="DH162" s="7"/>
      <c r="DI162" s="7"/>
      <c r="DJ162" s="7"/>
      <c r="DK162" s="7"/>
      <c r="DL162" s="7"/>
      <c r="DM162" s="7"/>
      <c r="DN162" s="7"/>
      <c r="DO162" s="7"/>
      <c r="DP162" s="7"/>
      <c r="DQ162" s="7"/>
      <c r="DR162" s="7"/>
      <c r="DS162" s="7"/>
      <c r="DT162" s="7"/>
      <c r="DU162" s="7"/>
      <c r="DV162" s="7"/>
      <c r="DW162" s="7"/>
      <c r="DX162" s="7"/>
      <c r="DY162" s="7"/>
      <c r="DZ162" s="4"/>
      <c r="EA162" s="4"/>
      <c r="EB162" s="4"/>
      <c r="EC162" s="4"/>
      <c r="ED162" s="4"/>
      <c r="EE162" s="7"/>
      <c r="EF162" s="7"/>
    </row>
    <row r="163" spans="2:136" x14ac:dyDescent="0.25">
      <c r="B163" s="5">
        <v>47150</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7"/>
      <c r="DE163" s="7"/>
      <c r="DF163" s="7"/>
      <c r="DG163" s="7"/>
      <c r="DH163" s="7"/>
      <c r="DI163" s="7"/>
      <c r="DJ163" s="7"/>
      <c r="DK163" s="7"/>
      <c r="DL163" s="7"/>
      <c r="DM163" s="7"/>
      <c r="DN163" s="7"/>
      <c r="DO163" s="7"/>
      <c r="DP163" s="7"/>
      <c r="DQ163" s="7"/>
      <c r="DR163" s="7"/>
      <c r="DS163" s="7"/>
      <c r="DT163" s="7"/>
      <c r="DU163" s="7"/>
      <c r="DV163" s="7"/>
      <c r="DW163" s="7"/>
      <c r="DX163" s="7"/>
      <c r="DY163" s="7"/>
      <c r="DZ163" s="4"/>
      <c r="EA163" s="4"/>
      <c r="EB163" s="4"/>
      <c r="EC163" s="4"/>
      <c r="ED163" s="4"/>
      <c r="EE163" s="7"/>
      <c r="EF163" s="7"/>
    </row>
    <row r="164" spans="2:136" x14ac:dyDescent="0.25">
      <c r="B164" s="5">
        <v>47178</v>
      </c>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7"/>
      <c r="DE164" s="7"/>
      <c r="DF164" s="7"/>
      <c r="DG164" s="7"/>
      <c r="DH164" s="7"/>
      <c r="DI164" s="7"/>
      <c r="DJ164" s="7"/>
      <c r="DK164" s="7"/>
      <c r="DL164" s="7"/>
      <c r="DM164" s="7"/>
      <c r="DN164" s="7"/>
      <c r="DO164" s="7"/>
      <c r="DP164" s="7"/>
      <c r="DQ164" s="7"/>
      <c r="DR164" s="7"/>
      <c r="DS164" s="7"/>
      <c r="DT164" s="7"/>
      <c r="DU164" s="7"/>
      <c r="DV164" s="7"/>
      <c r="DW164" s="7"/>
      <c r="DX164" s="7"/>
      <c r="DY164" s="7"/>
      <c r="DZ164" s="4"/>
      <c r="EA164" s="4"/>
      <c r="EB164" s="4"/>
      <c r="EC164" s="4"/>
      <c r="ED164" s="4"/>
      <c r="EE164" s="7"/>
      <c r="EF164" s="7"/>
    </row>
    <row r="165" spans="2:136" x14ac:dyDescent="0.25">
      <c r="B165" s="5">
        <v>47209</v>
      </c>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7"/>
      <c r="DE165" s="7"/>
      <c r="DF165" s="7"/>
      <c r="DG165" s="7"/>
      <c r="DH165" s="7"/>
      <c r="DI165" s="7"/>
      <c r="DJ165" s="7"/>
      <c r="DK165" s="7"/>
      <c r="DL165" s="7"/>
      <c r="DM165" s="7"/>
      <c r="DN165" s="7"/>
      <c r="DO165" s="7"/>
      <c r="DP165" s="7"/>
      <c r="DQ165" s="7"/>
      <c r="DR165" s="7"/>
      <c r="DS165" s="7"/>
      <c r="DT165" s="7"/>
      <c r="DU165" s="7"/>
      <c r="DV165" s="7"/>
      <c r="DW165" s="7"/>
      <c r="DX165" s="7"/>
      <c r="DY165" s="7"/>
      <c r="DZ165" s="4"/>
      <c r="EA165" s="4"/>
      <c r="EB165" s="4"/>
      <c r="EC165" s="4"/>
      <c r="ED165" s="4"/>
      <c r="EE165" s="7"/>
      <c r="EF165" s="7"/>
    </row>
    <row r="166" spans="2:136" x14ac:dyDescent="0.25">
      <c r="B166" s="5">
        <v>47239</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7"/>
      <c r="DE166" s="7"/>
      <c r="DF166" s="7"/>
      <c r="DG166" s="7"/>
      <c r="DH166" s="7"/>
      <c r="DI166" s="7"/>
      <c r="DJ166" s="7"/>
      <c r="DK166" s="7"/>
      <c r="DL166" s="7"/>
      <c r="DM166" s="7"/>
      <c r="DN166" s="7"/>
      <c r="DO166" s="7"/>
      <c r="DP166" s="7"/>
      <c r="DQ166" s="7"/>
      <c r="DR166" s="7"/>
      <c r="DS166" s="7"/>
      <c r="DT166" s="7"/>
      <c r="DU166" s="7"/>
      <c r="DV166" s="7"/>
      <c r="DW166" s="7"/>
      <c r="DX166" s="7"/>
      <c r="DY166" s="7"/>
      <c r="DZ166" s="4"/>
      <c r="EA166" s="4"/>
      <c r="EB166" s="4"/>
      <c r="EC166" s="4"/>
      <c r="ED166" s="4"/>
      <c r="EE166" s="7"/>
      <c r="EF166" s="7"/>
    </row>
    <row r="167" spans="2:136" x14ac:dyDescent="0.25">
      <c r="B167" s="5">
        <v>47270</v>
      </c>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7"/>
      <c r="DE167" s="7"/>
      <c r="DF167" s="7"/>
      <c r="DG167" s="7"/>
      <c r="DH167" s="7"/>
      <c r="DI167" s="7"/>
      <c r="DJ167" s="7"/>
      <c r="DK167" s="7"/>
      <c r="DL167" s="7"/>
      <c r="DM167" s="7"/>
      <c r="DN167" s="7"/>
      <c r="DO167" s="7"/>
      <c r="DP167" s="7"/>
      <c r="DQ167" s="7"/>
      <c r="DR167" s="7"/>
      <c r="DS167" s="7"/>
      <c r="DT167" s="7"/>
      <c r="DU167" s="7"/>
      <c r="DV167" s="7"/>
      <c r="DW167" s="7"/>
      <c r="DX167" s="7"/>
      <c r="DY167" s="7"/>
      <c r="DZ167" s="4"/>
      <c r="EA167" s="4"/>
      <c r="EB167" s="4"/>
      <c r="EC167" s="4"/>
      <c r="ED167" s="4"/>
      <c r="EE167" s="7"/>
      <c r="EF167" s="7"/>
    </row>
    <row r="168" spans="2:136" x14ac:dyDescent="0.25">
      <c r="B168" s="5">
        <v>47300</v>
      </c>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7"/>
      <c r="DE168" s="7"/>
      <c r="DF168" s="7"/>
      <c r="DG168" s="7"/>
      <c r="DH168" s="7"/>
      <c r="DI168" s="7"/>
      <c r="DJ168" s="7"/>
      <c r="DK168" s="7"/>
      <c r="DL168" s="7"/>
      <c r="DM168" s="7"/>
      <c r="DN168" s="7"/>
      <c r="DO168" s="7"/>
      <c r="DP168" s="7"/>
      <c r="DQ168" s="7"/>
      <c r="DR168" s="7"/>
      <c r="DS168" s="7"/>
      <c r="DT168" s="7"/>
      <c r="DU168" s="7"/>
      <c r="DV168" s="7"/>
      <c r="DW168" s="7"/>
      <c r="DX168" s="7"/>
      <c r="DY168" s="7"/>
      <c r="DZ168" s="4"/>
      <c r="EA168" s="4"/>
      <c r="EB168" s="4"/>
      <c r="EC168" s="4"/>
      <c r="ED168" s="4"/>
      <c r="EE168" s="7"/>
      <c r="EF168" s="7"/>
    </row>
    <row r="169" spans="2:136" x14ac:dyDescent="0.25">
      <c r="B169" s="5">
        <v>47331</v>
      </c>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7"/>
      <c r="DE169" s="7"/>
      <c r="DF169" s="7"/>
      <c r="DG169" s="7"/>
      <c r="DH169" s="7"/>
      <c r="DI169" s="7"/>
      <c r="DJ169" s="7"/>
      <c r="DK169" s="7"/>
      <c r="DL169" s="7"/>
      <c r="DM169" s="7"/>
      <c r="DN169" s="7"/>
      <c r="DO169" s="7"/>
      <c r="DP169" s="7"/>
      <c r="DQ169" s="7"/>
      <c r="DR169" s="7"/>
      <c r="DS169" s="7"/>
      <c r="DT169" s="7"/>
      <c r="DU169" s="7"/>
      <c r="DV169" s="7"/>
      <c r="DW169" s="7"/>
      <c r="DX169" s="7"/>
      <c r="DY169" s="7"/>
      <c r="DZ169" s="4"/>
      <c r="EA169" s="4"/>
      <c r="EB169" s="4"/>
      <c r="EC169" s="4"/>
      <c r="ED169" s="4"/>
      <c r="EE169" s="7"/>
      <c r="EF169" s="7"/>
    </row>
    <row r="170" spans="2:136" x14ac:dyDescent="0.25">
      <c r="B170" s="5">
        <v>47362</v>
      </c>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7"/>
      <c r="DE170" s="7"/>
      <c r="DF170" s="7"/>
      <c r="DG170" s="7"/>
      <c r="DH170" s="7"/>
      <c r="DI170" s="7"/>
      <c r="DJ170" s="7"/>
      <c r="DK170" s="7"/>
      <c r="DL170" s="7"/>
      <c r="DM170" s="7"/>
      <c r="DN170" s="7"/>
      <c r="DO170" s="7"/>
      <c r="DP170" s="7"/>
      <c r="DQ170" s="7"/>
      <c r="DR170" s="7"/>
      <c r="DS170" s="7"/>
      <c r="DT170" s="7"/>
      <c r="DU170" s="7"/>
      <c r="DV170" s="7"/>
      <c r="DW170" s="7"/>
      <c r="DX170" s="7"/>
      <c r="DY170" s="7"/>
      <c r="DZ170" s="4"/>
      <c r="EA170" s="4"/>
      <c r="EB170" s="4"/>
      <c r="EC170" s="4"/>
      <c r="ED170" s="4"/>
      <c r="EE170" s="7"/>
      <c r="EF170" s="7"/>
    </row>
    <row r="171" spans="2:136" x14ac:dyDescent="0.25">
      <c r="B171" s="5">
        <v>47392</v>
      </c>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7"/>
      <c r="DE171" s="7"/>
      <c r="DF171" s="7"/>
      <c r="DG171" s="7"/>
      <c r="DH171" s="7"/>
      <c r="DI171" s="7"/>
      <c r="DJ171" s="7"/>
      <c r="DK171" s="7"/>
      <c r="DL171" s="7"/>
      <c r="DM171" s="7"/>
      <c r="DN171" s="7"/>
      <c r="DO171" s="7"/>
      <c r="DP171" s="7"/>
      <c r="DQ171" s="7"/>
      <c r="DR171" s="7"/>
      <c r="DS171" s="7"/>
      <c r="DT171" s="7"/>
      <c r="DU171" s="7"/>
      <c r="DV171" s="7"/>
      <c r="DW171" s="7"/>
      <c r="DX171" s="7"/>
      <c r="DY171" s="7"/>
      <c r="DZ171" s="4"/>
      <c r="EA171" s="4"/>
      <c r="EB171" s="4"/>
      <c r="EC171" s="4"/>
      <c r="ED171" s="4"/>
      <c r="EE171" s="7"/>
      <c r="EF171" s="7"/>
    </row>
    <row r="172" spans="2:136" x14ac:dyDescent="0.25">
      <c r="B172" s="5">
        <v>47423</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7"/>
      <c r="DE172" s="7"/>
      <c r="DF172" s="7"/>
      <c r="DG172" s="7"/>
      <c r="DH172" s="7"/>
      <c r="DI172" s="7"/>
      <c r="DJ172" s="7"/>
      <c r="DK172" s="7"/>
      <c r="DL172" s="7"/>
      <c r="DM172" s="7"/>
      <c r="DN172" s="7"/>
      <c r="DO172" s="7"/>
      <c r="DP172" s="7"/>
      <c r="DQ172" s="7"/>
      <c r="DR172" s="7"/>
      <c r="DS172" s="7"/>
      <c r="DT172" s="7"/>
      <c r="DU172" s="7"/>
      <c r="DV172" s="7"/>
      <c r="DW172" s="7"/>
      <c r="DX172" s="7"/>
      <c r="DY172" s="7"/>
      <c r="DZ172" s="4"/>
      <c r="EA172" s="4"/>
      <c r="EB172" s="4"/>
      <c r="EC172" s="4"/>
      <c r="ED172" s="4"/>
      <c r="EE172" s="7"/>
      <c r="EF172" s="7"/>
    </row>
    <row r="173" spans="2:136" x14ac:dyDescent="0.25">
      <c r="B173" s="5">
        <v>47453</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7"/>
      <c r="DE173" s="7"/>
      <c r="DF173" s="7"/>
      <c r="DG173" s="7"/>
      <c r="DH173" s="7"/>
      <c r="DI173" s="7"/>
      <c r="DJ173" s="7"/>
      <c r="DK173" s="7"/>
      <c r="DL173" s="7"/>
      <c r="DM173" s="7"/>
      <c r="DN173" s="7"/>
      <c r="DO173" s="7"/>
      <c r="DP173" s="7"/>
      <c r="DQ173" s="7"/>
      <c r="DR173" s="7"/>
      <c r="DS173" s="7"/>
      <c r="DT173" s="7"/>
      <c r="DU173" s="7"/>
      <c r="DV173" s="7"/>
      <c r="DW173" s="7"/>
      <c r="DX173" s="7"/>
      <c r="DY173" s="7"/>
      <c r="DZ173" s="4"/>
      <c r="EA173" s="4"/>
      <c r="EB173" s="4"/>
      <c r="EC173" s="4"/>
      <c r="ED173" s="4"/>
      <c r="EE173" s="7"/>
      <c r="EF173" s="7"/>
    </row>
    <row r="174" spans="2:136" x14ac:dyDescent="0.25">
      <c r="B174" s="5">
        <v>47484</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7"/>
      <c r="DE174" s="7"/>
      <c r="DF174" s="7"/>
      <c r="DG174" s="7"/>
      <c r="DH174" s="7"/>
      <c r="DI174" s="7"/>
      <c r="DJ174" s="7"/>
      <c r="DK174" s="7"/>
      <c r="DL174" s="7"/>
      <c r="DM174" s="7"/>
      <c r="DN174" s="7"/>
      <c r="DO174" s="7"/>
      <c r="DP174" s="7"/>
      <c r="DQ174" s="7"/>
      <c r="DR174" s="7"/>
      <c r="DS174" s="7"/>
      <c r="DT174" s="7"/>
      <c r="DU174" s="7"/>
      <c r="DV174" s="7"/>
      <c r="DW174" s="7"/>
      <c r="DX174" s="7"/>
      <c r="DY174" s="7"/>
      <c r="DZ174" s="4"/>
      <c r="EA174" s="4"/>
      <c r="EB174" s="4"/>
      <c r="EC174" s="4"/>
      <c r="ED174" s="4"/>
      <c r="EE174" s="7"/>
      <c r="EF174" s="7"/>
    </row>
    <row r="175" spans="2:136" x14ac:dyDescent="0.25">
      <c r="B175" s="5">
        <v>47515</v>
      </c>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7"/>
      <c r="DE175" s="7"/>
      <c r="DF175" s="7"/>
      <c r="DG175" s="7"/>
      <c r="DH175" s="7"/>
      <c r="DI175" s="7"/>
      <c r="DJ175" s="7"/>
      <c r="DK175" s="7"/>
      <c r="DL175" s="7"/>
      <c r="DM175" s="7"/>
      <c r="DN175" s="7"/>
      <c r="DO175" s="7"/>
      <c r="DP175" s="7"/>
      <c r="DQ175" s="7"/>
      <c r="DR175" s="7"/>
      <c r="DS175" s="7"/>
      <c r="DT175" s="7"/>
      <c r="DU175" s="7"/>
      <c r="DV175" s="7"/>
      <c r="DW175" s="7"/>
      <c r="DX175" s="7"/>
      <c r="DY175" s="7"/>
      <c r="DZ175" s="4"/>
      <c r="EA175" s="4"/>
      <c r="EB175" s="4"/>
      <c r="EC175" s="4"/>
      <c r="ED175" s="4"/>
      <c r="EE175" s="7"/>
      <c r="EF175" s="7"/>
    </row>
    <row r="176" spans="2:136" x14ac:dyDescent="0.25">
      <c r="B176" s="5">
        <v>47543</v>
      </c>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7"/>
      <c r="DE176" s="7"/>
      <c r="DF176" s="7"/>
      <c r="DG176" s="7"/>
      <c r="DH176" s="7"/>
      <c r="DI176" s="7"/>
      <c r="DJ176" s="7"/>
      <c r="DK176" s="7"/>
      <c r="DL176" s="7"/>
      <c r="DM176" s="7"/>
      <c r="DN176" s="7"/>
      <c r="DO176" s="7"/>
      <c r="DP176" s="7"/>
      <c r="DQ176" s="7"/>
      <c r="DR176" s="7"/>
      <c r="DS176" s="7"/>
      <c r="DT176" s="7"/>
      <c r="DU176" s="7"/>
      <c r="DV176" s="7"/>
      <c r="DW176" s="4"/>
      <c r="DX176" s="7"/>
      <c r="DY176" s="7"/>
      <c r="DZ176" s="4"/>
      <c r="EA176" s="4"/>
      <c r="EB176" s="4"/>
      <c r="EC176" s="4"/>
      <c r="ED176" s="4"/>
    </row>
    <row r="177" spans="2:134" x14ac:dyDescent="0.25">
      <c r="B177" s="5">
        <v>47574</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7"/>
      <c r="DE177" s="7"/>
      <c r="DF177" s="7"/>
      <c r="DG177" s="7"/>
      <c r="DH177" s="7"/>
      <c r="DI177" s="7"/>
      <c r="DJ177" s="7"/>
      <c r="DK177" s="7"/>
      <c r="DL177" s="7"/>
      <c r="DM177" s="7"/>
      <c r="DN177" s="7"/>
      <c r="DO177" s="7"/>
      <c r="DP177" s="7"/>
      <c r="DQ177" s="7"/>
      <c r="DR177" s="7"/>
      <c r="DS177" s="7"/>
      <c r="DT177" s="7"/>
      <c r="DU177" s="7"/>
      <c r="DV177" s="7"/>
      <c r="DW177" s="4"/>
      <c r="DX177" s="7"/>
      <c r="DY177" s="7"/>
      <c r="DZ177" s="4"/>
      <c r="EA177" s="4"/>
      <c r="EB177" s="4"/>
      <c r="EC177" s="4"/>
      <c r="ED177" s="4"/>
    </row>
    <row r="178" spans="2:134" x14ac:dyDescent="0.25">
      <c r="B178" s="5">
        <v>47604</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7"/>
      <c r="DE178" s="7"/>
      <c r="DF178" s="7"/>
      <c r="DG178" s="7"/>
      <c r="DH178" s="7"/>
      <c r="DI178" s="7"/>
      <c r="DJ178" s="7"/>
      <c r="DK178" s="7"/>
      <c r="DL178" s="7"/>
      <c r="DM178" s="7"/>
      <c r="DN178" s="7"/>
      <c r="DO178" s="7"/>
      <c r="DP178" s="7"/>
      <c r="DQ178" s="7"/>
      <c r="DR178" s="7"/>
      <c r="DS178" s="7"/>
      <c r="DT178" s="7"/>
      <c r="DU178" s="7"/>
      <c r="DV178" s="7"/>
      <c r="DW178" s="4"/>
      <c r="DX178" s="7"/>
      <c r="DY178" s="7"/>
      <c r="DZ178" s="4"/>
      <c r="EA178" s="4"/>
      <c r="EB178" s="4"/>
      <c r="EC178" s="4"/>
      <c r="ED178" s="4"/>
    </row>
    <row r="179" spans="2:134" x14ac:dyDescent="0.25">
      <c r="B179" s="5">
        <v>47635</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7"/>
      <c r="DE179" s="7"/>
      <c r="DF179" s="7"/>
      <c r="DG179" s="7"/>
      <c r="DH179" s="7"/>
      <c r="DI179" s="7"/>
      <c r="DJ179" s="7"/>
      <c r="DK179" s="7"/>
      <c r="DL179" s="7"/>
      <c r="DM179" s="7"/>
      <c r="DN179" s="7"/>
      <c r="DO179" s="7"/>
      <c r="DP179" s="7"/>
      <c r="DQ179" s="7"/>
      <c r="DR179" s="7"/>
      <c r="DS179" s="7"/>
      <c r="DT179" s="7"/>
      <c r="DU179" s="7"/>
      <c r="DV179" s="7"/>
      <c r="DW179" s="4"/>
      <c r="DX179" s="7"/>
      <c r="DY179" s="7"/>
      <c r="DZ179" s="4"/>
      <c r="EA179" s="4"/>
      <c r="EB179" s="4"/>
      <c r="EC179" s="4"/>
      <c r="ED179" s="4"/>
    </row>
    <row r="180" spans="2:134" x14ac:dyDescent="0.25">
      <c r="B180" s="5">
        <v>47665</v>
      </c>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7"/>
      <c r="DE180" s="7"/>
      <c r="DF180" s="7"/>
      <c r="DG180" s="7"/>
      <c r="DH180" s="7"/>
      <c r="DI180" s="7"/>
      <c r="DJ180" s="7"/>
      <c r="DK180" s="7"/>
      <c r="DL180" s="7"/>
      <c r="DM180" s="7"/>
      <c r="DN180" s="7"/>
      <c r="DO180" s="7"/>
      <c r="DP180" s="7"/>
      <c r="DQ180" s="7"/>
      <c r="DR180" s="7"/>
      <c r="DS180" s="7"/>
      <c r="DT180" s="7"/>
      <c r="DU180" s="7"/>
      <c r="DV180" s="7"/>
      <c r="DW180" s="4"/>
      <c r="DX180" s="7"/>
      <c r="DY180" s="7"/>
      <c r="DZ180" s="4"/>
      <c r="EA180" s="4"/>
      <c r="EB180" s="4"/>
      <c r="EC180" s="4"/>
      <c r="ED180" s="4"/>
    </row>
    <row r="181" spans="2:134" x14ac:dyDescent="0.25">
      <c r="B181" s="5">
        <v>47696</v>
      </c>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7"/>
      <c r="DE181" s="7"/>
      <c r="DF181" s="7"/>
      <c r="DG181" s="7"/>
      <c r="DH181" s="7"/>
      <c r="DI181" s="7"/>
      <c r="DJ181" s="7"/>
      <c r="DK181" s="7"/>
      <c r="DL181" s="7"/>
      <c r="DM181" s="7"/>
      <c r="DN181" s="7"/>
      <c r="DO181" s="7"/>
      <c r="DP181" s="7"/>
      <c r="DQ181" s="7"/>
      <c r="DR181" s="7"/>
      <c r="DS181" s="7"/>
      <c r="DT181" s="7"/>
      <c r="DU181" s="7"/>
      <c r="DV181" s="7"/>
      <c r="DW181" s="4"/>
      <c r="DX181" s="7"/>
      <c r="DY181" s="7"/>
      <c r="DZ181" s="4"/>
      <c r="EA181" s="4"/>
      <c r="EB181" s="4"/>
      <c r="EC181" s="4"/>
      <c r="ED181" s="4"/>
    </row>
    <row r="182" spans="2:134" x14ac:dyDescent="0.25">
      <c r="B182" s="5">
        <v>47727</v>
      </c>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7"/>
      <c r="DE182" s="7"/>
      <c r="DF182" s="7"/>
      <c r="DG182" s="7"/>
      <c r="DH182" s="7"/>
      <c r="DI182" s="7"/>
      <c r="DJ182" s="7"/>
      <c r="DK182" s="7"/>
      <c r="DL182" s="7"/>
      <c r="DM182" s="7"/>
      <c r="DN182" s="7"/>
      <c r="DO182" s="7"/>
      <c r="DP182" s="7"/>
      <c r="DQ182" s="7"/>
      <c r="DR182" s="7"/>
      <c r="DS182" s="7"/>
      <c r="DT182" s="7"/>
      <c r="DU182" s="7"/>
      <c r="DV182" s="7"/>
      <c r="DW182" s="4"/>
      <c r="DX182" s="7"/>
      <c r="DY182" s="7"/>
      <c r="DZ182" s="4"/>
      <c r="EA182" s="4"/>
      <c r="EB182" s="4"/>
      <c r="EC182" s="4"/>
      <c r="ED182" s="4"/>
    </row>
    <row r="183" spans="2:134" x14ac:dyDescent="0.25">
      <c r="B183" s="5">
        <v>47757</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7"/>
      <c r="DE183" s="7"/>
      <c r="DF183" s="7"/>
      <c r="DG183" s="7"/>
      <c r="DH183" s="7"/>
      <c r="DI183" s="7"/>
      <c r="DJ183" s="7"/>
      <c r="DK183" s="7"/>
      <c r="DL183" s="7"/>
      <c r="DM183" s="7"/>
      <c r="DN183" s="7"/>
      <c r="DO183" s="7"/>
      <c r="DP183" s="7"/>
      <c r="DQ183" s="7"/>
      <c r="DR183" s="7"/>
      <c r="DS183" s="7"/>
      <c r="DT183" s="7"/>
      <c r="DU183" s="7"/>
      <c r="DV183" s="7"/>
      <c r="DW183" s="4"/>
      <c r="DX183" s="7"/>
      <c r="DY183" s="7"/>
      <c r="DZ183" s="4"/>
      <c r="EA183" s="4"/>
      <c r="EB183" s="4"/>
      <c r="EC183" s="4"/>
      <c r="ED183" s="4"/>
    </row>
    <row r="184" spans="2:134" x14ac:dyDescent="0.25">
      <c r="B184" s="5">
        <v>47788</v>
      </c>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7"/>
      <c r="DE184" s="7"/>
      <c r="DF184" s="7"/>
      <c r="DG184" s="7"/>
      <c r="DH184" s="7"/>
      <c r="DI184" s="7"/>
      <c r="DJ184" s="7"/>
      <c r="DK184" s="7"/>
      <c r="DL184" s="7"/>
      <c r="DM184" s="7"/>
      <c r="DN184" s="7"/>
      <c r="DO184" s="7"/>
      <c r="DP184" s="7"/>
      <c r="DQ184" s="7"/>
      <c r="DR184" s="7"/>
      <c r="DS184" s="7"/>
      <c r="DT184" s="7"/>
      <c r="DU184" s="7"/>
      <c r="DV184" s="7"/>
      <c r="DW184" s="4"/>
      <c r="DX184" s="7"/>
      <c r="DY184" s="7"/>
      <c r="DZ184" s="4"/>
      <c r="EA184" s="4"/>
      <c r="EB184" s="4"/>
      <c r="EC184" s="4"/>
      <c r="ED184" s="4"/>
    </row>
    <row r="185" spans="2:134" x14ac:dyDescent="0.25">
      <c r="B185" s="5">
        <v>47818</v>
      </c>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7"/>
      <c r="DE185" s="7"/>
      <c r="DF185" s="7"/>
      <c r="DG185" s="7"/>
      <c r="DH185" s="7"/>
      <c r="DI185" s="7"/>
      <c r="DJ185" s="7"/>
      <c r="DK185" s="7"/>
      <c r="DL185" s="7"/>
      <c r="DM185" s="7"/>
      <c r="DN185" s="7"/>
      <c r="DO185" s="7"/>
      <c r="DP185" s="7"/>
      <c r="DQ185" s="7"/>
      <c r="DR185" s="7"/>
      <c r="DS185" s="7"/>
      <c r="DT185" s="7"/>
      <c r="DU185" s="7"/>
      <c r="DV185" s="7"/>
      <c r="DW185" s="4"/>
      <c r="DX185" s="7"/>
      <c r="DY185" s="7"/>
      <c r="DZ185" s="4"/>
      <c r="EA185" s="4"/>
      <c r="EB185" s="4"/>
      <c r="EC185" s="4"/>
      <c r="ED185" s="4"/>
    </row>
    <row r="186" spans="2:134" x14ac:dyDescent="0.25">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7"/>
      <c r="DE186" s="7"/>
      <c r="DF186" s="7"/>
      <c r="DG186" s="7"/>
      <c r="DH186" s="7"/>
      <c r="DI186" s="7"/>
      <c r="DJ186" s="7"/>
      <c r="DK186" s="7"/>
      <c r="DL186" s="7"/>
      <c r="DM186" s="7"/>
      <c r="DN186" s="7"/>
      <c r="DO186" s="7"/>
      <c r="DP186" s="7"/>
      <c r="DQ186" s="7"/>
      <c r="DR186" s="7"/>
      <c r="DS186" s="7"/>
      <c r="DT186" s="7"/>
      <c r="DU186" s="7"/>
      <c r="DV186" s="7"/>
      <c r="DW186" s="4"/>
      <c r="DX186" s="4"/>
      <c r="DY186" s="4"/>
      <c r="DZ186" s="4"/>
      <c r="EA186" s="4"/>
      <c r="EB186" s="4"/>
      <c r="EC186" s="4"/>
      <c r="ED186" s="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37C05-EFE1-4295-AB23-C5D5F1AE9B61}">
  <dimension ref="B2:AH29"/>
  <sheetViews>
    <sheetView topLeftCell="H4" zoomScale="85" zoomScaleNormal="85" workbookViewId="0">
      <selection activeCell="X32" sqref="X32"/>
    </sheetView>
  </sheetViews>
  <sheetFormatPr defaultRowHeight="14.4" x14ac:dyDescent="0.3"/>
  <cols>
    <col min="2" max="2" width="21.5546875" customWidth="1"/>
    <col min="3" max="7" width="6.5546875" bestFit="1" customWidth="1"/>
    <col min="8" max="8" width="12.5546875" bestFit="1" customWidth="1"/>
    <col min="9" max="13" width="6.5546875" bestFit="1" customWidth="1"/>
    <col min="14" max="14" width="6" customWidth="1"/>
    <col min="15" max="15" width="11.5546875" bestFit="1" customWidth="1"/>
    <col min="21" max="21" width="4.44140625" customWidth="1"/>
    <col min="22" max="22" width="13.5546875" customWidth="1"/>
    <col min="23" max="23" width="10.44140625" customWidth="1"/>
    <col min="24" max="28" width="10.5546875" style="82" customWidth="1"/>
    <col min="29" max="29" width="12.44140625" customWidth="1"/>
    <col min="30" max="34" width="7" bestFit="1" customWidth="1"/>
  </cols>
  <sheetData>
    <row r="2" spans="2:34" x14ac:dyDescent="0.3">
      <c r="B2" s="2" t="s">
        <v>116</v>
      </c>
    </row>
    <row r="3" spans="2:34" x14ac:dyDescent="0.3">
      <c r="B3" s="2"/>
    </row>
    <row r="4" spans="2:34" ht="15.6" x14ac:dyDescent="0.3">
      <c r="B4" s="12" t="s">
        <v>27</v>
      </c>
      <c r="C4" s="1"/>
      <c r="D4" s="109"/>
      <c r="E4" s="110"/>
      <c r="F4" s="110"/>
      <c r="G4" s="110"/>
      <c r="H4" s="110"/>
      <c r="I4" s="59"/>
      <c r="J4" s="109"/>
      <c r="K4" s="109"/>
      <c r="L4" s="109"/>
      <c r="M4" s="111"/>
      <c r="N4" s="1"/>
      <c r="O4" s="1"/>
      <c r="P4" s="1"/>
      <c r="Q4" s="1"/>
      <c r="R4" s="1"/>
      <c r="S4" s="1"/>
      <c r="T4" s="1"/>
      <c r="U4" s="1"/>
      <c r="V4" s="1"/>
      <c r="W4" s="1"/>
      <c r="X4" s="83"/>
      <c r="Y4" s="83"/>
      <c r="Z4" s="83"/>
      <c r="AA4" s="83"/>
      <c r="AB4" s="83"/>
      <c r="AC4" s="1"/>
      <c r="AD4" s="1"/>
      <c r="AE4" s="1"/>
      <c r="AF4" s="1"/>
      <c r="AG4" s="1"/>
      <c r="AH4" s="1"/>
    </row>
    <row r="5" spans="2:34" x14ac:dyDescent="0.3">
      <c r="B5" s="1"/>
      <c r="C5" s="1"/>
      <c r="D5" s="1"/>
      <c r="E5" s="1"/>
      <c r="F5" s="1"/>
      <c r="G5" s="1"/>
      <c r="H5" s="1"/>
      <c r="I5" s="1"/>
      <c r="J5" s="1"/>
      <c r="K5" s="1"/>
      <c r="L5" s="1"/>
      <c r="M5" s="1"/>
      <c r="N5" s="1"/>
      <c r="O5" s="1"/>
      <c r="P5" s="1"/>
      <c r="Q5" s="1"/>
      <c r="R5" s="1"/>
      <c r="S5" s="1"/>
      <c r="T5" s="1"/>
      <c r="U5" s="1"/>
      <c r="V5" s="1"/>
      <c r="W5" s="1"/>
      <c r="X5" s="117" t="s">
        <v>92</v>
      </c>
      <c r="Y5" s="117"/>
      <c r="Z5" s="117"/>
      <c r="AA5" s="117"/>
      <c r="AB5" s="117"/>
      <c r="AC5" s="117"/>
      <c r="AD5" s="117"/>
      <c r="AE5" s="117"/>
      <c r="AF5" s="117"/>
      <c r="AG5" s="117"/>
      <c r="AH5" s="117"/>
    </row>
    <row r="6" spans="2:34" ht="56.25" customHeight="1" x14ac:dyDescent="0.3">
      <c r="B6" s="1"/>
      <c r="C6" s="122" t="s">
        <v>108</v>
      </c>
      <c r="D6" s="123"/>
      <c r="E6" s="123"/>
      <c r="F6" s="123"/>
      <c r="G6" s="124"/>
      <c r="H6" s="46" t="s">
        <v>107</v>
      </c>
      <c r="I6" s="122" t="s">
        <v>109</v>
      </c>
      <c r="J6" s="123"/>
      <c r="K6" s="123"/>
      <c r="L6" s="123"/>
      <c r="M6" s="124"/>
      <c r="O6" s="1"/>
      <c r="P6" s="125" t="s">
        <v>104</v>
      </c>
      <c r="Q6" s="126"/>
      <c r="R6" s="127" t="s">
        <v>105</v>
      </c>
      <c r="S6" s="127"/>
      <c r="T6" s="127"/>
      <c r="U6" s="1"/>
      <c r="V6" s="1"/>
      <c r="W6" s="1"/>
      <c r="X6" s="120" t="s">
        <v>100</v>
      </c>
      <c r="Y6" s="120"/>
      <c r="Z6" s="120"/>
      <c r="AA6" s="120"/>
      <c r="AB6" s="120"/>
      <c r="AC6" s="3"/>
      <c r="AD6" s="121" t="s">
        <v>103</v>
      </c>
      <c r="AE6" s="121"/>
      <c r="AF6" s="121"/>
      <c r="AG6" s="121"/>
      <c r="AH6" s="121"/>
    </row>
    <row r="7" spans="2:34" x14ac:dyDescent="0.3">
      <c r="B7" s="3" t="s">
        <v>112</v>
      </c>
      <c r="C7" s="122" t="s">
        <v>110</v>
      </c>
      <c r="D7" s="123"/>
      <c r="E7" s="123"/>
      <c r="F7" s="123"/>
      <c r="G7" s="124"/>
      <c r="H7" s="46" t="s">
        <v>102</v>
      </c>
      <c r="I7" s="122" t="s">
        <v>98</v>
      </c>
      <c r="J7" s="123"/>
      <c r="K7" s="123"/>
      <c r="L7" s="123"/>
      <c r="M7" s="124"/>
      <c r="O7" s="1"/>
      <c r="P7" s="125" t="s">
        <v>99</v>
      </c>
      <c r="Q7" s="126"/>
      <c r="R7" s="128" t="s">
        <v>98</v>
      </c>
      <c r="S7" s="129"/>
      <c r="T7" s="130"/>
      <c r="U7" s="1"/>
      <c r="V7" s="1"/>
      <c r="W7" s="1"/>
      <c r="X7" s="131" t="s">
        <v>101</v>
      </c>
      <c r="Y7" s="132"/>
      <c r="Z7" s="132"/>
      <c r="AA7" s="132"/>
      <c r="AB7" s="133"/>
      <c r="AC7" s="42"/>
      <c r="AD7" s="122" t="s">
        <v>101</v>
      </c>
      <c r="AE7" s="123"/>
      <c r="AF7" s="123"/>
      <c r="AG7" s="123"/>
      <c r="AH7" s="124"/>
    </row>
    <row r="8" spans="2:34" ht="40.200000000000003" x14ac:dyDescent="0.3">
      <c r="B8" s="3" t="s">
        <v>21</v>
      </c>
      <c r="C8" s="3" t="s">
        <v>93</v>
      </c>
      <c r="D8" s="3" t="s">
        <v>94</v>
      </c>
      <c r="E8" s="3" t="s">
        <v>95</v>
      </c>
      <c r="F8" s="3" t="s">
        <v>96</v>
      </c>
      <c r="G8" s="3" t="s">
        <v>97</v>
      </c>
      <c r="H8" s="46" t="s">
        <v>106</v>
      </c>
      <c r="I8" s="3" t="s">
        <v>93</v>
      </c>
      <c r="J8" s="3" t="s">
        <v>94</v>
      </c>
      <c r="K8" s="3" t="s">
        <v>95</v>
      </c>
      <c r="L8" s="3" t="s">
        <v>96</v>
      </c>
      <c r="M8" s="3" t="s">
        <v>97</v>
      </c>
      <c r="O8" s="43" t="s">
        <v>10</v>
      </c>
      <c r="P8" s="43" t="s">
        <v>93</v>
      </c>
      <c r="Q8" s="43" t="s">
        <v>94</v>
      </c>
      <c r="R8" s="44" t="s">
        <v>95</v>
      </c>
      <c r="S8" s="44" t="s">
        <v>96</v>
      </c>
      <c r="T8" s="44" t="s">
        <v>97</v>
      </c>
      <c r="U8" s="1"/>
      <c r="V8" s="3" t="s">
        <v>21</v>
      </c>
      <c r="W8" s="3" t="s">
        <v>5</v>
      </c>
      <c r="X8" s="84" t="s">
        <v>93</v>
      </c>
      <c r="Y8" s="84" t="s">
        <v>94</v>
      </c>
      <c r="Z8" s="84" t="s">
        <v>95</v>
      </c>
      <c r="AA8" s="84" t="s">
        <v>96</v>
      </c>
      <c r="AB8" s="84" t="s">
        <v>97</v>
      </c>
      <c r="AC8" s="3" t="s">
        <v>28</v>
      </c>
      <c r="AD8" s="6" t="s">
        <v>93</v>
      </c>
      <c r="AE8" s="6" t="s">
        <v>94</v>
      </c>
      <c r="AF8" s="6" t="s">
        <v>95</v>
      </c>
      <c r="AG8" s="6" t="s">
        <v>96</v>
      </c>
      <c r="AH8" s="6" t="s">
        <v>97</v>
      </c>
    </row>
    <row r="9" spans="2:34" x14ac:dyDescent="0.3">
      <c r="B9" s="45">
        <v>44803</v>
      </c>
      <c r="C9" s="38">
        <v>92.62166666666667</v>
      </c>
      <c r="D9" s="38">
        <v>83.861666666666665</v>
      </c>
      <c r="E9" s="38">
        <v>78.263333333333321</v>
      </c>
      <c r="F9" s="38">
        <v>74.216666666666654</v>
      </c>
      <c r="G9" s="38">
        <v>71.129166666666663</v>
      </c>
      <c r="H9" s="38">
        <v>12.8</v>
      </c>
      <c r="I9" s="38">
        <f t="shared" ref="I9:M10" si="0">C9*$H9/100</f>
        <v>11.855573333333334</v>
      </c>
      <c r="J9" s="38">
        <f t="shared" si="0"/>
        <v>10.734293333333333</v>
      </c>
      <c r="K9" s="38">
        <f t="shared" si="0"/>
        <v>10.017706666666665</v>
      </c>
      <c r="L9" s="38">
        <f t="shared" si="0"/>
        <v>9.4997333333333316</v>
      </c>
      <c r="M9" s="38">
        <f t="shared" si="0"/>
        <v>9.1045333333333343</v>
      </c>
      <c r="O9" s="45">
        <v>44798</v>
      </c>
      <c r="P9" s="10">
        <v>1.5949055942218087</v>
      </c>
      <c r="Q9" s="10">
        <v>1.4356669587135682</v>
      </c>
      <c r="R9" s="10">
        <v>0.94063636363636338</v>
      </c>
      <c r="S9" s="10">
        <v>0.77645454545454529</v>
      </c>
      <c r="T9" s="10">
        <v>0.7272727272727274</v>
      </c>
      <c r="V9" s="50">
        <f>B9</f>
        <v>44803</v>
      </c>
      <c r="W9" s="8">
        <f>VLOOKUP(B9,Assumptions!$B$6:$D$5000,3,FALSE)</f>
        <v>0.69159999999999999</v>
      </c>
      <c r="X9" s="7">
        <f t="shared" ref="X9:AB10" si="1">(I9-P9)/$W9/mmbtu_gj</f>
        <v>14.062682781203181</v>
      </c>
      <c r="Y9" s="7">
        <f t="shared" si="1"/>
        <v>12.744164057546023</v>
      </c>
      <c r="Z9" s="7">
        <f t="shared" si="1"/>
        <v>12.440512011477338</v>
      </c>
      <c r="AA9" s="7">
        <f t="shared" si="1"/>
        <v>11.955625649813726</v>
      </c>
      <c r="AB9" s="7">
        <f t="shared" si="1"/>
        <v>11.481392973036778</v>
      </c>
      <c r="AC9" s="47">
        <f>Assumptions!$I$15</f>
        <v>0.941864596537063</v>
      </c>
      <c r="AD9" s="51">
        <f t="shared" ref="AD9:AH10" si="2">(X9-opex_2020)*$AC$9-transport_2020</f>
        <v>13.207028923273437</v>
      </c>
      <c r="AE9" s="51">
        <f t="shared" si="2"/>
        <v>11.965162817589524</v>
      </c>
      <c r="AF9" s="51">
        <f t="shared" si="2"/>
        <v>11.679163705731389</v>
      </c>
      <c r="AG9" s="51">
        <f t="shared" si="2"/>
        <v>11.222466408336766</v>
      </c>
      <c r="AH9" s="51">
        <f t="shared" si="2"/>
        <v>10.775803439559555</v>
      </c>
    </row>
    <row r="10" spans="2:34" x14ac:dyDescent="0.3">
      <c r="B10" s="45">
        <v>44834</v>
      </c>
      <c r="C10" s="38">
        <v>80.13333333333334</v>
      </c>
      <c r="D10" s="38">
        <v>73.080833333333331</v>
      </c>
      <c r="E10" s="38">
        <v>69.787500000000009</v>
      </c>
      <c r="F10" s="38">
        <v>67.64</v>
      </c>
      <c r="G10" s="38">
        <v>65.955833333333331</v>
      </c>
      <c r="H10" s="38">
        <v>12.8</v>
      </c>
      <c r="I10" s="38">
        <f t="shared" si="0"/>
        <v>10.257066666666667</v>
      </c>
      <c r="J10" s="38">
        <f t="shared" si="0"/>
        <v>9.3543466666666664</v>
      </c>
      <c r="K10" s="38">
        <f t="shared" si="0"/>
        <v>8.9328000000000021</v>
      </c>
      <c r="L10" s="38">
        <f t="shared" si="0"/>
        <v>8.6579200000000007</v>
      </c>
      <c r="M10" s="38">
        <f t="shared" si="0"/>
        <v>8.4423466666666673</v>
      </c>
      <c r="O10" s="45">
        <v>44833</v>
      </c>
      <c r="P10" s="10">
        <v>1.3955262334245324</v>
      </c>
      <c r="Q10" s="10">
        <v>1.0629507609088382</v>
      </c>
      <c r="R10" s="10">
        <v>0.93609090909090897</v>
      </c>
      <c r="S10" s="10">
        <v>0.75763636363636344</v>
      </c>
      <c r="T10" s="10">
        <v>0.72818181818181837</v>
      </c>
      <c r="V10" s="50">
        <f t="shared" ref="V10:V14" si="3">B10</f>
        <v>44834</v>
      </c>
      <c r="W10" s="8">
        <f>VLOOKUP(B10,Assumptions!$B$6:$D$5000,3,FALSE)</f>
        <v>0.64703999999999995</v>
      </c>
      <c r="X10" s="7">
        <f t="shared" si="1"/>
        <v>12.981522613283113</v>
      </c>
      <c r="Y10" s="7">
        <f t="shared" si="1"/>
        <v>12.146301679390785</v>
      </c>
      <c r="Z10" s="7">
        <f t="shared" si="1"/>
        <v>11.714606583079453</v>
      </c>
      <c r="AA10" s="7">
        <f t="shared" si="1"/>
        <v>11.573350192262538</v>
      </c>
      <c r="AB10" s="7">
        <f t="shared" si="1"/>
        <v>11.30069948646179</v>
      </c>
      <c r="AC10" s="47">
        <f>Assumptions!$I$15</f>
        <v>0.941864596537063</v>
      </c>
      <c r="AD10" s="51">
        <f t="shared" si="2"/>
        <v>12.18872243792346</v>
      </c>
      <c r="AE10" s="51">
        <f t="shared" si="2"/>
        <v>11.402057410003652</v>
      </c>
      <c r="AF10" s="51">
        <f t="shared" si="2"/>
        <v>10.995459082289351</v>
      </c>
      <c r="AG10" s="51">
        <f t="shared" si="2"/>
        <v>10.862414688744295</v>
      </c>
      <c r="AH10" s="51">
        <f t="shared" si="2"/>
        <v>10.605614641729728</v>
      </c>
    </row>
    <row r="11" spans="2:34" x14ac:dyDescent="0.3">
      <c r="B11" s="55">
        <v>44862</v>
      </c>
      <c r="C11" s="38">
        <v>88.119166666666672</v>
      </c>
      <c r="D11" s="38">
        <v>80.090833333333322</v>
      </c>
      <c r="E11" s="38">
        <v>75.712499999999991</v>
      </c>
      <c r="F11" s="38">
        <v>72.930833333333339</v>
      </c>
      <c r="G11" s="38">
        <v>70.977500000000006</v>
      </c>
      <c r="H11" s="38">
        <v>12.8</v>
      </c>
      <c r="I11" s="38">
        <f t="shared" ref="I11" si="4">C11*$H11/100</f>
        <v>11.279253333333333</v>
      </c>
      <c r="J11" s="38">
        <f t="shared" ref="J11" si="5">D11*$H11/100</f>
        <v>10.251626666666667</v>
      </c>
      <c r="K11" s="38">
        <f t="shared" ref="K11" si="6">E11*$H11/100</f>
        <v>9.6911999999999985</v>
      </c>
      <c r="L11" s="38">
        <f t="shared" ref="L11" si="7">F11*$H11/100</f>
        <v>9.3351466666666685</v>
      </c>
      <c r="M11" s="38">
        <f t="shared" ref="M11" si="8">G11*$H11/100</f>
        <v>9.0851200000000016</v>
      </c>
      <c r="O11" s="45">
        <v>44861</v>
      </c>
      <c r="P11" s="10">
        <v>1.3216669117624458</v>
      </c>
      <c r="Q11" s="10">
        <v>0.98599701403339646</v>
      </c>
      <c r="R11" s="10">
        <v>0.93154545454545434</v>
      </c>
      <c r="S11" s="10">
        <v>0.73881818181818171</v>
      </c>
      <c r="T11" s="10">
        <v>0.72909090909090923</v>
      </c>
      <c r="V11" s="50">
        <f t="shared" si="3"/>
        <v>44862</v>
      </c>
      <c r="W11" s="8">
        <f>VLOOKUP(B11,Assumptions!$B$6:$D$5000,3,FALSE)</f>
        <v>0.64107999999999998</v>
      </c>
      <c r="X11" s="7">
        <f t="shared" ref="X11" si="9">(I11-P11)/$W11/mmbtu_gj</f>
        <v>14.722765554647399</v>
      </c>
      <c r="Y11" s="7">
        <f t="shared" ref="Y11" si="10">(J11-Q11)/$W11/mmbtu_gj</f>
        <v>13.699674531209141</v>
      </c>
      <c r="Z11" s="7">
        <f t="shared" ref="Z11" si="11">(K11-R11)/$W11/mmbtu_gj</f>
        <v>12.9515662483282</v>
      </c>
      <c r="AA11" s="7">
        <f t="shared" ref="AA11" si="12">(L11-S11)/$W11/mmbtu_gj</f>
        <v>12.710080892593995</v>
      </c>
      <c r="AB11" s="7">
        <f t="shared" ref="AB11" si="13">(M11-T11)/$W11/mmbtu_gj</f>
        <v>12.354786799215148</v>
      </c>
      <c r="AC11" s="47">
        <f>Assumptions!$I$15</f>
        <v>0.941864596537063</v>
      </c>
      <c r="AD11" s="51">
        <f t="shared" ref="AD11" si="14">(X11-opex_2020)*$AC$9-transport_2020</f>
        <v>13.828737518364541</v>
      </c>
      <c r="AE11" s="51">
        <f t="shared" ref="AE11" si="15">(Y11-opex_2020)*$AC$9-transport_2020</f>
        <v>12.865124304353175</v>
      </c>
      <c r="AF11" s="51">
        <f t="shared" ref="AF11" si="16">(Z11-opex_2020)*$AC$9-transport_2020</f>
        <v>12.160507598331483</v>
      </c>
      <c r="AG11" s="51">
        <f t="shared" ref="AG11" si="17">(AA11-opex_2020)*$AC$9-transport_2020</f>
        <v>11.933061091183276</v>
      </c>
      <c r="AH11" s="51">
        <f t="shared" ref="AH11" si="18">(AB11-opex_2020)*$AC$9-transport_2020</f>
        <v>11.598422163271007</v>
      </c>
    </row>
    <row r="12" spans="2:34" x14ac:dyDescent="0.3">
      <c r="B12" s="55">
        <v>44894</v>
      </c>
      <c r="C12" s="38">
        <v>82.962500000000006</v>
      </c>
      <c r="D12" s="38">
        <v>78.924166666666665</v>
      </c>
      <c r="E12" s="38">
        <v>75.971666666666678</v>
      </c>
      <c r="F12" s="38">
        <v>73.855000000000004</v>
      </c>
      <c r="G12" s="38">
        <v>72.253333333333345</v>
      </c>
      <c r="H12" s="38">
        <v>12.8</v>
      </c>
      <c r="I12" s="38">
        <f t="shared" ref="I12" si="19">C12*$H12/100</f>
        <v>10.619200000000001</v>
      </c>
      <c r="J12" s="38">
        <f t="shared" ref="J12" si="20">D12*$H12/100</f>
        <v>10.102293333333334</v>
      </c>
      <c r="K12" s="38">
        <f t="shared" ref="K12" si="21">E12*$H12/100</f>
        <v>9.724373333333336</v>
      </c>
      <c r="L12" s="38">
        <f t="shared" ref="L12" si="22">F12*$H12/100</f>
        <v>9.4534400000000005</v>
      </c>
      <c r="M12" s="38">
        <f t="shared" ref="M12" si="23">G12*$H12/100</f>
        <v>9.2484266666666688</v>
      </c>
      <c r="O12" s="45">
        <v>44889</v>
      </c>
      <c r="P12" s="10">
        <v>1.1279085435811931</v>
      </c>
      <c r="Q12" s="10">
        <v>0.91458482900708171</v>
      </c>
      <c r="R12" s="10">
        <v>0.92699999999999971</v>
      </c>
      <c r="S12" s="10">
        <v>0.71999999999999986</v>
      </c>
      <c r="T12" s="10">
        <v>0.73000000000000009</v>
      </c>
      <c r="V12" s="50">
        <f t="shared" si="3"/>
        <v>44894</v>
      </c>
      <c r="W12" s="8">
        <f>VLOOKUP(B12,Assumptions!$B$6:$D$5000,3,FALSE)</f>
        <v>0.67159999999999997</v>
      </c>
      <c r="X12" s="7">
        <f t="shared" ref="X12" si="24">(I12-P12)/$W12/mmbtu_gj</f>
        <v>13.395599751063187</v>
      </c>
      <c r="Y12" s="7">
        <f t="shared" ref="Y12" si="25">(J12-Q12)/$W12/mmbtu_gj</f>
        <v>12.967135854853591</v>
      </c>
      <c r="Z12" s="7">
        <f t="shared" ref="Z12" si="26">(K12-R12)/$W12/mmbtu_gj</f>
        <v>12.416233615322449</v>
      </c>
      <c r="AA12" s="7">
        <f t="shared" ref="AA12" si="27">(L12-S12)/$W12/mmbtu_gj</f>
        <v>12.326000863750428</v>
      </c>
      <c r="AB12" s="7">
        <f t="shared" ref="AB12" si="28">(M12-T12)/$W12/mmbtu_gj</f>
        <v>12.022540310705523</v>
      </c>
      <c r="AC12" s="47">
        <f>Assumptions!$I$15</f>
        <v>0.941864596537063</v>
      </c>
      <c r="AD12" s="51">
        <f t="shared" ref="AD12" si="29">(X12-opex_2020)*$AC$9-transport_2020</f>
        <v>12.578727034233911</v>
      </c>
      <c r="AE12" s="51">
        <f t="shared" ref="AE12" si="30">(Y12-opex_2020)*$AC$9-transport_2020</f>
        <v>12.175172059499761</v>
      </c>
      <c r="AF12" s="51">
        <f t="shared" ref="AF12" si="31">(Z12-opex_2020)*$AC$9-transport_2020</f>
        <v>11.656296743932398</v>
      </c>
      <c r="AG12" s="51">
        <f t="shared" ref="AG12" si="32">(AA12-opex_2020)*$AC$9-transport_2020</f>
        <v>11.571309709778587</v>
      </c>
      <c r="AH12" s="51">
        <f t="shared" ref="AH12" si="33">(AB12-opex_2020)*$AC$9-transport_2020</f>
        <v>11.285490958420032</v>
      </c>
    </row>
    <row r="13" spans="2:34" x14ac:dyDescent="0.3">
      <c r="B13" s="55">
        <v>44924</v>
      </c>
      <c r="C13" s="38">
        <v>81.619166666666686</v>
      </c>
      <c r="D13" s="38">
        <v>77.053333333333327</v>
      </c>
      <c r="E13" s="38">
        <v>73.547499999999999</v>
      </c>
      <c r="F13" s="38">
        <v>70.874166666666653</v>
      </c>
      <c r="G13" s="38">
        <v>65.385000000000005</v>
      </c>
      <c r="H13" s="38">
        <v>12.8</v>
      </c>
      <c r="I13" s="38">
        <f t="shared" ref="I13:I15" si="34">C13*$H13/100</f>
        <v>10.447253333333336</v>
      </c>
      <c r="J13" s="38">
        <f t="shared" ref="J13:J15" si="35">D13*$H13/100</f>
        <v>9.8628266666666669</v>
      </c>
      <c r="K13" s="38">
        <f t="shared" ref="K13:K15" si="36">E13*$H13/100</f>
        <v>9.4140800000000002</v>
      </c>
      <c r="L13" s="38">
        <f t="shared" ref="L13:L15" si="37">F13*$H13/100</f>
        <v>9.0718933333333318</v>
      </c>
      <c r="M13" s="38">
        <f t="shared" ref="M13:M15" si="38">G13*$H13/100</f>
        <v>8.3692800000000016</v>
      </c>
      <c r="O13" s="45">
        <v>44924</v>
      </c>
      <c r="P13" s="10">
        <v>1.1481364140823589</v>
      </c>
      <c r="Q13" s="10">
        <v>0.8547779323968413</v>
      </c>
      <c r="R13" s="10">
        <v>0.92699999999999971</v>
      </c>
      <c r="S13" s="10">
        <v>0.71999999999999986</v>
      </c>
      <c r="T13" s="10">
        <v>0.73000000000000009</v>
      </c>
      <c r="V13" s="50">
        <f t="shared" si="3"/>
        <v>44924</v>
      </c>
      <c r="W13" s="8">
        <f>VLOOKUP(B13,Assumptions!$B$6:$D$5000,3,FALSE)</f>
        <v>0.67193999999999998</v>
      </c>
      <c r="X13" s="10">
        <f t="shared" ref="X13" si="39">(I13-P13)/$W13/mmbtu_gj</f>
        <v>13.117731990078354</v>
      </c>
      <c r="Y13" s="10">
        <f t="shared" ref="Y13" si="40">(J13-Q13)/$W13/mmbtu_gj</f>
        <v>12.70713876121842</v>
      </c>
      <c r="Z13" s="10">
        <f t="shared" ref="Z13" si="41">(K13-R13)/$W13/mmbtu_gj</f>
        <v>11.972237986155108</v>
      </c>
      <c r="AA13" s="10">
        <f t="shared" ref="AA13" si="42">(L13-S13)/$W13/mmbtu_gj</f>
        <v>11.781537893085597</v>
      </c>
      <c r="AB13" s="10">
        <f t="shared" ref="AB13" si="43">(M13-T13)/$W13/mmbtu_gj</f>
        <v>10.776295051168953</v>
      </c>
      <c r="AC13" s="47">
        <f>Assumptions!$I$15</f>
        <v>0.941864596537063</v>
      </c>
      <c r="AD13" s="51">
        <f t="shared" ref="AD13" si="44">(X13-opex_2020)*$AC$9-transport_2020</f>
        <v>12.317013227643274</v>
      </c>
      <c r="AE13" s="51">
        <f t="shared" ref="AE13" si="45">(Y13-opex_2020)*$AC$9-transport_2020</f>
        <v>11.930290001802263</v>
      </c>
      <c r="AF13" s="51">
        <f t="shared" ref="AF13" si="46">(Z13-opex_2020)*$AC$9-transport_2020</f>
        <v>11.23811297980248</v>
      </c>
      <c r="AG13" s="51">
        <f t="shared" ref="AG13" si="47">(AA13-opex_2020)*$AC$9-transport_2020</f>
        <v>11.058499313583985</v>
      </c>
      <c r="AH13" s="51">
        <f t="shared" ref="AH13" si="48">(AB13-opex_2020)*$AC$9-transport_2020</f>
        <v>10.111696669860395</v>
      </c>
    </row>
    <row r="14" spans="2:34" x14ac:dyDescent="0.3">
      <c r="B14" s="55">
        <v>44956</v>
      </c>
      <c r="C14" s="38">
        <v>82.36</v>
      </c>
      <c r="D14" s="38">
        <v>77.127499999999998</v>
      </c>
      <c r="E14" s="38">
        <v>73.349166666666662</v>
      </c>
      <c r="F14" s="38">
        <v>70.46833333333332</v>
      </c>
      <c r="G14" s="38">
        <v>68.216666666666654</v>
      </c>
      <c r="H14" s="38">
        <v>12.8</v>
      </c>
      <c r="I14" s="38">
        <f t="shared" si="34"/>
        <v>10.54208</v>
      </c>
      <c r="J14" s="38">
        <f t="shared" si="35"/>
        <v>9.8723200000000002</v>
      </c>
      <c r="K14" s="38">
        <f t="shared" si="36"/>
        <v>9.3886933333333324</v>
      </c>
      <c r="L14" s="38">
        <f t="shared" si="37"/>
        <v>9.0199466666666641</v>
      </c>
      <c r="M14" s="38">
        <f t="shared" si="38"/>
        <v>8.7317333333333309</v>
      </c>
      <c r="O14" s="55">
        <v>44952</v>
      </c>
      <c r="P14" s="10">
        <v>0.99065449915600157</v>
      </c>
      <c r="Q14" s="10">
        <v>0.79043505952713311</v>
      </c>
      <c r="R14" s="10">
        <v>0.89249999999999996</v>
      </c>
      <c r="S14" s="10">
        <v>0.72166666666666657</v>
      </c>
      <c r="T14" s="10">
        <v>0.72850000000000004</v>
      </c>
      <c r="V14" s="50">
        <f t="shared" si="3"/>
        <v>44956</v>
      </c>
      <c r="W14" s="8">
        <f>VLOOKUP(B14,Assumptions!$B$6:$D$5000,3,FALSE)</f>
        <v>0.70634000000000008</v>
      </c>
      <c r="X14" s="10">
        <f t="shared" ref="X14" si="49">(I14-P14)/$W14/mmbtu_gj</f>
        <v>12.817458854172102</v>
      </c>
      <c r="Y14" s="10">
        <f t="shared" ref="Y14" si="50">(J14-Q14)/$W14/mmbtu_gj</f>
        <v>12.187362664614836</v>
      </c>
      <c r="Z14" s="10">
        <f t="shared" ref="Z14" si="51">(K14-R14)/$W14/mmbtu_gj</f>
        <v>11.401398509308223</v>
      </c>
      <c r="AA14" s="10">
        <f t="shared" ref="AA14" si="52">(L14-S14)/$W14/mmbtu_gj</f>
        <v>11.135810298787405</v>
      </c>
      <c r="AB14" s="10">
        <f t="shared" ref="AB14" si="53">(M14-T14)/$W14/mmbtu_gj</f>
        <v>10.739874790550809</v>
      </c>
      <c r="AC14" s="47">
        <f>Assumptions!$I$15</f>
        <v>0.941864596537063</v>
      </c>
      <c r="AD14" s="51">
        <f t="shared" ref="AD14" si="54">(X14-opex_2020)*$AC$9-transport_2020</f>
        <v>12.034196591642013</v>
      </c>
      <c r="AE14" s="51">
        <f t="shared" ref="AE14" si="55">(Y14-opex_2020)*$AC$9-transport_2020</f>
        <v>11.440731298285117</v>
      </c>
      <c r="AF14" s="51">
        <f t="shared" ref="AF14" si="56">(Z14-opex_2020)*$AC$9-transport_2020</f>
        <v>10.70045948625466</v>
      </c>
      <c r="AG14" s="51">
        <f t="shared" ref="AG14" si="57">(AA14-opex_2020)*$AC$9-transport_2020</f>
        <v>10.45031135350747</v>
      </c>
      <c r="AH14" s="51">
        <f t="shared" ref="AH14" si="58">(AB14-opex_2020)*$AC$9-transport_2020</f>
        <v>10.077393715787512</v>
      </c>
    </row>
    <row r="15" spans="2:34" x14ac:dyDescent="0.3">
      <c r="B15" s="55">
        <v>44985</v>
      </c>
      <c r="C15" s="38">
        <v>81.171666666666667</v>
      </c>
      <c r="D15" s="38">
        <v>76.140833333333347</v>
      </c>
      <c r="E15" s="38">
        <v>72.148333333333326</v>
      </c>
      <c r="F15" s="38">
        <v>69.048333333333332</v>
      </c>
      <c r="G15" s="38">
        <v>66.7</v>
      </c>
      <c r="H15" s="38">
        <v>15.1</v>
      </c>
      <c r="I15" s="38">
        <f t="shared" si="34"/>
        <v>12.256921666666667</v>
      </c>
      <c r="J15" s="38">
        <f t="shared" si="35"/>
        <v>11.497265833333335</v>
      </c>
      <c r="K15" s="38">
        <f t="shared" si="36"/>
        <v>10.894398333333331</v>
      </c>
      <c r="L15" s="38">
        <f t="shared" si="37"/>
        <v>10.426298333333332</v>
      </c>
      <c r="M15" s="38">
        <f t="shared" si="38"/>
        <v>10.0717</v>
      </c>
      <c r="O15" s="55">
        <v>44980</v>
      </c>
      <c r="P15" s="10">
        <v>0.98258939016643898</v>
      </c>
      <c r="Q15" s="10">
        <v>0.76019410177528712</v>
      </c>
      <c r="R15" s="10">
        <v>1.05325</v>
      </c>
      <c r="S15" s="10">
        <v>0.71600000000000008</v>
      </c>
      <c r="T15" s="10">
        <v>0.71950000000000003</v>
      </c>
      <c r="V15" s="50">
        <v>44985</v>
      </c>
      <c r="W15" s="8">
        <f>VLOOKUP(B15,Assumptions!$B$6:$D$5000,3,FALSE)</f>
        <v>0.67848000000000008</v>
      </c>
      <c r="X15" s="10">
        <f t="shared" ref="X15" si="59">(I15-P15)/$W15/mmbtu_gj</f>
        <v>15.750752974589183</v>
      </c>
      <c r="Y15" s="10">
        <f t="shared" ref="Y15" si="60">(J15-Q15)/$W15/mmbtu_gj</f>
        <v>15.000175652682868</v>
      </c>
      <c r="Z15" s="10">
        <f t="shared" ref="Z15" si="61">(K15-R15)/$W15/mmbtu_gj</f>
        <v>13.748530075498188</v>
      </c>
      <c r="AA15" s="10">
        <f t="shared" ref="AA15" si="62">(L15-S15)/$W15/mmbtu_gj</f>
        <v>13.565726697330877</v>
      </c>
      <c r="AB15" s="10">
        <f t="shared" ref="AB15" si="63">(M15-T15)/$W15/mmbtu_gj</f>
        <v>13.065447101997158</v>
      </c>
      <c r="AC15" s="47">
        <f>Assumptions!$I$15</f>
        <v>0.941864596537063</v>
      </c>
      <c r="AD15" s="51">
        <f t="shared" ref="AD15" si="64">(X15-opex_2020)*$AC$9-transport_2020</f>
        <v>14.796962474893185</v>
      </c>
      <c r="AE15" s="51">
        <f t="shared" ref="AE15" si="65">(Y15-opex_2020)*$AC$9-transport_2020</f>
        <v>14.090020268426025</v>
      </c>
      <c r="AF15" s="51">
        <f t="shared" ref="AF15" si="66">(Z15-opex_2020)*$AC$9-transport_2020</f>
        <v>12.911139611863577</v>
      </c>
      <c r="AG15" s="51">
        <f t="shared" ref="AG15" si="67">(AA15-opex_2020)*$AC$9-transport_2020</f>
        <v>12.738963581840411</v>
      </c>
      <c r="AH15" s="51">
        <f t="shared" ref="AH15" si="68">(AB15-opex_2020)*$AC$9-transport_2020</f>
        <v>12.267767942625692</v>
      </c>
    </row>
    <row r="16" spans="2:34" x14ac:dyDescent="0.3">
      <c r="B16" s="55">
        <v>45016</v>
      </c>
      <c r="C16" s="58">
        <v>78.404166666666654</v>
      </c>
      <c r="D16" s="58">
        <v>74.543333333333337</v>
      </c>
      <c r="E16" s="58">
        <v>71.5625</v>
      </c>
      <c r="F16" s="58">
        <v>69.07083333333334</v>
      </c>
      <c r="G16" s="58">
        <v>67.047499999999999</v>
      </c>
      <c r="H16" s="58">
        <v>15.1</v>
      </c>
      <c r="I16" s="58">
        <f t="shared" ref="I16:I17" si="69">C16*$H16/100</f>
        <v>11.839029166666664</v>
      </c>
      <c r="J16" s="58">
        <f t="shared" ref="J16:J17" si="70">D16*$H16/100</f>
        <v>11.256043333333334</v>
      </c>
      <c r="K16" s="58">
        <f>E16*$H16/100</f>
        <v>10.805937500000001</v>
      </c>
      <c r="L16" s="58">
        <f t="shared" ref="L16:L17" si="71">F16*$H16/100</f>
        <v>10.429695833333335</v>
      </c>
      <c r="M16" s="58">
        <f t="shared" ref="M16:M17" si="72">G16*$H16/100</f>
        <v>10.1241725</v>
      </c>
      <c r="N16" s="59"/>
      <c r="O16" s="55">
        <v>45015</v>
      </c>
      <c r="P16" s="10">
        <v>1.0048724057090328</v>
      </c>
      <c r="Q16" s="10">
        <v>0.80300789252613713</v>
      </c>
      <c r="R16" s="10">
        <v>1.0156666666666667</v>
      </c>
      <c r="S16" s="10">
        <v>0.71633333333333338</v>
      </c>
      <c r="T16" s="10">
        <v>0.71966666666666701</v>
      </c>
      <c r="U16" s="59"/>
      <c r="V16" s="60">
        <v>45016</v>
      </c>
      <c r="W16" s="8">
        <f>VLOOKUP(B16,Assumptions!$B$6:$D$5000,3,FALSE)</f>
        <v>0.66881999999999997</v>
      </c>
      <c r="X16" s="10">
        <f t="shared" ref="X16" si="73">(I16-P16)/$W16/mmbtu_gj</f>
        <v>15.354419576839273</v>
      </c>
      <c r="Y16" s="10">
        <f t="shared" ref="Y16" si="74">(J16-Q16)/$W16/mmbtu_gj</f>
        <v>14.81428555548592</v>
      </c>
      <c r="Z16" s="10">
        <f t="shared" ref="Z16" si="75">(K16-R16)/$W16/mmbtu_gj</f>
        <v>13.875000100386654</v>
      </c>
      <c r="AA16" s="10">
        <f t="shared" ref="AA16" si="76">(L16-S16)/$W16/mmbtu_gj</f>
        <v>13.766003817149286</v>
      </c>
      <c r="AB16" s="10">
        <f t="shared" ref="AB16" si="77">(M16-T16)/$W16/mmbtu_gj</f>
        <v>13.328284947675879</v>
      </c>
      <c r="AC16" s="47">
        <f>Assumptions!$I$15</f>
        <v>0.941864596537063</v>
      </c>
      <c r="AD16" s="51">
        <f>(X16-opex_2020)*$AC$9-transport_2020</f>
        <v>14.423670079127303</v>
      </c>
      <c r="AE16" s="51">
        <f t="shared" ref="AE16" si="78">(Y16-opex_2020)*$AC$9-transport_2020</f>
        <v>13.914936967029387</v>
      </c>
      <c r="AF16" s="51">
        <f t="shared" ref="AF16" si="79">(Z16-opex_2020)*$AC$9-transport_2020</f>
        <v>13.030257250829184</v>
      </c>
      <c r="AG16" s="51">
        <f t="shared" ref="AG16" si="80">(AA16-opex_2020)*$AC$9-transport_2020</f>
        <v>12.927597510493781</v>
      </c>
      <c r="AH16" s="51">
        <f t="shared" ref="AH16" si="81">(AB16-opex_2020)*$AC$9-transport_2020</f>
        <v>12.515325604100552</v>
      </c>
    </row>
    <row r="17" spans="2:34" s="59" customFormat="1" x14ac:dyDescent="0.3">
      <c r="B17" s="55">
        <v>45044</v>
      </c>
      <c r="C17" s="58">
        <v>78.307500000000005</v>
      </c>
      <c r="D17" s="58">
        <v>74.564166666666665</v>
      </c>
      <c r="E17" s="58">
        <v>71.916666666666671</v>
      </c>
      <c r="F17" s="58">
        <v>69.771666666666661</v>
      </c>
      <c r="G17" s="58">
        <v>68.03416666666665</v>
      </c>
      <c r="H17" s="58">
        <v>15.1</v>
      </c>
      <c r="I17" s="58">
        <f t="shared" ref="I17:I29" si="82">C17*$H17/100</f>
        <v>11.8244325</v>
      </c>
      <c r="J17" s="58">
        <f t="shared" ref="J17:J29" si="83">D17*$H17/100</f>
        <v>11.259189166666665</v>
      </c>
      <c r="K17" s="58">
        <f t="shared" ref="K17:K29" si="84">E17*$H17/100</f>
        <v>10.859416666666666</v>
      </c>
      <c r="L17" s="58">
        <f t="shared" ref="L17:L29" si="85">F17*$H17/100</f>
        <v>10.535521666666666</v>
      </c>
      <c r="M17" s="58">
        <f t="shared" ref="M17:M29" si="86">G17*$H17/100</f>
        <v>10.273159166666664</v>
      </c>
      <c r="O17" s="55">
        <v>45043</v>
      </c>
      <c r="P17" s="10">
        <v>0.97464326378424193</v>
      </c>
      <c r="Q17" s="10">
        <v>0.82628965023716672</v>
      </c>
      <c r="R17" s="10">
        <v>0.9780833333333333</v>
      </c>
      <c r="S17" s="10">
        <v>0.71666666666666679</v>
      </c>
      <c r="T17" s="10">
        <v>0.71983333333333333</v>
      </c>
      <c r="V17" s="60">
        <v>45044</v>
      </c>
      <c r="W17" s="8">
        <f>VLOOKUP(B17,Assumptions!$B$6:$D$5000,3,FALSE)</f>
        <v>0.66459999999999997</v>
      </c>
      <c r="X17" s="10">
        <f t="shared" ref="X17" si="87">(I17-P17)/$W17/mmbtu_gj</f>
        <v>15.474210673299211</v>
      </c>
      <c r="Y17" s="10">
        <f t="shared" ref="Y17" si="88">(J17-Q17)/$W17/mmbtu_gj</f>
        <v>14.879633284646147</v>
      </c>
      <c r="Z17" s="10">
        <f t="shared" ref="Z17" si="89">(K17-R17)/$W17/mmbtu_gj</f>
        <v>14.092977329246732</v>
      </c>
      <c r="AA17" s="10">
        <f t="shared" ref="AA17" si="90">(L17-S17)/$W17/mmbtu_gj</f>
        <v>14.003869340928443</v>
      </c>
      <c r="AB17" s="10">
        <f t="shared" ref="AB17" si="91">(M17-T17)/$W17/mmbtu_gj</f>
        <v>13.625165738909098</v>
      </c>
      <c r="AC17" s="47">
        <f>Assumptions!$J$15</f>
        <v>0.94428597863168495</v>
      </c>
      <c r="AD17" s="51">
        <f>(X17-opex_2021)*$AC$17-transport_2021</f>
        <v>14.577141587979837</v>
      </c>
      <c r="AE17" s="51">
        <f>(Y17-opex_2021)*$AC$17-transport_2021</f>
        <v>14.015690496663307</v>
      </c>
      <c r="AF17" s="51">
        <f>(Z17-opex_2021)*$AC$17-transport_2021</f>
        <v>13.272862307972527</v>
      </c>
      <c r="AG17" s="51">
        <f>(AA17-opex_2021)*$AC$17-transport_2021</f>
        <v>13.18871888401949</v>
      </c>
      <c r="AH17" s="51">
        <f>(AB17-opex_2021)*$AC$17-transport_2021</f>
        <v>12.83111438257531</v>
      </c>
    </row>
    <row r="18" spans="2:34" s="69" customFormat="1" x14ac:dyDescent="0.3">
      <c r="B18" s="67">
        <v>45076</v>
      </c>
      <c r="C18" s="68">
        <v>72.486666666666665</v>
      </c>
      <c r="D18" s="68">
        <v>69.953333333333333</v>
      </c>
      <c r="E18" s="68">
        <v>68.181666666666658</v>
      </c>
      <c r="F18" s="68">
        <v>66.687499999999986</v>
      </c>
      <c r="G18" s="68">
        <v>65.395833333333329</v>
      </c>
      <c r="H18" s="68">
        <v>15.1</v>
      </c>
      <c r="I18" s="58">
        <f t="shared" si="82"/>
        <v>10.945486666666666</v>
      </c>
      <c r="J18" s="58">
        <f t="shared" si="83"/>
        <v>10.562953333333333</v>
      </c>
      <c r="K18" s="58">
        <f t="shared" si="84"/>
        <v>10.295431666666666</v>
      </c>
      <c r="L18" s="58">
        <f t="shared" si="85"/>
        <v>10.069812499999998</v>
      </c>
      <c r="M18" s="58">
        <f t="shared" si="86"/>
        <v>9.8747708333333328</v>
      </c>
      <c r="O18" s="67">
        <v>45071</v>
      </c>
      <c r="P18" s="39">
        <v>0.92177923218906244</v>
      </c>
      <c r="Q18" s="39">
        <v>0.78220870100258733</v>
      </c>
      <c r="R18" s="39">
        <v>0.9405</v>
      </c>
      <c r="S18" s="39">
        <v>0.71700000000000008</v>
      </c>
      <c r="T18" s="39">
        <v>0.72000000000000008</v>
      </c>
      <c r="V18" s="70">
        <v>45076</v>
      </c>
      <c r="W18" s="64">
        <f>VLOOKUP(B18,Assumptions!$B$6:$D$5000,3,FALSE)</f>
        <v>0.65392000000000006</v>
      </c>
      <c r="X18" s="39">
        <f t="shared" ref="X18" si="92">(I18-P18)/$W18/mmbtu_gj</f>
        <v>14.529521176377074</v>
      </c>
      <c r="Y18" s="39">
        <f t="shared" ref="Y18" si="93">(J18-Q18)/$W18/mmbtu_gj</f>
        <v>14.177342783108887</v>
      </c>
      <c r="Z18" s="39">
        <f t="shared" ref="Z18" si="94">(K18-R18)/$W18/mmbtu_gj</f>
        <v>13.560120209302333</v>
      </c>
      <c r="AA18" s="39">
        <f t="shared" ref="AA18" si="95">(L18-S18)/$W18/mmbtu_gj</f>
        <v>13.557048443973896</v>
      </c>
      <c r="AB18" s="39">
        <f t="shared" ref="AB18" si="96">(M18-T18)/$W18/mmbtu_gj</f>
        <v>13.269983941298864</v>
      </c>
      <c r="AC18" s="71">
        <f>Assumptions!$J$15</f>
        <v>0.94428597863168495</v>
      </c>
      <c r="AD18" s="72">
        <f t="shared" ref="AD18:AH22" si="97">(X18-opex_2021)*$AC$18-transport_2021</f>
        <v>13.685084541875643</v>
      </c>
      <c r="AE18" s="72">
        <f t="shared" si="97"/>
        <v>13.352527423135459</v>
      </c>
      <c r="AF18" s="72">
        <f t="shared" si="97"/>
        <v>12.769692800994969</v>
      </c>
      <c r="AG18" s="72">
        <f t="shared" si="97"/>
        <v>12.766792176065678</v>
      </c>
      <c r="AH18" s="72">
        <f t="shared" si="97"/>
        <v>12.495721191226769</v>
      </c>
    </row>
    <row r="19" spans="2:34" s="69" customFormat="1" x14ac:dyDescent="0.3">
      <c r="B19" s="67">
        <v>45107</v>
      </c>
      <c r="C19" s="68">
        <v>74.449166666666656</v>
      </c>
      <c r="D19" s="68">
        <v>71.912500000000009</v>
      </c>
      <c r="E19" s="68">
        <v>69.80416666666666</v>
      </c>
      <c r="F19" s="68">
        <v>67.961666666666659</v>
      </c>
      <c r="G19" s="68">
        <v>66.286666666666662</v>
      </c>
      <c r="H19" s="68">
        <v>15.1</v>
      </c>
      <c r="I19" s="58">
        <f t="shared" si="82"/>
        <v>11.241824166666666</v>
      </c>
      <c r="J19" s="58">
        <f t="shared" si="83"/>
        <v>10.8587875</v>
      </c>
      <c r="K19" s="58">
        <f t="shared" si="84"/>
        <v>10.540429166666666</v>
      </c>
      <c r="L19" s="58">
        <f t="shared" si="85"/>
        <v>10.262211666666666</v>
      </c>
      <c r="M19" s="58">
        <f t="shared" si="86"/>
        <v>10.009286666666666</v>
      </c>
      <c r="O19" s="67">
        <v>45106</v>
      </c>
      <c r="P19" s="39">
        <v>0.95277369693836944</v>
      </c>
      <c r="Q19" s="39">
        <v>0.8322267430389424</v>
      </c>
      <c r="R19" s="39">
        <v>0.90291666666666659</v>
      </c>
      <c r="S19" s="39">
        <v>0.71733333333333338</v>
      </c>
      <c r="T19" s="39">
        <v>0.72016666666666662</v>
      </c>
      <c r="V19" s="70">
        <v>45077</v>
      </c>
      <c r="W19" s="64">
        <f>VLOOKUP(B19,Assumptions!$B$6:$D$5000,3,FALSE)</f>
        <v>0.66561999999999999</v>
      </c>
      <c r="X19" s="39">
        <f t="shared" ref="X19:X27" si="98">(I19-P19)/$W19/mmbtu_gj</f>
        <v>14.651985327478307</v>
      </c>
      <c r="Y19" s="39">
        <f t="shared" ref="Y19:Y27" si="99">(J19-Q19)/$W19/mmbtu_gj</f>
        <v>14.278190346940988</v>
      </c>
      <c r="Z19" s="39">
        <f t="shared" ref="Z19:Z27" si="100">(K19-R19)/$W19/mmbtu_gj</f>
        <v>13.724171356612821</v>
      </c>
      <c r="AA19" s="39">
        <f t="shared" ref="AA19:AA27" si="101">(L19-S19)/$W19/mmbtu_gj</f>
        <v>13.59225690495215</v>
      </c>
      <c r="AB19" s="39">
        <f t="shared" ref="AB19:AB27" si="102">(M19-T19)/$W19/mmbtu_gj</f>
        <v>13.228047655672489</v>
      </c>
      <c r="AC19" s="71">
        <f>Assumptions!$J$15</f>
        <v>0.94428597863168495</v>
      </c>
      <c r="AD19" s="72">
        <f t="shared" si="97"/>
        <v>13.80072572264557</v>
      </c>
      <c r="AE19" s="72">
        <f t="shared" si="97"/>
        <v>13.447756363641275</v>
      </c>
      <c r="AF19" s="72">
        <f t="shared" si="97"/>
        <v>12.924603999178704</v>
      </c>
      <c r="AG19" s="72">
        <f t="shared" si="97"/>
        <v>12.800039032096645</v>
      </c>
      <c r="AH19" s="72">
        <f t="shared" si="97"/>
        <v>12.456121344713889</v>
      </c>
    </row>
    <row r="20" spans="2:34" x14ac:dyDescent="0.3">
      <c r="B20" s="67">
        <v>45135</v>
      </c>
      <c r="C20" s="68">
        <v>82.398333333333326</v>
      </c>
      <c r="D20" s="68">
        <v>78.034166666666678</v>
      </c>
      <c r="E20" s="68">
        <v>74.710833333333341</v>
      </c>
      <c r="F20" s="68">
        <v>72.012500000000003</v>
      </c>
      <c r="G20" s="68">
        <v>69.634166666666673</v>
      </c>
      <c r="H20" s="68">
        <v>15.1</v>
      </c>
      <c r="I20" s="58">
        <f t="shared" si="82"/>
        <v>12.442148333333332</v>
      </c>
      <c r="J20" s="58">
        <f t="shared" si="83"/>
        <v>11.783159166666669</v>
      </c>
      <c r="K20" s="58">
        <f t="shared" si="84"/>
        <v>11.281335833333335</v>
      </c>
      <c r="L20" s="58">
        <f t="shared" si="85"/>
        <v>10.8738875</v>
      </c>
      <c r="M20" s="58">
        <f t="shared" si="86"/>
        <v>10.514759166666668</v>
      </c>
      <c r="O20" s="67">
        <v>45134</v>
      </c>
      <c r="P20" s="39">
        <v>0.96369805206029202</v>
      </c>
      <c r="Q20" s="39">
        <v>0.86351629189216961</v>
      </c>
      <c r="R20" s="39">
        <v>0.86533333333333318</v>
      </c>
      <c r="S20" s="39">
        <v>0.71766666666666679</v>
      </c>
      <c r="T20" s="39">
        <v>0.72033333333333338</v>
      </c>
      <c r="V20" s="70">
        <v>45135</v>
      </c>
      <c r="W20" s="64">
        <f>VLOOKUP(B20,Assumptions!$B$6:$D$5000,3,FALSE)</f>
        <v>0.67457999999999996</v>
      </c>
      <c r="X20" s="39">
        <f t="shared" si="98"/>
        <v>16.128624714599376</v>
      </c>
      <c r="Y20" s="39">
        <f t="shared" si="99"/>
        <v>15.343432051278107</v>
      </c>
      <c r="Z20" s="39">
        <f t="shared" si="100"/>
        <v>14.635755806070103</v>
      </c>
      <c r="AA20" s="39">
        <f t="shared" si="101"/>
        <v>14.270730832599979</v>
      </c>
      <c r="AB20" s="39">
        <f t="shared" si="102"/>
        <v>13.762364665074855</v>
      </c>
      <c r="AC20" s="71">
        <f>Assumptions!$J$15</f>
        <v>0.94428597863168495</v>
      </c>
      <c r="AD20" s="72">
        <f>(X20-opex_2021)*$AC$18-transport_2021</f>
        <v>15.19509559139928</v>
      </c>
      <c r="AE20" s="72">
        <f t="shared" si="97"/>
        <v>14.453649168900535</v>
      </c>
      <c r="AF20" s="72">
        <f t="shared" si="97"/>
        <v>13.785400413139898</v>
      </c>
      <c r="AG20" s="72">
        <f t="shared" si="97"/>
        <v>13.440712448841658</v>
      </c>
      <c r="AH20" s="72">
        <f t="shared" si="97"/>
        <v>12.960669404836958</v>
      </c>
    </row>
    <row r="21" spans="2:34" x14ac:dyDescent="0.3">
      <c r="B21" s="67">
        <v>45168</v>
      </c>
      <c r="C21" s="68">
        <v>83.195833333333326</v>
      </c>
      <c r="D21" s="68">
        <v>78.667500000000004</v>
      </c>
      <c r="E21" s="68">
        <v>75.228333333333339</v>
      </c>
      <c r="F21" s="68">
        <v>72.336666666666673</v>
      </c>
      <c r="G21" s="68">
        <v>69.818333333333328</v>
      </c>
      <c r="H21" s="68">
        <v>15.1</v>
      </c>
      <c r="I21" s="58">
        <f t="shared" si="82"/>
        <v>12.562570833333332</v>
      </c>
      <c r="J21" s="58">
        <f t="shared" si="83"/>
        <v>11.878792499999999</v>
      </c>
      <c r="K21" s="58">
        <f t="shared" si="84"/>
        <v>11.359478333333334</v>
      </c>
      <c r="L21" s="58">
        <f t="shared" si="85"/>
        <v>10.922836666666667</v>
      </c>
      <c r="M21" s="58">
        <f t="shared" si="86"/>
        <v>10.542568333333332</v>
      </c>
      <c r="O21" s="67">
        <v>45162</v>
      </c>
      <c r="P21" s="39">
        <v>0.98961484908417174</v>
      </c>
      <c r="Q21" s="39">
        <v>0.86161007144944335</v>
      </c>
      <c r="R21" s="39">
        <v>0.82774999999999999</v>
      </c>
      <c r="S21" s="39">
        <v>0.71800000000000008</v>
      </c>
      <c r="T21" s="39">
        <v>0.72050000000000003</v>
      </c>
      <c r="V21" s="70">
        <v>45168</v>
      </c>
      <c r="W21" s="64">
        <f>VLOOKUP(B21,Assumptions!$B$6:$D$5000,3,FALSE)</f>
        <v>0.64495999999999998</v>
      </c>
      <c r="X21" s="39">
        <f t="shared" si="98"/>
        <v>17.008227681336294</v>
      </c>
      <c r="Y21" s="39">
        <f t="shared" si="99"/>
        <v>16.191433494315028</v>
      </c>
      <c r="Z21" s="39">
        <f t="shared" si="100"/>
        <v>15.477984502412781</v>
      </c>
      <c r="AA21" s="39">
        <f t="shared" si="101"/>
        <v>14.997567234658099</v>
      </c>
      <c r="AB21" s="39">
        <f t="shared" si="102"/>
        <v>14.435030664796484</v>
      </c>
      <c r="AC21" s="71">
        <f>Assumptions!$J$15</f>
        <v>0.94428597863168495</v>
      </c>
      <c r="AD21" s="72">
        <f>(X21-opex_2021)*$AC$18-transport_2021</f>
        <v>16.025692339651783</v>
      </c>
      <c r="AE21" s="72">
        <f t="shared" si="97"/>
        <v>15.254405041419737</v>
      </c>
      <c r="AF21" s="72">
        <f t="shared" si="97"/>
        <v>14.580705161897534</v>
      </c>
      <c r="AG21" s="72">
        <f t="shared" si="97"/>
        <v>14.127053872064243</v>
      </c>
      <c r="AH21" s="72">
        <f t="shared" si="97"/>
        <v>13.595858476676357</v>
      </c>
    </row>
    <row r="22" spans="2:34" x14ac:dyDescent="0.3">
      <c r="B22" s="67">
        <v>45198</v>
      </c>
      <c r="C22" s="38">
        <v>87.368333333333339</v>
      </c>
      <c r="D22" s="38">
        <v>80.720833333333317</v>
      </c>
      <c r="E22" s="38">
        <v>77.099999999999994</v>
      </c>
      <c r="F22" s="38">
        <v>74.2</v>
      </c>
      <c r="G22" s="38">
        <v>71.900000000000006</v>
      </c>
      <c r="H22" s="68">
        <v>14.3</v>
      </c>
      <c r="I22" s="58">
        <f t="shared" si="82"/>
        <v>12.493671666666669</v>
      </c>
      <c r="J22" s="58">
        <f t="shared" si="83"/>
        <v>11.543079166666665</v>
      </c>
      <c r="K22" s="58">
        <f t="shared" si="84"/>
        <v>11.0253</v>
      </c>
      <c r="L22" s="58">
        <f t="shared" si="85"/>
        <v>10.610600000000002</v>
      </c>
      <c r="M22" s="58">
        <f t="shared" si="86"/>
        <v>10.281700000000001</v>
      </c>
      <c r="O22" s="67">
        <v>45190</v>
      </c>
      <c r="P22" s="39">
        <v>0.93076783986125278</v>
      </c>
      <c r="Q22" s="39">
        <v>0.85907735294884058</v>
      </c>
      <c r="R22" s="39">
        <v>1.4616666666666671</v>
      </c>
      <c r="S22" s="39">
        <v>1.4100000000000001</v>
      </c>
      <c r="T22" s="39">
        <v>1.1916666666666669</v>
      </c>
      <c r="V22" s="70">
        <v>45198</v>
      </c>
      <c r="W22" s="64">
        <v>0.64092000000000005</v>
      </c>
      <c r="X22" s="39">
        <f t="shared" si="98"/>
        <v>17.100571700108549</v>
      </c>
      <c r="Y22" s="39">
        <f t="shared" si="99"/>
        <v>15.800748825396763</v>
      </c>
      <c r="Z22" s="39">
        <f t="shared" si="100"/>
        <v>14.143817156991641</v>
      </c>
      <c r="AA22" s="39">
        <f t="shared" si="101"/>
        <v>13.606921093582006</v>
      </c>
      <c r="AB22" s="39">
        <f t="shared" si="102"/>
        <v>13.443402202540801</v>
      </c>
      <c r="AC22" s="71">
        <f>Assumptions!$J$15</f>
        <v>0.94428597863168495</v>
      </c>
      <c r="AD22" s="72">
        <f>(X22-opex_2021)*$AC$18-transport_2021</f>
        <v>16.112891501788926</v>
      </c>
      <c r="AE22" s="72">
        <f t="shared" si="97"/>
        <v>14.885486986493856</v>
      </c>
      <c r="AF22" s="72">
        <f t="shared" si="97"/>
        <v>13.320869644468095</v>
      </c>
      <c r="AG22" s="72">
        <f t="shared" si="97"/>
        <v>12.813886219807829</v>
      </c>
      <c r="AH22" s="72">
        <f t="shared" si="97"/>
        <v>12.659477623756215</v>
      </c>
    </row>
    <row r="23" spans="2:34" x14ac:dyDescent="0.3">
      <c r="B23" s="67">
        <v>45229</v>
      </c>
      <c r="C23" s="38">
        <v>83.881666666666675</v>
      </c>
      <c r="D23" s="38">
        <v>79.126666666666665</v>
      </c>
      <c r="E23" s="38">
        <v>75.918333333333337</v>
      </c>
      <c r="F23" s="38">
        <v>73.310833333333321</v>
      </c>
      <c r="G23" s="38">
        <v>71.224999999999994</v>
      </c>
      <c r="H23" s="38">
        <v>14.3</v>
      </c>
      <c r="I23" s="58">
        <f t="shared" si="82"/>
        <v>11.995078333333336</v>
      </c>
      <c r="J23" s="58">
        <f t="shared" si="83"/>
        <v>11.315113333333334</v>
      </c>
      <c r="K23" s="58">
        <f t="shared" si="84"/>
        <v>10.856321666666668</v>
      </c>
      <c r="L23" s="58">
        <f t="shared" si="85"/>
        <v>10.483449166666665</v>
      </c>
      <c r="M23" s="58">
        <f t="shared" si="86"/>
        <v>10.185174999999999</v>
      </c>
      <c r="O23" s="67">
        <v>45225</v>
      </c>
      <c r="P23" s="39">
        <v>0.85490604762306377</v>
      </c>
      <c r="Q23" s="39">
        <v>0.70660654168708792</v>
      </c>
      <c r="R23" s="39">
        <v>1.4608333333333337</v>
      </c>
      <c r="S23" s="39">
        <v>1.4050000000000002</v>
      </c>
      <c r="T23" s="39">
        <v>1.1708333333333336</v>
      </c>
      <c r="V23" s="70">
        <v>45229</v>
      </c>
      <c r="W23" s="64">
        <v>0.63441999999999998</v>
      </c>
      <c r="X23" s="39">
        <f t="shared" si="98"/>
        <v>16.644186832306541</v>
      </c>
      <c r="Y23" s="39">
        <f t="shared" si="99"/>
        <v>15.849841862719027</v>
      </c>
      <c r="Z23" s="39">
        <f t="shared" si="100"/>
        <v>14.037508504365647</v>
      </c>
      <c r="AA23" s="39">
        <f t="shared" si="101"/>
        <v>13.563830091875785</v>
      </c>
      <c r="AB23" s="39">
        <f t="shared" si="102"/>
        <v>13.46804905905273</v>
      </c>
      <c r="AC23" s="71">
        <f>Assumptions!$K$15</f>
        <v>0.94221138510931601</v>
      </c>
      <c r="AD23" s="72">
        <f t="shared" ref="AD23:AH27" si="103">(X23-opex_2021)*$AC$23-transport_2021</f>
        <v>15.647480508036741</v>
      </c>
      <c r="AE23" s="72">
        <f t="shared" si="103"/>
        <v>14.899039633987069</v>
      </c>
      <c r="AF23" s="72">
        <f t="shared" si="103"/>
        <v>13.191438510133114</v>
      </c>
      <c r="AG23" s="72">
        <f t="shared" si="103"/>
        <v>12.745133317004658</v>
      </c>
      <c r="AH23" s="72">
        <f t="shared" si="103"/>
        <v>12.654887337401247</v>
      </c>
    </row>
    <row r="24" spans="2:34" x14ac:dyDescent="0.3">
      <c r="B24" s="67">
        <v>45259</v>
      </c>
      <c r="C24" s="38">
        <v>81.50333333333333</v>
      </c>
      <c r="D24" s="38">
        <v>77.466666666666654</v>
      </c>
      <c r="E24" s="38">
        <v>74.105833333333337</v>
      </c>
      <c r="F24" s="38">
        <v>71.569166666666675</v>
      </c>
      <c r="G24" s="38">
        <v>69.790833333333339</v>
      </c>
      <c r="H24" s="38">
        <v>14.3</v>
      </c>
      <c r="I24" s="58">
        <f t="shared" si="82"/>
        <v>11.654976666666666</v>
      </c>
      <c r="J24" s="58">
        <f t="shared" si="83"/>
        <v>11.077733333333333</v>
      </c>
      <c r="K24" s="58">
        <f t="shared" si="84"/>
        <v>10.597134166666667</v>
      </c>
      <c r="L24" s="58">
        <f t="shared" si="85"/>
        <v>10.234390833333336</v>
      </c>
      <c r="M24" s="58">
        <f t="shared" si="86"/>
        <v>9.9800891666666676</v>
      </c>
      <c r="O24" s="67">
        <v>45253</v>
      </c>
      <c r="P24" s="39">
        <v>0.84627289477668155</v>
      </c>
      <c r="Q24" s="39">
        <v>0.86151511288298721</v>
      </c>
      <c r="R24" s="39">
        <v>1.4600000000000002</v>
      </c>
      <c r="S24" s="39">
        <v>1.4000000000000001</v>
      </c>
      <c r="T24" s="39">
        <v>1.1500000000000001</v>
      </c>
      <c r="V24" s="70">
        <v>45259</v>
      </c>
      <c r="W24" s="64">
        <v>0.6593</v>
      </c>
      <c r="X24" s="39">
        <f t="shared" si="98"/>
        <v>15.539537153637724</v>
      </c>
      <c r="Y24" s="39">
        <f t="shared" si="99"/>
        <v>14.687728145462833</v>
      </c>
      <c r="Z24" s="39">
        <f t="shared" si="100"/>
        <v>13.136342604739719</v>
      </c>
      <c r="AA24" s="39">
        <f t="shared" si="101"/>
        <v>12.701092330920179</v>
      </c>
      <c r="AB24" s="39">
        <f t="shared" si="102"/>
        <v>12.694907878982187</v>
      </c>
      <c r="AC24" s="71">
        <f>Assumptions!$K$15</f>
        <v>0.94221138510931601</v>
      </c>
      <c r="AD24" s="72">
        <f t="shared" si="103"/>
        <v>14.606667004237632</v>
      </c>
      <c r="AE24" s="72">
        <f t="shared" si="103"/>
        <v>13.804082858796576</v>
      </c>
      <c r="AF24" s="72">
        <f t="shared" si="103"/>
        <v>12.342349739633285</v>
      </c>
      <c r="AG24" s="72">
        <f t="shared" si="103"/>
        <v>11.932251976268567</v>
      </c>
      <c r="AH24" s="72">
        <f t="shared" si="103"/>
        <v>11.926424915241931</v>
      </c>
    </row>
    <row r="25" spans="2:34" s="59" customFormat="1" x14ac:dyDescent="0.3">
      <c r="B25" s="93">
        <v>45289</v>
      </c>
      <c r="C25" s="94">
        <v>75.898333333333341</v>
      </c>
      <c r="D25" s="94">
        <v>72.816666666666677</v>
      </c>
      <c r="E25" s="94">
        <v>70.441666666666677</v>
      </c>
      <c r="F25" s="94">
        <v>68.827500000000001</v>
      </c>
      <c r="G25" s="94">
        <v>67.848333333333315</v>
      </c>
      <c r="H25" s="58">
        <v>14.3</v>
      </c>
      <c r="I25" s="58">
        <f t="shared" si="82"/>
        <v>10.85346166666667</v>
      </c>
      <c r="J25" s="58">
        <f t="shared" si="83"/>
        <v>10.412783333333334</v>
      </c>
      <c r="K25" s="58">
        <f t="shared" si="84"/>
        <v>10.073158333333335</v>
      </c>
      <c r="L25" s="58">
        <f t="shared" si="85"/>
        <v>9.8423325000000013</v>
      </c>
      <c r="M25" s="58">
        <f t="shared" si="86"/>
        <v>9.7023116666666649</v>
      </c>
      <c r="O25" s="93">
        <v>45288</v>
      </c>
      <c r="P25" s="95">
        <v>0.74749205490491299</v>
      </c>
      <c r="Q25" s="95">
        <v>0.82362447713248621</v>
      </c>
      <c r="R25" s="95">
        <v>1.4550000000000001</v>
      </c>
      <c r="S25" s="95">
        <v>1.3791666666666667</v>
      </c>
      <c r="T25" s="95">
        <v>1.1491666666666669</v>
      </c>
      <c r="V25" s="96">
        <v>45289</v>
      </c>
      <c r="W25" s="106">
        <v>0.68098000000000003</v>
      </c>
      <c r="X25" s="39">
        <f t="shared" si="98"/>
        <v>14.066665857167591</v>
      </c>
      <c r="Y25" s="39">
        <f t="shared" si="99"/>
        <v>13.347308438815105</v>
      </c>
      <c r="Z25" s="39">
        <f t="shared" si="100"/>
        <v>11.995756788945142</v>
      </c>
      <c r="AA25" s="39">
        <f t="shared" si="101"/>
        <v>11.780020170725983</v>
      </c>
      <c r="AB25" s="39">
        <f t="shared" si="102"/>
        <v>11.905263657519498</v>
      </c>
      <c r="AC25" s="47">
        <f>Assumptions!$K$15</f>
        <v>0.94221138510931601</v>
      </c>
      <c r="AD25" s="51">
        <f t="shared" si="103"/>
        <v>13.218910899902754</v>
      </c>
      <c r="AE25" s="51">
        <f t="shared" si="103"/>
        <v>12.541124150368198</v>
      </c>
      <c r="AF25" s="51">
        <f t="shared" si="103"/>
        <v>11.267676798297439</v>
      </c>
      <c r="AG25" s="51">
        <f t="shared" si="103"/>
        <v>11.064407300426364</v>
      </c>
      <c r="AH25" s="51">
        <f t="shared" si="103"/>
        <v>11.182413139594003</v>
      </c>
    </row>
    <row r="26" spans="2:34" x14ac:dyDescent="0.3">
      <c r="B26" s="101">
        <v>45321</v>
      </c>
      <c r="C26" s="100">
        <v>80.637499999999989</v>
      </c>
      <c r="D26" s="100">
        <v>76.200833333333335</v>
      </c>
      <c r="E26" s="100">
        <v>73.392499999999998</v>
      </c>
      <c r="F26" s="100">
        <v>71.644999999999996</v>
      </c>
      <c r="G26" s="100">
        <v>70.759166666666658</v>
      </c>
      <c r="H26" s="58">
        <v>14.3</v>
      </c>
      <c r="I26" s="58">
        <f t="shared" si="82"/>
        <v>11.531162499999999</v>
      </c>
      <c r="J26" s="58">
        <f t="shared" si="83"/>
        <v>10.896719166666667</v>
      </c>
      <c r="K26" s="58">
        <f t="shared" si="84"/>
        <v>10.495127500000001</v>
      </c>
      <c r="L26" s="58">
        <f t="shared" si="85"/>
        <v>10.245235000000001</v>
      </c>
      <c r="M26" s="58">
        <f t="shared" si="86"/>
        <v>10.118560833333332</v>
      </c>
      <c r="O26" s="99">
        <v>45316</v>
      </c>
      <c r="P26" s="100">
        <v>0.72465906366778532</v>
      </c>
      <c r="Q26" s="100">
        <v>0.79341657426583534</v>
      </c>
      <c r="R26" s="100">
        <v>1.45</v>
      </c>
      <c r="S26" s="100">
        <v>1.3583333333333334</v>
      </c>
      <c r="T26" s="100">
        <v>1.1483333333333337</v>
      </c>
      <c r="V26" s="103">
        <v>45321</v>
      </c>
      <c r="W26" s="107">
        <v>0.65901999999999994</v>
      </c>
      <c r="X26" s="39">
        <f t="shared" si="98"/>
        <v>15.542974749282635</v>
      </c>
      <c r="Y26" s="39">
        <f t="shared" si="99"/>
        <v>14.53156222114214</v>
      </c>
      <c r="Z26" s="39">
        <f t="shared" si="100"/>
        <v>13.009590860247613</v>
      </c>
      <c r="AA26" s="39">
        <f t="shared" si="101"/>
        <v>12.782014924453627</v>
      </c>
      <c r="AB26" s="39">
        <f t="shared" si="102"/>
        <v>12.901862322929308</v>
      </c>
      <c r="AC26" s="47">
        <f>Assumptions!$K$15</f>
        <v>0.94221138510931601</v>
      </c>
      <c r="AD26" s="51">
        <f t="shared" si="103"/>
        <v>14.60990594599167</v>
      </c>
      <c r="AE26" s="51">
        <f t="shared" si="103"/>
        <v>13.656941546935499</v>
      </c>
      <c r="AF26" s="51">
        <f t="shared" si="103"/>
        <v>12.222922802890356</v>
      </c>
      <c r="AG26" s="51">
        <f t="shared" si="103"/>
        <v>12.008498165208355</v>
      </c>
      <c r="AH26" s="51">
        <f t="shared" si="103"/>
        <v>12.121419748527876</v>
      </c>
    </row>
    <row r="27" spans="2:34" x14ac:dyDescent="0.3">
      <c r="B27" s="101">
        <v>45350</v>
      </c>
      <c r="C27" s="102">
        <v>79.573333333333338</v>
      </c>
      <c r="D27" s="102">
        <v>74.749999999999986</v>
      </c>
      <c r="E27" s="102">
        <v>72.073333333333338</v>
      </c>
      <c r="F27" s="102">
        <v>70.544166666666669</v>
      </c>
      <c r="G27" s="102">
        <v>69.830833333333331</v>
      </c>
      <c r="H27" s="58">
        <v>14.3</v>
      </c>
      <c r="I27" s="58">
        <f t="shared" si="82"/>
        <v>11.378986666666668</v>
      </c>
      <c r="J27" s="58">
        <f t="shared" si="83"/>
        <v>10.689249999999999</v>
      </c>
      <c r="K27" s="58">
        <f t="shared" si="84"/>
        <v>10.306486666666666</v>
      </c>
      <c r="L27" s="58">
        <f t="shared" si="85"/>
        <v>10.087815833333334</v>
      </c>
      <c r="M27" s="58">
        <f t="shared" si="86"/>
        <v>9.985809166666666</v>
      </c>
      <c r="O27" s="101">
        <v>45344</v>
      </c>
      <c r="P27" s="100">
        <v>0.68432552042539496</v>
      </c>
      <c r="Q27" s="100">
        <v>0.77549370591210565</v>
      </c>
      <c r="R27" s="100">
        <v>1.4450000000000001</v>
      </c>
      <c r="S27" s="100">
        <v>1.3375000000000001</v>
      </c>
      <c r="T27" s="100">
        <v>1.1500000000000001</v>
      </c>
      <c r="V27" s="108">
        <v>45350</v>
      </c>
      <c r="W27" s="102">
        <v>0.65501999999999994</v>
      </c>
      <c r="X27" s="39">
        <f t="shared" si="98"/>
        <v>15.476045876304454</v>
      </c>
      <c r="Y27" s="39">
        <f t="shared" si="99"/>
        <v>14.346012941955529</v>
      </c>
      <c r="Z27" s="39">
        <f t="shared" si="100"/>
        <v>12.823293072150566</v>
      </c>
      <c r="AA27" s="39">
        <f t="shared" si="101"/>
        <v>12.662419820231003</v>
      </c>
      <c r="AB27" s="39">
        <f t="shared" si="102"/>
        <v>12.786135637935974</v>
      </c>
      <c r="AC27" s="47">
        <f>Assumptions!$K$15</f>
        <v>0.94221138510931601</v>
      </c>
      <c r="AD27" s="51">
        <f t="shared" si="103"/>
        <v>14.546844799879093</v>
      </c>
      <c r="AE27" s="51">
        <f t="shared" si="103"/>
        <v>13.482114903587046</v>
      </c>
      <c r="AF27" s="51">
        <f t="shared" si="103"/>
        <v>12.047390905924635</v>
      </c>
      <c r="AG27" s="51">
        <f t="shared" si="103"/>
        <v>11.895814296406463</v>
      </c>
      <c r="AH27" s="51">
        <f t="shared" si="103"/>
        <v>12.012380748366196</v>
      </c>
    </row>
    <row r="28" spans="2:34" x14ac:dyDescent="0.3">
      <c r="B28" s="101">
        <v>45379</v>
      </c>
      <c r="C28" s="102">
        <v>83.664166666666674</v>
      </c>
      <c r="D28" s="102">
        <v>77.78</v>
      </c>
      <c r="E28" s="102">
        <v>74.30083333333333</v>
      </c>
      <c r="F28" s="102">
        <v>72.033333333333317</v>
      </c>
      <c r="G28" s="102">
        <v>70.685833333333335</v>
      </c>
      <c r="H28" s="100">
        <v>14</v>
      </c>
      <c r="I28" s="58">
        <f>C28*$H28/100</f>
        <v>11.712983333333334</v>
      </c>
      <c r="J28" s="58">
        <f t="shared" si="83"/>
        <v>10.889200000000001</v>
      </c>
      <c r="K28" s="58">
        <f t="shared" si="84"/>
        <v>10.402116666666666</v>
      </c>
      <c r="L28" s="58">
        <f t="shared" si="85"/>
        <v>10.084666666666665</v>
      </c>
      <c r="M28" s="58">
        <f t="shared" si="86"/>
        <v>9.8960166666666662</v>
      </c>
      <c r="O28" s="101">
        <v>45378</v>
      </c>
      <c r="P28" s="100">
        <v>0.7054048474531901</v>
      </c>
      <c r="Q28" s="100">
        <v>0.80046410610381225</v>
      </c>
      <c r="R28" s="100">
        <v>1.2833333333333334</v>
      </c>
      <c r="S28" s="100">
        <v>1.2033333333333331</v>
      </c>
      <c r="T28" s="100">
        <v>1.1766666666666665</v>
      </c>
      <c r="V28" s="108">
        <v>45379</v>
      </c>
      <c r="W28" s="102">
        <v>0.65305999999999997</v>
      </c>
      <c r="X28" s="114">
        <v>15.976669346306181</v>
      </c>
      <c r="Y28" s="114">
        <v>14.643038676103718</v>
      </c>
      <c r="Z28" s="114">
        <v>13.235225744168334</v>
      </c>
      <c r="AA28" s="114">
        <v>12.890584991331849</v>
      </c>
      <c r="AB28" s="114">
        <v>12.655478409116807</v>
      </c>
      <c r="AC28" s="47">
        <f>Assumptions!$K$15</f>
        <v>0.94221138510931601</v>
      </c>
      <c r="AD28" s="102">
        <v>15.018537932967652</v>
      </c>
      <c r="AE28" s="102">
        <v>13.761975931971923</v>
      </c>
      <c r="AF28" s="102">
        <v>12.435518559398279</v>
      </c>
      <c r="AG28" s="102">
        <v>12.110794118303096</v>
      </c>
      <c r="AH28" s="102">
        <v>11.889274019825944</v>
      </c>
    </row>
    <row r="29" spans="2:34" x14ac:dyDescent="0.3">
      <c r="B29" s="101">
        <v>45411</v>
      </c>
      <c r="C29" s="102">
        <v>84.172499999999999</v>
      </c>
      <c r="D29" s="102">
        <v>78.385833333333338</v>
      </c>
      <c r="E29" s="102">
        <v>74.819999999999993</v>
      </c>
      <c r="F29" s="102">
        <v>72.417500000000004</v>
      </c>
      <c r="G29" s="102">
        <v>70.757500000000007</v>
      </c>
      <c r="H29" s="58">
        <v>14</v>
      </c>
      <c r="I29" s="58">
        <f>C29*$H29/100</f>
        <v>11.78415</v>
      </c>
      <c r="J29" s="58">
        <f t="shared" si="83"/>
        <v>10.974016666666666</v>
      </c>
      <c r="K29" s="58">
        <f t="shared" si="84"/>
        <v>10.4748</v>
      </c>
      <c r="L29" s="58">
        <f t="shared" si="85"/>
        <v>10.138450000000001</v>
      </c>
      <c r="M29" s="58">
        <f t="shared" si="86"/>
        <v>9.9060500000000005</v>
      </c>
      <c r="O29" s="101">
        <v>45407</v>
      </c>
      <c r="P29" s="100">
        <v>0.69081315691666667</v>
      </c>
      <c r="Q29" s="100">
        <v>0.7374820411666666</v>
      </c>
      <c r="R29" s="100">
        <v>1.2741666666666669</v>
      </c>
      <c r="S29" s="100">
        <v>1.2016666666666664</v>
      </c>
      <c r="T29" s="100">
        <v>1.1733333333333333</v>
      </c>
      <c r="V29" s="108">
        <v>45411</v>
      </c>
      <c r="W29" s="102">
        <v>0.65032000000000001</v>
      </c>
      <c r="X29" s="114">
        <v>16.168980233840887</v>
      </c>
      <c r="Y29" s="114">
        <v>14.920156880112685</v>
      </c>
      <c r="Z29" s="114">
        <v>13.41028949267314</v>
      </c>
      <c r="AA29" s="114">
        <v>13.025717610015594</v>
      </c>
      <c r="AB29" s="114">
        <v>12.728282316524401</v>
      </c>
      <c r="AC29" s="47">
        <f>Assumptions!$K$15</f>
        <v>0.94221138510931601</v>
      </c>
      <c r="AD29" s="102">
        <v>15.19973544068333</v>
      </c>
      <c r="AE29" s="102">
        <v>14.023079858810219</v>
      </c>
      <c r="AF29" s="102">
        <v>12.60046561635942</v>
      </c>
      <c r="AG29" s="102">
        <v>12.238117610126556</v>
      </c>
      <c r="AH29" s="102">
        <v>11.957870690265825</v>
      </c>
    </row>
  </sheetData>
  <mergeCells count="13">
    <mergeCell ref="X6:AB6"/>
    <mergeCell ref="AD6:AH6"/>
    <mergeCell ref="X5:AH5"/>
    <mergeCell ref="C6:G6"/>
    <mergeCell ref="C7:G7"/>
    <mergeCell ref="I6:M6"/>
    <mergeCell ref="P6:Q6"/>
    <mergeCell ref="R6:T6"/>
    <mergeCell ref="I7:M7"/>
    <mergeCell ref="P7:Q7"/>
    <mergeCell ref="R7:T7"/>
    <mergeCell ref="X7:AB7"/>
    <mergeCell ref="AD7:AH7"/>
  </mergeCells>
  <hyperlinks>
    <hyperlink ref="B4" r:id="rId1" xr:uid="{D9C7DD29-44E7-4D14-AFFC-2929F00A49E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Assumptions</vt:lpstr>
      <vt:lpstr>Forward JKM netback prices</vt:lpstr>
      <vt:lpstr>JKM netback chart data</vt:lpstr>
      <vt:lpstr>Forward Brent netback prices</vt:lpstr>
      <vt:lpstr>'Forward JKM netback prices'!jkm</vt:lpstr>
      <vt:lpstr>'Forward JKM netback prices'!jkm_1</vt:lpstr>
      <vt:lpstr>mmbtu_gj</vt:lpstr>
      <vt:lpstr>opex_2017</vt:lpstr>
      <vt:lpstr>opex_2020</vt:lpstr>
      <vt:lpstr>opex_2021</vt:lpstr>
      <vt:lpstr>transport_2017</vt:lpstr>
      <vt:lpstr>transport_2020</vt:lpstr>
      <vt:lpstr>transport_2021</vt:lpstr>
    </vt:vector>
  </TitlesOfParts>
  <Company>ACCC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Runciman, Joshua</dc:creator>
  <cp:lastModifiedBy>Skylar Lovell</cp:lastModifiedBy>
  <dcterms:created xsi:type="dcterms:W3CDTF">2018-08-02T05:28:22Z</dcterms:created>
  <dcterms:modified xsi:type="dcterms:W3CDTF">2024-05-01T00:50:59Z</dcterms:modified>
</cp:coreProperties>
</file>