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30" documentId="13_ncr:1_{21695BC4-DF5E-44AE-814F-21416FA8A565}" xr6:coauthVersionLast="47" xr6:coauthVersionMax="47" xr10:uidLastSave="{7534FFAA-EE6D-4FE0-B86A-FA8EE2DA585E}"/>
  <bookViews>
    <workbookView xWindow="57480" yWindow="1620" windowWidth="29040" windowHeight="15720" tabRatio="789" xr2:uid="{00000000-000D-0000-FFFF-FFFF00000000}"/>
  </bookViews>
  <sheets>
    <sheet name="Summary of Price List changes" sheetId="4" r:id="rId1"/>
    <sheet name="WBA - nbn Ethernet" sheetId="2" r:id="rId2"/>
    <sheet name="WBA - Enterprise Ethernet" sheetId="8" r:id="rId3"/>
    <sheet name="WBA - Facilities Access" sheetId="10" r:id="rId4"/>
    <sheet name="CSAS" sheetId="6" r:id="rId5"/>
    <sheet name="Smart Places" sheetId="12" r:id="rId6"/>
  </sheets>
  <definedNames>
    <definedName name="_xlnm._FilterDatabase" localSheetId="4" hidden="1">CSAS!$A$11:$AA$11</definedName>
    <definedName name="_xlnm._FilterDatabase" localSheetId="5" hidden="1">'Smart Places'!$A$11:$AF$11</definedName>
    <definedName name="_xlnm._FilterDatabase" localSheetId="2" hidden="1">'WBA - Enterprise Ethernet'!$A$11:$AD$11</definedName>
    <definedName name="_xlnm._FilterDatabase" localSheetId="3" hidden="1">'WBA - Facilities Access'!$A$11:$Z$27</definedName>
    <definedName name="_xlnm._FilterDatabase" localSheetId="1" hidden="1">'WBA - nbn Ethernet'!$A$11:$AF$452</definedName>
    <definedName name="_GoBack" localSheetId="5">'Smart Places'!#REF!</definedName>
    <definedName name="_GoBack" localSheetId="2">'WBA - Enterprise Ethernet'!#REF!</definedName>
    <definedName name="_GoBack" localSheetId="3">'WBA - Facilities Access'!#REF!</definedName>
    <definedName name="_GoBack" localSheetId="1">'WBA - nbn Ethernet'!$D$12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2" l="1"/>
  <c r="J14" i="12"/>
  <c r="J15" i="12"/>
  <c r="J16" i="12"/>
  <c r="J17" i="12"/>
  <c r="J18" i="12"/>
  <c r="J19" i="12"/>
  <c r="J20" i="12"/>
  <c r="J21" i="12"/>
  <c r="J22" i="12"/>
  <c r="X22" i="12" s="1"/>
  <c r="Y22" i="12" s="1"/>
  <c r="J23" i="12"/>
  <c r="J24" i="12"/>
  <c r="J25" i="12"/>
  <c r="J26" i="12"/>
  <c r="J27" i="12"/>
  <c r="J28" i="12"/>
  <c r="J29" i="12"/>
  <c r="J30" i="12"/>
  <c r="J31" i="12"/>
  <c r="J32" i="12"/>
  <c r="J33" i="12"/>
  <c r="J34" i="12"/>
  <c r="J35" i="12"/>
  <c r="X35" i="12" s="1"/>
  <c r="Y35" i="12" s="1"/>
  <c r="J36" i="12"/>
  <c r="X36" i="12" s="1"/>
  <c r="Y36" i="12" s="1"/>
  <c r="J37" i="12"/>
  <c r="X37" i="12" s="1"/>
  <c r="Y37" i="12" s="1"/>
  <c r="J38" i="12"/>
  <c r="X38" i="12" s="1"/>
  <c r="J39" i="12"/>
  <c r="J40" i="12"/>
  <c r="J41" i="12"/>
  <c r="J42" i="12"/>
  <c r="X42" i="12" s="1"/>
  <c r="Y42" i="12" s="1"/>
  <c r="J43" i="12"/>
  <c r="J44" i="12"/>
  <c r="J45" i="12"/>
  <c r="J46" i="12"/>
  <c r="J47" i="12"/>
  <c r="Y47" i="12" s="1"/>
  <c r="J48" i="12"/>
  <c r="X48" i="12" s="1"/>
  <c r="Y48" i="12" s="1"/>
  <c r="J49" i="12"/>
  <c r="X49" i="12" s="1"/>
  <c r="J50" i="12"/>
  <c r="J51" i="12"/>
  <c r="X51" i="12" s="1"/>
  <c r="J12" i="12"/>
  <c r="W46" i="12"/>
  <c r="V46" i="12"/>
  <c r="U46" i="12"/>
  <c r="T46" i="12"/>
  <c r="S46" i="12"/>
  <c r="R46" i="12"/>
  <c r="Q46" i="12"/>
  <c r="P46" i="12"/>
  <c r="O46" i="12"/>
  <c r="N46" i="12"/>
  <c r="M46" i="12"/>
  <c r="L46" i="12"/>
  <c r="K46" i="12"/>
  <c r="W42" i="12"/>
  <c r="V42" i="12"/>
  <c r="U42" i="12"/>
  <c r="T42" i="12"/>
  <c r="S42" i="12"/>
  <c r="R42" i="12"/>
  <c r="Q42" i="12"/>
  <c r="P42" i="12"/>
  <c r="O42" i="12"/>
  <c r="N42" i="12"/>
  <c r="M42" i="12"/>
  <c r="L42" i="12"/>
  <c r="K42" i="12"/>
  <c r="W35" i="12"/>
  <c r="W36" i="12"/>
  <c r="W37" i="12"/>
  <c r="W38" i="12"/>
  <c r="V35" i="12"/>
  <c r="V36" i="12"/>
  <c r="V37" i="12"/>
  <c r="V38" i="12"/>
  <c r="U35" i="12"/>
  <c r="U36" i="12"/>
  <c r="U37" i="12"/>
  <c r="U38" i="12"/>
  <c r="T35" i="12"/>
  <c r="T36" i="12"/>
  <c r="T37" i="12"/>
  <c r="T38" i="12"/>
  <c r="S35" i="12"/>
  <c r="S36" i="12"/>
  <c r="S37" i="12"/>
  <c r="S38" i="12"/>
  <c r="R35" i="12"/>
  <c r="R36" i="12"/>
  <c r="R37" i="12"/>
  <c r="R38" i="12"/>
  <c r="Q35" i="12"/>
  <c r="Q36" i="12"/>
  <c r="Q37" i="12"/>
  <c r="Q38" i="12"/>
  <c r="P35" i="12"/>
  <c r="P36" i="12"/>
  <c r="P37" i="12"/>
  <c r="P38" i="12"/>
  <c r="O35" i="12"/>
  <c r="O36" i="12"/>
  <c r="O37" i="12"/>
  <c r="O38" i="12"/>
  <c r="N35" i="12"/>
  <c r="N36" i="12"/>
  <c r="N37" i="12"/>
  <c r="N38" i="12"/>
  <c r="N39" i="12"/>
  <c r="N40" i="12"/>
  <c r="N41" i="12"/>
  <c r="M35" i="12"/>
  <c r="M36" i="12"/>
  <c r="M37" i="12"/>
  <c r="M38" i="12"/>
  <c r="M39" i="12"/>
  <c r="M40" i="12"/>
  <c r="M41" i="12"/>
  <c r="L35" i="12"/>
  <c r="L36" i="12"/>
  <c r="L37" i="12"/>
  <c r="L38" i="12"/>
  <c r="L39" i="12"/>
  <c r="L40" i="12"/>
  <c r="L41" i="12"/>
  <c r="K35" i="12"/>
  <c r="K36" i="12"/>
  <c r="K37" i="12"/>
  <c r="K38" i="12"/>
  <c r="K39" i="12"/>
  <c r="K40" i="12"/>
  <c r="K41" i="12"/>
  <c r="X33" i="12"/>
  <c r="Y33" i="12" s="1"/>
  <c r="W33" i="12"/>
  <c r="V33" i="12"/>
  <c r="U33" i="12"/>
  <c r="T33" i="12"/>
  <c r="S33" i="12"/>
  <c r="R33" i="12"/>
  <c r="Q33" i="12"/>
  <c r="P33" i="12"/>
  <c r="O33" i="12"/>
  <c r="N33" i="12"/>
  <c r="M33" i="12"/>
  <c r="L33" i="12"/>
  <c r="K33" i="12"/>
  <c r="Y17" i="12"/>
  <c r="Y28" i="12"/>
  <c r="W51" i="12"/>
  <c r="O51" i="12"/>
  <c r="N51" i="12"/>
  <c r="M51" i="12"/>
  <c r="L51" i="12"/>
  <c r="V51" i="12" s="1"/>
  <c r="K51" i="12"/>
  <c r="X50" i="12"/>
  <c r="W50" i="12"/>
  <c r="V50" i="12"/>
  <c r="U50" i="12"/>
  <c r="T50" i="12"/>
  <c r="S50" i="12"/>
  <c r="R50" i="12"/>
  <c r="Q50" i="12"/>
  <c r="P50" i="12"/>
  <c r="O50" i="12"/>
  <c r="N50" i="12"/>
  <c r="M50" i="12"/>
  <c r="L50" i="12"/>
  <c r="K50" i="12"/>
  <c r="W49" i="12"/>
  <c r="V49" i="12"/>
  <c r="U49" i="12"/>
  <c r="T49" i="12"/>
  <c r="S49" i="12"/>
  <c r="R49" i="12"/>
  <c r="Q49" i="12"/>
  <c r="P49" i="12"/>
  <c r="O49" i="12"/>
  <c r="N49" i="12"/>
  <c r="M49" i="12"/>
  <c r="L49" i="12"/>
  <c r="K49" i="12"/>
  <c r="W48" i="12"/>
  <c r="V48" i="12"/>
  <c r="U48" i="12"/>
  <c r="T48" i="12"/>
  <c r="S48" i="12"/>
  <c r="R48" i="12"/>
  <c r="Q48" i="12"/>
  <c r="P48" i="12"/>
  <c r="O48" i="12"/>
  <c r="N48" i="12"/>
  <c r="M48" i="12"/>
  <c r="L48" i="12"/>
  <c r="K48" i="12"/>
  <c r="X47" i="12"/>
  <c r="W47" i="12"/>
  <c r="V47" i="12"/>
  <c r="U47" i="12"/>
  <c r="T47" i="12"/>
  <c r="S47" i="12"/>
  <c r="R47" i="12"/>
  <c r="Q47" i="12"/>
  <c r="P47" i="12"/>
  <c r="O47" i="12"/>
  <c r="N47" i="12"/>
  <c r="M47" i="12"/>
  <c r="L47" i="12"/>
  <c r="K47" i="12"/>
  <c r="X45" i="12"/>
  <c r="Y45" i="12" s="1"/>
  <c r="W45" i="12"/>
  <c r="V45" i="12"/>
  <c r="U45" i="12"/>
  <c r="T45" i="12"/>
  <c r="S45" i="12"/>
  <c r="R45" i="12"/>
  <c r="Q45" i="12"/>
  <c r="P45" i="12"/>
  <c r="O45" i="12"/>
  <c r="N45" i="12"/>
  <c r="M45" i="12"/>
  <c r="L45" i="12"/>
  <c r="K45" i="12"/>
  <c r="X44" i="12"/>
  <c r="Y44" i="12" s="1"/>
  <c r="W44" i="12"/>
  <c r="V44" i="12"/>
  <c r="U44" i="12"/>
  <c r="T44" i="12"/>
  <c r="S44" i="12"/>
  <c r="R44" i="12"/>
  <c r="Q44" i="12"/>
  <c r="P44" i="12"/>
  <c r="O44" i="12"/>
  <c r="N44" i="12"/>
  <c r="M44" i="12"/>
  <c r="L44" i="12"/>
  <c r="K44" i="12"/>
  <c r="K13" i="12"/>
  <c r="L13" i="12"/>
  <c r="M13" i="12"/>
  <c r="N13" i="12"/>
  <c r="O13" i="12"/>
  <c r="P13" i="12"/>
  <c r="Q13" i="12"/>
  <c r="R13" i="12"/>
  <c r="S13" i="12"/>
  <c r="T13" i="12"/>
  <c r="U13" i="12"/>
  <c r="V13" i="12"/>
  <c r="W13" i="12"/>
  <c r="K14" i="12"/>
  <c r="L14" i="12"/>
  <c r="W14" i="12" s="1"/>
  <c r="M14" i="12"/>
  <c r="N14" i="12"/>
  <c r="O14" i="12"/>
  <c r="P14" i="12"/>
  <c r="Q14" i="12"/>
  <c r="R14" i="12"/>
  <c r="S14" i="12"/>
  <c r="T14" i="12"/>
  <c r="U14" i="12"/>
  <c r="V14" i="12"/>
  <c r="K15" i="12"/>
  <c r="L15" i="12"/>
  <c r="W15" i="12" s="1"/>
  <c r="M15" i="12"/>
  <c r="N15" i="12"/>
  <c r="O15" i="12"/>
  <c r="P15" i="12"/>
  <c r="Q15" i="12"/>
  <c r="R15" i="12"/>
  <c r="S15" i="12"/>
  <c r="T15" i="12"/>
  <c r="U15" i="12"/>
  <c r="V15" i="12"/>
  <c r="K16" i="12"/>
  <c r="L16" i="12"/>
  <c r="M16" i="12"/>
  <c r="N16" i="12"/>
  <c r="O16" i="12"/>
  <c r="P16" i="12"/>
  <c r="Q16" i="12"/>
  <c r="R16" i="12"/>
  <c r="S16" i="12"/>
  <c r="T16" i="12"/>
  <c r="U16" i="12"/>
  <c r="V16" i="12"/>
  <c r="K17" i="12"/>
  <c r="L17" i="12"/>
  <c r="W17" i="12" s="1"/>
  <c r="X17" i="12" s="1"/>
  <c r="M17" i="12"/>
  <c r="N17" i="12"/>
  <c r="O17" i="12"/>
  <c r="P17" i="12"/>
  <c r="Q17" i="12"/>
  <c r="R17" i="12"/>
  <c r="S17" i="12"/>
  <c r="T17" i="12"/>
  <c r="U17" i="12"/>
  <c r="V17" i="12"/>
  <c r="K19" i="12"/>
  <c r="L19" i="12"/>
  <c r="M19" i="12"/>
  <c r="N19" i="12"/>
  <c r="O19" i="12"/>
  <c r="P19" i="12"/>
  <c r="Q19" i="12"/>
  <c r="R19" i="12"/>
  <c r="S19" i="12"/>
  <c r="T19" i="12"/>
  <c r="U19" i="12"/>
  <c r="V19" i="12"/>
  <c r="K20" i="12"/>
  <c r="L20" i="12"/>
  <c r="M20" i="12"/>
  <c r="N20" i="12"/>
  <c r="O20" i="12"/>
  <c r="P20" i="12"/>
  <c r="Q20" i="12"/>
  <c r="R20" i="12"/>
  <c r="S20" i="12"/>
  <c r="T20" i="12"/>
  <c r="U20" i="12"/>
  <c r="V20" i="12"/>
  <c r="W20" i="12"/>
  <c r="K21" i="12"/>
  <c r="L21" i="12"/>
  <c r="M21" i="12"/>
  <c r="N21" i="12"/>
  <c r="O21" i="12"/>
  <c r="P21" i="12"/>
  <c r="Q21" i="12"/>
  <c r="R21" i="12"/>
  <c r="S21" i="12"/>
  <c r="T21" i="12"/>
  <c r="U21" i="12"/>
  <c r="V21" i="12"/>
  <c r="K28" i="12"/>
  <c r="L28" i="12"/>
  <c r="M28" i="12"/>
  <c r="N28" i="12"/>
  <c r="O28" i="12"/>
  <c r="P28" i="12"/>
  <c r="Q28" i="12"/>
  <c r="R28" i="12"/>
  <c r="S28" i="12"/>
  <c r="T28" i="12"/>
  <c r="U28" i="12"/>
  <c r="V28" i="12"/>
  <c r="W28" i="12"/>
  <c r="X28" i="12"/>
  <c r="K29" i="12"/>
  <c r="L29" i="12"/>
  <c r="M29" i="12"/>
  <c r="N29" i="12"/>
  <c r="O29" i="12"/>
  <c r="P29" i="12"/>
  <c r="Q29" i="12"/>
  <c r="R29" i="12"/>
  <c r="S29" i="12"/>
  <c r="T29" i="12"/>
  <c r="U29" i="12"/>
  <c r="V29" i="12"/>
  <c r="K30" i="12"/>
  <c r="L30" i="12"/>
  <c r="M30" i="12"/>
  <c r="W30" i="12" s="1"/>
  <c r="N30" i="12"/>
  <c r="O30" i="12"/>
  <c r="P30" i="12"/>
  <c r="Q30" i="12"/>
  <c r="R30" i="12"/>
  <c r="S30" i="12"/>
  <c r="T30" i="12"/>
  <c r="U30" i="12"/>
  <c r="V30" i="12"/>
  <c r="K31" i="12"/>
  <c r="L31" i="12"/>
  <c r="M31" i="12"/>
  <c r="W31" i="12" s="1"/>
  <c r="X31" i="12" s="1"/>
  <c r="Y31" i="12" s="1"/>
  <c r="N31" i="12"/>
  <c r="O31" i="12"/>
  <c r="P31" i="12"/>
  <c r="Q31" i="12"/>
  <c r="R31" i="12"/>
  <c r="S31" i="12"/>
  <c r="T31" i="12"/>
  <c r="U31" i="12"/>
  <c r="V31" i="12"/>
  <c r="K32" i="12"/>
  <c r="L32" i="12"/>
  <c r="W32" i="12" s="1"/>
  <c r="M32" i="12"/>
  <c r="N32" i="12"/>
  <c r="O32" i="12"/>
  <c r="P32" i="12"/>
  <c r="Q32" i="12"/>
  <c r="R32" i="12"/>
  <c r="S32" i="12"/>
  <c r="T32" i="12"/>
  <c r="U32" i="12"/>
  <c r="V32" i="12"/>
  <c r="O39" i="12"/>
  <c r="P39" i="12"/>
  <c r="Q39" i="12"/>
  <c r="R39" i="12"/>
  <c r="S39" i="12"/>
  <c r="T39" i="12"/>
  <c r="U39" i="12"/>
  <c r="V39" i="12"/>
  <c r="W39" i="12"/>
  <c r="X39" i="12"/>
  <c r="Y39" i="12" s="1"/>
  <c r="V43" i="12"/>
  <c r="U43" i="12"/>
  <c r="T43" i="12"/>
  <c r="S43" i="12"/>
  <c r="R43" i="12"/>
  <c r="Q43" i="12"/>
  <c r="P43" i="12"/>
  <c r="O43" i="12"/>
  <c r="N43" i="12"/>
  <c r="M43" i="12"/>
  <c r="L43" i="12"/>
  <c r="K43" i="12"/>
  <c r="X41" i="12"/>
  <c r="Y41" i="12" s="1"/>
  <c r="W41" i="12"/>
  <c r="V41" i="12"/>
  <c r="U41" i="12"/>
  <c r="T41" i="12"/>
  <c r="S41" i="12"/>
  <c r="R41" i="12"/>
  <c r="Q41" i="12"/>
  <c r="P41" i="12"/>
  <c r="O41" i="12"/>
  <c r="V40" i="12"/>
  <c r="U40" i="12"/>
  <c r="T40" i="12"/>
  <c r="S40" i="12"/>
  <c r="R40" i="12"/>
  <c r="Q40" i="12"/>
  <c r="P40" i="12"/>
  <c r="O40" i="12"/>
  <c r="V34" i="12"/>
  <c r="U34" i="12"/>
  <c r="T34" i="12"/>
  <c r="S34" i="12"/>
  <c r="R34" i="12"/>
  <c r="Q34" i="12"/>
  <c r="P34" i="12"/>
  <c r="O34" i="12"/>
  <c r="N34" i="12"/>
  <c r="M34" i="12"/>
  <c r="L34" i="12"/>
  <c r="K34" i="12"/>
  <c r="V27" i="12"/>
  <c r="U27" i="12"/>
  <c r="T27" i="12"/>
  <c r="S27" i="12"/>
  <c r="R27" i="12"/>
  <c r="Q27" i="12"/>
  <c r="P27" i="12"/>
  <c r="O27" i="12"/>
  <c r="N27" i="12"/>
  <c r="M27" i="12"/>
  <c r="L27" i="12"/>
  <c r="K27" i="12"/>
  <c r="V26" i="12"/>
  <c r="U26" i="12"/>
  <c r="T26" i="12"/>
  <c r="S26" i="12"/>
  <c r="R26" i="12"/>
  <c r="Q26" i="12"/>
  <c r="P26" i="12"/>
  <c r="O26" i="12"/>
  <c r="N26" i="12"/>
  <c r="M26" i="12"/>
  <c r="L26" i="12"/>
  <c r="K26" i="12"/>
  <c r="V25" i="12"/>
  <c r="U25" i="12"/>
  <c r="T25" i="12"/>
  <c r="S25" i="12"/>
  <c r="R25" i="12"/>
  <c r="Q25" i="12"/>
  <c r="P25" i="12"/>
  <c r="O25" i="12"/>
  <c r="N25" i="12"/>
  <c r="M25" i="12"/>
  <c r="L25" i="12"/>
  <c r="K25" i="12"/>
  <c r="V24" i="12"/>
  <c r="U24" i="12"/>
  <c r="T24" i="12"/>
  <c r="S24" i="12"/>
  <c r="R24" i="12"/>
  <c r="Q24" i="12"/>
  <c r="P24" i="12"/>
  <c r="O24" i="12"/>
  <c r="N24" i="12"/>
  <c r="M24" i="12"/>
  <c r="L24" i="12"/>
  <c r="K24" i="12"/>
  <c r="V23" i="12"/>
  <c r="U23" i="12"/>
  <c r="T23" i="12"/>
  <c r="S23" i="12"/>
  <c r="R23" i="12"/>
  <c r="Q23" i="12"/>
  <c r="P23" i="12"/>
  <c r="O23" i="12"/>
  <c r="N23" i="12"/>
  <c r="M23" i="12"/>
  <c r="L23" i="12"/>
  <c r="K23" i="12"/>
  <c r="W22" i="12"/>
  <c r="V22" i="12"/>
  <c r="U22" i="12"/>
  <c r="T22" i="12"/>
  <c r="S22" i="12"/>
  <c r="R22" i="12"/>
  <c r="Q22" i="12"/>
  <c r="P22" i="12"/>
  <c r="O22" i="12"/>
  <c r="N22" i="12"/>
  <c r="M22" i="12"/>
  <c r="L22" i="12"/>
  <c r="K22" i="12"/>
  <c r="V18" i="12"/>
  <c r="U18" i="12"/>
  <c r="T18" i="12"/>
  <c r="S18" i="12"/>
  <c r="R18" i="12"/>
  <c r="Q18" i="12"/>
  <c r="P18" i="12"/>
  <c r="O18" i="12"/>
  <c r="N18" i="12"/>
  <c r="M18" i="12"/>
  <c r="L18" i="12"/>
  <c r="K18" i="12"/>
  <c r="V12" i="12"/>
  <c r="U12" i="12"/>
  <c r="T12" i="12"/>
  <c r="S12" i="12"/>
  <c r="R12" i="12"/>
  <c r="Q12" i="12"/>
  <c r="P12" i="12"/>
  <c r="O12" i="12"/>
  <c r="N12" i="12"/>
  <c r="M12" i="12"/>
  <c r="L12" i="12"/>
  <c r="K12" i="12"/>
  <c r="W12" i="12" s="1"/>
  <c r="X12" i="12" s="1"/>
  <c r="Y12" i="12" s="1"/>
  <c r="L10" i="12"/>
  <c r="M10" i="12" s="1"/>
  <c r="N10" i="12" s="1"/>
  <c r="O10" i="12" s="1"/>
  <c r="P10" i="12" s="1"/>
  <c r="Q10" i="12" s="1"/>
  <c r="R10" i="12" s="1"/>
  <c r="S10" i="12" s="1"/>
  <c r="T10" i="12" s="1"/>
  <c r="U10" i="12" s="1"/>
  <c r="V10" i="12" s="1"/>
  <c r="B7" i="12"/>
  <c r="X22" i="10"/>
  <c r="X23" i="10"/>
  <c r="X27" i="10"/>
  <c r="W22" i="10"/>
  <c r="W23" i="10"/>
  <c r="W27" i="10"/>
  <c r="V13" i="10"/>
  <c r="V14" i="10"/>
  <c r="V15" i="10"/>
  <c r="V16" i="10"/>
  <c r="V17" i="10"/>
  <c r="V18" i="10"/>
  <c r="V19" i="10"/>
  <c r="V20" i="10"/>
  <c r="V21" i="10"/>
  <c r="V22" i="10"/>
  <c r="V23" i="10"/>
  <c r="V24" i="10"/>
  <c r="V25" i="10"/>
  <c r="V26" i="10"/>
  <c r="V27" i="10"/>
  <c r="V12" i="10"/>
  <c r="U13" i="10"/>
  <c r="U14" i="10"/>
  <c r="U15" i="10"/>
  <c r="U16" i="10"/>
  <c r="U17" i="10"/>
  <c r="U18" i="10"/>
  <c r="U19" i="10"/>
  <c r="U20" i="10"/>
  <c r="U21" i="10"/>
  <c r="U22" i="10"/>
  <c r="U23" i="10"/>
  <c r="U24" i="10"/>
  <c r="U25" i="10"/>
  <c r="U26" i="10"/>
  <c r="U27" i="10"/>
  <c r="U12" i="10"/>
  <c r="T13" i="10"/>
  <c r="T14" i="10"/>
  <c r="T15" i="10"/>
  <c r="T16" i="10"/>
  <c r="T17" i="10"/>
  <c r="T18" i="10"/>
  <c r="T19" i="10"/>
  <c r="T20" i="10"/>
  <c r="T21" i="10"/>
  <c r="T22" i="10"/>
  <c r="T23" i="10"/>
  <c r="T24" i="10"/>
  <c r="T25" i="10"/>
  <c r="T26" i="10"/>
  <c r="T27" i="10"/>
  <c r="T12" i="10"/>
  <c r="S13" i="10"/>
  <c r="S14" i="10"/>
  <c r="S15" i="10"/>
  <c r="S16" i="10"/>
  <c r="S17" i="10"/>
  <c r="S18" i="10"/>
  <c r="S19" i="10"/>
  <c r="S20" i="10"/>
  <c r="S21" i="10"/>
  <c r="S22" i="10"/>
  <c r="S23" i="10"/>
  <c r="S24" i="10"/>
  <c r="S25" i="10"/>
  <c r="S26" i="10"/>
  <c r="S27" i="10"/>
  <c r="S12" i="10"/>
  <c r="R13" i="10"/>
  <c r="R14" i="10"/>
  <c r="R15" i="10"/>
  <c r="R16" i="10"/>
  <c r="R17" i="10"/>
  <c r="R18" i="10"/>
  <c r="R19" i="10"/>
  <c r="R20" i="10"/>
  <c r="R21" i="10"/>
  <c r="R22" i="10"/>
  <c r="R23" i="10"/>
  <c r="R24" i="10"/>
  <c r="R25" i="10"/>
  <c r="R26" i="10"/>
  <c r="R27" i="10"/>
  <c r="R12" i="10"/>
  <c r="Q13" i="10"/>
  <c r="Q14" i="10"/>
  <c r="Q15" i="10"/>
  <c r="Q16" i="10"/>
  <c r="Q17" i="10"/>
  <c r="Q18" i="10"/>
  <c r="Q19" i="10"/>
  <c r="Q20" i="10"/>
  <c r="Q21" i="10"/>
  <c r="Q22" i="10"/>
  <c r="Q23" i="10"/>
  <c r="Q24" i="10"/>
  <c r="Q25" i="10"/>
  <c r="Q26" i="10"/>
  <c r="Q27" i="10"/>
  <c r="Q12" i="10"/>
  <c r="P13" i="10"/>
  <c r="P14" i="10"/>
  <c r="P15" i="10"/>
  <c r="P16" i="10"/>
  <c r="P17" i="10"/>
  <c r="P18" i="10"/>
  <c r="P19" i="10"/>
  <c r="P20" i="10"/>
  <c r="P21" i="10"/>
  <c r="P22" i="10"/>
  <c r="P23" i="10"/>
  <c r="P24" i="10"/>
  <c r="P25" i="10"/>
  <c r="P26" i="10"/>
  <c r="P27" i="10"/>
  <c r="P12" i="10"/>
  <c r="O13" i="10"/>
  <c r="O14" i="10"/>
  <c r="O15" i="10"/>
  <c r="O16" i="10"/>
  <c r="O17" i="10"/>
  <c r="O18" i="10"/>
  <c r="O19" i="10"/>
  <c r="O20" i="10"/>
  <c r="O21" i="10"/>
  <c r="O22" i="10"/>
  <c r="O23" i="10"/>
  <c r="O24" i="10"/>
  <c r="O25" i="10"/>
  <c r="O26" i="10"/>
  <c r="O27" i="10"/>
  <c r="O12" i="10"/>
  <c r="N13" i="10"/>
  <c r="N14" i="10"/>
  <c r="N15" i="10"/>
  <c r="N16" i="10"/>
  <c r="N17" i="10"/>
  <c r="N18" i="10"/>
  <c r="N19" i="10"/>
  <c r="N20" i="10"/>
  <c r="N21" i="10"/>
  <c r="N22" i="10"/>
  <c r="N23" i="10"/>
  <c r="N24" i="10"/>
  <c r="N25" i="10"/>
  <c r="N26" i="10"/>
  <c r="N27" i="10"/>
  <c r="N12" i="10"/>
  <c r="M13" i="10"/>
  <c r="M14" i="10"/>
  <c r="M15" i="10"/>
  <c r="M16" i="10"/>
  <c r="M17" i="10"/>
  <c r="M18" i="10"/>
  <c r="M19" i="10"/>
  <c r="M20" i="10"/>
  <c r="M21" i="10"/>
  <c r="M22" i="10"/>
  <c r="M23" i="10"/>
  <c r="M24" i="10"/>
  <c r="M25" i="10"/>
  <c r="M26" i="10"/>
  <c r="M27" i="10"/>
  <c r="M12" i="10"/>
  <c r="L13" i="10"/>
  <c r="L14" i="10"/>
  <c r="L15" i="10"/>
  <c r="L16" i="10"/>
  <c r="L17" i="10"/>
  <c r="L18" i="10"/>
  <c r="L19" i="10"/>
  <c r="L20" i="10"/>
  <c r="L21" i="10"/>
  <c r="L22" i="10"/>
  <c r="L23" i="10"/>
  <c r="L24" i="10"/>
  <c r="L25" i="10"/>
  <c r="L26" i="10"/>
  <c r="L27" i="10"/>
  <c r="L12" i="10"/>
  <c r="K13" i="10"/>
  <c r="K14" i="10"/>
  <c r="K15" i="10"/>
  <c r="K16" i="10"/>
  <c r="K17" i="10"/>
  <c r="K18" i="10"/>
  <c r="K19" i="10"/>
  <c r="K20" i="10"/>
  <c r="K21" i="10"/>
  <c r="K22" i="10"/>
  <c r="K23" i="10"/>
  <c r="K24" i="10"/>
  <c r="K25" i="10"/>
  <c r="K26" i="10"/>
  <c r="K27" i="10"/>
  <c r="K12" i="10"/>
  <c r="K12" i="6"/>
  <c r="Y211" i="8"/>
  <c r="Y210" i="8"/>
  <c r="Y209" i="8"/>
  <c r="Y208" i="8"/>
  <c r="Y207" i="8"/>
  <c r="Y206" i="8"/>
  <c r="Y205" i="8"/>
  <c r="Y204" i="8"/>
  <c r="Y203" i="8"/>
  <c r="Y202" i="8"/>
  <c r="Y201" i="8"/>
  <c r="Y200" i="8"/>
  <c r="Y199" i="8"/>
  <c r="Y198" i="8"/>
  <c r="Y197" i="8"/>
  <c r="Y196" i="8"/>
  <c r="Y195" i="8"/>
  <c r="Y194" i="8"/>
  <c r="Y193" i="8"/>
  <c r="Y192" i="8"/>
  <c r="Y191" i="8"/>
  <c r="Y190" i="8"/>
  <c r="Y189" i="8"/>
  <c r="Y188" i="8"/>
  <c r="Y187" i="8"/>
  <c r="Y186" i="8"/>
  <c r="Y185" i="8"/>
  <c r="Y184" i="8"/>
  <c r="Y183" i="8"/>
  <c r="Y182" i="8"/>
  <c r="Y181" i="8"/>
  <c r="Y180" i="8"/>
  <c r="Y179" i="8"/>
  <c r="Y178" i="8"/>
  <c r="Y177" i="8"/>
  <c r="Y176" i="8"/>
  <c r="Y175" i="8"/>
  <c r="Y174" i="8"/>
  <c r="Y173" i="8"/>
  <c r="Y172" i="8"/>
  <c r="Y171" i="8"/>
  <c r="Y170" i="8"/>
  <c r="Y169" i="8"/>
  <c r="Y168" i="8"/>
  <c r="Y167" i="8"/>
  <c r="Y166" i="8"/>
  <c r="Y165" i="8"/>
  <c r="Y164" i="8"/>
  <c r="Y163" i="8"/>
  <c r="Y162" i="8"/>
  <c r="Y161" i="8"/>
  <c r="Y160" i="8"/>
  <c r="Y159" i="8"/>
  <c r="Y158" i="8"/>
  <c r="Y157" i="8"/>
  <c r="Y156" i="8"/>
  <c r="Y155" i="8"/>
  <c r="Y154" i="8"/>
  <c r="Y153" i="8"/>
  <c r="Y152" i="8"/>
  <c r="Y151" i="8"/>
  <c r="Y150" i="8"/>
  <c r="Y149" i="8"/>
  <c r="Y148" i="8"/>
  <c r="Y147" i="8"/>
  <c r="Y146" i="8"/>
  <c r="Y145" i="8"/>
  <c r="Y144" i="8"/>
  <c r="Y143" i="8"/>
  <c r="Y142" i="8"/>
  <c r="Y141" i="8"/>
  <c r="Y140" i="8"/>
  <c r="Y139" i="8"/>
  <c r="Y138" i="8"/>
  <c r="Y137" i="8"/>
  <c r="Y136" i="8"/>
  <c r="Y135" i="8"/>
  <c r="Y134" i="8"/>
  <c r="Y133" i="8"/>
  <c r="Y132" i="8"/>
  <c r="Y131" i="8"/>
  <c r="Y130" i="8"/>
  <c r="Y129" i="8"/>
  <c r="Y128" i="8"/>
  <c r="Y127" i="8"/>
  <c r="Y126" i="8"/>
  <c r="Z126" i="8" s="1"/>
  <c r="AA126" i="8" s="1"/>
  <c r="Y125" i="8"/>
  <c r="Y124" i="8"/>
  <c r="Y123" i="8"/>
  <c r="Y122" i="8"/>
  <c r="Y121" i="8"/>
  <c r="Y120" i="8"/>
  <c r="Y119" i="8"/>
  <c r="Y118" i="8"/>
  <c r="Y117" i="8"/>
  <c r="Y116" i="8"/>
  <c r="Y115" i="8"/>
  <c r="Y114" i="8"/>
  <c r="Y113" i="8"/>
  <c r="Y112" i="8"/>
  <c r="Y111" i="8"/>
  <c r="Y110" i="8"/>
  <c r="Y109" i="8"/>
  <c r="Y108" i="8"/>
  <c r="Y107" i="8"/>
  <c r="Y106" i="8"/>
  <c r="Y105" i="8"/>
  <c r="Y104" i="8"/>
  <c r="Y103" i="8"/>
  <c r="Y102" i="8"/>
  <c r="Y101" i="8"/>
  <c r="Y100" i="8"/>
  <c r="Y99" i="8"/>
  <c r="Y98" i="8"/>
  <c r="Y97" i="8"/>
  <c r="Y96" i="8"/>
  <c r="Z96" i="8" s="1"/>
  <c r="AA96" i="8" s="1"/>
  <c r="Y95" i="8"/>
  <c r="Y94" i="8"/>
  <c r="Y93" i="8"/>
  <c r="Y92" i="8"/>
  <c r="Y91" i="8"/>
  <c r="Y90" i="8"/>
  <c r="Y89" i="8"/>
  <c r="Y88" i="8"/>
  <c r="Y87" i="8"/>
  <c r="Y86" i="8"/>
  <c r="Y85" i="8"/>
  <c r="Y84" i="8"/>
  <c r="Y83" i="8"/>
  <c r="Y82" i="8"/>
  <c r="Y81" i="8"/>
  <c r="Y80" i="8"/>
  <c r="Y79" i="8"/>
  <c r="Y78" i="8"/>
  <c r="Y77" i="8"/>
  <c r="Y76" i="8"/>
  <c r="Y75" i="8"/>
  <c r="Y74" i="8"/>
  <c r="Y73" i="8"/>
  <c r="Y72" i="8"/>
  <c r="Y71" i="8"/>
  <c r="Y70" i="8"/>
  <c r="Y69" i="8"/>
  <c r="Y68" i="8"/>
  <c r="Y67" i="8"/>
  <c r="Y66" i="8"/>
  <c r="Y65" i="8"/>
  <c r="Y64" i="8"/>
  <c r="Y63" i="8"/>
  <c r="Y62" i="8"/>
  <c r="Y61" i="8"/>
  <c r="Y60" i="8"/>
  <c r="Y59" i="8"/>
  <c r="Y58" i="8"/>
  <c r="Y57" i="8"/>
  <c r="Y56" i="8"/>
  <c r="Y55" i="8"/>
  <c r="Y54" i="8"/>
  <c r="Y53" i="8"/>
  <c r="Y52" i="8"/>
  <c r="Y51" i="8"/>
  <c r="Y50" i="8"/>
  <c r="Y49" i="8"/>
  <c r="Y48" i="8"/>
  <c r="Z48" i="8" s="1"/>
  <c r="AA48" i="8" s="1"/>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X211" i="8"/>
  <c r="X210"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3" i="8"/>
  <c r="X182"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W211" i="8"/>
  <c r="W210" i="8"/>
  <c r="W209" i="8"/>
  <c r="W208" i="8"/>
  <c r="W207" i="8"/>
  <c r="W206" i="8"/>
  <c r="W205" i="8"/>
  <c r="W204" i="8"/>
  <c r="W203" i="8"/>
  <c r="W202" i="8"/>
  <c r="W201" i="8"/>
  <c r="W200" i="8"/>
  <c r="W199" i="8"/>
  <c r="W198" i="8"/>
  <c r="W197" i="8"/>
  <c r="W196" i="8"/>
  <c r="W195" i="8"/>
  <c r="W194" i="8"/>
  <c r="W193" i="8"/>
  <c r="W192" i="8"/>
  <c r="W191" i="8"/>
  <c r="W190" i="8"/>
  <c r="W189" i="8"/>
  <c r="W188" i="8"/>
  <c r="W187" i="8"/>
  <c r="Z187" i="8" s="1"/>
  <c r="AA187" i="8" s="1"/>
  <c r="W186" i="8"/>
  <c r="W185" i="8"/>
  <c r="W184" i="8"/>
  <c r="W183" i="8"/>
  <c r="W182" i="8"/>
  <c r="W181" i="8"/>
  <c r="W180" i="8"/>
  <c r="W179" i="8"/>
  <c r="W178" i="8"/>
  <c r="W177" i="8"/>
  <c r="W176" i="8"/>
  <c r="W175" i="8"/>
  <c r="W174" i="8"/>
  <c r="W173" i="8"/>
  <c r="W172" i="8"/>
  <c r="W171" i="8"/>
  <c r="W170" i="8"/>
  <c r="W169" i="8"/>
  <c r="W168" i="8"/>
  <c r="W167" i="8"/>
  <c r="W166" i="8"/>
  <c r="W165" i="8"/>
  <c r="W164" i="8"/>
  <c r="W163" i="8"/>
  <c r="Z163" i="8" s="1"/>
  <c r="AA163" i="8" s="1"/>
  <c r="W162" i="8"/>
  <c r="W161" i="8"/>
  <c r="W160" i="8"/>
  <c r="W159" i="8"/>
  <c r="W158" i="8"/>
  <c r="W157" i="8"/>
  <c r="W156" i="8"/>
  <c r="W155" i="8"/>
  <c r="W154" i="8"/>
  <c r="W153" i="8"/>
  <c r="W152" i="8"/>
  <c r="W151" i="8"/>
  <c r="Z151" i="8" s="1"/>
  <c r="AA151" i="8" s="1"/>
  <c r="W150" i="8"/>
  <c r="W149" i="8"/>
  <c r="W148" i="8"/>
  <c r="W147" i="8"/>
  <c r="W146" i="8"/>
  <c r="W145" i="8"/>
  <c r="W144" i="8"/>
  <c r="W143" i="8"/>
  <c r="W142" i="8"/>
  <c r="W141" i="8"/>
  <c r="W140" i="8"/>
  <c r="W139" i="8"/>
  <c r="Z139" i="8" s="1"/>
  <c r="AA139" i="8" s="1"/>
  <c r="W138" i="8"/>
  <c r="W137" i="8"/>
  <c r="W136" i="8"/>
  <c r="W135" i="8"/>
  <c r="W134" i="8"/>
  <c r="W133" i="8"/>
  <c r="W132" i="8"/>
  <c r="W131" i="8"/>
  <c r="W130" i="8"/>
  <c r="W129" i="8"/>
  <c r="W128" i="8"/>
  <c r="W127" i="8"/>
  <c r="Z127" i="8" s="1"/>
  <c r="AA127" i="8" s="1"/>
  <c r="W126" i="8"/>
  <c r="W125" i="8"/>
  <c r="W124" i="8"/>
  <c r="W123" i="8"/>
  <c r="W122" i="8"/>
  <c r="W121" i="8"/>
  <c r="W120" i="8"/>
  <c r="W119" i="8"/>
  <c r="W118" i="8"/>
  <c r="W117" i="8"/>
  <c r="W116" i="8"/>
  <c r="W115" i="8"/>
  <c r="Z115" i="8" s="1"/>
  <c r="AA115" i="8" s="1"/>
  <c r="W114" i="8"/>
  <c r="W113" i="8"/>
  <c r="W112" i="8"/>
  <c r="W111" i="8"/>
  <c r="W110" i="8"/>
  <c r="W109" i="8"/>
  <c r="W108" i="8"/>
  <c r="W107" i="8"/>
  <c r="W106" i="8"/>
  <c r="W105" i="8"/>
  <c r="W104" i="8"/>
  <c r="W103" i="8"/>
  <c r="W102" i="8"/>
  <c r="W101" i="8"/>
  <c r="W100" i="8"/>
  <c r="W99" i="8"/>
  <c r="W98" i="8"/>
  <c r="W97" i="8"/>
  <c r="W96" i="8"/>
  <c r="W95" i="8"/>
  <c r="W94" i="8"/>
  <c r="W93" i="8"/>
  <c r="W92" i="8"/>
  <c r="W91" i="8"/>
  <c r="Z91" i="8" s="1"/>
  <c r="AA91" i="8" s="1"/>
  <c r="W90" i="8"/>
  <c r="W89" i="8"/>
  <c r="W88" i="8"/>
  <c r="W87" i="8"/>
  <c r="W86" i="8"/>
  <c r="W85" i="8"/>
  <c r="W84" i="8"/>
  <c r="W83" i="8"/>
  <c r="W82" i="8"/>
  <c r="W81" i="8"/>
  <c r="W80" i="8"/>
  <c r="W79" i="8"/>
  <c r="W78" i="8"/>
  <c r="W77" i="8"/>
  <c r="W76" i="8"/>
  <c r="W75" i="8"/>
  <c r="W74" i="8"/>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V211" i="8"/>
  <c r="V210" i="8"/>
  <c r="V209" i="8"/>
  <c r="V208" i="8"/>
  <c r="V207" i="8"/>
  <c r="V206" i="8"/>
  <c r="V205" i="8"/>
  <c r="V204" i="8"/>
  <c r="V203" i="8"/>
  <c r="V202" i="8"/>
  <c r="V201" i="8"/>
  <c r="V200" i="8"/>
  <c r="V199" i="8"/>
  <c r="V198" i="8"/>
  <c r="V197" i="8"/>
  <c r="V196" i="8"/>
  <c r="V195" i="8"/>
  <c r="V194" i="8"/>
  <c r="V193" i="8"/>
  <c r="V192" i="8"/>
  <c r="V191" i="8"/>
  <c r="V190" i="8"/>
  <c r="V189" i="8"/>
  <c r="V188" i="8"/>
  <c r="V187" i="8"/>
  <c r="V186" i="8"/>
  <c r="V185" i="8"/>
  <c r="V184" i="8"/>
  <c r="V183" i="8"/>
  <c r="V182" i="8"/>
  <c r="V181" i="8"/>
  <c r="V180" i="8"/>
  <c r="V179" i="8"/>
  <c r="V178" i="8"/>
  <c r="V177" i="8"/>
  <c r="V176" i="8"/>
  <c r="V175" i="8"/>
  <c r="V174"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46" i="8"/>
  <c r="V145" i="8"/>
  <c r="V144" i="8"/>
  <c r="V143" i="8"/>
  <c r="V142" i="8"/>
  <c r="V141" i="8"/>
  <c r="V140" i="8"/>
  <c r="V139" i="8"/>
  <c r="V138" i="8"/>
  <c r="V137" i="8"/>
  <c r="V136" i="8"/>
  <c r="V135"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V63" i="8"/>
  <c r="V62" i="8"/>
  <c r="V61" i="8"/>
  <c r="V60" i="8"/>
  <c r="V59" i="8"/>
  <c r="V58" i="8"/>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U211" i="8"/>
  <c r="U210" i="8"/>
  <c r="U209" i="8"/>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T211" i="8"/>
  <c r="T210" i="8"/>
  <c r="T209" i="8"/>
  <c r="T208" i="8"/>
  <c r="T207" i="8"/>
  <c r="T206" i="8"/>
  <c r="T205" i="8"/>
  <c r="T204" i="8"/>
  <c r="T203" i="8"/>
  <c r="T202" i="8"/>
  <c r="T201" i="8"/>
  <c r="T200" i="8"/>
  <c r="T199" i="8"/>
  <c r="T198" i="8"/>
  <c r="T197" i="8"/>
  <c r="T196" i="8"/>
  <c r="T195" i="8"/>
  <c r="T194" i="8"/>
  <c r="T193" i="8"/>
  <c r="T192" i="8"/>
  <c r="T191" i="8"/>
  <c r="T190" i="8"/>
  <c r="T189" i="8"/>
  <c r="T188" i="8"/>
  <c r="T187" i="8"/>
  <c r="T186" i="8"/>
  <c r="T185" i="8"/>
  <c r="T184" i="8"/>
  <c r="Z184" i="8" s="1"/>
  <c r="AA184" i="8" s="1"/>
  <c r="T183" i="8"/>
  <c r="T182" i="8"/>
  <c r="T181" i="8"/>
  <c r="T180" i="8"/>
  <c r="T179" i="8"/>
  <c r="T178" i="8"/>
  <c r="T177" i="8"/>
  <c r="T176" i="8"/>
  <c r="T175" i="8"/>
  <c r="T174" i="8"/>
  <c r="T173" i="8"/>
  <c r="T172" i="8"/>
  <c r="T171" i="8"/>
  <c r="T170" i="8"/>
  <c r="T169" i="8"/>
  <c r="T168" i="8"/>
  <c r="T167" i="8"/>
  <c r="T166" i="8"/>
  <c r="T165" i="8"/>
  <c r="T164" i="8"/>
  <c r="T163" i="8"/>
  <c r="T162" i="8"/>
  <c r="T161" i="8"/>
  <c r="T160" i="8"/>
  <c r="T159" i="8"/>
  <c r="T158" i="8"/>
  <c r="T157" i="8"/>
  <c r="T156" i="8"/>
  <c r="T155" i="8"/>
  <c r="T154" i="8"/>
  <c r="T153" i="8"/>
  <c r="T152" i="8"/>
  <c r="T151" i="8"/>
  <c r="T150" i="8"/>
  <c r="T149" i="8"/>
  <c r="T148" i="8"/>
  <c r="T147" i="8"/>
  <c r="T146" i="8"/>
  <c r="T145" i="8"/>
  <c r="T144" i="8"/>
  <c r="T143" i="8"/>
  <c r="T142" i="8"/>
  <c r="T141" i="8"/>
  <c r="T140" i="8"/>
  <c r="T139" i="8"/>
  <c r="T138" i="8"/>
  <c r="T137" i="8"/>
  <c r="T136" i="8"/>
  <c r="T135" i="8"/>
  <c r="T134" i="8"/>
  <c r="T133" i="8"/>
  <c r="T132" i="8"/>
  <c r="T131" i="8"/>
  <c r="T130" i="8"/>
  <c r="T129" i="8"/>
  <c r="T128" i="8"/>
  <c r="T127" i="8"/>
  <c r="T126" i="8"/>
  <c r="T125" i="8"/>
  <c r="T124" i="8"/>
  <c r="T123" i="8"/>
  <c r="T122" i="8"/>
  <c r="T121" i="8"/>
  <c r="T120" i="8"/>
  <c r="T119" i="8"/>
  <c r="T118" i="8"/>
  <c r="T117" i="8"/>
  <c r="T116" i="8"/>
  <c r="T115" i="8"/>
  <c r="T114" i="8"/>
  <c r="T113" i="8"/>
  <c r="T112" i="8"/>
  <c r="T111" i="8"/>
  <c r="T110" i="8"/>
  <c r="T109" i="8"/>
  <c r="T108" i="8"/>
  <c r="T107" i="8"/>
  <c r="T106" i="8"/>
  <c r="T105" i="8"/>
  <c r="T104" i="8"/>
  <c r="T103" i="8"/>
  <c r="T102" i="8"/>
  <c r="T101" i="8"/>
  <c r="T100"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Z62" i="8" s="1"/>
  <c r="AA62" i="8" s="1"/>
  <c r="T61" i="8"/>
  <c r="T60" i="8"/>
  <c r="T59" i="8"/>
  <c r="T58" i="8"/>
  <c r="T57" i="8"/>
  <c r="T56" i="8"/>
  <c r="T55" i="8"/>
  <c r="T54" i="8"/>
  <c r="T53" i="8"/>
  <c r="T52" i="8"/>
  <c r="T51" i="8"/>
  <c r="T50" i="8"/>
  <c r="T49" i="8"/>
  <c r="T48" i="8"/>
  <c r="T47" i="8"/>
  <c r="T46" i="8"/>
  <c r="T45" i="8"/>
  <c r="T44" i="8"/>
  <c r="T43" i="8"/>
  <c r="T42" i="8"/>
  <c r="T4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S211" i="8"/>
  <c r="S210" i="8"/>
  <c r="S209" i="8"/>
  <c r="S208" i="8"/>
  <c r="S207" i="8"/>
  <c r="S206" i="8"/>
  <c r="S205" i="8"/>
  <c r="S204" i="8"/>
  <c r="S203" i="8"/>
  <c r="S202" i="8"/>
  <c r="S201" i="8"/>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S168" i="8"/>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42" i="8"/>
  <c r="S141" i="8"/>
  <c r="S140" i="8"/>
  <c r="S139" i="8"/>
  <c r="S138" i="8"/>
  <c r="S137" i="8"/>
  <c r="S136" i="8"/>
  <c r="S135" i="8"/>
  <c r="S134" i="8"/>
  <c r="S133" i="8"/>
  <c r="S132" i="8"/>
  <c r="S131" i="8"/>
  <c r="S130" i="8"/>
  <c r="S129" i="8"/>
  <c r="S128" i="8"/>
  <c r="S127" i="8"/>
  <c r="S126" i="8"/>
  <c r="S125" i="8"/>
  <c r="S124" i="8"/>
  <c r="S123" i="8"/>
  <c r="S122" i="8"/>
  <c r="S121" i="8"/>
  <c r="S120" i="8"/>
  <c r="S119" i="8"/>
  <c r="S118" i="8"/>
  <c r="S117" i="8"/>
  <c r="S116" i="8"/>
  <c r="S115" i="8"/>
  <c r="S114" i="8"/>
  <c r="S113" i="8"/>
  <c r="S112" i="8"/>
  <c r="S111" i="8"/>
  <c r="S110" i="8"/>
  <c r="S109" i="8"/>
  <c r="S108" i="8"/>
  <c r="S107" i="8"/>
  <c r="S106" i="8"/>
  <c r="S105" i="8"/>
  <c r="S104" i="8"/>
  <c r="S103" i="8"/>
  <c r="S102" i="8"/>
  <c r="S101" i="8"/>
  <c r="S100" i="8"/>
  <c r="S99" i="8"/>
  <c r="S98" i="8"/>
  <c r="S97" i="8"/>
  <c r="S96" i="8"/>
  <c r="S95" i="8"/>
  <c r="S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R211" i="8"/>
  <c r="R210" i="8"/>
  <c r="R209" i="8"/>
  <c r="R208" i="8"/>
  <c r="R207" i="8"/>
  <c r="R206" i="8"/>
  <c r="R205" i="8"/>
  <c r="R204" i="8"/>
  <c r="R203" i="8"/>
  <c r="R202" i="8"/>
  <c r="R201" i="8"/>
  <c r="R200" i="8"/>
  <c r="R199" i="8"/>
  <c r="R198" i="8"/>
  <c r="R197" i="8"/>
  <c r="R196" i="8"/>
  <c r="R195"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Z109" i="8" s="1"/>
  <c r="AA109" i="8" s="1"/>
  <c r="Q108" i="8"/>
  <c r="Q107" i="8"/>
  <c r="Q106" i="8"/>
  <c r="Q105" i="8"/>
  <c r="Q104" i="8"/>
  <c r="Q103" i="8"/>
  <c r="Q102" i="8"/>
  <c r="Q101" i="8"/>
  <c r="Q100" i="8"/>
  <c r="Q99" i="8"/>
  <c r="Q98" i="8"/>
  <c r="Q97" i="8"/>
  <c r="Z97" i="8" s="1"/>
  <c r="AA97" i="8" s="1"/>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P211" i="8"/>
  <c r="P210" i="8"/>
  <c r="P209" i="8"/>
  <c r="P208" i="8"/>
  <c r="P207" i="8"/>
  <c r="P206" i="8"/>
  <c r="P205" i="8"/>
  <c r="P204" i="8"/>
  <c r="P203" i="8"/>
  <c r="P202" i="8"/>
  <c r="P201" i="8"/>
  <c r="P200" i="8"/>
  <c r="Z200" i="8" s="1"/>
  <c r="AA200" i="8" s="1"/>
  <c r="P199" i="8"/>
  <c r="P198" i="8"/>
  <c r="P197" i="8"/>
  <c r="P196" i="8"/>
  <c r="P195" i="8"/>
  <c r="P194" i="8"/>
  <c r="P193" i="8"/>
  <c r="P192" i="8"/>
  <c r="P191" i="8"/>
  <c r="P190" i="8"/>
  <c r="P189" i="8"/>
  <c r="P188" i="8"/>
  <c r="P187" i="8"/>
  <c r="P186" i="8"/>
  <c r="P185" i="8"/>
  <c r="P184" i="8"/>
  <c r="P183" i="8"/>
  <c r="Z183" i="8" s="1"/>
  <c r="AA183" i="8" s="1"/>
  <c r="P182" i="8"/>
  <c r="Z182" i="8" s="1"/>
  <c r="AA182" i="8" s="1"/>
  <c r="P181" i="8"/>
  <c r="P180" i="8"/>
  <c r="P179" i="8"/>
  <c r="P178" i="8"/>
  <c r="P177" i="8"/>
  <c r="P176" i="8"/>
  <c r="P175" i="8"/>
  <c r="P174" i="8"/>
  <c r="P173" i="8"/>
  <c r="P172" i="8"/>
  <c r="P171" i="8"/>
  <c r="P170" i="8"/>
  <c r="Z170" i="8" s="1"/>
  <c r="AA170" i="8" s="1"/>
  <c r="P169" i="8"/>
  <c r="P168" i="8"/>
  <c r="P167" i="8"/>
  <c r="P166" i="8"/>
  <c r="P165" i="8"/>
  <c r="P164" i="8"/>
  <c r="P163" i="8"/>
  <c r="P162" i="8"/>
  <c r="P161" i="8"/>
  <c r="P160" i="8"/>
  <c r="P159" i="8"/>
  <c r="Z159" i="8" s="1"/>
  <c r="AA159" i="8" s="1"/>
  <c r="P158" i="8"/>
  <c r="Z158" i="8" s="1"/>
  <c r="AA158" i="8" s="1"/>
  <c r="P157" i="8"/>
  <c r="P156" i="8"/>
  <c r="P155" i="8"/>
  <c r="P154" i="8"/>
  <c r="P153" i="8"/>
  <c r="P152" i="8"/>
  <c r="P151" i="8"/>
  <c r="P150" i="8"/>
  <c r="P149" i="8"/>
  <c r="P148" i="8"/>
  <c r="P147" i="8"/>
  <c r="P146" i="8"/>
  <c r="P145" i="8"/>
  <c r="P144" i="8"/>
  <c r="P143" i="8"/>
  <c r="P142" i="8"/>
  <c r="P141" i="8"/>
  <c r="P140" i="8"/>
  <c r="P139" i="8"/>
  <c r="P138" i="8"/>
  <c r="P137" i="8"/>
  <c r="P136" i="8"/>
  <c r="P135" i="8"/>
  <c r="Z135" i="8" s="1"/>
  <c r="AA135" i="8" s="1"/>
  <c r="P134" i="8"/>
  <c r="P133" i="8"/>
  <c r="P132" i="8"/>
  <c r="P131" i="8"/>
  <c r="P130" i="8"/>
  <c r="P129" i="8"/>
  <c r="P128" i="8"/>
  <c r="P127" i="8"/>
  <c r="P126" i="8"/>
  <c r="P125" i="8"/>
  <c r="P124" i="8"/>
  <c r="P123" i="8"/>
  <c r="P122" i="8"/>
  <c r="Z122" i="8" s="1"/>
  <c r="AA122" i="8" s="1"/>
  <c r="P121" i="8"/>
  <c r="P120" i="8"/>
  <c r="P119" i="8"/>
  <c r="P118" i="8"/>
  <c r="P117" i="8"/>
  <c r="P116" i="8"/>
  <c r="Z116" i="8" s="1"/>
  <c r="AA116" i="8" s="1"/>
  <c r="P115" i="8"/>
  <c r="P114" i="8"/>
  <c r="P113" i="8"/>
  <c r="P112" i="8"/>
  <c r="P111" i="8"/>
  <c r="P110" i="8"/>
  <c r="P109" i="8"/>
  <c r="P108" i="8"/>
  <c r="P107" i="8"/>
  <c r="Z107" i="8" s="1"/>
  <c r="AA107" i="8" s="1"/>
  <c r="P106" i="8"/>
  <c r="Z106" i="8" s="1"/>
  <c r="AA106" i="8" s="1"/>
  <c r="P105" i="8"/>
  <c r="P104" i="8"/>
  <c r="P103" i="8"/>
  <c r="P102" i="8"/>
  <c r="P101" i="8"/>
  <c r="P100" i="8"/>
  <c r="P99" i="8"/>
  <c r="P98" i="8"/>
  <c r="P97" i="8"/>
  <c r="P96" i="8"/>
  <c r="P95" i="8"/>
  <c r="P94" i="8"/>
  <c r="P93" i="8"/>
  <c r="P92" i="8"/>
  <c r="P91" i="8"/>
  <c r="P90" i="8"/>
  <c r="P89" i="8"/>
  <c r="P88" i="8"/>
  <c r="P87" i="8"/>
  <c r="Z87" i="8" s="1"/>
  <c r="AA87" i="8" s="1"/>
  <c r="P86" i="8"/>
  <c r="P85" i="8"/>
  <c r="P84" i="8"/>
  <c r="P83" i="8"/>
  <c r="P82" i="8"/>
  <c r="P81" i="8"/>
  <c r="P80" i="8"/>
  <c r="P79" i="8"/>
  <c r="P78" i="8"/>
  <c r="P77" i="8"/>
  <c r="P76" i="8"/>
  <c r="P75" i="8"/>
  <c r="P74" i="8"/>
  <c r="P73" i="8"/>
  <c r="P72" i="8"/>
  <c r="P71" i="8"/>
  <c r="Z71" i="8" s="1"/>
  <c r="AA71" i="8" s="1"/>
  <c r="P70" i="8"/>
  <c r="Z70" i="8" s="1"/>
  <c r="AA70" i="8" s="1"/>
  <c r="P69" i="8"/>
  <c r="P68" i="8"/>
  <c r="Z68" i="8" s="1"/>
  <c r="AA68" i="8" s="1"/>
  <c r="P67" i="8"/>
  <c r="P66" i="8"/>
  <c r="P65" i="8"/>
  <c r="P64" i="8"/>
  <c r="P63" i="8"/>
  <c r="Z63" i="8" s="1"/>
  <c r="AA63" i="8" s="1"/>
  <c r="P62" i="8"/>
  <c r="P61" i="8"/>
  <c r="P60" i="8"/>
  <c r="P59" i="8"/>
  <c r="P58" i="8"/>
  <c r="P57" i="8"/>
  <c r="P56" i="8"/>
  <c r="P55" i="8"/>
  <c r="P54" i="8"/>
  <c r="P53" i="8"/>
  <c r="P52" i="8"/>
  <c r="P51" i="8"/>
  <c r="Z51" i="8" s="1"/>
  <c r="AA51" i="8" s="1"/>
  <c r="P50" i="8"/>
  <c r="P49" i="8"/>
  <c r="P48" i="8"/>
  <c r="P47" i="8"/>
  <c r="P46" i="8"/>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O211" i="8"/>
  <c r="O210" i="8"/>
  <c r="O209" i="8"/>
  <c r="O208" i="8"/>
  <c r="O207" i="8"/>
  <c r="O206" i="8"/>
  <c r="O205" i="8"/>
  <c r="O204" i="8"/>
  <c r="O203" i="8"/>
  <c r="Z203" i="8" s="1"/>
  <c r="AA203" i="8" s="1"/>
  <c r="O202" i="8"/>
  <c r="O201" i="8"/>
  <c r="O200" i="8"/>
  <c r="O199" i="8"/>
  <c r="O198" i="8"/>
  <c r="O197" i="8"/>
  <c r="O196" i="8"/>
  <c r="O195" i="8"/>
  <c r="O194" i="8"/>
  <c r="O193" i="8"/>
  <c r="O192" i="8"/>
  <c r="O191" i="8"/>
  <c r="Z191" i="8" s="1"/>
  <c r="AA191" i="8" s="1"/>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Z117" i="8" s="1"/>
  <c r="AA117" i="8" s="1"/>
  <c r="O116" i="8"/>
  <c r="O115" i="8"/>
  <c r="O114" i="8"/>
  <c r="O113" i="8"/>
  <c r="O112" i="8"/>
  <c r="O111" i="8"/>
  <c r="O110" i="8"/>
  <c r="O109" i="8"/>
  <c r="O108" i="8"/>
  <c r="O107" i="8"/>
  <c r="O106" i="8"/>
  <c r="O105" i="8"/>
  <c r="Z105" i="8" s="1"/>
  <c r="AA105" i="8" s="1"/>
  <c r="O104" i="8"/>
  <c r="Z104" i="8" s="1"/>
  <c r="AA104" i="8" s="1"/>
  <c r="O103" i="8"/>
  <c r="Z103" i="8" s="1"/>
  <c r="AA103" i="8" s="1"/>
  <c r="O102" i="8"/>
  <c r="O101" i="8"/>
  <c r="O100" i="8"/>
  <c r="Z100" i="8" s="1"/>
  <c r="AA100" i="8" s="1"/>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Z69" i="8" s="1"/>
  <c r="AA69" i="8" s="1"/>
  <c r="O68" i="8"/>
  <c r="O67" i="8"/>
  <c r="O66" i="8"/>
  <c r="O65" i="8"/>
  <c r="O64" i="8"/>
  <c r="O63" i="8"/>
  <c r="O62" i="8"/>
  <c r="O61" i="8"/>
  <c r="O60" i="8"/>
  <c r="O59" i="8"/>
  <c r="O58" i="8"/>
  <c r="O57" i="8"/>
  <c r="O56" i="8"/>
  <c r="O55" i="8"/>
  <c r="O54" i="8"/>
  <c r="O53" i="8"/>
  <c r="O52" i="8"/>
  <c r="O51" i="8"/>
  <c r="O50" i="8"/>
  <c r="O49" i="8"/>
  <c r="O48" i="8"/>
  <c r="O47" i="8"/>
  <c r="O46" i="8"/>
  <c r="O45" i="8"/>
  <c r="O44" i="8"/>
  <c r="O43" i="8"/>
  <c r="Z43" i="8" s="1"/>
  <c r="O42" i="8"/>
  <c r="Z42" i="8" s="1"/>
  <c r="O41" i="8"/>
  <c r="Z41" i="8" s="1"/>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Z73" i="8" s="1"/>
  <c r="AA73" i="8" s="1"/>
  <c r="N72" i="8"/>
  <c r="Z72" i="8" s="1"/>
  <c r="AA72" i="8" s="1"/>
  <c r="N71" i="8"/>
  <c r="N70" i="8"/>
  <c r="N69" i="8"/>
  <c r="N68" i="8"/>
  <c r="N67" i="8"/>
  <c r="Z67" i="8" s="1"/>
  <c r="AA67" i="8" s="1"/>
  <c r="N66" i="8"/>
  <c r="N65" i="8"/>
  <c r="N64" i="8"/>
  <c r="N63" i="8"/>
  <c r="N62" i="8"/>
  <c r="N61" i="8"/>
  <c r="N60" i="8"/>
  <c r="N59" i="8"/>
  <c r="N58" i="8"/>
  <c r="N57" i="8"/>
  <c r="N56" i="8"/>
  <c r="N55" i="8"/>
  <c r="N54" i="8"/>
  <c r="N53" i="8"/>
  <c r="N52" i="8"/>
  <c r="N51" i="8"/>
  <c r="N50" i="8"/>
  <c r="N49" i="8"/>
  <c r="N48" i="8"/>
  <c r="N47" i="8"/>
  <c r="N46" i="8"/>
  <c r="N45" i="8"/>
  <c r="N44" i="8"/>
  <c r="N43" i="8"/>
  <c r="N42" i="8"/>
  <c r="N41" i="8"/>
  <c r="N40" i="8"/>
  <c r="Z40" i="8" s="1"/>
  <c r="N39" i="8"/>
  <c r="Z39" i="8" s="1"/>
  <c r="N38" i="8"/>
  <c r="Z38" i="8" s="1"/>
  <c r="N37" i="8"/>
  <c r="Z37" i="8" s="1"/>
  <c r="N36" i="8"/>
  <c r="Z36" i="8" s="1"/>
  <c r="N35" i="8"/>
  <c r="N34" i="8"/>
  <c r="N33" i="8"/>
  <c r="N32" i="8"/>
  <c r="N31" i="8"/>
  <c r="N30" i="8"/>
  <c r="N29" i="8"/>
  <c r="N28" i="8"/>
  <c r="N27" i="8"/>
  <c r="N26" i="8"/>
  <c r="N25" i="8"/>
  <c r="N24" i="8"/>
  <c r="N23" i="8"/>
  <c r="N22" i="8"/>
  <c r="N21" i="8"/>
  <c r="N20" i="8"/>
  <c r="N19" i="8"/>
  <c r="N18" i="8"/>
  <c r="N17" i="8"/>
  <c r="N16" i="8"/>
  <c r="N15" i="8"/>
  <c r="N14" i="8"/>
  <c r="N13" i="8"/>
  <c r="N12" i="8"/>
  <c r="Z53" i="8"/>
  <c r="AA53" i="8" s="1"/>
  <c r="Z60" i="8"/>
  <c r="AA60" i="8" s="1"/>
  <c r="Z65" i="8"/>
  <c r="AA65" i="8" s="1"/>
  <c r="Z74" i="8"/>
  <c r="AA74" i="8" s="1"/>
  <c r="Z75" i="8"/>
  <c r="AA75" i="8" s="1"/>
  <c r="Z77" i="8"/>
  <c r="AA77" i="8" s="1"/>
  <c r="Z86" i="8"/>
  <c r="AA86" i="8" s="1"/>
  <c r="Z90" i="8"/>
  <c r="AA90" i="8" s="1"/>
  <c r="Z99" i="8"/>
  <c r="Z101" i="8"/>
  <c r="AA101" i="8" s="1"/>
  <c r="Z102" i="8"/>
  <c r="AA102" i="8" s="1"/>
  <c r="Z108" i="8"/>
  <c r="Z111" i="8"/>
  <c r="AA111" i="8" s="1"/>
  <c r="Z112" i="8"/>
  <c r="AA112" i="8" s="1"/>
  <c r="Z113" i="8"/>
  <c r="AA113" i="8" s="1"/>
  <c r="Z114" i="8"/>
  <c r="AA114" i="8" s="1"/>
  <c r="Z125" i="8"/>
  <c r="AA125" i="8" s="1"/>
  <c r="Z132" i="8"/>
  <c r="AA132" i="8" s="1"/>
  <c r="Z134" i="8"/>
  <c r="AA134" i="8" s="1"/>
  <c r="Z137" i="8"/>
  <c r="AA137" i="8" s="1"/>
  <c r="Z138" i="8"/>
  <c r="AA138" i="8" s="1"/>
  <c r="Z144" i="8"/>
  <c r="AA144" i="8" s="1"/>
  <c r="Z148" i="8"/>
  <c r="AA148" i="8" s="1"/>
  <c r="Z149" i="8"/>
  <c r="AA149" i="8" s="1"/>
  <c r="Z156" i="8"/>
  <c r="AA156" i="8" s="1"/>
  <c r="Z160" i="8"/>
  <c r="AA160" i="8" s="1"/>
  <c r="Z162" i="8"/>
  <c r="AA162" i="8" s="1"/>
  <c r="Z168" i="8"/>
  <c r="AA168" i="8" s="1"/>
  <c r="Z172" i="8"/>
  <c r="AA172" i="8" s="1"/>
  <c r="Z173" i="8"/>
  <c r="AA173" i="8" s="1"/>
  <c r="Z174" i="8"/>
  <c r="AA174" i="8" s="1"/>
  <c r="Z175" i="8"/>
  <c r="AA175" i="8" s="1"/>
  <c r="Z180" i="8"/>
  <c r="AA180" i="8" s="1"/>
  <c r="Z185" i="8"/>
  <c r="AA185" i="8" s="1"/>
  <c r="Z186" i="8"/>
  <c r="AA186" i="8" s="1"/>
  <c r="Z192" i="8"/>
  <c r="AA192" i="8" s="1"/>
  <c r="Z194" i="8"/>
  <c r="Z195" i="8"/>
  <c r="AA195" i="8" s="1"/>
  <c r="Z196" i="8"/>
  <c r="AA196" i="8" s="1"/>
  <c r="Z197" i="8"/>
  <c r="AA197" i="8" s="1"/>
  <c r="Z198" i="8"/>
  <c r="AA198" i="8" s="1"/>
  <c r="Z199" i="8"/>
  <c r="AA199" i="8" s="1"/>
  <c r="Z204" i="8"/>
  <c r="AA204" i="8" s="1"/>
  <c r="Z206" i="8"/>
  <c r="Z207" i="8"/>
  <c r="AA207" i="8" s="1"/>
  <c r="Z208" i="8"/>
  <c r="Z209" i="8"/>
  <c r="AA209" i="8" s="1"/>
  <c r="Z210" i="8"/>
  <c r="AA210" i="8" s="1"/>
  <c r="Z211" i="8"/>
  <c r="AA211" i="8" s="1"/>
  <c r="AA99" i="8"/>
  <c r="AA108" i="8"/>
  <c r="AA194" i="8"/>
  <c r="AA206" i="8"/>
  <c r="AA208" i="8"/>
  <c r="X46" i="12" l="1"/>
  <c r="Y46" i="12" s="1"/>
  <c r="Y50" i="12"/>
  <c r="Y38" i="12"/>
  <c r="Y51" i="12"/>
  <c r="Y49" i="12"/>
  <c r="W18" i="10"/>
  <c r="W16" i="10"/>
  <c r="W19" i="10"/>
  <c r="W20" i="10"/>
  <c r="T51" i="12"/>
  <c r="P51" i="12"/>
  <c r="Q51" i="12"/>
  <c r="U51" i="12"/>
  <c r="S51" i="12"/>
  <c r="R51" i="12"/>
  <c r="W16" i="12"/>
  <c r="X13" i="12"/>
  <c r="Y13" i="12" s="1"/>
  <c r="W40" i="12"/>
  <c r="X32" i="12"/>
  <c r="Y32" i="12" s="1"/>
  <c r="X30" i="12"/>
  <c r="Y30" i="12" s="1"/>
  <c r="W29" i="12"/>
  <c r="X29" i="12" s="1"/>
  <c r="Y29" i="12" s="1"/>
  <c r="W21" i="12"/>
  <c r="X21" i="12" s="1"/>
  <c r="Y21" i="12" s="1"/>
  <c r="W19" i="12"/>
  <c r="X19" i="12" s="1"/>
  <c r="Y19" i="12" s="1"/>
  <c r="X20" i="12"/>
  <c r="Y20" i="12" s="1"/>
  <c r="X16" i="12"/>
  <c r="Y16" i="12" s="1"/>
  <c r="X15" i="12"/>
  <c r="Y15" i="12" s="1"/>
  <c r="X14" i="12"/>
  <c r="Y14" i="12" s="1"/>
  <c r="W43" i="12"/>
  <c r="X43" i="12" s="1"/>
  <c r="Y43" i="12" s="1"/>
  <c r="W18" i="12"/>
  <c r="X18" i="12" s="1"/>
  <c r="Y18" i="12" s="1"/>
  <c r="W23" i="12"/>
  <c r="X23" i="12" s="1"/>
  <c r="Y23" i="12" s="1"/>
  <c r="W24" i="12"/>
  <c r="X24" i="12" s="1"/>
  <c r="Y24" i="12" s="1"/>
  <c r="W25" i="12"/>
  <c r="X25" i="12" s="1"/>
  <c r="Y25" i="12" s="1"/>
  <c r="W26" i="12"/>
  <c r="X26" i="12" s="1"/>
  <c r="Y26" i="12" s="1"/>
  <c r="W27" i="12"/>
  <c r="X27" i="12" s="1"/>
  <c r="Y27" i="12" s="1"/>
  <c r="W34" i="12"/>
  <c r="X34" i="12" s="1"/>
  <c r="Y34" i="12" s="1"/>
  <c r="X40" i="12"/>
  <c r="Y40" i="12" s="1"/>
  <c r="W15" i="10"/>
  <c r="W26" i="10"/>
  <c r="W14" i="10"/>
  <c r="W25" i="10"/>
  <c r="W13" i="10"/>
  <c r="W24" i="10"/>
  <c r="W21" i="10"/>
  <c r="W17" i="10"/>
  <c r="Z201" i="8"/>
  <c r="AA201" i="8" s="1"/>
  <c r="Z89" i="8"/>
  <c r="AA89" i="8" s="1"/>
  <c r="Z161" i="8"/>
  <c r="AA161" i="8" s="1"/>
  <c r="Z54" i="8"/>
  <c r="AA54" i="8" s="1"/>
  <c r="Z150" i="8"/>
  <c r="AA150" i="8" s="1"/>
  <c r="Z79" i="8"/>
  <c r="AA79" i="8" s="1"/>
  <c r="Z55" i="8"/>
  <c r="AA55" i="8" s="1"/>
  <c r="Z143" i="8"/>
  <c r="AA143" i="8" s="1"/>
  <c r="Z84" i="8"/>
  <c r="AA84" i="8" s="1"/>
  <c r="Z120" i="8"/>
  <c r="AA120" i="8" s="1"/>
  <c r="Z76" i="8"/>
  <c r="AA76" i="8" s="1"/>
  <c r="Z52" i="8"/>
  <c r="AA52" i="8" s="1"/>
  <c r="Z124" i="8"/>
  <c r="AA124" i="8" s="1"/>
  <c r="Z136" i="8"/>
  <c r="AA136" i="8" s="1"/>
  <c r="Z66" i="8"/>
  <c r="AA66" i="8" s="1"/>
  <c r="Z78" i="8"/>
  <c r="AA78" i="8" s="1"/>
  <c r="Z61" i="8"/>
  <c r="AA61" i="8" s="1"/>
  <c r="Z145" i="8"/>
  <c r="AA145" i="8" s="1"/>
  <c r="Z50" i="8"/>
  <c r="AA50" i="8" s="1"/>
  <c r="Z98" i="8"/>
  <c r="AA98" i="8" s="1"/>
  <c r="Z110" i="8"/>
  <c r="AA110" i="8" s="1"/>
  <c r="Z146" i="8"/>
  <c r="AA146" i="8" s="1"/>
  <c r="Z123" i="8"/>
  <c r="AA123" i="8" s="1"/>
  <c r="Z147" i="8"/>
  <c r="AA147" i="8" s="1"/>
  <c r="Z171" i="8"/>
  <c r="AA171" i="8" s="1"/>
  <c r="Z88" i="8"/>
  <c r="AA88" i="8" s="1"/>
  <c r="Z49" i="8"/>
  <c r="AA49" i="8" s="1"/>
  <c r="Z85" i="8"/>
  <c r="AA85" i="8" s="1"/>
  <c r="Z121" i="8"/>
  <c r="AA121" i="8" s="1"/>
  <c r="Z133" i="8"/>
  <c r="AA133" i="8" s="1"/>
  <c r="Z157" i="8"/>
  <c r="AA157" i="8" s="1"/>
  <c r="Z169" i="8"/>
  <c r="AA169" i="8" s="1"/>
  <c r="Z181" i="8"/>
  <c r="AA181" i="8" s="1"/>
  <c r="Z193" i="8"/>
  <c r="AA193" i="8" s="1"/>
  <c r="Z205" i="8"/>
  <c r="AA205" i="8" s="1"/>
  <c r="Z47" i="8"/>
  <c r="AA47" i="8" s="1"/>
  <c r="Z59" i="8"/>
  <c r="AA59" i="8" s="1"/>
  <c r="Z83" i="8"/>
  <c r="AA83" i="8" s="1"/>
  <c r="Z95" i="8"/>
  <c r="AA95" i="8" s="1"/>
  <c r="Z119" i="8"/>
  <c r="AA119" i="8" s="1"/>
  <c r="Z131" i="8"/>
  <c r="AA131" i="8" s="1"/>
  <c r="Z155" i="8"/>
  <c r="AA155" i="8" s="1"/>
  <c r="Z167" i="8"/>
  <c r="AA167" i="8" s="1"/>
  <c r="Z179" i="8"/>
  <c r="AA179" i="8" s="1"/>
  <c r="Z64" i="8"/>
  <c r="AA64" i="8" s="1"/>
  <c r="Z44" i="8"/>
  <c r="AA44" i="8" s="1"/>
  <c r="Z56" i="8"/>
  <c r="AA56" i="8" s="1"/>
  <c r="Z80" i="8"/>
  <c r="AA80" i="8" s="1"/>
  <c r="Z92" i="8"/>
  <c r="AA92" i="8" s="1"/>
  <c r="Z128" i="8"/>
  <c r="AA128" i="8" s="1"/>
  <c r="Z140" i="8"/>
  <c r="AA140" i="8" s="1"/>
  <c r="Z152" i="8"/>
  <c r="AA152" i="8" s="1"/>
  <c r="Z164" i="8"/>
  <c r="AA164" i="8" s="1"/>
  <c r="Z176" i="8"/>
  <c r="AA176" i="8" s="1"/>
  <c r="Z188" i="8"/>
  <c r="AA188" i="8" s="1"/>
  <c r="Z45" i="8"/>
  <c r="AA45" i="8" s="1"/>
  <c r="Z57" i="8"/>
  <c r="AA57" i="8" s="1"/>
  <c r="Z81" i="8"/>
  <c r="AA81" i="8" s="1"/>
  <c r="Z93" i="8"/>
  <c r="AA93" i="8" s="1"/>
  <c r="Z129" i="8"/>
  <c r="AA129" i="8" s="1"/>
  <c r="Z141" i="8"/>
  <c r="AA141" i="8" s="1"/>
  <c r="Z153" i="8"/>
  <c r="AA153" i="8" s="1"/>
  <c r="Z165" i="8"/>
  <c r="AA165" i="8" s="1"/>
  <c r="Z177" i="8"/>
  <c r="AA177" i="8" s="1"/>
  <c r="Z189" i="8"/>
  <c r="AA189" i="8" s="1"/>
  <c r="Z46" i="8"/>
  <c r="AA46" i="8" s="1"/>
  <c r="Z58" i="8"/>
  <c r="AA58" i="8" s="1"/>
  <c r="Z82" i="8"/>
  <c r="AA82" i="8" s="1"/>
  <c r="Z94" i="8"/>
  <c r="AA94" i="8" s="1"/>
  <c r="Z118" i="8"/>
  <c r="AA118" i="8" s="1"/>
  <c r="Z130" i="8"/>
  <c r="AA130" i="8" s="1"/>
  <c r="Z142" i="8"/>
  <c r="AA142" i="8" s="1"/>
  <c r="Z154" i="8"/>
  <c r="AA154" i="8" s="1"/>
  <c r="Z166" i="8"/>
  <c r="AA166" i="8" s="1"/>
  <c r="Z178" i="8"/>
  <c r="AA178" i="8" s="1"/>
  <c r="Z190" i="8"/>
  <c r="AA190" i="8" s="1"/>
  <c r="Z202" i="8"/>
  <c r="AA202" i="8" s="1"/>
  <c r="Z35" i="8"/>
  <c r="AC239" i="2" l="1"/>
  <c r="AD239" i="2" s="1"/>
  <c r="AB239" i="2"/>
  <c r="AA239" i="2"/>
  <c r="Z239" i="2"/>
  <c r="Y239" i="2"/>
  <c r="X239" i="2"/>
  <c r="W239" i="2"/>
  <c r="V239" i="2"/>
  <c r="U239" i="2"/>
  <c r="T239" i="2"/>
  <c r="S239" i="2"/>
  <c r="R239" i="2"/>
  <c r="Q239" i="2"/>
  <c r="P239" i="2"/>
  <c r="AD14" i="2"/>
  <c r="AD20" i="2"/>
  <c r="AD21" i="2"/>
  <c r="AD245" i="2"/>
  <c r="AD246" i="2"/>
  <c r="AD248" i="2"/>
  <c r="AD249" i="2"/>
  <c r="AD251" i="2"/>
  <c r="AD252" i="2"/>
  <c r="AD253" i="2"/>
  <c r="AD254" i="2"/>
  <c r="AD255" i="2"/>
  <c r="AD256" i="2"/>
  <c r="AD257" i="2"/>
  <c r="AD258" i="2"/>
  <c r="AD260" i="2"/>
  <c r="AD261" i="2"/>
  <c r="AD262" i="2"/>
  <c r="AD263" i="2"/>
  <c r="AD264" i="2"/>
  <c r="AD266" i="2"/>
  <c r="AD267" i="2"/>
  <c r="AD269" i="2"/>
  <c r="AD270" i="2"/>
  <c r="AD272" i="2"/>
  <c r="AD273" i="2"/>
  <c r="AD275" i="2"/>
  <c r="AD276" i="2"/>
  <c r="AD286" i="2"/>
  <c r="AD287" i="2"/>
  <c r="AD289" i="2"/>
  <c r="AD290" i="2"/>
  <c r="AD292" i="2"/>
  <c r="AD293" i="2"/>
  <c r="AD316" i="2"/>
  <c r="AD317" i="2"/>
  <c r="AD318" i="2"/>
  <c r="AD320" i="2"/>
  <c r="AD321" i="2"/>
  <c r="AD322" i="2"/>
  <c r="AD324" i="2"/>
  <c r="AD325" i="2"/>
  <c r="AD326" i="2"/>
  <c r="AD328" i="2"/>
  <c r="AD329" i="2"/>
  <c r="AD330" i="2"/>
  <c r="AD333" i="2"/>
  <c r="AD334" i="2"/>
  <c r="AD335" i="2"/>
  <c r="AD337" i="2"/>
  <c r="AD338" i="2"/>
  <c r="AD339" i="2"/>
  <c r="AD341" i="2"/>
  <c r="AD342" i="2"/>
  <c r="AD343" i="2"/>
  <c r="AD364" i="2"/>
  <c r="AD365" i="2"/>
  <c r="AD367" i="2"/>
  <c r="AD368" i="2"/>
  <c r="AD370" i="2"/>
  <c r="AD371" i="2"/>
  <c r="AD373" i="2"/>
  <c r="AD374" i="2"/>
  <c r="AD376" i="2"/>
  <c r="AD377" i="2"/>
  <c r="AD379" i="2"/>
  <c r="AD380" i="2"/>
  <c r="AD383" i="2"/>
  <c r="AD384" i="2"/>
  <c r="AD385" i="2"/>
  <c r="AD386" i="2"/>
  <c r="AD387" i="2"/>
  <c r="AD388" i="2"/>
  <c r="AD389" i="2"/>
  <c r="AD390" i="2"/>
  <c r="AD391" i="2"/>
  <c r="AD392" i="2"/>
  <c r="AD393" i="2"/>
  <c r="AD394" i="2"/>
  <c r="AD396" i="2"/>
  <c r="AD397" i="2"/>
  <c r="AD399" i="2"/>
  <c r="AD400" i="2"/>
  <c r="AD402" i="2"/>
  <c r="AD403" i="2"/>
  <c r="AD423" i="2"/>
  <c r="AD442" i="2"/>
  <c r="AD443" i="2"/>
  <c r="AD448" i="2"/>
  <c r="AD449" i="2"/>
  <c r="AD450" i="2"/>
  <c r="AD451" i="2"/>
  <c r="AD452" i="2"/>
  <c r="AC14" i="2"/>
  <c r="AC20" i="2"/>
  <c r="AC21" i="2"/>
  <c r="AC245" i="2"/>
  <c r="AC246" i="2"/>
  <c r="AC247" i="2"/>
  <c r="AD247" i="2" s="1"/>
  <c r="AC248" i="2"/>
  <c r="AC249" i="2"/>
  <c r="AC251" i="2"/>
  <c r="AC252" i="2"/>
  <c r="AC253" i="2"/>
  <c r="AC254" i="2"/>
  <c r="AC255" i="2"/>
  <c r="AC256" i="2"/>
  <c r="AC257" i="2"/>
  <c r="AC258" i="2"/>
  <c r="AC259" i="2"/>
  <c r="AD259" i="2" s="1"/>
  <c r="AC260" i="2"/>
  <c r="AC261" i="2"/>
  <c r="AC262" i="2"/>
  <c r="AC263" i="2"/>
  <c r="AC264" i="2"/>
  <c r="AC266" i="2"/>
  <c r="AC267" i="2"/>
  <c r="AC269" i="2"/>
  <c r="AC270" i="2"/>
  <c r="AC272" i="2"/>
  <c r="AC273" i="2"/>
  <c r="AC275" i="2"/>
  <c r="AC276" i="2"/>
  <c r="AC286" i="2"/>
  <c r="AC287" i="2"/>
  <c r="AC289" i="2"/>
  <c r="AC290" i="2"/>
  <c r="AC292" i="2"/>
  <c r="AC293" i="2"/>
  <c r="AC297" i="2"/>
  <c r="AD297" i="2" s="1"/>
  <c r="AC304" i="2"/>
  <c r="AD304" i="2" s="1"/>
  <c r="AC316" i="2"/>
  <c r="AC317" i="2"/>
  <c r="AC318" i="2"/>
  <c r="AC320" i="2"/>
  <c r="AC321" i="2"/>
  <c r="AC322" i="2"/>
  <c r="AC324" i="2"/>
  <c r="AC325" i="2"/>
  <c r="AC326" i="2"/>
  <c r="AC328" i="2"/>
  <c r="AC329" i="2"/>
  <c r="AC330" i="2"/>
  <c r="AC332" i="2"/>
  <c r="AD332" i="2" s="1"/>
  <c r="AC333" i="2"/>
  <c r="AC334" i="2"/>
  <c r="AC335" i="2"/>
  <c r="AC336" i="2"/>
  <c r="AD336" i="2" s="1"/>
  <c r="AC337" i="2"/>
  <c r="AC338" i="2"/>
  <c r="AC339" i="2"/>
  <c r="AC340" i="2"/>
  <c r="AD340" i="2" s="1"/>
  <c r="AC341" i="2"/>
  <c r="AC342" i="2"/>
  <c r="AC343" i="2"/>
  <c r="AC354" i="2"/>
  <c r="AD354" i="2" s="1"/>
  <c r="AC361" i="2"/>
  <c r="AD361" i="2" s="1"/>
  <c r="AC362" i="2"/>
  <c r="AD362" i="2" s="1"/>
  <c r="AC364" i="2"/>
  <c r="AC365" i="2"/>
  <c r="AC367" i="2"/>
  <c r="AC368" i="2"/>
  <c r="AC369" i="2"/>
  <c r="AD369" i="2" s="1"/>
  <c r="AC370" i="2"/>
  <c r="AC371" i="2"/>
  <c r="AC372" i="2"/>
  <c r="AD372" i="2" s="1"/>
  <c r="AC373" i="2"/>
  <c r="AC374" i="2"/>
  <c r="AC376" i="2"/>
  <c r="AC377" i="2"/>
  <c r="AC379" i="2"/>
  <c r="AC380" i="2"/>
  <c r="AC383" i="2"/>
  <c r="AC384" i="2"/>
  <c r="AC385" i="2"/>
  <c r="AC386" i="2"/>
  <c r="AC387" i="2"/>
  <c r="AC388" i="2"/>
  <c r="AC389" i="2"/>
  <c r="AC390" i="2"/>
  <c r="AC391" i="2"/>
  <c r="AC392" i="2"/>
  <c r="AC393" i="2"/>
  <c r="AC394" i="2"/>
  <c r="AC396" i="2"/>
  <c r="AC397" i="2"/>
  <c r="AC399" i="2"/>
  <c r="AC400" i="2"/>
  <c r="AC402" i="2"/>
  <c r="AC403" i="2"/>
  <c r="AC423" i="2"/>
  <c r="AC426" i="2"/>
  <c r="AD426" i="2" s="1"/>
  <c r="AC427" i="2"/>
  <c r="AD427" i="2" s="1"/>
  <c r="AC428" i="2"/>
  <c r="AD428" i="2" s="1"/>
  <c r="AC429" i="2"/>
  <c r="AD429" i="2" s="1"/>
  <c r="AC430" i="2"/>
  <c r="AD430" i="2" s="1"/>
  <c r="AC431" i="2"/>
  <c r="AD431" i="2" s="1"/>
  <c r="AC442" i="2"/>
  <c r="AC443" i="2"/>
  <c r="AC447" i="2"/>
  <c r="AD447" i="2" s="1"/>
  <c r="AC448" i="2"/>
  <c r="AC449" i="2"/>
  <c r="AC450" i="2"/>
  <c r="AC451" i="2"/>
  <c r="AC452" i="2"/>
  <c r="AB14" i="2"/>
  <c r="AB20" i="2"/>
  <c r="AB21" i="2"/>
  <c r="AB245" i="2"/>
  <c r="AB246" i="2"/>
  <c r="AB247" i="2"/>
  <c r="AB248" i="2"/>
  <c r="AB249" i="2"/>
  <c r="AB251" i="2"/>
  <c r="AB252" i="2"/>
  <c r="AB253" i="2"/>
  <c r="AB254" i="2"/>
  <c r="AB255" i="2"/>
  <c r="AB256" i="2"/>
  <c r="AB257" i="2"/>
  <c r="AB258" i="2"/>
  <c r="AB259" i="2"/>
  <c r="AB260" i="2"/>
  <c r="AB261" i="2"/>
  <c r="AB262" i="2"/>
  <c r="AB263" i="2"/>
  <c r="AB264" i="2"/>
  <c r="AB266" i="2"/>
  <c r="AB267" i="2"/>
  <c r="AB269" i="2"/>
  <c r="AB270" i="2"/>
  <c r="AB272" i="2"/>
  <c r="AB273" i="2"/>
  <c r="AB275" i="2"/>
  <c r="AB276" i="2"/>
  <c r="AB286" i="2"/>
  <c r="AB287" i="2"/>
  <c r="AB289" i="2"/>
  <c r="AB290" i="2"/>
  <c r="AB292" i="2"/>
  <c r="AB293" i="2"/>
  <c r="AB297" i="2"/>
  <c r="AB304" i="2"/>
  <c r="AB316" i="2"/>
  <c r="AB317" i="2"/>
  <c r="AB318" i="2"/>
  <c r="AB320" i="2"/>
  <c r="AB321" i="2"/>
  <c r="AB322" i="2"/>
  <c r="AB324" i="2"/>
  <c r="AB325" i="2"/>
  <c r="AB326" i="2"/>
  <c r="AB328" i="2"/>
  <c r="AB329" i="2"/>
  <c r="AB330" i="2"/>
  <c r="AB332" i="2"/>
  <c r="AB333" i="2"/>
  <c r="AB334" i="2"/>
  <c r="AB335" i="2"/>
  <c r="AB336" i="2"/>
  <c r="AB337" i="2"/>
  <c r="AB338" i="2"/>
  <c r="AB339" i="2"/>
  <c r="AB340" i="2"/>
  <c r="AB341" i="2"/>
  <c r="AB342" i="2"/>
  <c r="AB343" i="2"/>
  <c r="AB354" i="2"/>
  <c r="AB361" i="2"/>
  <c r="AB362" i="2"/>
  <c r="AB364" i="2"/>
  <c r="AB365" i="2"/>
  <c r="AB367" i="2"/>
  <c r="AB368" i="2"/>
  <c r="AB369" i="2"/>
  <c r="AB370" i="2"/>
  <c r="AB371" i="2"/>
  <c r="AB372" i="2"/>
  <c r="AB373" i="2"/>
  <c r="AB374" i="2"/>
  <c r="AB376" i="2"/>
  <c r="AB377" i="2"/>
  <c r="AB379" i="2"/>
  <c r="AB380" i="2"/>
  <c r="AB383" i="2"/>
  <c r="AB384" i="2"/>
  <c r="AB385" i="2"/>
  <c r="AB386" i="2"/>
  <c r="AB387" i="2"/>
  <c r="AB388" i="2"/>
  <c r="AB389" i="2"/>
  <c r="AB390" i="2"/>
  <c r="AB391" i="2"/>
  <c r="AB392" i="2"/>
  <c r="AB393" i="2"/>
  <c r="AB394" i="2"/>
  <c r="AB396" i="2"/>
  <c r="AB397" i="2"/>
  <c r="AB399" i="2"/>
  <c r="AB400" i="2"/>
  <c r="AB402" i="2"/>
  <c r="AB403" i="2"/>
  <c r="AB423" i="2"/>
  <c r="AB426" i="2"/>
  <c r="AB427" i="2"/>
  <c r="AB428" i="2"/>
  <c r="AB429" i="2"/>
  <c r="AB430" i="2"/>
  <c r="AB431" i="2"/>
  <c r="AB442" i="2"/>
  <c r="AB443" i="2"/>
  <c r="AB447" i="2"/>
  <c r="AB448" i="2"/>
  <c r="AB449" i="2"/>
  <c r="AB450" i="2"/>
  <c r="AB451" i="2"/>
  <c r="AB45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12" i="2"/>
  <c r="AB344" i="2" l="1"/>
  <c r="AB331" i="2"/>
  <c r="AB237" i="2"/>
  <c r="AB225" i="2"/>
  <c r="AB213" i="2"/>
  <c r="AB201" i="2"/>
  <c r="AB189" i="2"/>
  <c r="AB33" i="2"/>
  <c r="AB441" i="2"/>
  <c r="AB417" i="2"/>
  <c r="AB405" i="2"/>
  <c r="AB357" i="2"/>
  <c r="AB285" i="2"/>
  <c r="AB224" i="2"/>
  <c r="AB188" i="2"/>
  <c r="AB381" i="2"/>
  <c r="AB345" i="2"/>
  <c r="AB309" i="2"/>
  <c r="AB236" i="2"/>
  <c r="AB44" i="2"/>
  <c r="AB440" i="2"/>
  <c r="AB416" i="2"/>
  <c r="AB404" i="2"/>
  <c r="AB356" i="2"/>
  <c r="AB308" i="2"/>
  <c r="AB296" i="2"/>
  <c r="AB284" i="2"/>
  <c r="AB32" i="2"/>
  <c r="AB200" i="2"/>
  <c r="AB212" i="2"/>
  <c r="AB295" i="2"/>
  <c r="AB310" i="2"/>
  <c r="AB355" i="2"/>
  <c r="AB223" i="2"/>
  <c r="AB407" i="2"/>
  <c r="AB271" i="2"/>
  <c r="AB411" i="2"/>
  <c r="AB283" i="2"/>
  <c r="AB187" i="2"/>
  <c r="AB31" i="2"/>
  <c r="AB382" i="2"/>
  <c r="AB439" i="2"/>
  <c r="AB199" i="2"/>
  <c r="AB415" i="2"/>
  <c r="AB319" i="2"/>
  <c r="AB235" i="2"/>
  <c r="AB43" i="2"/>
  <c r="AB406" i="2"/>
  <c r="AB307" i="2"/>
  <c r="AB211" i="2"/>
  <c r="AB19" i="2"/>
  <c r="AB438" i="2"/>
  <c r="AB414" i="2"/>
  <c r="AB378" i="2"/>
  <c r="AB366" i="2"/>
  <c r="AB306" i="2"/>
  <c r="AB294" i="2"/>
  <c r="AB282" i="2"/>
  <c r="AB234" i="2"/>
  <c r="AB222" i="2"/>
  <c r="AB210" i="2"/>
  <c r="AB198" i="2"/>
  <c r="AB186" i="2"/>
  <c r="AB42" i="2"/>
  <c r="AB30" i="2"/>
  <c r="AB18" i="2"/>
  <c r="AB281" i="2"/>
  <c r="AB401" i="2"/>
  <c r="AB221" i="2"/>
  <c r="AB41" i="2"/>
  <c r="AB435" i="2"/>
  <c r="AB437" i="2"/>
  <c r="AB185" i="2"/>
  <c r="AB17" i="2"/>
  <c r="AB209" i="2"/>
  <c r="AB29" i="2"/>
  <c r="AB413" i="2"/>
  <c r="AB233" i="2"/>
  <c r="AB353" i="2"/>
  <c r="AB419" i="2"/>
  <c r="AB395" i="2"/>
  <c r="AB425" i="2"/>
  <c r="AB305" i="2"/>
  <c r="AB197" i="2"/>
  <c r="AB418" i="2"/>
  <c r="AB358" i="2"/>
  <c r="AB346" i="2"/>
  <c r="AB298" i="2"/>
  <c r="AB436" i="2"/>
  <c r="AB424" i="2"/>
  <c r="AB412" i="2"/>
  <c r="AB352" i="2"/>
  <c r="AB280" i="2"/>
  <c r="AB268" i="2"/>
  <c r="AB244" i="2"/>
  <c r="AB232" i="2"/>
  <c r="AB220" i="2"/>
  <c r="AB208" i="2"/>
  <c r="AB196" i="2"/>
  <c r="AB184" i="2"/>
  <c r="AB40" i="2"/>
  <c r="AB28" i="2"/>
  <c r="AB16" i="2"/>
  <c r="AB375" i="2"/>
  <c r="AB363" i="2"/>
  <c r="AB351" i="2"/>
  <c r="AB327" i="2"/>
  <c r="AB315" i="2"/>
  <c r="AB303" i="2"/>
  <c r="AB291" i="2"/>
  <c r="AB279" i="2"/>
  <c r="AB243" i="2"/>
  <c r="AB231" i="2"/>
  <c r="AB219" i="2"/>
  <c r="AB207" i="2"/>
  <c r="AB195" i="2"/>
  <c r="AB39" i="2"/>
  <c r="AB27" i="2"/>
  <c r="AB15" i="2"/>
  <c r="AB446" i="2"/>
  <c r="AB434" i="2"/>
  <c r="AB422" i="2"/>
  <c r="AB410" i="2"/>
  <c r="AB398" i="2"/>
  <c r="AB350" i="2"/>
  <c r="AB314" i="2"/>
  <c r="AB302" i="2"/>
  <c r="AB278" i="2"/>
  <c r="AB242" i="2"/>
  <c r="AB230" i="2"/>
  <c r="AB218" i="2"/>
  <c r="AB206" i="2"/>
  <c r="AB194" i="2"/>
  <c r="AB38" i="2"/>
  <c r="AB26" i="2"/>
  <c r="AB445" i="2"/>
  <c r="AB433" i="2"/>
  <c r="AB421" i="2"/>
  <c r="AB409" i="2"/>
  <c r="AB349" i="2"/>
  <c r="AB313" i="2"/>
  <c r="AB301" i="2"/>
  <c r="AB277" i="2"/>
  <c r="AB265" i="2"/>
  <c r="AB241" i="2"/>
  <c r="AB229" i="2"/>
  <c r="AB217" i="2"/>
  <c r="AB205" i="2"/>
  <c r="AB193" i="2"/>
  <c r="AB37" i="2"/>
  <c r="AB25" i="2"/>
  <c r="AB13" i="2"/>
  <c r="AB444" i="2"/>
  <c r="AB432" i="2"/>
  <c r="AB420" i="2"/>
  <c r="AB408" i="2"/>
  <c r="AB360" i="2"/>
  <c r="AB348" i="2"/>
  <c r="AB312" i="2"/>
  <c r="AB300" i="2"/>
  <c r="AB288" i="2"/>
  <c r="AB240" i="2"/>
  <c r="AB228" i="2"/>
  <c r="AB216" i="2"/>
  <c r="AB204" i="2"/>
  <c r="AB192" i="2"/>
  <c r="AB36" i="2"/>
  <c r="AB24" i="2"/>
  <c r="AB359" i="2"/>
  <c r="AB347" i="2"/>
  <c r="AB323" i="2"/>
  <c r="AB311" i="2"/>
  <c r="AB299" i="2"/>
  <c r="AB227" i="2"/>
  <c r="AB215" i="2"/>
  <c r="AB203" i="2"/>
  <c r="AB191" i="2"/>
  <c r="AB35" i="2"/>
  <c r="AB23" i="2"/>
  <c r="AB274" i="2"/>
  <c r="AB250" i="2"/>
  <c r="AB238" i="2"/>
  <c r="AB226" i="2"/>
  <c r="AB214" i="2"/>
  <c r="AB202" i="2"/>
  <c r="AB190" i="2"/>
  <c r="AB34" i="2"/>
  <c r="AB22" i="2"/>
  <c r="G183" i="2" l="1"/>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48" i="2"/>
  <c r="G147" i="2"/>
  <c r="G1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46" i="2"/>
  <c r="G45" i="2"/>
  <c r="X159" i="2" l="1"/>
  <c r="Y159" i="2"/>
  <c r="Y116" i="2"/>
  <c r="X116" i="2"/>
  <c r="Y127" i="2"/>
  <c r="X127" i="2"/>
  <c r="X158" i="2"/>
  <c r="Y158" i="2"/>
  <c r="Y54" i="2"/>
  <c r="X54" i="2"/>
  <c r="AB54" i="2" s="1"/>
  <c r="X137" i="2"/>
  <c r="Y137" i="2"/>
  <c r="X65" i="2"/>
  <c r="AB65" i="2" s="1"/>
  <c r="Y65" i="2"/>
  <c r="X180" i="2"/>
  <c r="Y180" i="2"/>
  <c r="X156" i="2"/>
  <c r="Y156" i="2"/>
  <c r="X136" i="2"/>
  <c r="Y136" i="2"/>
  <c r="X124" i="2"/>
  <c r="Y124" i="2"/>
  <c r="X112" i="2"/>
  <c r="Y112" i="2"/>
  <c r="X100" i="2"/>
  <c r="AB100" i="2" s="1"/>
  <c r="Y100" i="2"/>
  <c r="X88" i="2"/>
  <c r="Y88" i="2"/>
  <c r="X76" i="2"/>
  <c r="Y76" i="2"/>
  <c r="X64" i="2"/>
  <c r="Y64" i="2"/>
  <c r="X52" i="2"/>
  <c r="Y52" i="2"/>
  <c r="X179" i="2"/>
  <c r="Y179" i="2"/>
  <c r="X167" i="2"/>
  <c r="AB167" i="2" s="1"/>
  <c r="Y167" i="2"/>
  <c r="X155" i="2"/>
  <c r="Y155" i="2"/>
  <c r="Y92" i="2"/>
  <c r="X92" i="2"/>
  <c r="Y139" i="2"/>
  <c r="X139" i="2"/>
  <c r="Y55" i="2"/>
  <c r="X55" i="2"/>
  <c r="AB55" i="2" s="1"/>
  <c r="X114" i="2"/>
  <c r="Y114" i="2"/>
  <c r="X169" i="2"/>
  <c r="Y169" i="2"/>
  <c r="X113" i="2"/>
  <c r="Y113" i="2"/>
  <c r="X123" i="2"/>
  <c r="Y123" i="2"/>
  <c r="X63" i="2"/>
  <c r="Y63" i="2"/>
  <c r="X46" i="2"/>
  <c r="Y46" i="2"/>
  <c r="X74" i="2"/>
  <c r="Y74" i="2"/>
  <c r="Y177" i="2"/>
  <c r="X177" i="2"/>
  <c r="X97" i="2"/>
  <c r="Y97" i="2"/>
  <c r="X73" i="2"/>
  <c r="Y73" i="2"/>
  <c r="X61" i="2"/>
  <c r="Y61" i="2"/>
  <c r="X49" i="2"/>
  <c r="Y49" i="2"/>
  <c r="Y176" i="2"/>
  <c r="X176" i="2"/>
  <c r="AB176" i="2" s="1"/>
  <c r="Y164" i="2"/>
  <c r="X164" i="2"/>
  <c r="Y152" i="2"/>
  <c r="X152" i="2"/>
  <c r="Y56" i="2"/>
  <c r="X56" i="2"/>
  <c r="Y170" i="2"/>
  <c r="X170" i="2"/>
  <c r="Y126" i="2"/>
  <c r="X126" i="2"/>
  <c r="AB126" i="2" s="1"/>
  <c r="X78" i="2"/>
  <c r="Y78" i="2"/>
  <c r="X77" i="2"/>
  <c r="Y77" i="2"/>
  <c r="Y45" i="2"/>
  <c r="X45" i="2"/>
  <c r="X99" i="2"/>
  <c r="Y99" i="2"/>
  <c r="X51" i="2"/>
  <c r="Y51" i="2"/>
  <c r="X122" i="2"/>
  <c r="Y122" i="2"/>
  <c r="X62" i="2"/>
  <c r="Y62" i="2"/>
  <c r="X132" i="2"/>
  <c r="Y132" i="2"/>
  <c r="X60" i="2"/>
  <c r="Y60" i="2"/>
  <c r="Y151" i="2"/>
  <c r="X151" i="2"/>
  <c r="Y128" i="2"/>
  <c r="X128" i="2"/>
  <c r="Y104" i="2"/>
  <c r="X104" i="2"/>
  <c r="AB104" i="2" s="1"/>
  <c r="Y80" i="2"/>
  <c r="X80" i="2"/>
  <c r="AB80" i="2" s="1"/>
  <c r="X171" i="2"/>
  <c r="Y171" i="2"/>
  <c r="Y103" i="2"/>
  <c r="X103" i="2"/>
  <c r="Y79" i="2"/>
  <c r="X79" i="2"/>
  <c r="X138" i="2"/>
  <c r="Y138" i="2"/>
  <c r="X66" i="2"/>
  <c r="Y66" i="2"/>
  <c r="X125" i="2"/>
  <c r="Y125" i="2"/>
  <c r="X53" i="2"/>
  <c r="Y53" i="2"/>
  <c r="X111" i="2"/>
  <c r="Y111" i="2"/>
  <c r="X178" i="2"/>
  <c r="Y178" i="2"/>
  <c r="Y110" i="2"/>
  <c r="X110" i="2"/>
  <c r="Y153" i="2"/>
  <c r="X153" i="2"/>
  <c r="AB153" i="2" s="1"/>
  <c r="X145" i="2"/>
  <c r="Y145" i="2"/>
  <c r="X109" i="2"/>
  <c r="Y109" i="2"/>
  <c r="X108" i="2"/>
  <c r="Y108" i="2"/>
  <c r="X72" i="2"/>
  <c r="Y72" i="2"/>
  <c r="Y163" i="2"/>
  <c r="X163" i="2"/>
  <c r="X143" i="2"/>
  <c r="Y143" i="2"/>
  <c r="X131" i="2"/>
  <c r="Y131" i="2"/>
  <c r="X119" i="2"/>
  <c r="Y119" i="2"/>
  <c r="X107" i="2"/>
  <c r="Y107" i="2"/>
  <c r="X95" i="2"/>
  <c r="Y95" i="2"/>
  <c r="X83" i="2"/>
  <c r="AB83" i="2" s="1"/>
  <c r="Y83" i="2"/>
  <c r="X71" i="2"/>
  <c r="Y71" i="2"/>
  <c r="X59" i="2"/>
  <c r="Y59" i="2"/>
  <c r="X47" i="2"/>
  <c r="Y47" i="2"/>
  <c r="X174" i="2"/>
  <c r="Y174" i="2"/>
  <c r="Y162" i="2"/>
  <c r="X162" i="2"/>
  <c r="X150" i="2"/>
  <c r="AB150" i="2" s="1"/>
  <c r="Y150" i="2"/>
  <c r="X148" i="2"/>
  <c r="Y148" i="2"/>
  <c r="Y91" i="2"/>
  <c r="X91" i="2"/>
  <c r="AB91" i="2" s="1"/>
  <c r="X182" i="2"/>
  <c r="Y182" i="2"/>
  <c r="Y90" i="2"/>
  <c r="X90" i="2"/>
  <c r="X181" i="2"/>
  <c r="Y181" i="2"/>
  <c r="X89" i="2"/>
  <c r="AB89" i="2" s="1"/>
  <c r="Y89" i="2"/>
  <c r="X168" i="2"/>
  <c r="Y168" i="2"/>
  <c r="X75" i="2"/>
  <c r="Y75" i="2"/>
  <c r="X166" i="2"/>
  <c r="Y166" i="2"/>
  <c r="X98" i="2"/>
  <c r="Y98" i="2"/>
  <c r="Y50" i="2"/>
  <c r="X50" i="2"/>
  <c r="X133" i="2"/>
  <c r="AB133" i="2" s="1"/>
  <c r="Y133" i="2"/>
  <c r="X85" i="2"/>
  <c r="Y85" i="2"/>
  <c r="X120" i="2"/>
  <c r="Y120" i="2"/>
  <c r="X96" i="2"/>
  <c r="Y96" i="2"/>
  <c r="X48" i="2"/>
  <c r="Y48" i="2"/>
  <c r="X142" i="2"/>
  <c r="Y142" i="2"/>
  <c r="X130" i="2"/>
  <c r="AB130" i="2" s="1"/>
  <c r="Y130" i="2"/>
  <c r="X118" i="2"/>
  <c r="Y118" i="2"/>
  <c r="X106" i="2"/>
  <c r="Y106" i="2"/>
  <c r="X94" i="2"/>
  <c r="Y94" i="2"/>
  <c r="X82" i="2"/>
  <c r="Y82" i="2"/>
  <c r="X70" i="2"/>
  <c r="Y70" i="2"/>
  <c r="X58" i="2"/>
  <c r="AB58" i="2" s="1"/>
  <c r="Y58" i="2"/>
  <c r="Y146" i="2"/>
  <c r="X146" i="2"/>
  <c r="AB146" i="2" s="1"/>
  <c r="X173" i="2"/>
  <c r="Y173" i="2"/>
  <c r="X161" i="2"/>
  <c r="Y161" i="2"/>
  <c r="X149" i="2"/>
  <c r="Y149" i="2"/>
  <c r="Y140" i="2"/>
  <c r="X140" i="2"/>
  <c r="Y68" i="2"/>
  <c r="X68" i="2"/>
  <c r="Y115" i="2"/>
  <c r="X115" i="2"/>
  <c r="AB115" i="2" s="1"/>
  <c r="Y67" i="2"/>
  <c r="X67" i="2"/>
  <c r="AB67" i="2" s="1"/>
  <c r="X102" i="2"/>
  <c r="Y102" i="2"/>
  <c r="X157" i="2"/>
  <c r="Y157" i="2"/>
  <c r="X101" i="2"/>
  <c r="Y101" i="2"/>
  <c r="X135" i="2"/>
  <c r="AB135" i="2" s="1"/>
  <c r="Y135" i="2"/>
  <c r="X87" i="2"/>
  <c r="Y87" i="2"/>
  <c r="X154" i="2"/>
  <c r="Y154" i="2"/>
  <c r="Y134" i="2"/>
  <c r="X134" i="2"/>
  <c r="Y86" i="2"/>
  <c r="X86" i="2"/>
  <c r="Y165" i="2"/>
  <c r="X165" i="2"/>
  <c r="X121" i="2"/>
  <c r="AB121" i="2" s="1"/>
  <c r="Y121" i="2"/>
  <c r="X144" i="2"/>
  <c r="Y144" i="2"/>
  <c r="X84" i="2"/>
  <c r="Y84" i="2"/>
  <c r="Y175" i="2"/>
  <c r="X175" i="2"/>
  <c r="Y141" i="2"/>
  <c r="X141" i="2"/>
  <c r="Y129" i="2"/>
  <c r="X129" i="2"/>
  <c r="Y117" i="2"/>
  <c r="X117" i="2"/>
  <c r="Y105" i="2"/>
  <c r="X105" i="2"/>
  <c r="AB105" i="2" s="1"/>
  <c r="Y93" i="2"/>
  <c r="X93" i="2"/>
  <c r="AB93" i="2" s="1"/>
  <c r="Y81" i="2"/>
  <c r="X81" i="2"/>
  <c r="Y69" i="2"/>
  <c r="X69" i="2"/>
  <c r="Y57" i="2"/>
  <c r="X57" i="2"/>
  <c r="X147" i="2"/>
  <c r="AB147" i="2" s="1"/>
  <c r="Y147" i="2"/>
  <c r="X172" i="2"/>
  <c r="Y172" i="2"/>
  <c r="X160" i="2"/>
  <c r="Y160" i="2"/>
  <c r="X183" i="2"/>
  <c r="Y183" i="2"/>
  <c r="AB104" i="8"/>
  <c r="AB99" i="8"/>
  <c r="AB102" i="8"/>
  <c r="AB100" i="8"/>
  <c r="AB106" i="8"/>
  <c r="AB105" i="8"/>
  <c r="AB103" i="8"/>
  <c r="AB101" i="8"/>
  <c r="AA43" i="8"/>
  <c r="Z34" i="8"/>
  <c r="AA34" i="8" s="1"/>
  <c r="AA37" i="8"/>
  <c r="AA41" i="8"/>
  <c r="AA39" i="8"/>
  <c r="AA35" i="8"/>
  <c r="AA38" i="8"/>
  <c r="AA36" i="8"/>
  <c r="AA42" i="8"/>
  <c r="AA40" i="8"/>
  <c r="AB57" i="2" l="1"/>
  <c r="AB129" i="2"/>
  <c r="AB165" i="2"/>
  <c r="AB140" i="2"/>
  <c r="AB50" i="2"/>
  <c r="AB162" i="2"/>
  <c r="AB79" i="2"/>
  <c r="AB151" i="2"/>
  <c r="AB56" i="2"/>
  <c r="AB92" i="2"/>
  <c r="AB127" i="2"/>
  <c r="AB69" i="2"/>
  <c r="AB141" i="2"/>
  <c r="AB86" i="2"/>
  <c r="AB90" i="2"/>
  <c r="AB103" i="2"/>
  <c r="AB45" i="2"/>
  <c r="AB152" i="2"/>
  <c r="AB183" i="2"/>
  <c r="AB102" i="2"/>
  <c r="AB161" i="2"/>
  <c r="AB94" i="2"/>
  <c r="AB96" i="2"/>
  <c r="AB166" i="2"/>
  <c r="AB182" i="2"/>
  <c r="AB47" i="2"/>
  <c r="AB119" i="2"/>
  <c r="AB109" i="2"/>
  <c r="AB53" i="2"/>
  <c r="AB171" i="2"/>
  <c r="AB132" i="2"/>
  <c r="AB77" i="2"/>
  <c r="AB169" i="2"/>
  <c r="AB159" i="2"/>
  <c r="AB138" i="2"/>
  <c r="AB51" i="2"/>
  <c r="AB61" i="2"/>
  <c r="AB63" i="2"/>
  <c r="AB64" i="2"/>
  <c r="AB136" i="2"/>
  <c r="AB158" i="2"/>
  <c r="AB116" i="2"/>
  <c r="AB173" i="2"/>
  <c r="AB114" i="2"/>
  <c r="AB172" i="2"/>
  <c r="AB144" i="2"/>
  <c r="AB87" i="2"/>
  <c r="AB118" i="2"/>
  <c r="AB85" i="2"/>
  <c r="AB168" i="2"/>
  <c r="AB148" i="2"/>
  <c r="AB71" i="2"/>
  <c r="AB143" i="2"/>
  <c r="AB66" i="2"/>
  <c r="AB122" i="2"/>
  <c r="AB49" i="2"/>
  <c r="AB46" i="2"/>
  <c r="AB52" i="2"/>
  <c r="AB124" i="2"/>
  <c r="AB117" i="2"/>
  <c r="AB68" i="2"/>
  <c r="AB163" i="2"/>
  <c r="AB110" i="2"/>
  <c r="AB128" i="2"/>
  <c r="AB170" i="2"/>
  <c r="AB139" i="2"/>
  <c r="AB84" i="2"/>
  <c r="AB160" i="2"/>
  <c r="AB106" i="2"/>
  <c r="AB145" i="2"/>
  <c r="AB74" i="2"/>
  <c r="AB101" i="2"/>
  <c r="AB70" i="2"/>
  <c r="AB142" i="2"/>
  <c r="AB181" i="2"/>
  <c r="AB95" i="2"/>
  <c r="AB72" i="2"/>
  <c r="AB178" i="2"/>
  <c r="AB99" i="2"/>
  <c r="AB73" i="2"/>
  <c r="AB123" i="2"/>
  <c r="AB76" i="2"/>
  <c r="AB156" i="2"/>
  <c r="AB120" i="2"/>
  <c r="AB154" i="2"/>
  <c r="AB59" i="2"/>
  <c r="AB62" i="2"/>
  <c r="AB112" i="2"/>
  <c r="AB157" i="2"/>
  <c r="AB149" i="2"/>
  <c r="AB82" i="2"/>
  <c r="AB48" i="2"/>
  <c r="AB98" i="2"/>
  <c r="AB174" i="2"/>
  <c r="AB107" i="2"/>
  <c r="AB108" i="2"/>
  <c r="AB111" i="2"/>
  <c r="AB60" i="2"/>
  <c r="AB97" i="2"/>
  <c r="AB113" i="2"/>
  <c r="AB155" i="2"/>
  <c r="AB88" i="2"/>
  <c r="AB180" i="2"/>
  <c r="AB75" i="2"/>
  <c r="AB125" i="2"/>
  <c r="AB78" i="2"/>
  <c r="AB137" i="2"/>
  <c r="AB81" i="2"/>
  <c r="AB175" i="2"/>
  <c r="AB134" i="2"/>
  <c r="AB164" i="2"/>
  <c r="AB177" i="2"/>
  <c r="AB131" i="2"/>
  <c r="AB179" i="2"/>
  <c r="Y22" i="10"/>
  <c r="Y23" i="10"/>
  <c r="B7" i="8" l="1"/>
  <c r="AB34" i="8" l="1"/>
  <c r="AB66" i="8"/>
  <c r="AB98" i="8"/>
  <c r="AB72" i="8"/>
  <c r="AB67" i="8"/>
  <c r="AB75" i="8"/>
  <c r="AB69" i="8"/>
  <c r="AB73" i="8"/>
  <c r="AB74" i="8"/>
  <c r="AB68" i="8"/>
  <c r="AB70" i="8"/>
  <c r="AB71" i="8"/>
  <c r="AB42" i="8"/>
  <c r="AB37" i="8"/>
  <c r="AB40" i="8"/>
  <c r="AB39" i="8"/>
  <c r="AB35" i="8"/>
  <c r="AB38" i="8"/>
  <c r="AB36" i="8"/>
  <c r="AB43" i="8"/>
  <c r="AB41" i="8"/>
  <c r="X26" i="6"/>
  <c r="X27" i="6"/>
  <c r="X28" i="6"/>
  <c r="X29" i="6"/>
  <c r="X30" i="6"/>
  <c r="X31" i="6"/>
  <c r="X32" i="6"/>
  <c r="X33" i="6"/>
  <c r="X34" i="6"/>
  <c r="X35" i="6"/>
  <c r="X36" i="6"/>
  <c r="X37" i="6"/>
  <c r="X38" i="6"/>
  <c r="X39" i="6"/>
  <c r="X40" i="6"/>
  <c r="X41" i="6"/>
  <c r="V25" i="6" l="1"/>
  <c r="V24" i="6"/>
  <c r="V23" i="6"/>
  <c r="V22" i="6"/>
  <c r="V21" i="6"/>
  <c r="V20" i="6"/>
  <c r="V19" i="6"/>
  <c r="V18" i="6"/>
  <c r="V17" i="6"/>
  <c r="V16" i="6"/>
  <c r="V15" i="6"/>
  <c r="V14" i="6"/>
  <c r="V13" i="6"/>
  <c r="V12" i="6"/>
  <c r="L10" i="6"/>
  <c r="M10" i="6" s="1"/>
  <c r="N10" i="6" s="1"/>
  <c r="O10" i="6" s="1"/>
  <c r="B7" i="6"/>
  <c r="AB108" i="8" l="1"/>
  <c r="AB194" i="8"/>
  <c r="AB206" i="8"/>
  <c r="AB208" i="8"/>
  <c r="O10" i="8"/>
  <c r="P10" i="8" s="1"/>
  <c r="Q10" i="8" s="1"/>
  <c r="R10" i="8" s="1"/>
  <c r="S10" i="8" s="1"/>
  <c r="T10" i="8" s="1"/>
  <c r="U10" i="8" s="1"/>
  <c r="V10" i="8" s="1"/>
  <c r="W10" i="8" s="1"/>
  <c r="X10" i="8" s="1"/>
  <c r="Y10" i="8" s="1"/>
  <c r="Y27" i="10"/>
  <c r="W12" i="10"/>
  <c r="X12" i="10" s="1"/>
  <c r="B7" i="10"/>
  <c r="X18" i="10" l="1"/>
  <c r="Y18" i="10" s="1"/>
  <c r="X16" i="10"/>
  <c r="Y16" i="10" s="1"/>
  <c r="X20" i="10"/>
  <c r="Y20" i="10" s="1"/>
  <c r="X19" i="10"/>
  <c r="X17" i="10"/>
  <c r="Y17" i="10" s="1"/>
  <c r="X21" i="10"/>
  <c r="Y21" i="10" s="1"/>
  <c r="X24" i="10"/>
  <c r="Y24" i="10" s="1"/>
  <c r="X13" i="10"/>
  <c r="Y13" i="10" s="1"/>
  <c r="X25" i="10"/>
  <c r="Y25" i="10" s="1"/>
  <c r="X14" i="10"/>
  <c r="Y14" i="10" s="1"/>
  <c r="X26" i="10"/>
  <c r="Y26" i="10" s="1"/>
  <c r="X15" i="10"/>
  <c r="Y15" i="10" s="1"/>
  <c r="AB202" i="8"/>
  <c r="AB199" i="8"/>
  <c r="AB118" i="8"/>
  <c r="AB115" i="8"/>
  <c r="Z19" i="8"/>
  <c r="AA19" i="8" s="1"/>
  <c r="Z32" i="8"/>
  <c r="AA32" i="8" s="1"/>
  <c r="Z20" i="8"/>
  <c r="AA20" i="8" s="1"/>
  <c r="Y19" i="10"/>
  <c r="Y12" i="10"/>
  <c r="Z16" i="8"/>
  <c r="AA16" i="8" s="1"/>
  <c r="Z12" i="8"/>
  <c r="AA12" i="8" s="1"/>
  <c r="Z31" i="8"/>
  <c r="AA31" i="8" s="1"/>
  <c r="Z15" i="8"/>
  <c r="AA15" i="8" s="1"/>
  <c r="Z26" i="8"/>
  <c r="AA26" i="8" s="1"/>
  <c r="Z22" i="8"/>
  <c r="AA22" i="8" s="1"/>
  <c r="Z18" i="8"/>
  <c r="AA18" i="8" s="1"/>
  <c r="Z14" i="8"/>
  <c r="AA14" i="8" s="1"/>
  <c r="Z28" i="8"/>
  <c r="AA28" i="8" s="1"/>
  <c r="Z24" i="8"/>
  <c r="AA24" i="8" s="1"/>
  <c r="Z29" i="8"/>
  <c r="AA29" i="8" s="1"/>
  <c r="Z13" i="8"/>
  <c r="AA13" i="8" s="1"/>
  <c r="Z27" i="8"/>
  <c r="AA27" i="8" s="1"/>
  <c r="Z23" i="8"/>
  <c r="AA23" i="8" s="1"/>
  <c r="Z30" i="8"/>
  <c r="AA30" i="8" s="1"/>
  <c r="Z33" i="8"/>
  <c r="AA33" i="8" s="1"/>
  <c r="Z25" i="8"/>
  <c r="AA25" i="8" s="1"/>
  <c r="Z21" i="8"/>
  <c r="AA21" i="8" s="1"/>
  <c r="Z17" i="8"/>
  <c r="AA17" i="8" s="1"/>
  <c r="AB12" i="8" l="1"/>
  <c r="AB164" i="8"/>
  <c r="AB30" i="8"/>
  <c r="AB47" i="8"/>
  <c r="AB76" i="8"/>
  <c r="AB185" i="8"/>
  <c r="AB126" i="8"/>
  <c r="AB127" i="8"/>
  <c r="AB55" i="8"/>
  <c r="AB88" i="8"/>
  <c r="AB133" i="8"/>
  <c r="AB33" i="8"/>
  <c r="AB182" i="8"/>
  <c r="AB139" i="8"/>
  <c r="AB95" i="8"/>
  <c r="AB91" i="8"/>
  <c r="AB169" i="8"/>
  <c r="AB45" i="8"/>
  <c r="AB120" i="8"/>
  <c r="AB173" i="8"/>
  <c r="AB49" i="8"/>
  <c r="AB150" i="8"/>
  <c r="AB62" i="8"/>
  <c r="AB147" i="8"/>
  <c r="AB23" i="8"/>
  <c r="AB53" i="8"/>
  <c r="AB124" i="8"/>
  <c r="AB145" i="8"/>
  <c r="AB177" i="8"/>
  <c r="AB209" i="8"/>
  <c r="AB57" i="8"/>
  <c r="AB114" i="8"/>
  <c r="AB158" i="8"/>
  <c r="AB210" i="8"/>
  <c r="AB119" i="8"/>
  <c r="AB151" i="8"/>
  <c r="AB183" i="8"/>
  <c r="AB27" i="8"/>
  <c r="AB144" i="8"/>
  <c r="AB77" i="8"/>
  <c r="AB132" i="8"/>
  <c r="AB64" i="8"/>
  <c r="AB26" i="8"/>
  <c r="AB152" i="8"/>
  <c r="AB16" i="8"/>
  <c r="AB181" i="8"/>
  <c r="AB78" i="8"/>
  <c r="AB148" i="8"/>
  <c r="AB56" i="8"/>
  <c r="AB82" i="8"/>
  <c r="AB168" i="8"/>
  <c r="AB109" i="8"/>
  <c r="AB60" i="8"/>
  <c r="AB149" i="8"/>
  <c r="AB162" i="8"/>
  <c r="AB187" i="8"/>
  <c r="AB156" i="8"/>
  <c r="AB15" i="8"/>
  <c r="AB121" i="8"/>
  <c r="AB17" i="8"/>
  <c r="AB166" i="8"/>
  <c r="AB159" i="8"/>
  <c r="AB160" i="8"/>
  <c r="AB180" i="8"/>
  <c r="AB31" i="8"/>
  <c r="AB84" i="8"/>
  <c r="AB125" i="8"/>
  <c r="AB157" i="8"/>
  <c r="AB189" i="8"/>
  <c r="AB21" i="8"/>
  <c r="AB81" i="8"/>
  <c r="AB130" i="8"/>
  <c r="AB174" i="8"/>
  <c r="AB46" i="8"/>
  <c r="AB86" i="8"/>
  <c r="AB131" i="8"/>
  <c r="AB163" i="8"/>
  <c r="AB195" i="8"/>
  <c r="AB79" i="8"/>
  <c r="AB172" i="8"/>
  <c r="AB154" i="8"/>
  <c r="AB196" i="8"/>
  <c r="AB92" i="8"/>
  <c r="AB51" i="8"/>
  <c r="AB200" i="8"/>
  <c r="AB129" i="8"/>
  <c r="AB161" i="8"/>
  <c r="AB193" i="8"/>
  <c r="AB25" i="8"/>
  <c r="AB85" i="8"/>
  <c r="AB134" i="8"/>
  <c r="AB178" i="8"/>
  <c r="AB50" i="8"/>
  <c r="AB90" i="8"/>
  <c r="AB135" i="8"/>
  <c r="AB167" i="8"/>
  <c r="AB203" i="8"/>
  <c r="AB87" i="8"/>
  <c r="AB176" i="8"/>
  <c r="AB170" i="8"/>
  <c r="AB24" i="8"/>
  <c r="AB113" i="8"/>
  <c r="AB63" i="8"/>
  <c r="AB204" i="8"/>
  <c r="AB32" i="8"/>
  <c r="AB96" i="8"/>
  <c r="AB61" i="8"/>
  <c r="AB123" i="8"/>
  <c r="AB44" i="8"/>
  <c r="AB197" i="8"/>
  <c r="AB142" i="8"/>
  <c r="AB94" i="8"/>
  <c r="AB207" i="8"/>
  <c r="AB186" i="8"/>
  <c r="AB28" i="8"/>
  <c r="AB116" i="8"/>
  <c r="AB201" i="8"/>
  <c r="AB146" i="8"/>
  <c r="AB190" i="8"/>
  <c r="AB58" i="8"/>
  <c r="AB107" i="8"/>
  <c r="AB143" i="8"/>
  <c r="AB175" i="8"/>
  <c r="AB211" i="8"/>
  <c r="AB112" i="8"/>
  <c r="AB29" i="8"/>
  <c r="AB59" i="8"/>
  <c r="AB48" i="8"/>
  <c r="AB18" i="8"/>
  <c r="AB128" i="8"/>
  <c r="AB192" i="8"/>
  <c r="AB80" i="8"/>
  <c r="AB117" i="8"/>
  <c r="AB122" i="8"/>
  <c r="AB155" i="8"/>
  <c r="AB93" i="8"/>
  <c r="AB20" i="8"/>
  <c r="AB153" i="8"/>
  <c r="AB65" i="8"/>
  <c r="AB191" i="8"/>
  <c r="AB138" i="8"/>
  <c r="AB184" i="8"/>
  <c r="AB165" i="8"/>
  <c r="AB89" i="8"/>
  <c r="AB54" i="8"/>
  <c r="AB171" i="8"/>
  <c r="AB13" i="8"/>
  <c r="AB14" i="8"/>
  <c r="AB137" i="8"/>
  <c r="AB97" i="8"/>
  <c r="AB141" i="8"/>
  <c r="AB205" i="8"/>
  <c r="AB110" i="8"/>
  <c r="AB198" i="8"/>
  <c r="AB111" i="8"/>
  <c r="AB179" i="8"/>
  <c r="AB140" i="8"/>
  <c r="AB83" i="8"/>
  <c r="AB52" i="8"/>
  <c r="AB22" i="8"/>
  <c r="AB136" i="8"/>
  <c r="AB188" i="8"/>
  <c r="AB19" i="8"/>
  <c r="Q10" i="2"/>
  <c r="R10" i="2" s="1"/>
  <c r="S10" i="2" s="1"/>
  <c r="AB12" i="2" l="1"/>
  <c r="L10" i="10" l="1"/>
  <c r="M10" i="10" s="1"/>
  <c r="N10" i="10" s="1"/>
  <c r="O10" i="10" s="1"/>
  <c r="P10" i="10" s="1"/>
  <c r="Q10" i="10" s="1"/>
  <c r="R10" i="10" s="1"/>
  <c r="S10" i="10" s="1"/>
  <c r="T10" i="10" s="1"/>
  <c r="U10" i="10" s="1"/>
  <c r="V10" i="10" s="1"/>
  <c r="K25" i="6" l="1"/>
  <c r="K24" i="6"/>
  <c r="K23" i="6"/>
  <c r="K22" i="6"/>
  <c r="K21" i="6"/>
  <c r="K20" i="6"/>
  <c r="K19" i="6"/>
  <c r="K18" i="6"/>
  <c r="K17" i="6"/>
  <c r="K16" i="6"/>
  <c r="K15" i="6"/>
  <c r="K14" i="6"/>
  <c r="K13" i="6"/>
  <c r="Y38" i="6" l="1"/>
  <c r="Y37" i="6"/>
  <c r="U25" i="6"/>
  <c r="U24" i="6"/>
  <c r="U23" i="6"/>
  <c r="U22" i="6"/>
  <c r="U21" i="6"/>
  <c r="U20" i="6"/>
  <c r="T25" i="6"/>
  <c r="T24" i="6"/>
  <c r="T23" i="6"/>
  <c r="T22" i="6"/>
  <c r="T21" i="6"/>
  <c r="T20" i="6"/>
  <c r="S25" i="6"/>
  <c r="S24" i="6"/>
  <c r="S23" i="6"/>
  <c r="S22" i="6"/>
  <c r="S21" i="6"/>
  <c r="S20" i="6"/>
  <c r="R25" i="6"/>
  <c r="R24" i="6"/>
  <c r="R23" i="6"/>
  <c r="R22" i="6"/>
  <c r="R21" i="6"/>
  <c r="R20" i="6"/>
  <c r="Q25" i="6"/>
  <c r="Q24" i="6"/>
  <c r="Q23" i="6"/>
  <c r="Q22" i="6"/>
  <c r="Q21" i="6"/>
  <c r="Q20" i="6"/>
  <c r="P25" i="6"/>
  <c r="P24" i="6"/>
  <c r="P23" i="6"/>
  <c r="P22" i="6"/>
  <c r="P21" i="6"/>
  <c r="P20" i="6"/>
  <c r="O25" i="6"/>
  <c r="O24" i="6"/>
  <c r="O23" i="6"/>
  <c r="O22" i="6"/>
  <c r="O21" i="6"/>
  <c r="O20" i="6"/>
  <c r="N25" i="6"/>
  <c r="N24" i="6"/>
  <c r="N23" i="6"/>
  <c r="N22" i="6"/>
  <c r="N21" i="6"/>
  <c r="N20" i="6"/>
  <c r="M25" i="6"/>
  <c r="M24" i="6"/>
  <c r="M23" i="6"/>
  <c r="M22" i="6"/>
  <c r="M21" i="6"/>
  <c r="M20" i="6"/>
  <c r="L25" i="6"/>
  <c r="L24" i="6"/>
  <c r="L23" i="6"/>
  <c r="L22" i="6"/>
  <c r="L21" i="6"/>
  <c r="L20" i="6"/>
  <c r="L19" i="6"/>
  <c r="M19" i="6"/>
  <c r="N19" i="6"/>
  <c r="O19" i="6"/>
  <c r="P19" i="6"/>
  <c r="Q19" i="6"/>
  <c r="R19" i="6"/>
  <c r="S19" i="6"/>
  <c r="T19" i="6"/>
  <c r="U19" i="6"/>
  <c r="U18" i="6"/>
  <c r="U17" i="6"/>
  <c r="U16" i="6"/>
  <c r="U15" i="6"/>
  <c r="U14" i="6"/>
  <c r="U13" i="6"/>
  <c r="T18" i="6"/>
  <c r="T17" i="6"/>
  <c r="T16" i="6"/>
  <c r="T15" i="6"/>
  <c r="T14" i="6"/>
  <c r="T13" i="6"/>
  <c r="S18" i="6"/>
  <c r="S17" i="6"/>
  <c r="S16" i="6"/>
  <c r="S15" i="6"/>
  <c r="S14" i="6"/>
  <c r="S13" i="6"/>
  <c r="R18" i="6"/>
  <c r="R17" i="6"/>
  <c r="R16" i="6"/>
  <c r="R15" i="6"/>
  <c r="R14" i="6"/>
  <c r="R13" i="6"/>
  <c r="Q18" i="6"/>
  <c r="Q17" i="6"/>
  <c r="Q16" i="6"/>
  <c r="Q15" i="6"/>
  <c r="Q14" i="6"/>
  <c r="Q13" i="6"/>
  <c r="P18" i="6"/>
  <c r="P17" i="6"/>
  <c r="P16" i="6"/>
  <c r="P15" i="6"/>
  <c r="P14" i="6"/>
  <c r="P13" i="6"/>
  <c r="O18" i="6"/>
  <c r="O17" i="6"/>
  <c r="O16" i="6"/>
  <c r="O15" i="6"/>
  <c r="O14" i="6"/>
  <c r="O13" i="6"/>
  <c r="N18" i="6"/>
  <c r="N17" i="6"/>
  <c r="N16" i="6"/>
  <c r="N15" i="6"/>
  <c r="N14" i="6"/>
  <c r="N13" i="6"/>
  <c r="M18" i="6"/>
  <c r="M17" i="6"/>
  <c r="M16" i="6"/>
  <c r="M15" i="6"/>
  <c r="M14" i="6"/>
  <c r="M13" i="6"/>
  <c r="L18" i="6"/>
  <c r="W18" i="6" s="1"/>
  <c r="X18" i="6" s="1"/>
  <c r="L17" i="6"/>
  <c r="L16" i="6"/>
  <c r="L15" i="6"/>
  <c r="L14" i="6"/>
  <c r="L13" i="6"/>
  <c r="Y41" i="6"/>
  <c r="Y36" i="6"/>
  <c r="U12" i="6"/>
  <c r="T12" i="6"/>
  <c r="S12" i="6"/>
  <c r="R12" i="6"/>
  <c r="Q12" i="6"/>
  <c r="P12" i="6"/>
  <c r="O12" i="6"/>
  <c r="N12" i="6"/>
  <c r="M12" i="6"/>
  <c r="L12" i="6"/>
  <c r="P10" i="6"/>
  <c r="Q10" i="6" s="1"/>
  <c r="R10" i="6" s="1"/>
  <c r="S10" i="6" s="1"/>
  <c r="T10" i="6" s="1"/>
  <c r="U10" i="6" s="1"/>
  <c r="V10" i="6" s="1"/>
  <c r="W19" i="6" l="1"/>
  <c r="X19" i="6" s="1"/>
  <c r="W20" i="6"/>
  <c r="X20" i="6" s="1"/>
  <c r="W21" i="6"/>
  <c r="X21" i="6" s="1"/>
  <c r="Y21" i="6" s="1"/>
  <c r="W14" i="6"/>
  <c r="X14" i="6" s="1"/>
  <c r="Y14" i="6" s="1"/>
  <c r="W13" i="6"/>
  <c r="X13" i="6" s="1"/>
  <c r="Y13" i="6" s="1"/>
  <c r="W15" i="6"/>
  <c r="X15" i="6" s="1"/>
  <c r="Y15" i="6" s="1"/>
  <c r="W24" i="6"/>
  <c r="X24" i="6" s="1"/>
  <c r="Y24" i="6" s="1"/>
  <c r="W16" i="6"/>
  <c r="X16" i="6" s="1"/>
  <c r="Y16" i="6" s="1"/>
  <c r="W25" i="6"/>
  <c r="X25" i="6" s="1"/>
  <c r="Y25" i="6" s="1"/>
  <c r="W23" i="6"/>
  <c r="X23" i="6" s="1"/>
  <c r="Y23" i="6" s="1"/>
  <c r="W12" i="6"/>
  <c r="X12" i="6" s="1"/>
  <c r="W17" i="6"/>
  <c r="X17" i="6" s="1"/>
  <c r="Y17" i="6" s="1"/>
  <c r="W22" i="6"/>
  <c r="X22" i="6" s="1"/>
  <c r="Y22" i="6" s="1"/>
  <c r="Y18" i="6"/>
  <c r="Y19" i="6"/>
  <c r="Y20" i="6"/>
  <c r="Y12" i="6" l="1"/>
  <c r="T10" i="2"/>
  <c r="U10" i="2" s="1"/>
  <c r="V10" i="2" s="1"/>
  <c r="W10" i="2" s="1"/>
  <c r="X10" i="2" s="1"/>
  <c r="Y10" i="2" s="1"/>
  <c r="Z10" i="2" s="1"/>
  <c r="AA10" i="2" s="1"/>
  <c r="B7" i="2"/>
  <c r="AC233" i="2" s="1"/>
  <c r="AC331" i="2" l="1"/>
  <c r="AD331" i="2" s="1"/>
  <c r="AC212" i="2"/>
  <c r="AD212" i="2" s="1"/>
  <c r="AC416" i="2"/>
  <c r="AD416" i="2" s="1"/>
  <c r="AC225" i="2"/>
  <c r="AD225" i="2" s="1"/>
  <c r="AC237" i="2"/>
  <c r="AD237" i="2" s="1"/>
  <c r="AC200" i="2"/>
  <c r="AD200" i="2" s="1"/>
  <c r="AC404" i="2"/>
  <c r="AD404" i="2" s="1"/>
  <c r="AC201" i="2"/>
  <c r="AD201" i="2" s="1"/>
  <c r="AC44" i="2"/>
  <c r="AD44" i="2" s="1"/>
  <c r="AC308" i="2"/>
  <c r="AD308" i="2" s="1"/>
  <c r="AC33" i="2"/>
  <c r="AD33" i="2" s="1"/>
  <c r="AC32" i="2"/>
  <c r="AD32" i="2" s="1"/>
  <c r="AC296" i="2"/>
  <c r="AD296" i="2" s="1"/>
  <c r="AC417" i="2"/>
  <c r="AD417" i="2" s="1"/>
  <c r="AC344" i="2"/>
  <c r="AD344" i="2" s="1"/>
  <c r="AC284" i="2"/>
  <c r="AD284" i="2" s="1"/>
  <c r="AC381" i="2"/>
  <c r="AD381" i="2" s="1"/>
  <c r="AC213" i="2"/>
  <c r="AD213" i="2" s="1"/>
  <c r="AC345" i="2"/>
  <c r="AD345" i="2" s="1"/>
  <c r="AC441" i="2"/>
  <c r="AD441" i="2" s="1"/>
  <c r="AC285" i="2"/>
  <c r="AD285" i="2" s="1"/>
  <c r="AC236" i="2"/>
  <c r="AD236" i="2" s="1"/>
  <c r="AC224" i="2"/>
  <c r="AD224" i="2" s="1"/>
  <c r="AC188" i="2"/>
  <c r="AD188" i="2" s="1"/>
  <c r="AC189" i="2"/>
  <c r="AD189" i="2" s="1"/>
  <c r="AC309" i="2"/>
  <c r="AD309" i="2" s="1"/>
  <c r="AC405" i="2"/>
  <c r="AD405" i="2" s="1"/>
  <c r="AC357" i="2"/>
  <c r="AD357" i="2" s="1"/>
  <c r="AC440" i="2"/>
  <c r="AD440" i="2" s="1"/>
  <c r="AC356" i="2"/>
  <c r="AD356" i="2" s="1"/>
  <c r="AC226" i="2"/>
  <c r="AD226" i="2" s="1"/>
  <c r="AC222" i="2"/>
  <c r="AD222" i="2" s="1"/>
  <c r="AC41" i="2"/>
  <c r="AD41" i="2" s="1"/>
  <c r="AC401" i="2"/>
  <c r="AD401" i="2" s="1"/>
  <c r="AC446" i="2"/>
  <c r="AD446" i="2" s="1"/>
  <c r="AC301" i="2"/>
  <c r="AD301" i="2" s="1"/>
  <c r="AC355" i="2"/>
  <c r="AD355" i="2" s="1"/>
  <c r="AC25" i="2"/>
  <c r="AD25" i="2" s="1"/>
  <c r="AC240" i="2"/>
  <c r="AD240" i="2" s="1"/>
  <c r="AC288" i="2"/>
  <c r="AD288" i="2" s="1"/>
  <c r="AC214" i="2"/>
  <c r="AD214" i="2" s="1"/>
  <c r="AC31" i="2"/>
  <c r="AD31" i="2" s="1"/>
  <c r="AC211" i="2"/>
  <c r="AD211" i="2" s="1"/>
  <c r="AC307" i="2"/>
  <c r="AD307" i="2" s="1"/>
  <c r="AC198" i="2"/>
  <c r="AD198" i="2" s="1"/>
  <c r="AC26" i="2"/>
  <c r="AD26" i="2" s="1"/>
  <c r="AC406" i="2"/>
  <c r="AD406" i="2" s="1"/>
  <c r="AC235" i="2"/>
  <c r="AD235" i="2" s="1"/>
  <c r="AC415" i="2"/>
  <c r="AD415" i="2" s="1"/>
  <c r="AC232" i="2"/>
  <c r="AD232" i="2" s="1"/>
  <c r="AC27" i="2"/>
  <c r="AD27" i="2" s="1"/>
  <c r="AC22" i="2"/>
  <c r="AD22" i="2" s="1"/>
  <c r="AC409" i="2"/>
  <c r="AD409" i="2" s="1"/>
  <c r="AC37" i="2"/>
  <c r="AD37" i="2" s="1"/>
  <c r="AC193" i="2"/>
  <c r="AD193" i="2" s="1"/>
  <c r="AC311" i="2"/>
  <c r="AD311" i="2" s="1"/>
  <c r="AC19" i="2"/>
  <c r="AD19" i="2" s="1"/>
  <c r="AC283" i="2"/>
  <c r="AD283" i="2" s="1"/>
  <c r="AC411" i="2"/>
  <c r="AD411" i="2" s="1"/>
  <c r="AC346" i="2"/>
  <c r="AD346" i="2" s="1"/>
  <c r="AC23" i="2"/>
  <c r="AD23" i="2" s="1"/>
  <c r="AC191" i="2"/>
  <c r="AD191" i="2" s="1"/>
  <c r="AC16" i="2"/>
  <c r="AD16" i="2" s="1"/>
  <c r="AC437" i="2"/>
  <c r="AD437" i="2" s="1"/>
  <c r="AC268" i="2"/>
  <c r="AD268" i="2" s="1"/>
  <c r="AC216" i="2"/>
  <c r="AD216" i="2" s="1"/>
  <c r="AC302" i="2"/>
  <c r="AD302" i="2" s="1"/>
  <c r="AC421" i="2"/>
  <c r="AD421" i="2" s="1"/>
  <c r="AC433" i="2"/>
  <c r="AD433" i="2" s="1"/>
  <c r="AC300" i="2"/>
  <c r="AD300" i="2" s="1"/>
  <c r="AC312" i="2"/>
  <c r="AD312" i="2" s="1"/>
  <c r="AC323" i="2"/>
  <c r="AD323" i="2" s="1"/>
  <c r="AC238" i="2"/>
  <c r="AD238" i="2" s="1"/>
  <c r="AC420" i="2"/>
  <c r="AD420" i="2" s="1"/>
  <c r="AC444" i="2"/>
  <c r="AD444" i="2" s="1"/>
  <c r="AC217" i="2"/>
  <c r="AD217" i="2" s="1"/>
  <c r="AC271" i="2"/>
  <c r="AD271" i="2" s="1"/>
  <c r="AC425" i="2"/>
  <c r="AD425" i="2" s="1"/>
  <c r="AC349" i="2"/>
  <c r="AD349" i="2" s="1"/>
  <c r="AC207" i="2"/>
  <c r="AD207" i="2" s="1"/>
  <c r="AC314" i="2"/>
  <c r="AD314" i="2" s="1"/>
  <c r="AC350" i="2"/>
  <c r="AD350" i="2" s="1"/>
  <c r="AC205" i="2"/>
  <c r="AD205" i="2" s="1"/>
  <c r="AC279" i="2"/>
  <c r="AD279" i="2" s="1"/>
  <c r="AC410" i="2"/>
  <c r="AD410" i="2" s="1"/>
  <c r="AC38" i="2"/>
  <c r="AD38" i="2" s="1"/>
  <c r="AC15" i="2"/>
  <c r="AD15" i="2" s="1"/>
  <c r="AC39" i="2"/>
  <c r="AD39" i="2" s="1"/>
  <c r="AC196" i="2"/>
  <c r="AD196" i="2" s="1"/>
  <c r="AC36" i="2"/>
  <c r="AD36" i="2" s="1"/>
  <c r="AC282" i="2"/>
  <c r="AD282" i="2" s="1"/>
  <c r="AC195" i="2"/>
  <c r="AD195" i="2" s="1"/>
  <c r="AC412" i="2"/>
  <c r="AD412" i="2" s="1"/>
  <c r="AC219" i="2"/>
  <c r="AD219" i="2" s="1"/>
  <c r="AC231" i="2"/>
  <c r="AD231" i="2" s="1"/>
  <c r="AC445" i="2"/>
  <c r="AD445" i="2" s="1"/>
  <c r="AC187" i="2"/>
  <c r="AD187" i="2" s="1"/>
  <c r="AC209" i="2"/>
  <c r="AD209" i="2" s="1"/>
  <c r="AC315" i="2"/>
  <c r="AD315" i="2" s="1"/>
  <c r="AC395" i="2"/>
  <c r="AD395" i="2" s="1"/>
  <c r="AC439" i="2"/>
  <c r="AD439" i="2" s="1"/>
  <c r="AC17" i="2"/>
  <c r="AD17" i="2" s="1"/>
  <c r="AC352" i="2"/>
  <c r="AD352" i="2" s="1"/>
  <c r="AC192" i="2"/>
  <c r="AD192" i="2" s="1"/>
  <c r="AC227" i="2"/>
  <c r="AD227" i="2" s="1"/>
  <c r="AC210" i="2"/>
  <c r="AD210" i="2" s="1"/>
  <c r="AC359" i="2"/>
  <c r="AD359" i="2" s="1"/>
  <c r="AC244" i="2"/>
  <c r="AD244" i="2" s="1"/>
  <c r="AC280" i="2"/>
  <c r="AD280" i="2" s="1"/>
  <c r="AC186" i="2"/>
  <c r="AD186" i="2" s="1"/>
  <c r="AC277" i="2"/>
  <c r="AD277" i="2" s="1"/>
  <c r="AC223" i="2"/>
  <c r="AD223" i="2" s="1"/>
  <c r="AC375" i="2"/>
  <c r="AD375" i="2" s="1"/>
  <c r="AC353" i="2"/>
  <c r="AD353" i="2" s="1"/>
  <c r="AC28" i="2"/>
  <c r="AD28" i="2" s="1"/>
  <c r="AC40" i="2"/>
  <c r="AD40" i="2" s="1"/>
  <c r="AC398" i="2"/>
  <c r="AD398" i="2" s="1"/>
  <c r="AC347" i="2"/>
  <c r="AD347" i="2" s="1"/>
  <c r="AC229" i="2"/>
  <c r="AD229" i="2" s="1"/>
  <c r="AC241" i="2"/>
  <c r="AD241" i="2" s="1"/>
  <c r="AC274" i="2"/>
  <c r="AD274" i="2" s="1"/>
  <c r="AC250" i="2"/>
  <c r="AD250" i="2" s="1"/>
  <c r="AC313" i="2"/>
  <c r="AD313" i="2" s="1"/>
  <c r="AC366" i="2"/>
  <c r="AD366" i="2" s="1"/>
  <c r="AC413" i="2"/>
  <c r="AD413" i="2" s="1"/>
  <c r="AC291" i="2"/>
  <c r="AD291" i="2" s="1"/>
  <c r="AC408" i="2"/>
  <c r="AD408" i="2" s="1"/>
  <c r="AC203" i="2"/>
  <c r="AD203" i="2" s="1"/>
  <c r="AC305" i="2"/>
  <c r="AD305" i="2" s="1"/>
  <c r="AC310" i="2"/>
  <c r="AD310" i="2" s="1"/>
  <c r="AC18" i="2"/>
  <c r="AD18" i="2" s="1"/>
  <c r="AC298" i="2"/>
  <c r="AD298" i="2" s="1"/>
  <c r="AC220" i="2"/>
  <c r="AD220" i="2" s="1"/>
  <c r="AC432" i="2"/>
  <c r="AD432" i="2" s="1"/>
  <c r="AC434" i="2"/>
  <c r="AD434" i="2" s="1"/>
  <c r="AC363" i="2"/>
  <c r="AD363" i="2" s="1"/>
  <c r="AC295" i="2"/>
  <c r="AD295" i="2" s="1"/>
  <c r="AC414" i="2"/>
  <c r="AD414" i="2" s="1"/>
  <c r="AC358" i="2"/>
  <c r="AD358" i="2" s="1"/>
  <c r="AC230" i="2"/>
  <c r="AD230" i="2" s="1"/>
  <c r="AC24" i="2"/>
  <c r="AD24" i="2" s="1"/>
  <c r="AC215" i="2"/>
  <c r="AD215" i="2" s="1"/>
  <c r="AC382" i="2"/>
  <c r="AD382" i="2" s="1"/>
  <c r="AC185" i="2"/>
  <c r="AD185" i="2" s="1"/>
  <c r="AC351" i="2"/>
  <c r="AD351" i="2" s="1"/>
  <c r="AC294" i="2"/>
  <c r="AD294" i="2" s="1"/>
  <c r="AC299" i="2"/>
  <c r="AD299" i="2" s="1"/>
  <c r="AC438" i="2"/>
  <c r="AD438" i="2" s="1"/>
  <c r="AC194" i="2"/>
  <c r="AD194" i="2" s="1"/>
  <c r="AC435" i="2"/>
  <c r="AD435" i="2" s="1"/>
  <c r="AC221" i="2"/>
  <c r="AD221" i="2" s="1"/>
  <c r="AC348" i="2"/>
  <c r="AD348" i="2" s="1"/>
  <c r="AC218" i="2"/>
  <c r="AD218" i="2" s="1"/>
  <c r="AC204" i="2"/>
  <c r="AD204" i="2" s="1"/>
  <c r="AC419" i="2"/>
  <c r="AD419" i="2" s="1"/>
  <c r="AC281" i="2"/>
  <c r="AD281" i="2" s="1"/>
  <c r="AC424" i="2"/>
  <c r="AD424" i="2" s="1"/>
  <c r="AC436" i="2"/>
  <c r="AD436" i="2" s="1"/>
  <c r="AC243" i="2"/>
  <c r="AD243" i="2" s="1"/>
  <c r="AC422" i="2"/>
  <c r="AD422" i="2" s="1"/>
  <c r="AC43" i="2"/>
  <c r="AD43" i="2" s="1"/>
  <c r="AC319" i="2"/>
  <c r="AD319" i="2" s="1"/>
  <c r="AC327" i="2"/>
  <c r="AD327" i="2" s="1"/>
  <c r="AC306" i="2"/>
  <c r="AD306" i="2" s="1"/>
  <c r="AD233" i="2"/>
  <c r="AC184" i="2"/>
  <c r="AD184" i="2" s="1"/>
  <c r="AC303" i="2"/>
  <c r="AD303" i="2" s="1"/>
  <c r="AC35" i="2"/>
  <c r="AD35" i="2" s="1"/>
  <c r="AC360" i="2"/>
  <c r="AD360" i="2" s="1"/>
  <c r="AC242" i="2"/>
  <c r="AD242" i="2" s="1"/>
  <c r="AC199" i="2"/>
  <c r="AD199" i="2" s="1"/>
  <c r="AC30" i="2"/>
  <c r="AD30" i="2" s="1"/>
  <c r="AC208" i="2"/>
  <c r="AD208" i="2" s="1"/>
  <c r="AC206" i="2"/>
  <c r="AD206" i="2" s="1"/>
  <c r="AC13" i="2"/>
  <c r="AD13" i="2" s="1"/>
  <c r="AC234" i="2"/>
  <c r="AD234" i="2" s="1"/>
  <c r="AC34" i="2"/>
  <c r="AD34" i="2" s="1"/>
  <c r="AC378" i="2"/>
  <c r="AD378" i="2" s="1"/>
  <c r="AC29" i="2"/>
  <c r="AD29" i="2" s="1"/>
  <c r="AC418" i="2"/>
  <c r="AD418" i="2" s="1"/>
  <c r="AC278" i="2"/>
  <c r="AD278" i="2" s="1"/>
  <c r="AC407" i="2"/>
  <c r="AD407" i="2" s="1"/>
  <c r="AC190" i="2"/>
  <c r="AD190" i="2" s="1"/>
  <c r="AC42" i="2"/>
  <c r="AD42" i="2" s="1"/>
  <c r="AC197" i="2"/>
  <c r="AD197" i="2" s="1"/>
  <c r="AC265" i="2"/>
  <c r="AD265" i="2" s="1"/>
  <c r="AC228" i="2"/>
  <c r="AD228" i="2" s="1"/>
  <c r="AC202" i="2"/>
  <c r="AD202" i="2" s="1"/>
  <c r="AC161" i="2"/>
  <c r="AD161" i="2" s="1"/>
  <c r="AC136" i="2"/>
  <c r="AD136" i="2" s="1"/>
  <c r="AC83" i="2"/>
  <c r="AD83" i="2" s="1"/>
  <c r="AC77" i="2"/>
  <c r="AD77" i="2" s="1"/>
  <c r="AC183" i="2"/>
  <c r="AD183" i="2" s="1"/>
  <c r="AC69" i="2"/>
  <c r="AD69" i="2" s="1"/>
  <c r="AC171" i="2"/>
  <c r="AD171" i="2" s="1"/>
  <c r="AC140" i="2"/>
  <c r="AD140" i="2" s="1"/>
  <c r="AC119" i="2"/>
  <c r="AD119" i="2" s="1"/>
  <c r="AC104" i="2"/>
  <c r="AD104" i="2" s="1"/>
  <c r="AC129" i="2"/>
  <c r="AD129" i="2" s="1"/>
  <c r="AC127" i="2"/>
  <c r="AD127" i="2" s="1"/>
  <c r="AC166" i="2"/>
  <c r="AD166" i="2" s="1"/>
  <c r="AC138" i="2"/>
  <c r="AD138" i="2" s="1"/>
  <c r="AC54" i="2"/>
  <c r="AD54" i="2" s="1"/>
  <c r="AC165" i="2"/>
  <c r="AD165" i="2" s="1"/>
  <c r="AC47" i="2"/>
  <c r="AD47" i="2" s="1"/>
  <c r="AC158" i="2"/>
  <c r="AD158" i="2" s="1"/>
  <c r="AC57" i="2"/>
  <c r="AD57" i="2" s="1"/>
  <c r="AC65" i="2"/>
  <c r="AD65" i="2" s="1"/>
  <c r="AC94" i="2"/>
  <c r="AD94" i="2" s="1"/>
  <c r="AC86" i="2"/>
  <c r="AD86" i="2" s="1"/>
  <c r="AC102" i="2"/>
  <c r="AD102" i="2" s="1"/>
  <c r="AC80" i="2"/>
  <c r="AD80" i="2" s="1"/>
  <c r="AC90" i="2"/>
  <c r="AD90" i="2" s="1"/>
  <c r="AC135" i="2"/>
  <c r="AD135" i="2" s="1"/>
  <c r="AC92" i="2"/>
  <c r="AD92" i="2" s="1"/>
  <c r="AC55" i="2"/>
  <c r="AD55" i="2" s="1"/>
  <c r="AC63" i="2"/>
  <c r="AD63" i="2" s="1"/>
  <c r="AC116" i="2"/>
  <c r="AD116" i="2" s="1"/>
  <c r="AC167" i="2"/>
  <c r="AD167" i="2" s="1"/>
  <c r="AC182" i="2"/>
  <c r="AD182" i="2" s="1"/>
  <c r="AC50" i="2"/>
  <c r="AD50" i="2" s="1"/>
  <c r="AC105" i="2"/>
  <c r="AD105" i="2" s="1"/>
  <c r="AC132" i="2"/>
  <c r="AD132" i="2" s="1"/>
  <c r="AC103" i="2"/>
  <c r="AD103" i="2" s="1"/>
  <c r="AC126" i="2"/>
  <c r="AD126" i="2" s="1"/>
  <c r="AC115" i="2"/>
  <c r="AD115" i="2" s="1"/>
  <c r="AC61" i="2"/>
  <c r="AD61" i="2" s="1"/>
  <c r="AC146" i="2"/>
  <c r="AD146" i="2" s="1"/>
  <c r="AC141" i="2"/>
  <c r="AD141" i="2" s="1"/>
  <c r="AC96" i="2"/>
  <c r="AD96" i="2" s="1"/>
  <c r="AC109" i="2"/>
  <c r="AD109" i="2" s="1"/>
  <c r="AC93" i="2"/>
  <c r="AD93" i="2" s="1"/>
  <c r="AC53" i="2"/>
  <c r="AD53" i="2" s="1"/>
  <c r="AC162" i="2"/>
  <c r="AD162" i="2" s="1"/>
  <c r="AC153" i="2"/>
  <c r="AD153" i="2" s="1"/>
  <c r="AC100" i="2"/>
  <c r="AD100" i="2" s="1"/>
  <c r="AC152" i="2"/>
  <c r="AD152" i="2" s="1"/>
  <c r="AC159" i="2"/>
  <c r="AD159" i="2" s="1"/>
  <c r="AC133" i="2"/>
  <c r="AD133" i="2" s="1"/>
  <c r="AC56" i="2"/>
  <c r="AD56" i="2" s="1"/>
  <c r="AC58" i="2"/>
  <c r="AD58" i="2" s="1"/>
  <c r="AC89" i="2"/>
  <c r="AD89" i="2" s="1"/>
  <c r="AC121" i="2"/>
  <c r="AD121" i="2" s="1"/>
  <c r="AC64" i="2"/>
  <c r="AD64" i="2" s="1"/>
  <c r="AC91" i="2"/>
  <c r="AD91" i="2" s="1"/>
  <c r="AC169" i="2"/>
  <c r="AD169" i="2" s="1"/>
  <c r="AC79" i="2"/>
  <c r="AD79" i="2" s="1"/>
  <c r="AC147" i="2"/>
  <c r="AD147" i="2" s="1"/>
  <c r="AC67" i="2"/>
  <c r="AD67" i="2" s="1"/>
  <c r="AC151" i="2"/>
  <c r="AD151" i="2" s="1"/>
  <c r="AC176" i="2"/>
  <c r="AD176" i="2" s="1"/>
  <c r="AC150" i="2"/>
  <c r="AD150" i="2" s="1"/>
  <c r="AC51" i="2"/>
  <c r="AD51" i="2" s="1"/>
  <c r="AC45" i="2"/>
  <c r="AD45" i="2" s="1"/>
  <c r="AC130" i="2"/>
  <c r="AD130" i="2" s="1"/>
  <c r="AC101" i="2"/>
  <c r="AD101" i="2" s="1"/>
  <c r="AC68" i="2"/>
  <c r="AD68" i="2" s="1"/>
  <c r="AC111" i="2"/>
  <c r="AD111" i="2" s="1"/>
  <c r="AC72" i="2"/>
  <c r="AD72" i="2" s="1"/>
  <c r="AC128" i="2"/>
  <c r="AD128" i="2" s="1"/>
  <c r="AC95" i="2"/>
  <c r="AD95" i="2" s="1"/>
  <c r="AC137" i="2"/>
  <c r="AD137" i="2" s="1"/>
  <c r="AC117" i="2"/>
  <c r="AD117" i="2" s="1"/>
  <c r="AC85" i="2"/>
  <c r="AD85" i="2" s="1"/>
  <c r="AC170" i="2"/>
  <c r="AD170" i="2" s="1"/>
  <c r="AC164" i="2"/>
  <c r="AD164" i="2" s="1"/>
  <c r="AC71" i="2"/>
  <c r="AD71" i="2" s="1"/>
  <c r="AC99" i="2"/>
  <c r="AD99" i="2" s="1"/>
  <c r="AC163" i="2"/>
  <c r="AD163" i="2" s="1"/>
  <c r="AC122" i="2"/>
  <c r="AD122" i="2" s="1"/>
  <c r="AC108" i="2"/>
  <c r="AD108" i="2" s="1"/>
  <c r="AC113" i="2"/>
  <c r="AD113" i="2" s="1"/>
  <c r="AC87" i="2"/>
  <c r="AD87" i="2" s="1"/>
  <c r="AC156" i="2"/>
  <c r="AD156" i="2" s="1"/>
  <c r="AC120" i="2"/>
  <c r="AD120" i="2" s="1"/>
  <c r="AC143" i="2"/>
  <c r="AD143" i="2" s="1"/>
  <c r="AC62" i="2"/>
  <c r="AD62" i="2" s="1"/>
  <c r="AC97" i="2"/>
  <c r="AD97" i="2" s="1"/>
  <c r="AC148" i="2"/>
  <c r="AD148" i="2" s="1"/>
  <c r="AC175" i="2"/>
  <c r="AD175" i="2" s="1"/>
  <c r="AC59" i="2"/>
  <c r="AD59" i="2" s="1"/>
  <c r="AC48" i="2"/>
  <c r="AD48" i="2" s="1"/>
  <c r="AC106" i="2"/>
  <c r="AD106" i="2" s="1"/>
  <c r="AC178" i="2"/>
  <c r="AD178" i="2" s="1"/>
  <c r="AC155" i="2"/>
  <c r="AD155" i="2" s="1"/>
  <c r="AC173" i="2"/>
  <c r="AD173" i="2" s="1"/>
  <c r="AC52" i="2"/>
  <c r="AD52" i="2" s="1"/>
  <c r="AC174" i="2"/>
  <c r="AD174" i="2" s="1"/>
  <c r="AC107" i="2"/>
  <c r="AD107" i="2" s="1"/>
  <c r="AC154" i="2"/>
  <c r="AD154" i="2" s="1"/>
  <c r="AC110" i="2"/>
  <c r="AD110" i="2" s="1"/>
  <c r="AC181" i="2"/>
  <c r="AD181" i="2" s="1"/>
  <c r="AC118" i="2"/>
  <c r="AD118" i="2" s="1"/>
  <c r="AC124" i="2"/>
  <c r="AD124" i="2" s="1"/>
  <c r="AC76" i="2"/>
  <c r="AD76" i="2" s="1"/>
  <c r="AC98" i="2"/>
  <c r="AD98" i="2" s="1"/>
  <c r="AC160" i="2"/>
  <c r="AD160" i="2" s="1"/>
  <c r="AC139" i="2"/>
  <c r="AD139" i="2" s="1"/>
  <c r="AC112" i="2"/>
  <c r="AD112" i="2" s="1"/>
  <c r="AC46" i="2"/>
  <c r="AD46" i="2" s="1"/>
  <c r="AC125" i="2"/>
  <c r="AD125" i="2" s="1"/>
  <c r="AC78" i="2"/>
  <c r="AD78" i="2" s="1"/>
  <c r="AC81" i="2"/>
  <c r="AD81" i="2" s="1"/>
  <c r="AC134" i="2"/>
  <c r="AD134" i="2" s="1"/>
  <c r="AC123" i="2"/>
  <c r="AD123" i="2" s="1"/>
  <c r="AC82" i="2"/>
  <c r="AD82" i="2" s="1"/>
  <c r="AC142" i="2"/>
  <c r="AD142" i="2" s="1"/>
  <c r="AC84" i="2"/>
  <c r="AD84" i="2" s="1"/>
  <c r="AC168" i="2"/>
  <c r="AD168" i="2" s="1"/>
  <c r="AC70" i="2"/>
  <c r="AD70" i="2" s="1"/>
  <c r="AC114" i="2"/>
  <c r="AD114" i="2" s="1"/>
  <c r="AC172" i="2"/>
  <c r="AD172" i="2" s="1"/>
  <c r="AC144" i="2"/>
  <c r="AD144" i="2" s="1"/>
  <c r="AC60" i="2"/>
  <c r="AD60" i="2" s="1"/>
  <c r="AC88" i="2"/>
  <c r="AD88" i="2" s="1"/>
  <c r="AC149" i="2"/>
  <c r="AD149" i="2" s="1"/>
  <c r="AC75" i="2"/>
  <c r="AD75" i="2" s="1"/>
  <c r="AC177" i="2"/>
  <c r="AD177" i="2" s="1"/>
  <c r="AC66" i="2"/>
  <c r="AD66" i="2" s="1"/>
  <c r="AC180" i="2"/>
  <c r="AD180" i="2" s="1"/>
  <c r="AC73" i="2"/>
  <c r="AD73" i="2" s="1"/>
  <c r="AC74" i="2"/>
  <c r="AD74" i="2" s="1"/>
  <c r="AC145" i="2"/>
  <c r="AD145" i="2" s="1"/>
  <c r="AC179" i="2"/>
  <c r="AD179" i="2" s="1"/>
  <c r="AC131" i="2"/>
  <c r="AD131" i="2" s="1"/>
  <c r="AC49" i="2"/>
  <c r="AD49" i="2" s="1"/>
  <c r="AC157" i="2"/>
  <c r="AD157" i="2" s="1"/>
  <c r="AC12" i="2"/>
  <c r="AD12" i="2" s="1"/>
  <c r="Y40" i="6"/>
  <c r="Y31" i="6"/>
  <c r="Y34" i="6"/>
  <c r="Y26" i="6" l="1"/>
  <c r="Y29" i="6"/>
  <c r="Y39" i="6"/>
  <c r="Y35" i="6"/>
  <c r="Y28" i="6"/>
  <c r="Y30" i="6"/>
  <c r="Y32" i="6"/>
  <c r="Y33" i="6"/>
  <c r="Y27" i="6"/>
</calcChain>
</file>

<file path=xl/sharedStrings.xml><?xml version="1.0" encoding="utf-8"?>
<sst xmlns="http://schemas.openxmlformats.org/spreadsheetml/2006/main" count="4448" uniqueCount="481">
  <si>
    <t>Summary of relevant Price List changes</t>
  </si>
  <si>
    <t>Price List Version</t>
  </si>
  <si>
    <t>Description</t>
  </si>
  <si>
    <t>Effective date for publication as SFAA</t>
  </si>
  <si>
    <t>nbn Ethernet Price List</t>
  </si>
  <si>
    <t>First issued version of WBA4</t>
  </si>
  <si>
    <t>Amendments for withdrawal of Multicast (Multicast Domain, Multicast AVC) for nbn Ethernet (Fibre)</t>
  </si>
  <si>
    <t>Increase in CVC inclusion for 250/100 bandwidth profile under TC-4 Bundles Discount from 3.25Mbps to 3.5Mbps</t>
  </si>
  <si>
    <t>Amendments to CVC TC-4 Prices by reducing the charge from $17.50 / Mbps to $15.75 / Mbps</t>
  </si>
  <si>
    <t>Amendments to TC-4 Bundles Discount to increase CVC inclusions for speeds from 25Mbps upwards and a change to the discounted bundle charge for 500/200 and 100/400 speed tiers as well as an increase in their CVC inclusions.</t>
  </si>
  <si>
    <t>Amendments to reduce 1G NNI and V-NNI Charges</t>
  </si>
  <si>
    <t>Introduction of Business Service Simplification amendments</t>
  </si>
  <si>
    <t>Facilities Access Service Price List</t>
  </si>
  <si>
    <t>4.0</t>
  </si>
  <si>
    <t>Publication of WBA4</t>
  </si>
  <si>
    <t>Enterprise Ethernet Price List</t>
  </si>
  <si>
    <t xml:space="preserve">Amendment to Enterprise Ethernet Term End Discount to provide a Term End Discount to be available to Enterprise Ethernet Ordered Products that have never been subject to a Minimum Term, and Enterprise Ethernet Ordered Products once the Minimum Term has expired, and amend the nbn™ Enterprise Ethernet Price List to vary the circumstances in which a Minimum Term will apply to an Enterprise Ethernet Ordered Product. The changes also mean that Modify Orders for Enterprise Ethernet Ordered Products will receive the latest UNI Zone pricing. </t>
  </si>
  <si>
    <t>Introduction of new 2-10Gbps nbn™ Enterprise Ethernet bandwidth profiles</t>
  </si>
  <si>
    <t>Smart Places Price List</t>
  </si>
  <si>
    <t>First version nbn™ Smart Places</t>
  </si>
  <si>
    <t>CSAS</t>
  </si>
  <si>
    <t>CSAS Interim Agreement</t>
  </si>
  <si>
    <t>WBA nbn Ethernet - Fibre, Wireless, FTTB, FTTN, FTTC, HFC and Satellite (LTS)</t>
  </si>
  <si>
    <t>Formatting conventions</t>
  </si>
  <si>
    <t>CPI - March Quarter 2021 - index number</t>
  </si>
  <si>
    <r>
      <rPr>
        <b/>
        <sz val="10"/>
        <rFont val="Arial"/>
        <family val="2"/>
      </rPr>
      <t>Input Cells</t>
    </r>
    <r>
      <rPr>
        <sz val="10"/>
        <rFont val="Arial"/>
        <family val="2"/>
      </rPr>
      <t xml:space="preserve"> are shaded in Light Aqua</t>
    </r>
  </si>
  <si>
    <t>CPI - March Quarter 2022 - index number</t>
  </si>
  <si>
    <t>Calculated values shown in white (unshaded) cells</t>
  </si>
  <si>
    <t>Percentage change</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</si>
  <si>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</si>
  <si>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Network</t>
  </si>
  <si>
    <t>Price Lists (previous financial year and current financial year)</t>
  </si>
  <si>
    <t>End of month Prices in previous year (where relevant)</t>
  </si>
  <si>
    <t>Comment</t>
  </si>
  <si>
    <t>NBN Offer / Other Charge  (in the order as set out in the Price List as at 30 June 2023)</t>
  </si>
  <si>
    <t>5 May 2021 - 30 November 2021</t>
  </si>
  <si>
    <t>1 December 2021 - 30 March 2022</t>
  </si>
  <si>
    <t>31 March 2022 - 30 April 2022</t>
  </si>
  <si>
    <t>1 November 2022 - 26 March 2023</t>
  </si>
  <si>
    <t>27 March 2023 - 30 June 2023</t>
  </si>
  <si>
    <t>Covered by SAU (where applicable)</t>
  </si>
  <si>
    <t>MRP method</t>
  </si>
  <si>
    <t>Fixed MRP (where relevant)- ends 30/6/2017</t>
  </si>
  <si>
    <t>Relevant Price List - if introduced during period and covered by SAU, relevant Price List</t>
  </si>
  <si>
    <t>Price on introduction</t>
  </si>
  <si>
    <t>Previous Year's Price</t>
  </si>
  <si>
    <t>MRP</t>
  </si>
  <si>
    <t>Compliant?</t>
  </si>
  <si>
    <t>Price List 4.1</t>
  </si>
  <si>
    <t>Price List 4.2</t>
  </si>
  <si>
    <t>Price List 4.3</t>
  </si>
  <si>
    <t>Price List 4.4</t>
  </si>
  <si>
    <t>Price List 4.5</t>
  </si>
  <si>
    <t>Price List 4.6</t>
  </si>
  <si>
    <t>AVC (TC-4) and UNI-D bundle</t>
  </si>
  <si>
    <t>Monthly recurring charge per SIO</t>
  </si>
  <si>
    <t>12/1</t>
  </si>
  <si>
    <t>Fibre, Wireless (plus FTTB from 19/12/2014, FTTN from 18/09/15, Satellite from 26/04/16, HFC from 30/06/16, FTTC from 28/03/18)</t>
  </si>
  <si>
    <t>Yes</t>
  </si>
  <si>
    <t>Variable</t>
  </si>
  <si>
    <t>Downstream/Upstream Mbps (PIR)</t>
  </si>
  <si>
    <t>25/5</t>
  </si>
  <si>
    <t>25/5-10</t>
  </si>
  <si>
    <t>FTTB (plus FTTN from 18/09/15)</t>
  </si>
  <si>
    <t>No</t>
  </si>
  <si>
    <t>NA</t>
  </si>
  <si>
    <t>25/10</t>
  </si>
  <si>
    <t>Fibre (plus HFC from 30/06/16), FTTC from 28/03/18)</t>
  </si>
  <si>
    <t>Part of the Standard Business Offer (only in respect of the Fibre network).
Commencing from Price List version 4.0, the 25/5-10Mbps speed tier over FTTC was enhanced to 25/10Mbps.</t>
  </si>
  <si>
    <t>25-50/5-20</t>
  </si>
  <si>
    <t>FTTB, Wireless (plus FTTN from 18/09/15)</t>
  </si>
  <si>
    <t>Wireless Plus</t>
  </si>
  <si>
    <t>Wireless from 28/06/19</t>
  </si>
  <si>
    <t xml:space="preserve">Wireless Plus will not be defined by reference to a wholesale peak information rate. It will instead offer the best available performance which the Wireless Network is capable of delivering to that premises at the time of use to a particular end user. </t>
  </si>
  <si>
    <t>50/20</t>
  </si>
  <si>
    <t>Commencing from Price List version 4.0, the 25-50/5-20Mbps speed tier over FTTC was enhanced to 50/20Mbps.</t>
  </si>
  <si>
    <t>Home Fast</t>
  </si>
  <si>
    <t>Fibre, FTTB, FTTN, FTTC and HFC</t>
  </si>
  <si>
    <t>25-100/5-40</t>
  </si>
  <si>
    <t>50-100/20-40</t>
  </si>
  <si>
    <t>FTTC from 28/03/18</t>
  </si>
  <si>
    <t>Commencing from Price List version 4.0, the 25-100/5-40 Mbps speed tier over FTTC was enhanced to 50-100/20-40 Mbps.</t>
  </si>
  <si>
    <t>100/40</t>
  </si>
  <si>
    <t>Fibre (plus HFC from 30/06/16)</t>
  </si>
  <si>
    <t>Home Superfast</t>
  </si>
  <si>
    <t>Fibre and HFC</t>
  </si>
  <si>
    <t>250/100</t>
  </si>
  <si>
    <t>Fibre</t>
  </si>
  <si>
    <t>500/200</t>
  </si>
  <si>
    <t>Home Ultrafast</t>
  </si>
  <si>
    <t>1000/400</t>
  </si>
  <si>
    <t>AVC (TC-1)</t>
  </si>
  <si>
    <t>Fibre, Wireless (plus FTTB from 19/12/2014, FTTN from 18/09/15, , Satellite from 26/04/16, HFC from 30/06/16, FTTC from 28/03/18)</t>
  </si>
  <si>
    <t>Part of the Standard Business Offer (only in respect of the Fibre network).</t>
  </si>
  <si>
    <t>Symmetrical Mbps (CIR)</t>
  </si>
  <si>
    <t>Fibre (plus FTTB from 19/12/2014), FTTN from 18/09/15, Wireless from 01/12/15, HFC from 30/06/16, FTTC from 28/03/18)</t>
  </si>
  <si>
    <t>Fibre (plus FTTB and FTTN from 18/09/15 and HFC from 30/06/17, FTTC from 28/03/18)</t>
  </si>
  <si>
    <t>Fibre (plus FTTB and FTTN from 18/09/15 and HFC from 30/09/17, FTTC from 28/03/18)</t>
  </si>
  <si>
    <t>AVC (TC-2)</t>
  </si>
  <si>
    <t>Fibre (plus FTTB from 19/12/2014, FTTN from 18/09/15, FTTC from 28/03/18, HFC from 01/05/20)</t>
  </si>
  <si>
    <t>Fibre (plus FTTB and FTTN from 18/09/15, FTTC from 28/03/18, HFC from 01/05/20)</t>
  </si>
  <si>
    <t>Fibre (plus FTTB and FTTN from 18/09/15, FTTC from 28/03/18)</t>
  </si>
  <si>
    <t>Fibre (from 24/07/2017)</t>
  </si>
  <si>
    <t>CVC (TC-4)</t>
  </si>
  <si>
    <t>Fibre, Wireless (plus FTTB from 19/12/2014, FTTN from 18/09/15, HFC from 30/06/16, FTTC from 28/03/18)</t>
  </si>
  <si>
    <t>Reduced CVC (TC-4) price from Price List 4.3</t>
  </si>
  <si>
    <t>Fibre, Wireless, FTTB, FTTN (plus HFC from 30/06/16, FTTC from 28/03/18)</t>
  </si>
  <si>
    <t>Fibre, Wireless (plus FTTB from 19/12/2014, FTTN from 18/09/15, HFC from 30/06/16,FTTC from 28/03/18)</t>
  </si>
  <si>
    <t>CVC (TC-4) - Satellite</t>
  </si>
  <si>
    <t>Satellite</t>
  </si>
  <si>
    <t>Satellite (from 14/11/2017)</t>
  </si>
  <si>
    <t>CVC (TC-1)</t>
  </si>
  <si>
    <t>CVC (TC-2)</t>
  </si>
  <si>
    <t>Fibre, Wireless, FTTB, FTTN (plus FTTC from 28/03/18)</t>
  </si>
  <si>
    <t>Fibre, Wireless (plus FTTB from 19/12/2014, FTTN from 18/09/15, FTTC from 28/03/18)</t>
  </si>
  <si>
    <t>NNI</t>
  </si>
  <si>
    <t>1000BaseLX</t>
  </si>
  <si>
    <t>NNI Bearer Profile</t>
  </si>
  <si>
    <t>10GBaseLR</t>
  </si>
  <si>
    <t>100GBaseLR4</t>
  </si>
  <si>
    <t>Fibre, FTTB, FTTN, FTTC, HFC and Wireless</t>
  </si>
  <si>
    <t>1000BaseEX</t>
  </si>
  <si>
    <t>10GBaseER</t>
  </si>
  <si>
    <t>100GBaseER4</t>
  </si>
  <si>
    <t>V-NNI</t>
  </si>
  <si>
    <t xml:space="preserve">Fibre, FTTB, FTTN, FTTC, HFC, Wireless from 2/07/18 </t>
  </si>
  <si>
    <t>Second UNI-V and AVC TC-1 bundle AVC (TC-1) symmetrical Mbps (CIR)</t>
  </si>
  <si>
    <t>Enhanced Fault Rectification Service Option</t>
  </si>
  <si>
    <t>Enhanced-12</t>
  </si>
  <si>
    <t>Enhanced-12 (24/7)</t>
  </si>
  <si>
    <t>Fibre (plus FTTB and FTTN from 18/09/15, HFC from 30/06/17, FTTC from 28/03/18)</t>
  </si>
  <si>
    <t>Enhanced-8</t>
  </si>
  <si>
    <t>Enhanced-8 (24/7)</t>
  </si>
  <si>
    <t>Enhanced-6</t>
  </si>
  <si>
    <t>Fibre, FTTB and FTTN from 28/10/16 (plus FTTC from 28/03/18, HFC from 01/05/20)</t>
  </si>
  <si>
    <t>Enhanced-6 (24/7)</t>
  </si>
  <si>
    <t>Fibre, FTTB and FTTN from 01/09/16 (plus FTTC from 28/03/18, HFC from 01/05/20)</t>
  </si>
  <si>
    <t>Enhanced-4</t>
  </si>
  <si>
    <t>Enhanced-4 (24/7)</t>
  </si>
  <si>
    <t xml:space="preserve">Enhanced Fault Rectification Service </t>
  </si>
  <si>
    <t>Charge per activity</t>
  </si>
  <si>
    <t>Enhanced-(90 Day) – 12 (24/7)</t>
  </si>
  <si>
    <t>Fibre, FTTB, FTTN, FTTC and 
HFC</t>
  </si>
  <si>
    <t>The $150 non-recurring Charge is payable upfront and provides 90 days’ access to Enhanced-(90 Day) – 12 (24/7). After the 90 day period expires it will automatically cease and be removed unless RSP orders the Enhanced Fault Rectification Service for a further period.</t>
  </si>
  <si>
    <t>CVC Class</t>
  </si>
  <si>
    <t>Monthly recurring charge per AVC TC-4</t>
  </si>
  <si>
    <t>CVC Class 0</t>
  </si>
  <si>
    <t>Zero</t>
  </si>
  <si>
    <t>CVC Class 1</t>
  </si>
  <si>
    <t>CVC Class 2</t>
  </si>
  <si>
    <t>NNI Link</t>
  </si>
  <si>
    <t>Monthly recurring charge per NNI Link</t>
  </si>
  <si>
    <t>Installations and activations</t>
  </si>
  <si>
    <t>Initial Standard Installation</t>
  </si>
  <si>
    <t>Fibre and Wireless</t>
  </si>
  <si>
    <t>FTTB (plus FTTN from 18/09/15, FTTC from 28/03/18)</t>
  </si>
  <si>
    <t>HFC from 30/06/16</t>
  </si>
  <si>
    <t>Initial Non Standard Installation</t>
  </si>
  <si>
    <t>Labour Rate + Materials over and above Initial Standard Installation</t>
  </si>
  <si>
    <t>Hourly</t>
  </si>
  <si>
    <t xml:space="preserve">Under WBA3,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 </t>
  </si>
  <si>
    <t>After hours installation</t>
  </si>
  <si>
    <t>Fibre and Wireless from 20/03/17</t>
  </si>
  <si>
    <t xml:space="preserve">This charge is not applicable in respect of the Wireless network; it has been included in this table for completeness. </t>
  </si>
  <si>
    <t>FTTB and FTTN from 20/03/17 (plus FTTC from 28/03/18)</t>
  </si>
  <si>
    <t>HFC</t>
  </si>
  <si>
    <t>nbn Professional Installation - FTTC</t>
  </si>
  <si>
    <t>This charge is not applicable in respect of this network(s); it has been included in this table for completeness.</t>
  </si>
  <si>
    <t>FTTB,FTTN and FTTC from 28/03/18</t>
  </si>
  <si>
    <t>Labour Rate (min 2 hours)</t>
  </si>
  <si>
    <t>This charge is not applicable in respect of the FTTB and FTTN networks; it has been included in this table for completeness.</t>
  </si>
  <si>
    <t xml:space="preserve">Professional HFC-NTD Installation. Note: Title of charge is 'NBN Co Professional HFC-NTD Installation' from 30/06/17. Title of charge is 'nbn Professional Installation - HFC' from 17/11/17. </t>
  </si>
  <si>
    <t>This Other Charge is not applicable in respect of this network(s); it has been included in this table for completeness.</t>
  </si>
  <si>
    <t>Price List 2.14 was updated to include additional notes on when the NBN Co Professional HFC-NTD Installation charge will (and will not) apply.</t>
  </si>
  <si>
    <t>Subsequent Installation</t>
  </si>
  <si>
    <t>$270.00 + Labour Rate + Materials over and above Initial Standard Installation</t>
  </si>
  <si>
    <t>Subsequent Installation of Power Supply with Battery Backup</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</si>
  <si>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</si>
  <si>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Access Component Reactivation</t>
  </si>
  <si>
    <t>In accordance with Clause 1C.1.3(b) of the SAU, nbn withdrew the existing Access Component Reactivation (ACR) Other Charge applying to FTTP and Fixed Wireless described in Clause 1C.4.2(a) of the SAU. 
On 21 April 2020, nbn issued a notice to Access Seekers and the ACCC of its intention to introduce a charge in respect of the ACR Other Charge over  FTTP and Fixed Wireless. nbn consulted with Access Seekers on this proposal.</t>
  </si>
  <si>
    <t>nbn introduced a $5 charge for Access Component Reactivations over FTTB, FTTN, FTTC and HFC, which took effect from Price List version 4.0.</t>
  </si>
  <si>
    <t>Multicast AVC Reactivation</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</si>
  <si>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</si>
  <si>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</si>
  <si>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CVC Activation</t>
  </si>
  <si>
    <t>Multicast Domain Activation</t>
  </si>
  <si>
    <t>NNI 1000BaseLX Activation</t>
  </si>
  <si>
    <t>NNI 10GBaseLR Activation</t>
  </si>
  <si>
    <t>NNI 100GBaseLR4 Activation</t>
  </si>
  <si>
    <t>NNI 1000BaseEX Activation</t>
  </si>
  <si>
    <t>nbn reduced the Maximum Regulated Price for this activity to $2000, which took effect from Price List version 4.0.</t>
  </si>
  <si>
    <t>NNI 10GBaseER Activation</t>
  </si>
  <si>
    <t>nbn reduced the Maximum Regulated Price for this activity to $6000, which took effect from Price List version 4.0.</t>
  </si>
  <si>
    <t>NNI 100GBaseER4 Activation</t>
  </si>
  <si>
    <t>NNI Link Activation</t>
  </si>
  <si>
    <t xml:space="preserve">Fibre, FTTB, FTTN, FTTC, HFC and Wireless from 2/07/18 </t>
  </si>
  <si>
    <t>V-NNI Activation</t>
  </si>
  <si>
    <t>Service Transfer</t>
  </si>
  <si>
    <t>nbn reduced the Maximum Regulated Price for Service Transfers to $5, which took effect from Price List version 4.0.</t>
  </si>
  <si>
    <t>Transfer Reversal</t>
  </si>
  <si>
    <t>nbn reduced the Maximum Regulated Price for Transfer Reversals to $5, which took effect from Price List version 4.0.</t>
  </si>
  <si>
    <t>Non Infrastructure Transfers (per Service Transfer</t>
  </si>
  <si>
    <t>Co-ordinated Appointment (Day)</t>
  </si>
  <si>
    <t xml:space="preserve">Fibre, FTTB, FTTN, FTTC, HFC from 28/03/19 </t>
  </si>
  <si>
    <t>The Charge for a Co-ordinated Appointment applies in addition to any applicable charges for an activity performed in respect of the Co-ordinated Appointment.</t>
  </si>
  <si>
    <t>Co-ordinated Appointment (Night)</t>
  </si>
  <si>
    <t>Installation and activations - Satellite</t>
  </si>
  <si>
    <t xml:space="preserve">Initial Standard Installation (Note - additional charges for Incidentals may apply for Limited Access Areas) </t>
  </si>
  <si>
    <t>Satellite from 26/04/16</t>
  </si>
  <si>
    <t>The Initial Standard Installation Charge in clause 1C.4.2 of the SAU only relates to Fibre and Wireless (not Satellite).</t>
  </si>
  <si>
    <t>Satellite Labour Rate + Materials + Incidentals over and above Initial Standard Installation</t>
  </si>
  <si>
    <t>The Initial Non Standard Installation Charge in clause 1C.4.2 of the SAU only relates to Fibre and Wireless (not Satellite).
Under WBA3,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</si>
  <si>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Subsequent Installation in Urban Area, Major Rural Area, Minor Rural Area or Remote Area - 0.8m NTD outdoor unit dish</t>
  </si>
  <si>
    <t>The Subsequent Installation Charge in clause 1C.4.2 of the SAU only relates to Fibre and Wireless (not Satellite).</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</si>
  <si>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</si>
  <si>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</si>
  <si>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</si>
  <si>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</si>
  <si>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</si>
  <si>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</si>
  <si>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</si>
  <si>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 xml:space="preserve">Access Component Reactivation (Note - additional charges for Incidentals may apply for Limited Access Areas) </t>
  </si>
  <si>
    <t>The reduced Maximum Regulated Price for this activity took effect from Price List version 4.0.</t>
  </si>
  <si>
    <t xml:space="preserve">Site Survey Charge (Note - additional charges for Incidentals may apply for Limited Access Areas) </t>
  </si>
  <si>
    <t>Satellite from 29 August 2016</t>
  </si>
  <si>
    <t>Non Infrastructure Transfers (per Service Transfer)</t>
  </si>
  <si>
    <t>Service modification</t>
  </si>
  <si>
    <t>Access Component Modification (no attendance at Premises required)</t>
  </si>
  <si>
    <t>CVC Modification</t>
  </si>
  <si>
    <t>Multicast Domain Modification</t>
  </si>
  <si>
    <t>NNI Modification</t>
  </si>
  <si>
    <t>NNI Link Modification</t>
  </si>
  <si>
    <t>Equipment Modification (attendance at Premises required)</t>
  </si>
  <si>
    <t>Labour Rate + Materials</t>
  </si>
  <si>
    <t>Labour Rate (min 3 hours)</t>
  </si>
  <si>
    <t>Labour Rate + Materials (min 3 hours)</t>
  </si>
  <si>
    <t>Equipment Removal</t>
  </si>
  <si>
    <t>Equipment Repair</t>
  </si>
  <si>
    <t>Service modification - Satellite</t>
  </si>
  <si>
    <t xml:space="preserve">Equipment Modification (NTD indoor unit)  (Note - additional charges for Incidentals may apply for Limited Access Area) </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</si>
  <si>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</si>
  <si>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</si>
  <si>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</si>
  <si>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</si>
  <si>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</si>
  <si>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</si>
  <si>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</si>
  <si>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</si>
  <si>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</si>
  <si>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</si>
  <si>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</si>
  <si>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</si>
  <si>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</si>
  <si>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</si>
  <si>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Service management</t>
  </si>
  <si>
    <t>On Site Maintenance Call Out</t>
  </si>
  <si>
    <t>FTTB from 19/12/2014, FTTN from 18/09/15, FTTC from 28/03/18</t>
  </si>
  <si>
    <t>No Fault Found (No Truck Roll Required)</t>
  </si>
  <si>
    <t>No Fault Found (Truck Roll Required)</t>
  </si>
  <si>
    <t>No Fault Found (Truck Roll Required and Professional Wiring Service)</t>
  </si>
  <si>
    <t>Name and scope of of activity was changed from Price List version 4.0</t>
  </si>
  <si>
    <t>Labour Rate (min 3.5 hours) + Materials (min $10)</t>
  </si>
  <si>
    <t>This charge is not applicable in respect of the FTTC network; it has been included in this table for completeness.
Name and scope of activity was changed from Price List verison 4.0</t>
  </si>
  <si>
    <t>Name and scope of of activity was changed from Price List version 4.0.</t>
  </si>
  <si>
    <t>Late Cancellation (Site Visit Required)</t>
  </si>
  <si>
    <t>Late Cancellation (After Hours Installation Appointment)</t>
  </si>
  <si>
    <t>FTTB and FTTN from 20/03/17, FTTC from 28/03/18</t>
  </si>
  <si>
    <t>Late Cancellation (Co-ordinated Appointment)</t>
  </si>
  <si>
    <t xml:space="preserve">Fibre, FTTB, FTTN, FTTC and HFC from 28/03/19 </t>
  </si>
  <si>
    <t>Charge for the Co-ordinated Appointment</t>
  </si>
  <si>
    <t>Late Rescheduling (Co-ordinated Appointment)</t>
  </si>
  <si>
    <t>Restoration</t>
  </si>
  <si>
    <t>The price of this Other Charge is not specified in Schedule 1C.</t>
  </si>
  <si>
    <t>Incorrect callout</t>
  </si>
  <si>
    <t>Fibre and Wireless from 18/09/15</t>
  </si>
  <si>
    <t>FTTB and FTTN from 18/09/15, FTTC from 28/03/18</t>
  </si>
  <si>
    <t>`</t>
  </si>
  <si>
    <t>Voiceband Reinstatement</t>
  </si>
  <si>
    <t xml:space="preserve">This charge is not applicable in respect of this network(s); it has been included in this table for completeness. Price List 3.1 from 28/03/18 clarifies that Voiceband Reinstatement and Transition Reversal are two separate charges. </t>
  </si>
  <si>
    <t xml:space="preserve">This charge is not applicable in respect of the FTTC network; it has been included in this table for completeness . Price List 3.1 from 28/03/18 clarifies that Voiceband Reinstatement and Transition Reversal are two separate charges. </t>
  </si>
  <si>
    <t>Transition Reversal</t>
  </si>
  <si>
    <t xml:space="preserve">Price List 3.1 from 28/03/18 clarifies that Voiceband Reinstatement and Transition Reversal are two separate charges. </t>
  </si>
  <si>
    <t xml:space="preserve">First Missed Appointment </t>
  </si>
  <si>
    <t>First Missed Appointment</t>
  </si>
  <si>
    <t>FTTB, FTTN, FTTC</t>
  </si>
  <si>
    <t xml:space="preserve">Subsequent Missed Appointment </t>
  </si>
  <si>
    <t>Subsequent Missed Appointment</t>
  </si>
  <si>
    <t>Missed Appointment (After Hours Installation Appointment)</t>
  </si>
  <si>
    <t xml:space="preserve">Missed Appointment (After Hours Installation Appointment) </t>
  </si>
  <si>
    <t>Missed Appointment (Co-ordinated Appointment)</t>
  </si>
  <si>
    <t>Fibre, FTTB, FTTN, FTTC, HFC</t>
  </si>
  <si>
    <t>Service management - Satellite</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</si>
  <si>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</si>
  <si>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</si>
  <si>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</si>
  <si>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Urban Area or Major Rural Area</t>
  </si>
  <si>
    <t>Late Cancellation (Site Visit Required) in Minor Rural Area or Remote Area</t>
  </si>
  <si>
    <t>Late Cancellation (Site Visit Required) in Isolated Area</t>
  </si>
  <si>
    <t>Late Cancellation (Site Visit Required) in Limited Access Area (Note - additional charges apply for Incidentals)</t>
  </si>
  <si>
    <t xml:space="preserve">Satellite from 26/04/16 </t>
  </si>
  <si>
    <t>Missed Appointment (Urban Area or Major Rural Area)</t>
  </si>
  <si>
    <t>Missed Appointment (Minor Rural Area or Remote Area)</t>
  </si>
  <si>
    <t>Missed Appointment (Isolated Area)</t>
  </si>
  <si>
    <t>Missed Appointment (Limited Access Area) (Note - additional charges apply for Incidentals)</t>
  </si>
  <si>
    <t>CVC Class adjustment -Satellite</t>
  </si>
  <si>
    <t>Ordered CVC Class 0 - Up to the allocated usage for CVC Class 1</t>
  </si>
  <si>
    <t>Ordered CVC Class 0 - Greater than the allocated usage for CVC Class 1 up to the allocated usage for CVC Class 2</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</si>
  <si>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</si>
  <si>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</si>
  <si>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</si>
  <si>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</si>
  <si>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Early disconnection or modification</t>
  </si>
  <si>
    <t>Early disconnection or modification of AVC TC-2</t>
  </si>
  <si>
    <t>FTTB and FTTN from 05/12/16</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</si>
  <si>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</si>
  <si>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Incidentals - Satellite</t>
  </si>
  <si>
    <t>Travel - Land ($/km)</t>
  </si>
  <si>
    <t>Travel Time - Labour (Per Installer $/hour)</t>
  </si>
  <si>
    <t>Purchased Travel</t>
  </si>
  <si>
    <t>At cost (by quotation)</t>
  </si>
  <si>
    <t>At cost</t>
  </si>
  <si>
    <t>Car Hire</t>
  </si>
  <si>
    <t>Travel - Freight</t>
  </si>
  <si>
    <t>Accommodation</t>
  </si>
  <si>
    <t>Equipment Rental</t>
  </si>
  <si>
    <t>Other Expenses</t>
  </si>
  <si>
    <t>Facilities Access Service – Recurring charges</t>
  </si>
  <si>
    <t>Cross Connect</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</si>
  <si>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</si>
  <si>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</si>
  <si>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ODF Termination Point. Please note: Title of charge is 'ODF Termination Point' from 17/11/2017.</t>
  </si>
  <si>
    <t>NBN Co Building Entry Service (per fibre cable). Please note: Title of charge is 'nbn Building Entry Service (per fibre cable)' from 17/11/2017.</t>
  </si>
  <si>
    <t>Facilities Access Service – Setup and activations</t>
  </si>
  <si>
    <t>Cross Connects Activation. Please note: Title of charge is 'Cross Connect Activation'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</si>
  <si>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</si>
  <si>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</si>
  <si>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</si>
  <si>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First Access Card</t>
  </si>
  <si>
    <t>Additional feasibility study for NBN Co Building Entry Service. Please note: Title of charge is 'Additional feasibility study for nbn Building Entry Service' from 17/11/2017.</t>
  </si>
  <si>
    <t>The prices of these Other Charges are not specified in Schedule 1C.</t>
  </si>
  <si>
    <t>Additional post-installation inspection for NBN Co Building Entry Service. Please note: Title of charge is 'Additional post-installation inspection for nbn Building Entry Service' from 17/11/2017.</t>
  </si>
  <si>
    <t>Facilities Access Service – Service management</t>
  </si>
  <si>
    <t>Additional / Replacement Access Card</t>
  </si>
  <si>
    <t>Facilities Access Missed Appointment (During Business Hours)</t>
  </si>
  <si>
    <t>Facilities Access Missed Appointment (Outside Business Hours)</t>
  </si>
  <si>
    <t>Co-location Equipment Rack to nbn ODF tie cable augmentation</t>
  </si>
  <si>
    <t>Charged at quotation</t>
  </si>
  <si>
    <t>New developments charge</t>
  </si>
  <si>
    <t xml:space="preserve">WBA3 (section 9 of the Price List) notes that this once-off charge will apply to a New Development Location 
</t>
  </si>
  <si>
    <t>Professional Wiring Services</t>
  </si>
  <si>
    <t>Professional Wiring Service at time of a Standard Installation</t>
  </si>
  <si>
    <t>Labour Rate (min 2 hours) + Materials (min $10)</t>
  </si>
  <si>
    <t>The name of this activity has been renamed from Price List version 4.0.</t>
  </si>
  <si>
    <t>Professional Wiring Service not at time of a Standard Installation</t>
  </si>
  <si>
    <t>Labour Rate (min 3 hours) + Materials (min $10)</t>
  </si>
  <si>
    <t>The name of this activity has been renamed from Price List version 4.0. 
Prior to Price List version 4.0 the charge for this line item was  presented as 'Professional Wiring Isolation'.</t>
  </si>
  <si>
    <t>WBA - Enterprise Ethernet</t>
  </si>
  <si>
    <t xml:space="preserve">
Comment</t>
  </si>
  <si>
    <t>1 December 2020 - 19 September 2021</t>
  </si>
  <si>
    <t>20 September 2021 - 29 June 2022</t>
  </si>
  <si>
    <t>1 November 2022 - 30 June 2023</t>
  </si>
  <si>
    <t>Price List 4.0</t>
  </si>
  <si>
    <t>OVC - Class of Service - Low</t>
  </si>
  <si>
    <t>10 Mbps</t>
  </si>
  <si>
    <t>Enterprise Ethernet Network</t>
  </si>
  <si>
    <t>20 Mbps</t>
  </si>
  <si>
    <t>30 Mbps</t>
  </si>
  <si>
    <t>40 Mbps</t>
  </si>
  <si>
    <t>50 Mbps</t>
  </si>
  <si>
    <t>60 Mbps</t>
  </si>
  <si>
    <t>70 Mbps</t>
  </si>
  <si>
    <t>80 Mbps</t>
  </si>
  <si>
    <t>90 Mbps</t>
  </si>
  <si>
    <t>100 Mbps</t>
  </si>
  <si>
    <t>150 Mbps</t>
  </si>
  <si>
    <t>200 Mbps</t>
  </si>
  <si>
    <t>250 Mbps</t>
  </si>
  <si>
    <t>300 Mbps</t>
  </si>
  <si>
    <t>350 Mbps</t>
  </si>
  <si>
    <t>400 Mbps</t>
  </si>
  <si>
    <t>450 Mbps</t>
  </si>
  <si>
    <t>500 Mbps</t>
  </si>
  <si>
    <t>600 Mbps</t>
  </si>
  <si>
    <t>700 Mbps</t>
  </si>
  <si>
    <t>800 Mbps</t>
  </si>
  <si>
    <t>900 Mbps</t>
  </si>
  <si>
    <t>1000 Mbps</t>
  </si>
  <si>
    <t>2000 Mbps</t>
  </si>
  <si>
    <t>New OVC speed tier added in Price List 4.2</t>
  </si>
  <si>
    <t>3000 Mbps</t>
  </si>
  <si>
    <t>4000 Mbps</t>
  </si>
  <si>
    <t>5000 Mbps</t>
  </si>
  <si>
    <t>6000 Mbps</t>
  </si>
  <si>
    <t>7000 Mbps</t>
  </si>
  <si>
    <t>8000 Mbps</t>
  </si>
  <si>
    <t>9000 Mbps</t>
  </si>
  <si>
    <t>10000 Mbps</t>
  </si>
  <si>
    <t>OVC - Class of Service - Medium</t>
  </si>
  <si>
    <t>OVC - Class of Service - High</t>
  </si>
  <si>
    <t>Early Termination Payment</t>
  </si>
  <si>
    <t>Early Termination Payment of an Enterprise Ethernet Ordered Product</t>
  </si>
  <si>
    <t>For the purposes of the SAU, this is not considered to be an Other Charge; rather, the Early Termination Payment is considered to be a term and condition associated with the recurring charge for Enterprise Ethernet as set out in section 1.1(c) of the WBA3 Enterprise Ethernet Price List and is calculated by reference to that charge. It has been included in this table for completeness.</t>
  </si>
  <si>
    <t>UNI Bandwidth Profile 1Gbps</t>
  </si>
  <si>
    <t>UNI CBD Zone</t>
  </si>
  <si>
    <t>UNI Zone 1</t>
  </si>
  <si>
    <t>UNI Zone 2</t>
  </si>
  <si>
    <t>UNI Zone 3</t>
  </si>
  <si>
    <t>Premium Assurance Service</t>
  </si>
  <si>
    <t>Premium - 8 (24/7)</t>
  </si>
  <si>
    <t>Premium - 6 (24/7)</t>
  </si>
  <si>
    <t>Premium - 4 (24/7)</t>
  </si>
  <si>
    <t>Route Aggregation - Route Type 1</t>
  </si>
  <si>
    <t>Route Aggregation - Route Type 2</t>
  </si>
  <si>
    <t>Route Aggregation - Route Type 3</t>
  </si>
  <si>
    <t>Standard Installation</t>
  </si>
  <si>
    <t>Non Standard Installation</t>
  </si>
  <si>
    <t>After hours Site Visit</t>
  </si>
  <si>
    <t>This charge applies in addition to any charges that would otherwise apply if the associated activities
were performed in Standard Hours. Section 5 of the WBA Enterprise Ethernet Price List sets out other charges which may apply in circumstances where there is no authorised person in attendence for an After Hours Site Visit.</t>
  </si>
  <si>
    <t>Route Aggregation Activation</t>
  </si>
  <si>
    <t>Service Modification (by Modify Order)</t>
  </si>
  <si>
    <t>Service Modification (by Service Request)</t>
  </si>
  <si>
    <t>Labour Rate + Materials (min 2 hours)</t>
  </si>
  <si>
    <t>Not In Attendence</t>
  </si>
  <si>
    <t>Not In Attendence (After Hours Site Visit)</t>
  </si>
  <si>
    <t>WBA - Facilities Access</t>
  </si>
  <si>
    <r>
      <t>CPI - March Quarter 202</t>
    </r>
    <r>
      <rPr>
        <sz val="10"/>
        <color rgb="FFFF0000"/>
        <rFont val="Arial"/>
        <family val="2"/>
      </rPr>
      <t>2</t>
    </r>
    <r>
      <rPr>
        <sz val="10"/>
        <rFont val="Arial"/>
        <family val="2"/>
      </rPr>
      <t xml:space="preserve"> - index number</t>
    </r>
  </si>
  <si>
    <t>``</t>
  </si>
  <si>
    <t>CSAS - Interim Agreement</t>
  </si>
  <si>
    <t xml:space="preserve">End of month Prices in previous year (where relevant) </t>
  </si>
  <si>
    <t>Relevant Price List - if Variable MRP and introduced during period, relevant Price List</t>
  </si>
  <si>
    <t>Price List 1.0</t>
  </si>
  <si>
    <t>AVC TC1, AVC TC2 and UNI bundle - Metro and Outer Metro</t>
  </si>
  <si>
    <t>AVC TC1 - 5Mbps and AVC TC2 - 50 Mbps bundle</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</si>
  <si>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</si>
  <si>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</si>
  <si>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</si>
  <si>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</si>
  <si>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</si>
  <si>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</si>
  <si>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AVC TC1, AVC TC2 and UNI bundle - Regional</t>
  </si>
  <si>
    <t>Price Compliance in respect of these NBN Offers and Other Charges is also reported separately in respect of WBA - nbn Ethernet</t>
  </si>
  <si>
    <t>Access Component Modification (no attendance at CSAS Point required)</t>
  </si>
  <si>
    <t>Equipment Modification (attendance at CSAS Point required)</t>
  </si>
  <si>
    <t>Labour Rate plus materials</t>
  </si>
  <si>
    <t>WBA - Smart Places</t>
  </si>
  <si>
    <t>16 February 2023 - 30 June 2023</t>
  </si>
  <si>
    <t>AVC (TC-4) and UNI bundle</t>
  </si>
  <si>
    <t xml:space="preserve">AVC (TC-2) </t>
  </si>
  <si>
    <t>5/5</t>
  </si>
  <si>
    <t>10/10</t>
  </si>
  <si>
    <t>20/20</t>
  </si>
  <si>
    <t>50/50</t>
  </si>
  <si>
    <t>CVC, NNI, NNI Link and V-NNI (recurring charges)</t>
  </si>
  <si>
    <t>CVC Product Component, NNI Bearer Product
Component, V-NNI Product Component and NNI Link Product Feature</t>
  </si>
  <si>
    <t xml:space="preserve">The recurring Charges per Billing Period for the CVC Product Component, NNI Bearer Product
Component, V-NNI Product Component and NNI Link Product Feature are identical to the recurring
Charges for the equivalent nbn™ Ethernet Product Components and Product Feature (as applicable),
as updated from time to time. </t>
  </si>
  <si>
    <t>The recurring Charges per Billing Period for the CVC Product Component, NNI Bearer Product
Component, V-NNI Product Component and NNI Link Product Feature are identical to the recurring
Charges for the equivalent nbn™ Ethernet Product Components and Product Feature (as applicable),
as updated from time to time.</t>
  </si>
  <si>
    <t>A Smart Places Co-ordinated Appointment will be required for any Installation (other than a Self Installation (Smart Places)) and the Charge for a Smart Places Co-ordinated Appointment will apply in addition to these Charges.</t>
  </si>
  <si>
    <t>CVC, NNI, NNI Link and V-NNI (non-recurring charges)</t>
  </si>
  <si>
    <t>The non-recurring Charges per Billing Period for the CVC Product Component, NNI Bearer Product
Component, V-NNI Product Component and NNI Link Product Feature are identical to the non-recurring
Charges for the equivalent nbn™ Ethernet Product Components and Product Feature (as
applicable), as updated from time to time.</t>
  </si>
  <si>
    <t>The non-recurring Charges per Billing Period for the CVC Product Component, NNI Bearer Product Component, V-NNI Product Component and NNI Link Product Feature are identical to the non-recurring Charges for the equivalent nbn™ Ethernet Product Components and Product Feature (as applicable), as updated from time to time.</t>
  </si>
  <si>
    <t>Access Component Modification (no attendance at Smart Location required)</t>
  </si>
  <si>
    <t>Appointments</t>
  </si>
  <si>
    <t>Smart Places Co-ordinated Appointment (Day)</t>
  </si>
  <si>
    <t>The Charge for a Smart Places Co-ordinated Appointment applies in addition to any charges relating to the activity being performed.</t>
  </si>
  <si>
    <t>Smart Places Co-ordinated Appointment (After
Hours)</t>
  </si>
  <si>
    <t xml:space="preserve">The Charge for a Smart Places Co-ordinated Appointment applies in addition to any charges relating to the activity being performed.
Note - Smart Places Co-ordinated Appointments (After Hours) will not be available at launch. nbn will advise RSP when Smart Places Co-ordinated Appointments are available. </t>
  </si>
  <si>
    <t>Late Cancellation (Smart Places Co-ordinated Appointment)</t>
  </si>
  <si>
    <t>The Charge for the Smart Places Coordinated Appointment</t>
  </si>
  <si>
    <t>Late Rescheduling (Smart Places Co-ordinated
Appointment)</t>
  </si>
  <si>
    <t>Missed Appointment (Smart Places Co-ordinated
Appointment)</t>
  </si>
  <si>
    <t>First Missed Appointment (Trouble Ticket
Appointment)</t>
  </si>
  <si>
    <t>Subsequent Missed Appointment (Trouble Ticket
Appointment)</t>
  </si>
  <si>
    <t>SAU - Price Compliance Spreadsheet - 2022-23</t>
  </si>
  <si>
    <t>1 May 2022 - 31 October 2022</t>
  </si>
  <si>
    <r>
      <rPr>
        <b/>
        <sz val="10"/>
        <color theme="1"/>
        <rFont val="Arial"/>
        <family val="2"/>
      </rPr>
      <t>nbn</t>
    </r>
    <r>
      <rPr>
        <sz val="10"/>
        <color theme="1"/>
        <rFont val="Arial"/>
        <family val="2"/>
      </rPr>
      <t xml:space="preserve"> withdrew its Fixed Wireless 25-50/5-20 Mbps  bandwidth profile on 17 December 2019 and is reflected in Price List version 3.6. The withdrawal of this bandwidth was as a result of a decision made by the ACMA.</t>
    </r>
  </si>
  <si>
    <r>
      <t>Commencing from Price List Version 4.0, the charge for a Missed Appointment is presented as a '</t>
    </r>
    <r>
      <rPr>
        <b/>
        <u/>
        <sz val="10"/>
        <color theme="1"/>
        <rFont val="Arial"/>
        <family val="2"/>
      </rPr>
      <t>First</t>
    </r>
    <r>
      <rPr>
        <sz val="10"/>
        <color theme="1"/>
        <rFont val="Arial"/>
        <family val="2"/>
      </rPr>
      <t xml:space="preserve"> Missed Appointment'  or a '</t>
    </r>
    <r>
      <rPr>
        <b/>
        <u/>
        <sz val="10"/>
        <color theme="1"/>
        <rFont val="Arial"/>
        <family val="2"/>
      </rPr>
      <t>Subsequent</t>
    </r>
    <r>
      <rPr>
        <sz val="10"/>
        <color theme="1"/>
        <rFont val="Arial"/>
        <family val="2"/>
      </rPr>
      <t xml:space="preserve"> Missed Appointment'. 
The charge for a First Missed Appointment over FTTB, FTTN, FTTC and HFC is $50, begining from Price List version 4.0. 
The charge for a Subsequent Missed Appointment over FTTB, FTTN, FTTC and HFC is $75, begining from Price List version 4.0.
The charge for all Missed Appointment over FTTP and Wireless (First Missed Appointment and Subsequent Missed Appointment) remains at $0. </t>
    </r>
  </si>
  <si>
    <t>30 June 2022 - 30 October 2022</t>
  </si>
  <si>
    <t>(1 December 2020 - 30 June 2023)</t>
  </si>
  <si>
    <t>(22 Sep 2016 - 30 Jun 2023)</t>
  </si>
  <si>
    <t>The calculation of the relevant MRP in respect of each of these NBN Offers and Other Charges is undertaken on the "WBA - nbn Ethernet" tab.</t>
  </si>
  <si>
    <t>WBA4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</si>
</sst>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3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sz val="10"/>
      <name val="Arial"/>
      <family val="2"/>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
      <b/>
      <sz val="16"/>
      <name val="Calibri"/>
      <family val="2"/>
      <scheme val="minor"/>
    </font>
    <font>
      <b/>
      <i/>
      <sz val="11"/>
      <color rgb="FFFF0000"/>
      <name val="Arial"/>
      <family val="2"/>
    </font>
    <font>
      <b/>
      <sz val="26"/>
      <name val="Calibri"/>
      <family val="2"/>
      <scheme val="minor"/>
    </font>
    <font>
      <b/>
      <i/>
      <sz val="11"/>
      <name val="Arial"/>
      <family val="2"/>
    </font>
    <font>
      <sz val="16"/>
      <name val="Calibri"/>
      <family val="2"/>
      <scheme val="minor"/>
    </font>
    <font>
      <sz val="8"/>
      <name val="Calibri"/>
      <family val="2"/>
      <scheme val="minor"/>
    </font>
    <font>
      <strike/>
      <sz val="11"/>
      <name val="Calibri"/>
      <family val="2"/>
      <scheme val="minor"/>
    </font>
    <font>
      <strike/>
      <sz val="16"/>
      <name val="Calibri"/>
      <family val="2"/>
      <scheme val="minor"/>
    </font>
    <font>
      <sz val="10"/>
      <color rgb="FFFF0000"/>
      <name val="Arial"/>
      <family val="2"/>
    </font>
    <font>
      <b/>
      <sz val="26"/>
      <color theme="1"/>
      <name val="Calibri"/>
      <family val="2"/>
      <scheme val="minor"/>
    </font>
    <font>
      <b/>
      <sz val="25"/>
      <color theme="1"/>
      <name val="Calibri"/>
      <family val="2"/>
      <scheme val="minor"/>
    </font>
    <font>
      <b/>
      <i/>
      <sz val="11"/>
      <color theme="1"/>
      <name val="Arial"/>
      <family val="2"/>
    </font>
    <font>
      <strike/>
      <sz val="11"/>
      <color theme="1"/>
      <name val="Calibri"/>
      <family val="2"/>
      <scheme val="minor"/>
    </font>
    <font>
      <strike/>
      <sz val="10"/>
      <color theme="1"/>
      <name val="Arial"/>
      <family val="2"/>
    </font>
    <font>
      <b/>
      <u/>
      <sz val="10"/>
      <color theme="1"/>
      <name val="Arial"/>
      <family val="2"/>
    </font>
    <font>
      <strike/>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
      <patternFill patternType="solid">
        <fgColor indexed="9"/>
        <bgColor indexed="64"/>
      </patternFill>
    </fill>
  </fills>
  <borders count="1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n">
        <color indexed="64"/>
      </top>
      <bottom style="thin">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style="thick">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thick">
        <color indexed="64"/>
      </left>
      <right style="thin">
        <color indexed="64"/>
      </right>
      <top/>
      <bottom style="thick">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medium">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ck">
        <color indexed="64"/>
      </top>
      <bottom/>
      <diagonal/>
    </border>
    <border>
      <left style="thin">
        <color indexed="64"/>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thick">
        <color indexed="64"/>
      </top>
      <bottom style="double">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50">
    <xf numFmtId="0" fontId="0" fillId="0" borderId="0" xfId="0"/>
    <xf numFmtId="0" fontId="0" fillId="2" borderId="0" xfId="0" applyFill="1"/>
    <xf numFmtId="0" fontId="0" fillId="2" borderId="0" xfId="0" applyFill="1" applyAlignment="1">
      <alignment wrapText="1"/>
    </xf>
    <xf numFmtId="0" fontId="6" fillId="2" borderId="0" xfId="0" applyFont="1" applyFill="1"/>
    <xf numFmtId="0" fontId="4" fillId="2" borderId="0" xfId="0" applyFont="1" applyFill="1"/>
    <xf numFmtId="0" fontId="7" fillId="2" borderId="0" xfId="0" applyFont="1" applyFill="1"/>
    <xf numFmtId="0" fontId="7" fillId="2" borderId="0" xfId="0" applyFont="1" applyFill="1" applyAlignment="1">
      <alignment wrapText="1"/>
    </xf>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2" borderId="0" xfId="0" applyFont="1" applyFill="1"/>
    <xf numFmtId="0" fontId="8" fillId="2" borderId="0" xfId="0" applyFont="1" applyFill="1"/>
    <xf numFmtId="0" fontId="10" fillId="3" borderId="2" xfId="0" applyFont="1" applyFill="1" applyBorder="1" applyAlignment="1">
      <alignment vertical="center" wrapText="1"/>
    </xf>
    <xf numFmtId="0" fontId="9" fillId="3" borderId="2" xfId="0" applyFont="1" applyFill="1" applyBorder="1"/>
    <xf numFmtId="0" fontId="9" fillId="3" borderId="2" xfId="0" applyFont="1" applyFill="1" applyBorder="1" applyAlignment="1">
      <alignment wrapText="1"/>
    </xf>
    <xf numFmtId="0" fontId="9" fillId="2" borderId="0" xfId="0" applyFont="1" applyFill="1" applyAlignment="1">
      <alignment vertical="center"/>
    </xf>
    <xf numFmtId="43" fontId="8" fillId="4" borderId="41" xfId="2" applyFont="1" applyFill="1" applyBorder="1" applyAlignment="1">
      <alignment horizontal="left" vertical="center"/>
    </xf>
    <xf numFmtId="43" fontId="8" fillId="4" borderId="65" xfId="2" applyFont="1" applyFill="1" applyBorder="1" applyAlignment="1">
      <alignment horizontal="left" vertical="center"/>
    </xf>
    <xf numFmtId="43" fontId="8" fillId="4" borderId="58" xfId="2" applyFont="1" applyFill="1" applyBorder="1" applyAlignment="1">
      <alignment horizontal="left" vertical="center"/>
    </xf>
    <xf numFmtId="0" fontId="8" fillId="2" borderId="41" xfId="0" applyFont="1" applyFill="1" applyBorder="1"/>
    <xf numFmtId="0" fontId="8" fillId="2" borderId="65" xfId="0" applyFont="1" applyFill="1" applyBorder="1"/>
    <xf numFmtId="0" fontId="8" fillId="2" borderId="58" xfId="0" applyFont="1" applyFill="1" applyBorder="1"/>
    <xf numFmtId="43" fontId="8" fillId="2" borderId="0" xfId="2" applyFont="1" applyFill="1" applyBorder="1" applyAlignment="1">
      <alignment horizontal="left" vertical="center"/>
    </xf>
    <xf numFmtId="0" fontId="11" fillId="2" borderId="0" xfId="0" applyFont="1" applyFill="1"/>
    <xf numFmtId="0" fontId="0" fillId="2" borderId="68"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7" xfId="0" applyNumberFormat="1" applyFont="1" applyFill="1" applyBorder="1" applyAlignment="1">
      <alignment horizontal="right" vertical="center" wrapText="1"/>
    </xf>
    <xf numFmtId="8" fontId="2" fillId="4" borderId="40"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0" fontId="2" fillId="4" borderId="38" xfId="0" applyFont="1" applyFill="1" applyBorder="1" applyAlignment="1">
      <alignment vertical="center" wrapText="1"/>
    </xf>
    <xf numFmtId="8" fontId="2" fillId="4" borderId="38" xfId="0" applyNumberFormat="1" applyFont="1" applyFill="1" applyBorder="1" applyAlignment="1">
      <alignment horizontal="right" vertical="center" wrapText="1"/>
    </xf>
    <xf numFmtId="8" fontId="2" fillId="4" borderId="44"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1"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0" xfId="0" applyFont="1" applyFill="1" applyBorder="1" applyAlignment="1">
      <alignment vertical="center" wrapText="1"/>
    </xf>
    <xf numFmtId="8" fontId="2" fillId="4" borderId="48"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7" xfId="0" applyFont="1" applyFill="1" applyBorder="1" applyAlignment="1">
      <alignment vertical="center" wrapText="1"/>
    </xf>
    <xf numFmtId="0" fontId="2" fillId="4" borderId="44"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2"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15" fontId="11" fillId="6" borderId="4" xfId="0" applyNumberFormat="1" applyFont="1" applyFill="1" applyBorder="1" applyAlignment="1">
      <alignment horizontal="right" vertical="center" wrapText="1"/>
    </xf>
    <xf numFmtId="0" fontId="11" fillId="3" borderId="2" xfId="0" applyFont="1" applyFill="1" applyBorder="1" applyAlignment="1">
      <alignment horizontal="right" vertical="center" wrapText="1"/>
    </xf>
    <xf numFmtId="0" fontId="9" fillId="2" borderId="19" xfId="0" applyFont="1" applyFill="1" applyBorder="1" applyAlignment="1">
      <alignment vertical="center"/>
    </xf>
    <xf numFmtId="0" fontId="2" fillId="4" borderId="28" xfId="0" applyFont="1" applyFill="1" applyBorder="1" applyAlignment="1">
      <alignment vertical="center" wrapText="1"/>
    </xf>
    <xf numFmtId="0" fontId="2" fillId="4" borderId="49" xfId="0" applyFont="1" applyFill="1" applyBorder="1" applyAlignment="1">
      <alignment vertical="center" wrapText="1"/>
    </xf>
    <xf numFmtId="0" fontId="2" fillId="4" borderId="39" xfId="0" applyFont="1" applyFill="1" applyBorder="1" applyAlignment="1">
      <alignment vertical="center" wrapText="1"/>
    </xf>
    <xf numFmtId="0" fontId="2" fillId="4" borderId="29" xfId="0" applyFont="1" applyFill="1" applyBorder="1" applyAlignment="1">
      <alignment vertical="center" wrapText="1"/>
    </xf>
    <xf numFmtId="8" fontId="2" fillId="4" borderId="60" xfId="0" applyNumberFormat="1" applyFont="1" applyFill="1" applyBorder="1" applyAlignment="1">
      <alignment horizontal="right" vertical="center" wrapText="1"/>
    </xf>
    <xf numFmtId="0" fontId="3" fillId="4" borderId="14" xfId="0" applyFont="1" applyFill="1" applyBorder="1" applyAlignment="1">
      <alignment vertical="center" wrapText="1"/>
    </xf>
    <xf numFmtId="0" fontId="3" fillId="4" borderId="13" xfId="0" applyFont="1" applyFill="1" applyBorder="1" applyAlignment="1">
      <alignment vertical="center" wrapText="1"/>
    </xf>
    <xf numFmtId="8" fontId="2" fillId="4" borderId="54" xfId="0" applyNumberFormat="1" applyFont="1" applyFill="1" applyBorder="1" applyAlignment="1">
      <alignment horizontal="right" vertical="center" wrapText="1"/>
    </xf>
    <xf numFmtId="8" fontId="2" fillId="4" borderId="55" xfId="0" applyNumberFormat="1" applyFont="1" applyFill="1" applyBorder="1" applyAlignment="1">
      <alignment horizontal="right" vertical="center" wrapText="1"/>
    </xf>
    <xf numFmtId="0" fontId="2" fillId="4" borderId="63" xfId="0" applyFont="1" applyFill="1" applyBorder="1" applyAlignment="1">
      <alignment vertical="center" wrapText="1"/>
    </xf>
    <xf numFmtId="0" fontId="2" fillId="4" borderId="2" xfId="0" applyFont="1" applyFill="1" applyBorder="1" applyAlignment="1">
      <alignment vertical="center" wrapText="1"/>
    </xf>
    <xf numFmtId="0" fontId="2" fillId="4" borderId="94"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8" fontId="2" fillId="4" borderId="83" xfId="0" applyNumberFormat="1" applyFont="1" applyFill="1" applyBorder="1" applyAlignment="1">
      <alignment horizontal="right" vertical="center" wrapText="1"/>
    </xf>
    <xf numFmtId="0" fontId="2" fillId="4" borderId="41"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2" fillId="4" borderId="47" xfId="0" applyFont="1" applyFill="1" applyBorder="1" applyAlignment="1">
      <alignment vertical="center" wrapText="1"/>
    </xf>
    <xf numFmtId="0" fontId="2" fillId="4" borderId="54" xfId="0" applyFont="1" applyFill="1" applyBorder="1" applyAlignment="1">
      <alignment vertical="center" wrapText="1"/>
    </xf>
    <xf numFmtId="0" fontId="2" fillId="4" borderId="87" xfId="0" applyFont="1" applyFill="1" applyBorder="1" applyAlignment="1">
      <alignment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10" fillId="3" borderId="1" xfId="0" applyFont="1" applyFill="1" applyBorder="1" applyAlignment="1">
      <alignment horizontal="center"/>
    </xf>
    <xf numFmtId="0" fontId="9" fillId="3" borderId="1" xfId="0" applyFont="1" applyFill="1" applyBorder="1" applyAlignment="1">
      <alignment wrapText="1"/>
    </xf>
    <xf numFmtId="0" fontId="2" fillId="5" borderId="5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0" fontId="12" fillId="2" borderId="0" xfId="0" applyFont="1" applyFill="1"/>
    <xf numFmtId="0" fontId="14" fillId="2" borderId="0" xfId="0" applyFont="1" applyFill="1"/>
    <xf numFmtId="0" fontId="15" fillId="8" borderId="0" xfId="0" applyFont="1" applyFill="1" applyAlignment="1">
      <alignment horizontal="left"/>
    </xf>
    <xf numFmtId="0" fontId="16" fillId="2" borderId="0" xfId="0" applyFont="1" applyFill="1"/>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9" fillId="2" borderId="0" xfId="0" applyFont="1" applyFill="1"/>
    <xf numFmtId="0" fontId="10" fillId="2" borderId="0" xfId="0" applyFont="1" applyFill="1"/>
    <xf numFmtId="0" fontId="9" fillId="2" borderId="0" xfId="0" applyFont="1" applyFill="1" applyAlignment="1">
      <alignment wrapText="1"/>
    </xf>
    <xf numFmtId="0" fontId="17" fillId="8" borderId="0" xfId="0" applyFont="1" applyFill="1" applyAlignment="1">
      <alignment horizontal="left"/>
    </xf>
    <xf numFmtId="0" fontId="18" fillId="2" borderId="0" xfId="0" applyFont="1" applyFill="1"/>
    <xf numFmtId="0" fontId="9" fillId="2" borderId="68" xfId="0" applyFont="1" applyFill="1" applyBorder="1"/>
    <xf numFmtId="0" fontId="8" fillId="3" borderId="25" xfId="0" applyFont="1" applyFill="1" applyBorder="1" applyAlignment="1">
      <alignment vertical="center" wrapText="1"/>
    </xf>
    <xf numFmtId="0" fontId="8" fillId="3" borderId="26" xfId="0" applyFont="1" applyFill="1" applyBorder="1" applyAlignment="1">
      <alignment vertical="center" wrapText="1"/>
    </xf>
    <xf numFmtId="0" fontId="2" fillId="2" borderId="30" xfId="0" applyFont="1" applyFill="1" applyBorder="1" applyAlignment="1">
      <alignment wrapText="1"/>
    </xf>
    <xf numFmtId="0" fontId="4" fillId="2" borderId="0" xfId="0" applyFont="1" applyFill="1" applyAlignment="1">
      <alignment vertical="center"/>
    </xf>
    <xf numFmtId="0" fontId="9" fillId="0" borderId="0" xfId="0" applyFont="1"/>
    <xf numFmtId="0" fontId="9" fillId="0" borderId="0" xfId="0" applyFont="1" applyAlignment="1">
      <alignment wrapText="1"/>
    </xf>
    <xf numFmtId="0" fontId="4" fillId="0" borderId="0" xfId="0" applyFont="1"/>
    <xf numFmtId="0" fontId="18" fillId="0" borderId="0" xfId="0" applyFont="1"/>
    <xf numFmtId="0" fontId="10" fillId="6" borderId="116" xfId="0" applyFont="1" applyFill="1" applyBorder="1" applyAlignment="1">
      <alignment horizontal="center"/>
    </xf>
    <xf numFmtId="0" fontId="9" fillId="3" borderId="116" xfId="0" applyFont="1" applyFill="1" applyBorder="1" applyAlignment="1">
      <alignment vertical="top" wrapText="1"/>
    </xf>
    <xf numFmtId="0" fontId="10" fillId="6" borderId="121" xfId="0" applyFont="1" applyFill="1" applyBorder="1" applyAlignment="1">
      <alignment horizontal="center"/>
    </xf>
    <xf numFmtId="0" fontId="11" fillId="3" borderId="116" xfId="0" applyFont="1" applyFill="1" applyBorder="1" applyAlignment="1">
      <alignment horizontal="right" vertical="center" wrapText="1"/>
    </xf>
    <xf numFmtId="166" fontId="9" fillId="2" borderId="67" xfId="0" applyNumberFormat="1" applyFont="1" applyFill="1" applyBorder="1" applyAlignment="1">
      <alignment horizontal="left"/>
    </xf>
    <xf numFmtId="0" fontId="9" fillId="7" borderId="0" xfId="0" applyFont="1" applyFill="1" applyAlignment="1">
      <alignment vertical="center"/>
    </xf>
    <xf numFmtId="0" fontId="20" fillId="2" borderId="0" xfId="0" applyFont="1" applyFill="1"/>
    <xf numFmtId="0" fontId="21" fillId="2" borderId="0" xfId="0" applyFont="1" applyFill="1"/>
    <xf numFmtId="0" fontId="10" fillId="3" borderId="97" xfId="0" applyFont="1" applyFill="1" applyBorder="1" applyAlignment="1">
      <alignment vertical="center"/>
    </xf>
    <xf numFmtId="0" fontId="10" fillId="3" borderId="98" xfId="0" applyFont="1" applyFill="1" applyBorder="1" applyAlignment="1">
      <alignment vertical="center"/>
    </xf>
    <xf numFmtId="0" fontId="10" fillId="3" borderId="64" xfId="0" applyFont="1" applyFill="1" applyBorder="1" applyAlignment="1">
      <alignment vertical="center" wrapText="1"/>
    </xf>
    <xf numFmtId="0" fontId="0" fillId="2" borderId="30" xfId="0" applyFill="1" applyBorder="1" applyAlignment="1">
      <alignment wrapText="1"/>
    </xf>
    <xf numFmtId="0" fontId="23" fillId="2" borderId="0" xfId="0" applyFont="1" applyFill="1"/>
    <xf numFmtId="0" fontId="24" fillId="2" borderId="0" xfId="0" applyFont="1" applyFill="1"/>
    <xf numFmtId="0" fontId="25" fillId="8" borderId="0" xfId="0" applyFont="1" applyFill="1" applyAlignment="1">
      <alignment horizontal="left"/>
    </xf>
    <xf numFmtId="17" fontId="0" fillId="2" borderId="0" xfId="0" quotePrefix="1" applyNumberFormat="1" applyFill="1" applyAlignment="1">
      <alignment vertical="top"/>
    </xf>
    <xf numFmtId="17" fontId="0" fillId="2" borderId="0" xfId="0" applyNumberFormat="1" applyFill="1"/>
    <xf numFmtId="15" fontId="0" fillId="0" borderId="0" xfId="0" applyNumberFormat="1" applyAlignment="1">
      <alignment vertical="top"/>
    </xf>
    <xf numFmtId="17" fontId="0" fillId="2" borderId="0" xfId="0" applyNumberFormat="1" applyFill="1" applyAlignment="1">
      <alignment wrapText="1"/>
    </xf>
    <xf numFmtId="15" fontId="0" fillId="2" borderId="0" xfId="0" applyNumberFormat="1" applyFill="1" applyAlignment="1">
      <alignment vertical="top"/>
    </xf>
    <xf numFmtId="0" fontId="0" fillId="2" borderId="9" xfId="0" quotePrefix="1" applyFill="1" applyBorder="1" applyAlignment="1">
      <alignment horizontal="left" vertical="top"/>
    </xf>
    <xf numFmtId="17" fontId="0" fillId="2" borderId="9" xfId="0" applyNumberFormat="1" applyFill="1" applyBorder="1" applyAlignment="1">
      <alignment wrapText="1"/>
    </xf>
    <xf numFmtId="15" fontId="0" fillId="2" borderId="9" xfId="0" applyNumberFormat="1" applyFill="1" applyBorder="1" applyAlignment="1">
      <alignment vertical="top"/>
    </xf>
    <xf numFmtId="0" fontId="0" fillId="0" borderId="9" xfId="0" applyBorder="1" applyAlignment="1">
      <alignment horizontal="left"/>
    </xf>
    <xf numFmtId="0" fontId="0" fillId="0" borderId="9" xfId="0" applyBorder="1"/>
    <xf numFmtId="15" fontId="0" fillId="0" borderId="9" xfId="0" applyNumberFormat="1" applyBorder="1"/>
    <xf numFmtId="0" fontId="0" fillId="0" borderId="9" xfId="0" applyBorder="1" applyAlignment="1">
      <alignment wrapText="1"/>
    </xf>
    <xf numFmtId="17" fontId="0" fillId="2" borderId="9" xfId="0" quotePrefix="1" applyNumberFormat="1" applyFill="1" applyBorder="1" applyAlignment="1">
      <alignment vertical="top"/>
    </xf>
    <xf numFmtId="17" fontId="0" fillId="2" borderId="9" xfId="0" applyNumberFormat="1" applyFill="1" applyBorder="1"/>
    <xf numFmtId="15" fontId="0" fillId="2" borderId="57" xfId="0" applyNumberFormat="1" applyFill="1" applyBorder="1" applyAlignment="1">
      <alignment vertical="top"/>
    </xf>
    <xf numFmtId="166" fontId="0" fillId="2" borderId="9" xfId="0" quotePrefix="1" applyNumberFormat="1" applyFill="1" applyBorder="1" applyAlignment="1">
      <alignment horizontal="left" vertical="top"/>
    </xf>
    <xf numFmtId="15" fontId="0" fillId="2" borderId="9" xfId="0" applyNumberFormat="1" applyFill="1" applyBorder="1"/>
    <xf numFmtId="166" fontId="0" fillId="2" borderId="0" xfId="0" quotePrefix="1" applyNumberFormat="1" applyFill="1" applyAlignment="1">
      <alignment horizontal="left" vertical="top"/>
    </xf>
    <xf numFmtId="15" fontId="0" fillId="2" borderId="0" xfId="0" applyNumberFormat="1" applyFill="1"/>
    <xf numFmtId="166" fontId="0" fillId="2" borderId="9" xfId="0" quotePrefix="1" applyNumberFormat="1" applyFill="1" applyBorder="1" applyAlignment="1">
      <alignment horizontal="left"/>
    </xf>
    <xf numFmtId="0" fontId="0" fillId="2" borderId="9" xfId="0" applyFill="1" applyBorder="1"/>
    <xf numFmtId="15" fontId="3" fillId="6" borderId="4" xfId="0" applyNumberFormat="1" applyFont="1" applyFill="1" applyBorder="1" applyAlignment="1">
      <alignment horizontal="right" vertical="center" wrapText="1"/>
    </xf>
    <xf numFmtId="0" fontId="5" fillId="6" borderId="116" xfId="0" applyFont="1" applyFill="1" applyBorder="1" applyAlignment="1">
      <alignment horizontal="center"/>
    </xf>
    <xf numFmtId="0" fontId="3" fillId="4" borderId="19" xfId="0" applyFont="1" applyFill="1" applyBorder="1" applyAlignment="1">
      <alignment horizontal="left" vertical="center" wrapText="1"/>
    </xf>
    <xf numFmtId="16" fontId="2" fillId="4" borderId="46" xfId="0" quotePrefix="1" applyNumberFormat="1" applyFont="1" applyFill="1" applyBorder="1" applyAlignment="1">
      <alignment horizontal="left" vertical="center" wrapText="1"/>
    </xf>
    <xf numFmtId="0" fontId="2" fillId="7" borderId="99" xfId="0" applyFont="1" applyFill="1" applyBorder="1" applyAlignment="1">
      <alignment vertical="center" wrapText="1"/>
    </xf>
    <xf numFmtId="8" fontId="2" fillId="0" borderId="9" xfId="0" applyNumberFormat="1" applyFont="1" applyBorder="1" applyAlignment="1">
      <alignment horizontal="right" vertical="center" wrapText="1"/>
    </xf>
    <xf numFmtId="8" fontId="2" fillId="4" borderId="124" xfId="0" applyNumberFormat="1" applyFont="1" applyFill="1" applyBorder="1" applyAlignment="1">
      <alignment horizontal="right" vertical="center" wrapText="1"/>
    </xf>
    <xf numFmtId="16" fontId="2" fillId="5" borderId="8" xfId="0" quotePrefix="1" applyNumberFormat="1" applyFont="1" applyFill="1" applyBorder="1" applyAlignment="1">
      <alignment horizontal="left" vertical="center" wrapText="1"/>
    </xf>
    <xf numFmtId="0" fontId="2" fillId="7" borderId="73" xfId="0" applyFont="1" applyFill="1" applyBorder="1" applyAlignment="1">
      <alignment vertical="center" wrapText="1"/>
    </xf>
    <xf numFmtId="8" fontId="2" fillId="4" borderId="67" xfId="0" applyNumberFormat="1" applyFont="1" applyFill="1" applyBorder="1" applyAlignment="1">
      <alignment horizontal="right" vertical="center" wrapText="1"/>
    </xf>
    <xf numFmtId="16" fontId="2" fillId="5" borderId="73" xfId="0" quotePrefix="1" applyNumberFormat="1" applyFont="1" applyFill="1" applyBorder="1" applyAlignment="1">
      <alignment horizontal="left" vertical="center" wrapText="1"/>
    </xf>
    <xf numFmtId="8" fontId="2" fillId="4" borderId="89" xfId="0" applyNumberFormat="1" applyFont="1" applyFill="1" applyBorder="1" applyAlignment="1">
      <alignment horizontal="left" vertical="center" wrapText="1"/>
    </xf>
    <xf numFmtId="0" fontId="2" fillId="5" borderId="39" xfId="0" applyFont="1" applyFill="1" applyBorder="1" applyAlignment="1">
      <alignment vertical="center" wrapText="1"/>
    </xf>
    <xf numFmtId="0" fontId="2" fillId="5" borderId="16" xfId="0" applyFont="1" applyFill="1" applyBorder="1" applyAlignment="1">
      <alignment vertical="center" wrapText="1"/>
    </xf>
    <xf numFmtId="0" fontId="0" fillId="4" borderId="19" xfId="0" applyFill="1" applyBorder="1" applyAlignment="1">
      <alignment vertical="center"/>
    </xf>
    <xf numFmtId="0" fontId="2" fillId="4" borderId="13" xfId="0" applyFont="1" applyFill="1" applyBorder="1" applyAlignment="1">
      <alignment vertical="center"/>
    </xf>
    <xf numFmtId="0" fontId="2" fillId="5" borderId="8" xfId="0" applyFont="1" applyFill="1" applyBorder="1" applyAlignment="1">
      <alignment horizontal="left" vertical="center" wrapText="1"/>
    </xf>
    <xf numFmtId="8" fontId="2" fillId="4" borderId="67" xfId="0" applyNumberFormat="1" applyFont="1" applyFill="1" applyBorder="1" applyAlignment="1">
      <alignment horizontal="left" vertical="center" wrapText="1"/>
    </xf>
    <xf numFmtId="0" fontId="2" fillId="5" borderId="8" xfId="0" quotePrefix="1" applyFont="1" applyFill="1" applyBorder="1" applyAlignment="1">
      <alignment horizontal="left" vertical="center" wrapText="1"/>
    </xf>
    <xf numFmtId="8" fontId="2" fillId="4" borderId="89" xfId="0" applyNumberFormat="1" applyFont="1" applyFill="1" applyBorder="1" applyAlignment="1">
      <alignment horizontal="right" vertical="center" wrapText="1"/>
    </xf>
    <xf numFmtId="8" fontId="2" fillId="4" borderId="115" xfId="0" applyNumberFormat="1" applyFont="1" applyFill="1" applyBorder="1" applyAlignment="1">
      <alignment horizontal="left" vertical="center" wrapText="1"/>
    </xf>
    <xf numFmtId="8" fontId="2" fillId="4" borderId="65" xfId="0" applyNumberFormat="1" applyFont="1" applyFill="1" applyBorder="1" applyAlignment="1">
      <alignment horizontal="right" vertical="center" wrapText="1"/>
    </xf>
    <xf numFmtId="8" fontId="2" fillId="4" borderId="68" xfId="0" applyNumberFormat="1" applyFont="1" applyFill="1" applyBorder="1" applyAlignment="1">
      <alignment horizontal="right" vertical="center" wrapText="1"/>
    </xf>
    <xf numFmtId="8" fontId="2" fillId="4" borderId="90" xfId="0" applyNumberFormat="1" applyFont="1" applyFill="1" applyBorder="1" applyAlignment="1">
      <alignment horizontal="right" vertical="center" wrapText="1"/>
    </xf>
    <xf numFmtId="0" fontId="2" fillId="5" borderId="45" xfId="0" applyFont="1" applyFill="1" applyBorder="1" applyAlignment="1">
      <alignment horizontal="left" vertical="center" wrapText="1"/>
    </xf>
    <xf numFmtId="0" fontId="0" fillId="4" borderId="20" xfId="0" applyFill="1" applyBorder="1" applyAlignment="1">
      <alignment vertical="center"/>
    </xf>
    <xf numFmtId="0" fontId="2" fillId="4" borderId="14" xfId="0" applyFont="1" applyFill="1" applyBorder="1" applyAlignment="1">
      <alignment vertical="center"/>
    </xf>
    <xf numFmtId="0" fontId="2" fillId="7" borderId="74" xfId="0" applyFont="1" applyFill="1" applyBorder="1" applyAlignment="1">
      <alignment vertical="center" wrapText="1"/>
    </xf>
    <xf numFmtId="8" fontId="2" fillId="4" borderId="11"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8" fontId="2" fillId="0" borderId="38" xfId="0" applyNumberFormat="1" applyFont="1" applyBorder="1" applyAlignment="1">
      <alignment horizontal="right" vertical="center" wrapText="1"/>
    </xf>
    <xf numFmtId="8" fontId="2" fillId="0" borderId="11" xfId="0" applyNumberFormat="1" applyFont="1" applyBorder="1" applyAlignment="1">
      <alignment horizontal="right" vertical="center" wrapText="1"/>
    </xf>
    <xf numFmtId="8" fontId="2" fillId="4" borderId="17" xfId="0" applyNumberFormat="1" applyFont="1" applyFill="1" applyBorder="1" applyAlignment="1">
      <alignment horizontal="right" vertical="center" wrapText="1"/>
    </xf>
    <xf numFmtId="0" fontId="2" fillId="4" borderId="30" xfId="0" applyFont="1" applyFill="1" applyBorder="1" applyAlignment="1">
      <alignment vertical="center" wrapText="1"/>
    </xf>
    <xf numFmtId="0" fontId="2" fillId="5" borderId="6" xfId="0" applyFont="1" applyFill="1" applyBorder="1" applyAlignment="1">
      <alignment horizontal="left" vertical="center" wrapText="1"/>
    </xf>
    <xf numFmtId="0" fontId="2" fillId="7" borderId="72" xfId="0" applyFont="1" applyFill="1" applyBorder="1" applyAlignment="1">
      <alignment vertical="center" wrapText="1"/>
    </xf>
    <xf numFmtId="8" fontId="2" fillId="0" borderId="7" xfId="0" applyNumberFormat="1" applyFont="1" applyBorder="1" applyAlignment="1">
      <alignment horizontal="right" vertical="center" wrapText="1"/>
    </xf>
    <xf numFmtId="8" fontId="2" fillId="0" borderId="47" xfId="0" applyNumberFormat="1" applyFont="1" applyBorder="1" applyAlignment="1">
      <alignment horizontal="right" vertical="center" wrapText="1"/>
    </xf>
    <xf numFmtId="0" fontId="2" fillId="5" borderId="15" xfId="0" applyFont="1" applyFill="1" applyBorder="1" applyAlignment="1">
      <alignment vertical="center" wrapText="1"/>
    </xf>
    <xf numFmtId="0" fontId="2" fillId="4" borderId="0" xfId="0" applyFont="1" applyFill="1" applyAlignment="1">
      <alignment horizontal="left" vertical="center" wrapText="1"/>
    </xf>
    <xf numFmtId="0" fontId="2" fillId="5" borderId="67" xfId="0" applyFont="1" applyFill="1" applyBorder="1" applyAlignment="1">
      <alignment vertical="center" wrapText="1"/>
    </xf>
    <xf numFmtId="0" fontId="0" fillId="4" borderId="13" xfId="0" applyFill="1" applyBorder="1" applyAlignment="1">
      <alignment vertical="center"/>
    </xf>
    <xf numFmtId="0" fontId="2" fillId="4" borderId="0" xfId="0" applyFont="1" applyFill="1" applyAlignment="1">
      <alignment vertical="center"/>
    </xf>
    <xf numFmtId="0" fontId="2" fillId="4" borderId="67" xfId="0" applyFont="1" applyFill="1" applyBorder="1" applyAlignment="1">
      <alignment vertical="center" wrapText="1"/>
    </xf>
    <xf numFmtId="0" fontId="2" fillId="5" borderId="65" xfId="0" applyFont="1" applyFill="1" applyBorder="1" applyAlignment="1">
      <alignment vertical="center" wrapText="1"/>
    </xf>
    <xf numFmtId="0" fontId="0" fillId="4" borderId="14" xfId="0" applyFill="1" applyBorder="1" applyAlignment="1">
      <alignment vertical="center"/>
    </xf>
    <xf numFmtId="0" fontId="2" fillId="4" borderId="31" xfId="0" applyFont="1" applyFill="1" applyBorder="1" applyAlignment="1">
      <alignment vertical="center"/>
    </xf>
    <xf numFmtId="0" fontId="2" fillId="5" borderId="17" xfId="0" applyFont="1" applyFill="1" applyBorder="1" applyAlignment="1">
      <alignment vertical="center" wrapText="1"/>
    </xf>
    <xf numFmtId="0" fontId="3" fillId="4" borderId="18" xfId="0" applyFont="1" applyFill="1" applyBorder="1" applyAlignment="1">
      <alignment horizontal="left" vertical="center" wrapText="1"/>
    </xf>
    <xf numFmtId="8" fontId="2" fillId="4" borderId="88" xfId="0" applyNumberFormat="1" applyFont="1" applyFill="1" applyBorder="1" applyAlignment="1">
      <alignment horizontal="right" vertical="center" wrapText="1"/>
    </xf>
    <xf numFmtId="0" fontId="2" fillId="5" borderId="28" xfId="0" applyFont="1" applyFill="1" applyBorder="1" applyAlignment="1">
      <alignment vertical="center" wrapText="1"/>
    </xf>
    <xf numFmtId="0" fontId="2" fillId="4" borderId="19" xfId="0" applyFont="1" applyFill="1" applyBorder="1" applyAlignment="1">
      <alignment vertical="center"/>
    </xf>
    <xf numFmtId="0" fontId="0" fillId="4" borderId="22" xfId="0" applyFill="1" applyBorder="1" applyAlignment="1">
      <alignment vertical="center"/>
    </xf>
    <xf numFmtId="0" fontId="2" fillId="5" borderId="62" xfId="0" applyFont="1" applyFill="1" applyBorder="1" applyAlignment="1">
      <alignment horizontal="left" vertical="center" wrapText="1"/>
    </xf>
    <xf numFmtId="0" fontId="2" fillId="4" borderId="18" xfId="0" applyFont="1" applyFill="1" applyBorder="1" applyAlignment="1">
      <alignment vertical="center" wrapText="1"/>
    </xf>
    <xf numFmtId="0" fontId="2" fillId="5" borderId="69" xfId="0" applyFont="1" applyFill="1" applyBorder="1" applyAlignment="1">
      <alignment horizontal="left" vertical="center" wrapText="1"/>
    </xf>
    <xf numFmtId="0" fontId="2" fillId="5" borderId="48" xfId="0" applyFont="1" applyFill="1" applyBorder="1" applyAlignment="1">
      <alignment vertical="center" wrapText="1"/>
    </xf>
    <xf numFmtId="0" fontId="2" fillId="5" borderId="70" xfId="0" applyFont="1" applyFill="1" applyBorder="1" applyAlignment="1">
      <alignment horizontal="left" vertical="center" wrapText="1"/>
    </xf>
    <xf numFmtId="0" fontId="2" fillId="5" borderId="49" xfId="0" applyFont="1" applyFill="1" applyBorder="1" applyAlignment="1">
      <alignment vertical="center" wrapText="1"/>
    </xf>
    <xf numFmtId="0" fontId="2" fillId="5" borderId="71" xfId="0" applyFont="1" applyFill="1" applyBorder="1" applyAlignment="1">
      <alignment horizontal="left" vertical="center" wrapText="1"/>
    </xf>
    <xf numFmtId="0" fontId="2" fillId="4" borderId="20" xfId="0" applyFont="1" applyFill="1" applyBorder="1" applyAlignment="1">
      <alignment vertical="center"/>
    </xf>
    <xf numFmtId="8" fontId="2" fillId="5" borderId="42" xfId="0" applyNumberFormat="1" applyFont="1" applyFill="1" applyBorder="1" applyAlignment="1">
      <alignment horizontal="right" vertical="center" wrapText="1"/>
    </xf>
    <xf numFmtId="0" fontId="2" fillId="5" borderId="29" xfId="0" applyFont="1" applyFill="1" applyBorder="1" applyAlignment="1">
      <alignment vertical="center" wrapText="1"/>
    </xf>
    <xf numFmtId="0" fontId="2" fillId="5" borderId="34" xfId="0" applyFont="1" applyFill="1" applyBorder="1" applyAlignment="1">
      <alignment horizontal="left" vertical="center" wrapText="1"/>
    </xf>
    <xf numFmtId="0" fontId="2" fillId="5" borderId="27" xfId="0" applyFont="1" applyFill="1" applyBorder="1" applyAlignment="1">
      <alignment vertical="center" wrapText="1"/>
    </xf>
    <xf numFmtId="0" fontId="2" fillId="5" borderId="58" xfId="0" applyFont="1" applyFill="1" applyBorder="1" applyAlignment="1">
      <alignment horizontal="left" vertical="center" wrapText="1"/>
    </xf>
    <xf numFmtId="0" fontId="2" fillId="5" borderId="5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5" borderId="33" xfId="0" applyFont="1" applyFill="1" applyBorder="1" applyAlignment="1">
      <alignment horizontal="left" vertical="center" wrapText="1"/>
    </xf>
    <xf numFmtId="8" fontId="2" fillId="5" borderId="11" xfId="0" applyNumberFormat="1" applyFont="1" applyFill="1" applyBorder="1" applyAlignment="1">
      <alignment horizontal="right" vertical="center" wrapText="1"/>
    </xf>
    <xf numFmtId="0" fontId="2" fillId="5" borderId="75" xfId="0" applyFont="1" applyFill="1" applyBorder="1" applyAlignment="1">
      <alignment horizontal="left" vertical="center" wrapText="1"/>
    </xf>
    <xf numFmtId="0" fontId="2" fillId="7" borderId="77" xfId="0" applyFont="1" applyFill="1" applyBorder="1" applyAlignment="1">
      <alignment vertical="center" wrapText="1"/>
    </xf>
    <xf numFmtId="8" fontId="2" fillId="5" borderId="54" xfId="0" applyNumberFormat="1" applyFont="1" applyFill="1" applyBorder="1" applyAlignment="1">
      <alignment horizontal="right" vertical="center" wrapText="1"/>
    </xf>
    <xf numFmtId="8" fontId="2" fillId="5" borderId="9" xfId="0" applyNumberFormat="1" applyFont="1" applyFill="1" applyBorder="1" applyAlignment="1">
      <alignment horizontal="right" vertical="center" wrapText="1"/>
    </xf>
    <xf numFmtId="0" fontId="2" fillId="5" borderId="0" xfId="0" applyFont="1" applyFill="1" applyAlignment="1">
      <alignment horizontal="left" vertical="center" wrapText="1"/>
    </xf>
    <xf numFmtId="0" fontId="2" fillId="7" borderId="78" xfId="0" applyFont="1" applyFill="1" applyBorder="1" applyAlignment="1">
      <alignment vertical="center" wrapText="1"/>
    </xf>
    <xf numFmtId="8" fontId="2" fillId="5" borderId="41" xfId="0" applyNumberFormat="1" applyFont="1" applyFill="1" applyBorder="1" applyAlignment="1">
      <alignment horizontal="right" vertical="center" wrapText="1"/>
    </xf>
    <xf numFmtId="0" fontId="0" fillId="4" borderId="23" xfId="0" applyFill="1" applyBorder="1" applyAlignment="1">
      <alignment vertical="center"/>
    </xf>
    <xf numFmtId="0" fontId="2" fillId="5" borderId="65" xfId="0" applyFont="1" applyFill="1" applyBorder="1" applyAlignment="1">
      <alignment horizontal="left" vertical="center" wrapText="1"/>
    </xf>
    <xf numFmtId="0" fontId="2" fillId="5" borderId="68" xfId="0" applyFont="1" applyFill="1" applyBorder="1" applyAlignment="1">
      <alignment horizontal="left" vertical="center" wrapText="1"/>
    </xf>
    <xf numFmtId="8" fontId="2" fillId="5" borderId="48" xfId="0" applyNumberFormat="1" applyFont="1" applyFill="1" applyBorder="1" applyAlignment="1">
      <alignment horizontal="right" vertical="center" wrapText="1"/>
    </xf>
    <xf numFmtId="8" fontId="2" fillId="5" borderId="47" xfId="0" applyNumberFormat="1" applyFont="1" applyFill="1" applyBorder="1" applyAlignment="1">
      <alignment horizontal="right" vertical="center" wrapText="1"/>
    </xf>
    <xf numFmtId="0" fontId="2" fillId="5" borderId="76" xfId="0" applyFont="1" applyFill="1" applyBorder="1" applyAlignment="1">
      <alignment horizontal="left" vertical="center" wrapText="1"/>
    </xf>
    <xf numFmtId="0" fontId="2" fillId="7" borderId="79" xfId="0" applyFont="1" applyFill="1" applyBorder="1" applyAlignment="1">
      <alignment vertical="center" wrapText="1"/>
    </xf>
    <xf numFmtId="8" fontId="2" fillId="0" borderId="133" xfId="0" applyNumberFormat="1" applyFont="1" applyBorder="1" applyAlignment="1">
      <alignment horizontal="right" vertical="center" wrapText="1"/>
    </xf>
    <xf numFmtId="167" fontId="0" fillId="2" borderId="47" xfId="0" applyNumberFormat="1" applyFill="1" applyBorder="1" applyAlignment="1">
      <alignment horizontal="right" vertical="center" wrapText="1"/>
    </xf>
    <xf numFmtId="8" fontId="2" fillId="0" borderId="117" xfId="0" applyNumberFormat="1" applyFont="1" applyBorder="1" applyAlignment="1">
      <alignment horizontal="right" vertical="center" wrapText="1"/>
    </xf>
    <xf numFmtId="167" fontId="0" fillId="2" borderId="117" xfId="0" applyNumberFormat="1" applyFill="1" applyBorder="1" applyAlignment="1">
      <alignment horizontal="right" vertical="center" wrapText="1"/>
    </xf>
    <xf numFmtId="0" fontId="2" fillId="5" borderId="73" xfId="0" applyFont="1" applyFill="1" applyBorder="1" applyAlignment="1">
      <alignment horizontal="left" vertical="center" wrapText="1"/>
    </xf>
    <xf numFmtId="0" fontId="2" fillId="5" borderId="82" xfId="0" applyFont="1" applyFill="1" applyBorder="1" applyAlignment="1">
      <alignment horizontal="left" vertical="center" wrapText="1"/>
    </xf>
    <xf numFmtId="0" fontId="2" fillId="7" borderId="82" xfId="0" applyFont="1" applyFill="1" applyBorder="1" applyAlignment="1">
      <alignment vertical="center" wrapText="1"/>
    </xf>
    <xf numFmtId="8" fontId="2" fillId="0" borderId="132" xfId="0" applyNumberFormat="1" applyFont="1" applyBorder="1" applyAlignment="1">
      <alignment horizontal="right" vertical="center" wrapText="1"/>
    </xf>
    <xf numFmtId="167" fontId="0" fillId="2" borderId="132" xfId="0" applyNumberFormat="1" applyFill="1" applyBorder="1" applyAlignment="1">
      <alignment horizontal="right" vertical="center" wrapText="1"/>
    </xf>
    <xf numFmtId="0" fontId="3" fillId="4" borderId="86" xfId="0" applyFont="1" applyFill="1" applyBorder="1" applyAlignment="1">
      <alignment horizontal="left" vertical="center" wrapText="1"/>
    </xf>
    <xf numFmtId="0" fontId="2" fillId="5" borderId="96" xfId="0" applyFont="1" applyFill="1" applyBorder="1" applyAlignment="1">
      <alignment horizontal="left" vertical="center" wrapText="1"/>
    </xf>
    <xf numFmtId="0" fontId="2" fillId="7" borderId="96" xfId="0" applyFont="1" applyFill="1" applyBorder="1" applyAlignment="1">
      <alignment vertical="center" wrapText="1"/>
    </xf>
    <xf numFmtId="8" fontId="2" fillId="0" borderId="32" xfId="0" applyNumberFormat="1" applyFont="1" applyBorder="1" applyAlignment="1">
      <alignment horizontal="right" vertical="center" wrapText="1"/>
    </xf>
    <xf numFmtId="167" fontId="0" fillId="2" borderId="32" xfId="0" applyNumberFormat="1" applyFill="1" applyBorder="1" applyAlignment="1">
      <alignment horizontal="right" vertical="center" wrapText="1"/>
    </xf>
    <xf numFmtId="0" fontId="2" fillId="5" borderId="106" xfId="0" applyFont="1" applyFill="1" applyBorder="1" applyAlignment="1">
      <alignment horizontal="left" vertical="center" wrapText="1"/>
    </xf>
    <xf numFmtId="0" fontId="2" fillId="7" borderId="63" xfId="0" applyFont="1" applyFill="1" applyBorder="1" applyAlignment="1">
      <alignment vertical="center" wrapText="1"/>
    </xf>
    <xf numFmtId="8" fontId="2" fillId="4" borderId="32" xfId="0" applyNumberFormat="1" applyFont="1" applyFill="1" applyBorder="1" applyAlignment="1">
      <alignment horizontal="right" vertical="center" wrapText="1"/>
    </xf>
    <xf numFmtId="8" fontId="2" fillId="4" borderId="43" xfId="0" applyNumberFormat="1" applyFont="1" applyFill="1" applyBorder="1" applyAlignment="1">
      <alignment horizontal="right" vertical="center" wrapText="1"/>
    </xf>
    <xf numFmtId="0" fontId="2" fillId="5" borderId="104" xfId="0" applyFont="1" applyFill="1" applyBorder="1" applyAlignment="1">
      <alignment vertical="center" wrapText="1"/>
    </xf>
    <xf numFmtId="0" fontId="2" fillId="5" borderId="72" xfId="0" applyFont="1" applyFill="1" applyBorder="1" applyAlignment="1">
      <alignment horizontal="left" vertical="center" wrapText="1"/>
    </xf>
    <xf numFmtId="0" fontId="2" fillId="7" borderId="84" xfId="0" applyFont="1" applyFill="1" applyBorder="1" applyAlignment="1">
      <alignment vertical="center" wrapText="1"/>
    </xf>
    <xf numFmtId="0" fontId="0" fillId="4" borderId="93" xfId="0" applyFill="1" applyBorder="1" applyAlignment="1">
      <alignment vertical="center"/>
    </xf>
    <xf numFmtId="0" fontId="0" fillId="4" borderId="28" xfId="0" applyFill="1" applyBorder="1" applyAlignment="1">
      <alignment vertical="center"/>
    </xf>
    <xf numFmtId="0" fontId="2" fillId="5" borderId="2" xfId="0" applyFont="1" applyFill="1" applyBorder="1" applyAlignment="1">
      <alignment horizontal="left" vertical="center" wrapText="1"/>
    </xf>
    <xf numFmtId="0" fontId="27" fillId="5" borderId="67" xfId="0" applyFont="1" applyFill="1" applyBorder="1" applyAlignment="1">
      <alignment vertical="center" wrapText="1"/>
    </xf>
    <xf numFmtId="0" fontId="2" fillId="7" borderId="85" xfId="0" applyFont="1" applyFill="1" applyBorder="1" applyAlignment="1">
      <alignment vertical="center" wrapText="1"/>
    </xf>
    <xf numFmtId="0" fontId="2" fillId="5" borderId="89" xfId="0" applyFont="1" applyFill="1" applyBorder="1" applyAlignment="1">
      <alignment vertical="center" wrapText="1"/>
    </xf>
    <xf numFmtId="0" fontId="2" fillId="5" borderId="74" xfId="0" applyFont="1" applyFill="1" applyBorder="1" applyAlignment="1">
      <alignment horizontal="left" vertical="center" wrapText="1"/>
    </xf>
    <xf numFmtId="0" fontId="2" fillId="7" borderId="110" xfId="0" applyFont="1" applyFill="1" applyBorder="1" applyAlignment="1">
      <alignment vertical="center" wrapText="1"/>
    </xf>
    <xf numFmtId="8" fontId="2" fillId="4" borderId="10" xfId="0" applyNumberFormat="1" applyFont="1" applyFill="1" applyBorder="1" applyAlignment="1">
      <alignment horizontal="right" vertical="center" wrapText="1"/>
    </xf>
    <xf numFmtId="0" fontId="2" fillId="5" borderId="103" xfId="0" applyFont="1" applyFill="1" applyBorder="1" applyAlignment="1">
      <alignment horizontal="left" vertical="center" wrapText="1"/>
    </xf>
    <xf numFmtId="0" fontId="2" fillId="7" borderId="95" xfId="0" applyFont="1" applyFill="1" applyBorder="1" applyAlignment="1">
      <alignment vertical="center" wrapText="1"/>
    </xf>
    <xf numFmtId="0" fontId="2" fillId="4" borderId="48" xfId="0" applyFont="1" applyFill="1" applyBorder="1" applyAlignment="1">
      <alignment horizontal="right" vertical="center" wrapText="1"/>
    </xf>
    <xf numFmtId="8" fontId="2" fillId="0" borderId="60" xfId="0" applyNumberFormat="1" applyFont="1" applyBorder="1" applyAlignment="1">
      <alignment horizontal="right" vertical="center" wrapText="1"/>
    </xf>
    <xf numFmtId="0" fontId="2" fillId="5" borderId="130" xfId="0" applyFont="1" applyFill="1" applyBorder="1" applyAlignment="1">
      <alignment vertical="center" wrapText="1"/>
    </xf>
    <xf numFmtId="0" fontId="2" fillId="4" borderId="101" xfId="0" applyFont="1" applyFill="1" applyBorder="1" applyAlignment="1">
      <alignment horizontal="left" vertical="center" wrapText="1"/>
    </xf>
    <xf numFmtId="167" fontId="2" fillId="4" borderId="40" xfId="0" applyNumberFormat="1" applyFont="1" applyFill="1" applyBorder="1" applyAlignment="1">
      <alignment horizontal="right" vertical="center" wrapText="1"/>
    </xf>
    <xf numFmtId="0" fontId="2" fillId="4" borderId="28" xfId="0" applyFont="1" applyFill="1" applyBorder="1" applyAlignment="1">
      <alignment horizontal="left" vertical="center" wrapText="1"/>
    </xf>
    <xf numFmtId="0" fontId="2" fillId="4" borderId="102" xfId="0" applyFont="1" applyFill="1" applyBorder="1" applyAlignment="1">
      <alignment horizontal="left" vertical="center" wrapText="1"/>
    </xf>
    <xf numFmtId="167" fontId="2" fillId="4" borderId="41" xfId="0" applyNumberFormat="1" applyFont="1" applyFill="1" applyBorder="1" applyAlignment="1">
      <alignment horizontal="right" vertical="center" wrapText="1"/>
    </xf>
    <xf numFmtId="0" fontId="2" fillId="4" borderId="114" xfId="0" applyFont="1" applyFill="1" applyBorder="1" applyAlignment="1">
      <alignment horizontal="left" vertical="center" wrapText="1"/>
    </xf>
    <xf numFmtId="167" fontId="2" fillId="4" borderId="42" xfId="0" applyNumberFormat="1" applyFont="1" applyFill="1" applyBorder="1" applyAlignment="1">
      <alignment horizontal="right" vertical="center" wrapText="1"/>
    </xf>
    <xf numFmtId="0" fontId="2" fillId="5" borderId="113" xfId="0" applyFont="1" applyFill="1" applyBorder="1" applyAlignment="1">
      <alignment horizontal="left" vertical="center" wrapText="1"/>
    </xf>
    <xf numFmtId="0" fontId="2" fillId="7" borderId="2" xfId="0" applyFont="1" applyFill="1" applyBorder="1" applyAlignment="1">
      <alignment vertical="center" wrapText="1"/>
    </xf>
    <xf numFmtId="167" fontId="2" fillId="4" borderId="32" xfId="0" applyNumberFormat="1" applyFont="1" applyFill="1" applyBorder="1" applyAlignment="1">
      <alignment horizontal="right" vertical="center" wrapText="1"/>
    </xf>
    <xf numFmtId="167" fontId="2" fillId="4" borderId="55" xfId="0" applyNumberFormat="1" applyFont="1" applyFill="1" applyBorder="1" applyAlignment="1">
      <alignment horizontal="right" vertical="center" wrapText="1"/>
    </xf>
    <xf numFmtId="8" fontId="2" fillId="0" borderId="54" xfId="0" applyNumberFormat="1" applyFont="1" applyBorder="1" applyAlignment="1">
      <alignment horizontal="right" vertical="center" wrapText="1"/>
    </xf>
    <xf numFmtId="0" fontId="2" fillId="5" borderId="46" xfId="0" applyFont="1" applyFill="1" applyBorder="1" applyAlignment="1">
      <alignment vertical="center" wrapText="1"/>
    </xf>
    <xf numFmtId="0" fontId="2" fillId="5" borderId="41" xfId="0" applyFont="1" applyFill="1" applyBorder="1" applyAlignment="1">
      <alignment horizontal="right" vertical="center" wrapText="1"/>
    </xf>
    <xf numFmtId="0" fontId="2" fillId="5" borderId="9" xfId="0" applyFont="1" applyFill="1" applyBorder="1" applyAlignment="1">
      <alignment horizontal="right" vertical="center" wrapText="1"/>
    </xf>
    <xf numFmtId="0" fontId="2" fillId="5" borderId="45" xfId="0" applyFont="1" applyFill="1" applyBorder="1" applyAlignment="1">
      <alignment vertical="center" wrapText="1"/>
    </xf>
    <xf numFmtId="0" fontId="0" fillId="4" borderId="58" xfId="0" applyFill="1" applyBorder="1" applyAlignment="1">
      <alignment vertical="center"/>
    </xf>
    <xf numFmtId="0" fontId="27" fillId="4" borderId="67" xfId="0" applyFont="1" applyFill="1" applyBorder="1" applyAlignment="1">
      <alignment vertical="center" wrapText="1"/>
    </xf>
    <xf numFmtId="0" fontId="0" fillId="4" borderId="0" xfId="0" applyFill="1" applyAlignment="1">
      <alignment vertical="center"/>
    </xf>
    <xf numFmtId="0" fontId="27" fillId="4" borderId="16" xfId="0" applyFont="1" applyFill="1" applyBorder="1" applyAlignment="1">
      <alignment vertical="center" wrapText="1"/>
    </xf>
    <xf numFmtId="0" fontId="2" fillId="5" borderId="73" xfId="0" applyFont="1" applyFill="1" applyBorder="1" applyAlignment="1">
      <alignment vertical="center" wrapText="1"/>
    </xf>
    <xf numFmtId="0" fontId="5" fillId="4" borderId="21" xfId="0" applyFont="1" applyFill="1" applyBorder="1" applyAlignment="1">
      <alignment vertical="center"/>
    </xf>
    <xf numFmtId="0" fontId="2" fillId="5" borderId="6" xfId="0" applyFont="1" applyFill="1" applyBorder="1" applyAlignment="1">
      <alignment vertical="center" wrapText="1"/>
    </xf>
    <xf numFmtId="8" fontId="2" fillId="4" borderId="15" xfId="0" applyNumberFormat="1" applyFont="1" applyFill="1" applyBorder="1" applyAlignment="1">
      <alignment horizontal="left" vertical="center" wrapText="1"/>
    </xf>
    <xf numFmtId="8" fontId="2" fillId="5" borderId="16" xfId="0" applyNumberFormat="1" applyFont="1" applyFill="1" applyBorder="1" applyAlignment="1">
      <alignment horizontal="left" vertical="center" wrapText="1"/>
    </xf>
    <xf numFmtId="8" fontId="2" fillId="4" borderId="16" xfId="0" applyNumberFormat="1" applyFont="1" applyFill="1" applyBorder="1" applyAlignment="1">
      <alignment horizontal="left" vertical="center" wrapText="1"/>
    </xf>
    <xf numFmtId="8" fontId="27" fillId="4" borderId="67" xfId="0" applyNumberFormat="1" applyFont="1" applyFill="1" applyBorder="1" applyAlignment="1">
      <alignment horizontal="left" vertical="center" wrapText="1"/>
    </xf>
    <xf numFmtId="0" fontId="2" fillId="5" borderId="58" xfId="0" applyFont="1" applyFill="1" applyBorder="1" applyAlignment="1">
      <alignment vertical="center" wrapText="1"/>
    </xf>
    <xf numFmtId="0" fontId="2" fillId="5" borderId="59" xfId="0" applyFont="1" applyFill="1" applyBorder="1" applyAlignment="1">
      <alignment vertical="center" wrapText="1"/>
    </xf>
    <xf numFmtId="0" fontId="2" fillId="5" borderId="56" xfId="0" applyFont="1" applyFill="1" applyBorder="1" applyAlignment="1">
      <alignment vertical="center" wrapText="1"/>
    </xf>
    <xf numFmtId="0" fontId="0" fillId="7" borderId="22" xfId="0" applyFill="1" applyBorder="1" applyAlignment="1">
      <alignment vertical="center"/>
    </xf>
    <xf numFmtId="0" fontId="2" fillId="7" borderId="13" xfId="0" applyFont="1" applyFill="1" applyBorder="1" applyAlignment="1">
      <alignment horizontal="left" vertical="center" wrapText="1"/>
    </xf>
    <xf numFmtId="8" fontId="2" fillId="7" borderId="11" xfId="0" applyNumberFormat="1" applyFont="1" applyFill="1" applyBorder="1" applyAlignment="1">
      <alignment horizontal="right" vertical="center" wrapText="1"/>
    </xf>
    <xf numFmtId="8" fontId="2" fillId="7" borderId="42" xfId="0" applyNumberFormat="1" applyFont="1" applyFill="1" applyBorder="1" applyAlignment="1">
      <alignment horizontal="right" vertical="center" wrapText="1"/>
    </xf>
    <xf numFmtId="0" fontId="2" fillId="7" borderId="17" xfId="0" applyFont="1" applyFill="1" applyBorder="1" applyAlignment="1">
      <alignment vertical="center" wrapText="1"/>
    </xf>
    <xf numFmtId="0" fontId="2" fillId="5" borderId="34" xfId="0" applyFont="1" applyFill="1" applyBorder="1" applyAlignment="1">
      <alignment vertical="center" wrapText="1"/>
    </xf>
    <xf numFmtId="0" fontId="2" fillId="4" borderId="89" xfId="0" applyFont="1" applyFill="1" applyBorder="1" applyAlignment="1">
      <alignment vertical="center" wrapText="1"/>
    </xf>
    <xf numFmtId="0" fontId="2" fillId="4" borderId="47" xfId="0" applyFont="1" applyFill="1" applyBorder="1" applyAlignment="1">
      <alignment horizontal="right" vertical="center" wrapText="1"/>
    </xf>
    <xf numFmtId="0" fontId="2" fillId="5" borderId="33" xfId="0" applyFont="1" applyFill="1" applyBorder="1" applyAlignment="1">
      <alignment vertical="center" wrapText="1"/>
    </xf>
    <xf numFmtId="0" fontId="2" fillId="5" borderId="72" xfId="0" applyFont="1" applyFill="1" applyBorder="1" applyAlignment="1">
      <alignment vertical="center" wrapText="1"/>
    </xf>
    <xf numFmtId="0" fontId="2" fillId="4" borderId="7" xfId="0" applyFont="1" applyFill="1" applyBorder="1" applyAlignment="1">
      <alignment horizontal="right" vertical="center" wrapText="1"/>
    </xf>
    <xf numFmtId="0" fontId="0" fillId="4" borderId="16" xfId="0" applyFill="1" applyBorder="1" applyAlignment="1">
      <alignment vertical="center" wrapText="1"/>
    </xf>
    <xf numFmtId="0" fontId="2" fillId="5" borderId="74" xfId="0" applyFont="1" applyFill="1" applyBorder="1" applyAlignment="1">
      <alignment vertical="center" wrapText="1"/>
    </xf>
    <xf numFmtId="0" fontId="27" fillId="4" borderId="39" xfId="0" applyFont="1" applyFill="1" applyBorder="1" applyAlignment="1">
      <alignment vertical="center" wrapText="1"/>
    </xf>
    <xf numFmtId="0" fontId="27" fillId="4" borderId="89" xfId="0" applyFont="1" applyFill="1" applyBorder="1" applyAlignment="1">
      <alignment vertical="center" wrapText="1"/>
    </xf>
    <xf numFmtId="0" fontId="2" fillId="5" borderId="25" xfId="0" applyFont="1" applyFill="1" applyBorder="1" applyAlignment="1">
      <alignment vertical="center" wrapText="1"/>
    </xf>
    <xf numFmtId="0" fontId="2" fillId="5" borderId="82" xfId="0" applyFont="1" applyFill="1" applyBorder="1" applyAlignment="1">
      <alignment vertical="center" wrapText="1"/>
    </xf>
    <xf numFmtId="8" fontId="2" fillId="7" borderId="54" xfId="0" applyNumberFormat="1" applyFont="1" applyFill="1" applyBorder="1" applyAlignment="1">
      <alignment horizontal="right" vertical="center" wrapText="1"/>
    </xf>
    <xf numFmtId="0" fontId="2" fillId="7" borderId="54" xfId="0" applyFont="1" applyFill="1" applyBorder="1" applyAlignment="1">
      <alignment horizontal="right" vertical="center" wrapText="1"/>
    </xf>
    <xf numFmtId="0" fontId="2" fillId="5" borderId="71" xfId="0" applyFont="1" applyFill="1" applyBorder="1" applyAlignment="1">
      <alignment vertical="center" wrapText="1"/>
    </xf>
    <xf numFmtId="8" fontId="2" fillId="7" borderId="9" xfId="0" applyNumberFormat="1" applyFont="1" applyFill="1" applyBorder="1" applyAlignment="1">
      <alignment horizontal="right" vertical="center" wrapText="1"/>
    </xf>
    <xf numFmtId="0" fontId="2" fillId="7" borderId="9" xfId="0" applyFont="1" applyFill="1" applyBorder="1" applyAlignment="1">
      <alignment horizontal="right" vertical="center" wrapText="1"/>
    </xf>
    <xf numFmtId="0" fontId="2" fillId="7" borderId="70" xfId="0" applyFont="1" applyFill="1" applyBorder="1" applyAlignment="1">
      <alignment vertical="center" wrapText="1"/>
    </xf>
    <xf numFmtId="0" fontId="2" fillId="4" borderId="54" xfId="0" applyFont="1" applyFill="1" applyBorder="1" applyAlignment="1">
      <alignment horizontal="right" vertical="center" wrapText="1"/>
    </xf>
    <xf numFmtId="8" fontId="2" fillId="4" borderId="87" xfId="0" applyNumberFormat="1" applyFont="1" applyFill="1" applyBorder="1" applyAlignment="1">
      <alignment horizontal="right" vertical="center" wrapText="1"/>
    </xf>
    <xf numFmtId="0" fontId="0" fillId="5" borderId="16" xfId="0" applyFill="1" applyBorder="1" applyAlignment="1">
      <alignment vertical="center" wrapText="1"/>
    </xf>
    <xf numFmtId="0" fontId="3" fillId="4" borderId="23" xfId="0" applyFont="1" applyFill="1" applyBorder="1" applyAlignment="1">
      <alignment vertical="center"/>
    </xf>
    <xf numFmtId="0" fontId="2" fillId="4" borderId="55" xfId="0" applyFont="1" applyFill="1" applyBorder="1" applyAlignment="1">
      <alignment horizontal="right" vertical="center" wrapText="1"/>
    </xf>
    <xf numFmtId="0" fontId="3" fillId="4" borderId="21" xfId="0" applyFont="1" applyFill="1" applyBorder="1" applyAlignment="1">
      <alignment vertical="center"/>
    </xf>
    <xf numFmtId="0" fontId="2" fillId="4" borderId="95" xfId="0" applyFont="1" applyFill="1" applyBorder="1" applyAlignment="1">
      <alignment horizontal="left" vertical="center" wrapText="1"/>
    </xf>
    <xf numFmtId="8" fontId="2" fillId="0" borderId="87" xfId="0" applyNumberFormat="1" applyFont="1" applyBorder="1" applyAlignment="1">
      <alignment horizontal="right" vertical="center" wrapText="1"/>
    </xf>
    <xf numFmtId="0" fontId="2" fillId="7" borderId="80" xfId="0" applyFont="1" applyFill="1" applyBorder="1" applyAlignment="1">
      <alignment vertical="center" wrapText="1"/>
    </xf>
    <xf numFmtId="0" fontId="2" fillId="7" borderId="81" xfId="0" applyFont="1" applyFill="1" applyBorder="1" applyAlignment="1">
      <alignment vertical="center" wrapText="1"/>
    </xf>
    <xf numFmtId="0" fontId="2" fillId="5" borderId="24" xfId="0" applyFont="1" applyFill="1" applyBorder="1" applyAlignment="1">
      <alignment vertical="center" wrapText="1"/>
    </xf>
    <xf numFmtId="0" fontId="2" fillId="7" borderId="26" xfId="0" applyFont="1" applyFill="1" applyBorder="1" applyAlignment="1">
      <alignment vertical="center" wrapText="1"/>
    </xf>
    <xf numFmtId="0" fontId="5" fillId="4" borderId="23" xfId="0" applyFont="1" applyFill="1" applyBorder="1" applyAlignment="1">
      <alignment vertical="center"/>
    </xf>
    <xf numFmtId="0" fontId="2" fillId="5" borderId="96" xfId="0" applyFont="1" applyFill="1" applyBorder="1" applyAlignment="1">
      <alignment vertical="center" wrapText="1"/>
    </xf>
    <xf numFmtId="0" fontId="2" fillId="7" borderId="108" xfId="0" applyFont="1" applyFill="1" applyBorder="1" applyAlignment="1">
      <alignment vertical="center" wrapText="1"/>
    </xf>
    <xf numFmtId="0" fontId="2" fillId="4" borderId="40" xfId="0" applyFont="1" applyFill="1" applyBorder="1" applyAlignment="1">
      <alignment horizontal="right" vertical="center" wrapText="1"/>
    </xf>
    <xf numFmtId="0" fontId="27" fillId="5" borderId="125" xfId="0" applyFont="1" applyFill="1" applyBorder="1" applyAlignment="1">
      <alignment vertical="center" wrapText="1"/>
    </xf>
    <xf numFmtId="0" fontId="2" fillId="5" borderId="99" xfId="0" applyFont="1" applyFill="1" applyBorder="1" applyAlignment="1">
      <alignment vertical="center" wrapText="1"/>
    </xf>
    <xf numFmtId="0" fontId="27" fillId="5" borderId="16" xfId="0" applyFont="1" applyFill="1" applyBorder="1" applyAlignment="1">
      <alignment vertical="center" wrapText="1"/>
    </xf>
    <xf numFmtId="0" fontId="0" fillId="4" borderId="86" xfId="0" applyFill="1" applyBorder="1" applyAlignment="1">
      <alignment vertical="center"/>
    </xf>
    <xf numFmtId="0" fontId="2" fillId="5" borderId="63" xfId="0" applyFont="1" applyFill="1" applyBorder="1" applyAlignment="1">
      <alignment vertical="center" wrapText="1"/>
    </xf>
    <xf numFmtId="0" fontId="2" fillId="4" borderId="83" xfId="0" applyFont="1" applyFill="1" applyBorder="1" applyAlignment="1">
      <alignment horizontal="right" vertical="center" wrapText="1"/>
    </xf>
    <xf numFmtId="0" fontId="2" fillId="4" borderId="60" xfId="0" applyFont="1" applyFill="1" applyBorder="1" applyAlignment="1">
      <alignment horizontal="right" vertical="center" wrapText="1"/>
    </xf>
    <xf numFmtId="0" fontId="27" fillId="4" borderId="17" xfId="0" applyFont="1" applyFill="1" applyBorder="1" applyAlignment="1">
      <alignment vertical="center" wrapText="1"/>
    </xf>
    <xf numFmtId="165" fontId="5" fillId="3" borderId="1" xfId="0" applyNumberFormat="1" applyFont="1" applyFill="1" applyBorder="1" applyAlignment="1">
      <alignment vertical="center"/>
    </xf>
    <xf numFmtId="165" fontId="5" fillId="3" borderId="64" xfId="0" applyNumberFormat="1" applyFont="1" applyFill="1" applyBorder="1" applyAlignment="1">
      <alignment vertical="center"/>
    </xf>
    <xf numFmtId="0" fontId="5" fillId="6" borderId="5" xfId="0" applyFont="1" applyFill="1" applyBorder="1" applyAlignment="1">
      <alignment horizontal="center"/>
    </xf>
    <xf numFmtId="166" fontId="0" fillId="2" borderId="67" xfId="0" applyNumberFormat="1" applyFill="1" applyBorder="1" applyAlignment="1">
      <alignment horizontal="left"/>
    </xf>
    <xf numFmtId="164" fontId="0" fillId="2" borderId="17" xfId="1" applyNumberFormat="1" applyFont="1" applyFill="1" applyBorder="1" applyAlignment="1">
      <alignment horizontal="left"/>
    </xf>
    <xf numFmtId="0" fontId="0" fillId="0" borderId="48" xfId="0" applyBorder="1" applyAlignment="1">
      <alignment horizontal="left"/>
    </xf>
    <xf numFmtId="15" fontId="0" fillId="0" borderId="59" xfId="0" applyNumberFormat="1" applyBorder="1"/>
    <xf numFmtId="0" fontId="0" fillId="3" borderId="1" xfId="0" applyFill="1" applyBorder="1" applyAlignment="1">
      <alignment horizontal="center" vertical="center" wrapText="1"/>
    </xf>
    <xf numFmtId="0" fontId="3" fillId="3" borderId="1" xfId="0" applyFont="1" applyFill="1" applyBorder="1" applyAlignment="1">
      <alignment horizontal="right" vertical="center" wrapText="1"/>
    </xf>
    <xf numFmtId="0" fontId="5" fillId="3" borderId="1" xfId="0" applyFont="1" applyFill="1" applyBorder="1" applyAlignment="1">
      <alignment horizontal="center"/>
    </xf>
    <xf numFmtId="0" fontId="0" fillId="3" borderId="1" xfId="0" applyFill="1" applyBorder="1" applyAlignment="1">
      <alignment wrapText="1"/>
    </xf>
    <xf numFmtId="0" fontId="3" fillId="3" borderId="1" xfId="0" applyFont="1" applyFill="1" applyBorder="1" applyAlignment="1">
      <alignment vertical="center" wrapText="1"/>
    </xf>
    <xf numFmtId="0" fontId="3" fillId="3" borderId="2" xfId="0" applyFont="1" applyFill="1" applyBorder="1" applyAlignment="1">
      <alignment horizontal="right" vertical="center" wrapText="1"/>
    </xf>
    <xf numFmtId="0" fontId="5" fillId="3" borderId="2" xfId="0" applyFont="1" applyFill="1" applyBorder="1" applyAlignment="1">
      <alignment vertical="center" wrapText="1"/>
    </xf>
    <xf numFmtId="0" fontId="3" fillId="3" borderId="2" xfId="0" applyFont="1" applyFill="1" applyBorder="1" applyAlignment="1">
      <alignment vertical="center" wrapText="1"/>
    </xf>
    <xf numFmtId="0" fontId="3" fillId="3" borderId="116" xfId="0" applyFont="1" applyFill="1" applyBorder="1" applyAlignment="1">
      <alignment horizontal="right" vertical="center" wrapText="1"/>
    </xf>
    <xf numFmtId="0" fontId="5" fillId="6" borderId="121" xfId="0" applyFont="1" applyFill="1" applyBorder="1" applyAlignment="1">
      <alignment horizontal="center"/>
    </xf>
    <xf numFmtId="0" fontId="0" fillId="3" borderId="2" xfId="0" applyFill="1" applyBorder="1"/>
    <xf numFmtId="0" fontId="0" fillId="3" borderId="2" xfId="0" applyFill="1" applyBorder="1" applyAlignment="1">
      <alignment wrapText="1"/>
    </xf>
    <xf numFmtId="0" fontId="2" fillId="5" borderId="5" xfId="0" applyFont="1" applyFill="1" applyBorder="1" applyAlignment="1">
      <alignment horizontal="left" vertical="center" wrapText="1"/>
    </xf>
    <xf numFmtId="8" fontId="2" fillId="7" borderId="48" xfId="0" applyNumberFormat="1" applyFont="1" applyFill="1" applyBorder="1" applyAlignment="1">
      <alignment horizontal="right" vertical="center" wrapText="1"/>
    </xf>
    <xf numFmtId="8" fontId="2" fillId="0" borderId="123" xfId="0" applyNumberFormat="1" applyFont="1" applyBorder="1" applyAlignment="1">
      <alignment horizontal="right" vertical="center" wrapText="1"/>
    </xf>
    <xf numFmtId="8" fontId="2" fillId="0" borderId="126" xfId="0" applyNumberFormat="1" applyFont="1" applyBorder="1" applyAlignment="1">
      <alignment horizontal="right" vertical="center" wrapText="1"/>
    </xf>
    <xf numFmtId="0" fontId="2" fillId="5" borderId="122" xfId="0" applyFont="1" applyFill="1" applyBorder="1" applyAlignment="1">
      <alignment vertical="center" wrapText="1"/>
    </xf>
    <xf numFmtId="8" fontId="2" fillId="0" borderId="41" xfId="0" applyNumberFormat="1" applyFont="1" applyBorder="1" applyAlignment="1">
      <alignment horizontal="right" vertical="center" wrapText="1"/>
    </xf>
    <xf numFmtId="8" fontId="2" fillId="0" borderId="55" xfId="0" applyNumberFormat="1" applyFont="1" applyBorder="1" applyAlignment="1">
      <alignment horizontal="right" vertical="center" wrapText="1"/>
    </xf>
    <xf numFmtId="8" fontId="2" fillId="7" borderId="38" xfId="0" applyNumberFormat="1" applyFont="1" applyFill="1" applyBorder="1" applyAlignment="1">
      <alignment horizontal="right" vertical="center" wrapText="1"/>
    </xf>
    <xf numFmtId="0" fontId="2" fillId="4" borderId="14" xfId="0" applyFont="1" applyFill="1" applyBorder="1" applyAlignment="1">
      <alignment vertical="center" wrapText="1"/>
    </xf>
    <xf numFmtId="8" fontId="2" fillId="0" borderId="42" xfId="0" applyNumberFormat="1" applyFont="1" applyBorder="1" applyAlignment="1">
      <alignment horizontal="right" vertical="center" wrapText="1"/>
    </xf>
    <xf numFmtId="8" fontId="2" fillId="7" borderId="59" xfId="0" applyNumberFormat="1" applyFont="1" applyFill="1" applyBorder="1" applyAlignment="1">
      <alignment horizontal="right" vertical="center" wrapText="1"/>
    </xf>
    <xf numFmtId="8" fontId="2" fillId="7" borderId="47" xfId="0" applyNumberFormat="1" applyFont="1" applyFill="1" applyBorder="1" applyAlignment="1">
      <alignment horizontal="right" vertical="center" wrapText="1"/>
    </xf>
    <xf numFmtId="8" fontId="2" fillId="0" borderId="48" xfId="0" applyNumberFormat="1" applyFont="1" applyBorder="1" applyAlignment="1">
      <alignment horizontal="right" vertical="center" wrapText="1"/>
    </xf>
    <xf numFmtId="8" fontId="2" fillId="7" borderId="58" xfId="0" applyNumberFormat="1" applyFont="1" applyFill="1" applyBorder="1" applyAlignment="1">
      <alignment horizontal="right" vertical="center" wrapText="1"/>
    </xf>
    <xf numFmtId="8" fontId="2" fillId="7" borderId="56" xfId="0" applyNumberFormat="1" applyFont="1" applyFill="1" applyBorder="1" applyAlignment="1">
      <alignment horizontal="right" vertical="center" wrapText="1"/>
    </xf>
    <xf numFmtId="8" fontId="2" fillId="4" borderId="57" xfId="0" applyNumberFormat="1" applyFont="1" applyFill="1" applyBorder="1" applyAlignment="1">
      <alignment horizontal="right" vertical="center" wrapText="1"/>
    </xf>
    <xf numFmtId="8" fontId="2" fillId="4" borderId="33" xfId="0" applyNumberFormat="1" applyFont="1" applyFill="1" applyBorder="1" applyAlignment="1">
      <alignment horizontal="right" vertical="center" wrapText="1"/>
    </xf>
    <xf numFmtId="8" fontId="2" fillId="7" borderId="33" xfId="0" applyNumberFormat="1" applyFont="1" applyFill="1" applyBorder="1" applyAlignment="1">
      <alignment horizontal="right" vertical="center" wrapText="1"/>
    </xf>
    <xf numFmtId="8" fontId="2" fillId="7" borderId="60" xfId="0" applyNumberFormat="1" applyFont="1" applyFill="1" applyBorder="1" applyAlignment="1">
      <alignment horizontal="right" vertical="center" wrapText="1"/>
    </xf>
    <xf numFmtId="8" fontId="2" fillId="7" borderId="43" xfId="0" applyNumberFormat="1" applyFont="1" applyFill="1" applyBorder="1" applyAlignment="1">
      <alignment horizontal="right" vertical="center" wrapText="1"/>
    </xf>
    <xf numFmtId="8" fontId="2" fillId="0" borderId="43" xfId="0" applyNumberFormat="1" applyFont="1" applyBorder="1" applyAlignment="1">
      <alignment horizontal="right" vertical="center" wrapText="1"/>
    </xf>
    <xf numFmtId="0" fontId="2" fillId="5" borderId="105" xfId="0" applyFont="1" applyFill="1" applyBorder="1" applyAlignment="1">
      <alignment horizontal="left" vertical="center" wrapText="1"/>
    </xf>
    <xf numFmtId="8" fontId="2" fillId="7" borderId="34" xfId="0" applyNumberFormat="1" applyFont="1" applyFill="1" applyBorder="1" applyAlignment="1">
      <alignment horizontal="right" vertical="center" wrapText="1"/>
    </xf>
    <xf numFmtId="0" fontId="3" fillId="7" borderId="23" xfId="0" applyFont="1" applyFill="1" applyBorder="1" applyAlignment="1">
      <alignment vertical="center" wrapText="1"/>
    </xf>
    <xf numFmtId="0" fontId="2" fillId="7" borderId="102" xfId="0" applyFont="1" applyFill="1" applyBorder="1" applyAlignment="1">
      <alignment vertical="center" wrapText="1"/>
    </xf>
    <xf numFmtId="0" fontId="2" fillId="7" borderId="73" xfId="0" applyFont="1" applyFill="1" applyBorder="1" applyAlignment="1">
      <alignment horizontal="left" vertical="center" wrapText="1"/>
    </xf>
    <xf numFmtId="8" fontId="2" fillId="2" borderId="41" xfId="0" applyNumberFormat="1" applyFont="1" applyFill="1" applyBorder="1" applyAlignment="1">
      <alignment horizontal="right" vertical="center" wrapText="1"/>
    </xf>
    <xf numFmtId="0" fontId="2" fillId="7" borderId="16" xfId="0" applyFont="1" applyFill="1" applyBorder="1" applyAlignment="1">
      <alignment vertical="center" wrapText="1"/>
    </xf>
    <xf numFmtId="0" fontId="2" fillId="7" borderId="107" xfId="0" applyFont="1" applyFill="1" applyBorder="1" applyAlignment="1">
      <alignment vertical="center" wrapText="1"/>
    </xf>
    <xf numFmtId="0" fontId="3" fillId="7" borderId="22" xfId="0" applyFont="1" applyFill="1" applyBorder="1" applyAlignment="1">
      <alignment vertical="center" wrapText="1"/>
    </xf>
    <xf numFmtId="0" fontId="2" fillId="7" borderId="14" xfId="0" applyFont="1" applyFill="1" applyBorder="1" applyAlignment="1">
      <alignment vertical="center" wrapText="1"/>
    </xf>
    <xf numFmtId="0" fontId="2" fillId="7" borderId="63" xfId="0" applyFont="1" applyFill="1" applyBorder="1" applyAlignment="1">
      <alignment horizontal="left" vertical="center" wrapText="1"/>
    </xf>
    <xf numFmtId="8" fontId="2" fillId="2" borderId="42" xfId="0" applyNumberFormat="1" applyFont="1" applyFill="1" applyBorder="1" applyAlignment="1">
      <alignment horizontal="right" vertical="center" wrapText="1"/>
    </xf>
    <xf numFmtId="8" fontId="2" fillId="7" borderId="7" xfId="0" applyNumberFormat="1" applyFont="1" applyFill="1" applyBorder="1" applyAlignment="1">
      <alignment horizontal="right" vertical="center" wrapText="1"/>
    </xf>
    <xf numFmtId="8" fontId="2" fillId="7" borderId="41" xfId="0" applyNumberFormat="1" applyFont="1" applyFill="1" applyBorder="1" applyAlignment="1">
      <alignment horizontal="right" vertical="center" wrapText="1"/>
    </xf>
    <xf numFmtId="0" fontId="2" fillId="4" borderId="107" xfId="0" applyFont="1" applyFill="1" applyBorder="1" applyAlignment="1">
      <alignment vertical="center"/>
    </xf>
    <xf numFmtId="8" fontId="2" fillId="4" borderId="91" xfId="0" applyNumberFormat="1" applyFont="1" applyFill="1" applyBorder="1" applyAlignment="1">
      <alignment horizontal="right" vertical="center" wrapText="1"/>
    </xf>
    <xf numFmtId="0" fontId="2" fillId="4" borderId="95" xfId="0" applyFont="1" applyFill="1" applyBorder="1" applyAlignment="1">
      <alignment vertical="center"/>
    </xf>
    <xf numFmtId="0" fontId="2" fillId="5" borderId="63" xfId="0" applyFont="1" applyFill="1" applyBorder="1" applyAlignment="1">
      <alignment horizontal="left" vertical="center" wrapText="1"/>
    </xf>
    <xf numFmtId="8" fontId="2" fillId="4" borderId="34" xfId="0" applyNumberFormat="1" applyFont="1" applyFill="1" applyBorder="1" applyAlignment="1">
      <alignment horizontal="right" vertical="center" wrapText="1"/>
    </xf>
    <xf numFmtId="8" fontId="2" fillId="4" borderId="58" xfId="0" applyNumberFormat="1" applyFont="1" applyFill="1" applyBorder="1" applyAlignment="1">
      <alignment horizontal="right" vertical="center" wrapText="1"/>
    </xf>
    <xf numFmtId="0" fontId="2" fillId="5" borderId="47" xfId="0" applyFont="1" applyFill="1" applyBorder="1" applyAlignment="1">
      <alignment horizontal="left" vertical="center" wrapText="1"/>
    </xf>
    <xf numFmtId="8" fontId="2" fillId="7" borderId="55" xfId="0" applyNumberFormat="1" applyFont="1" applyFill="1" applyBorder="1" applyAlignment="1">
      <alignment horizontal="right" vertical="center" wrapText="1"/>
    </xf>
    <xf numFmtId="0" fontId="2" fillId="5" borderId="61" xfId="0" applyFont="1" applyFill="1" applyBorder="1" applyAlignment="1">
      <alignment vertical="center" wrapText="1"/>
    </xf>
    <xf numFmtId="0" fontId="2" fillId="5" borderId="9" xfId="0" applyFont="1" applyFill="1" applyBorder="1" applyAlignment="1">
      <alignment horizontal="left" vertical="center" wrapText="1"/>
    </xf>
    <xf numFmtId="0" fontId="2" fillId="5" borderId="11" xfId="0" applyFont="1" applyFill="1" applyBorder="1" applyAlignment="1">
      <alignment horizontal="left" vertical="center" wrapText="1"/>
    </xf>
    <xf numFmtId="8" fontId="2" fillId="7" borderId="83" xfId="0" applyNumberFormat="1" applyFont="1" applyFill="1" applyBorder="1" applyAlignment="1">
      <alignment horizontal="right" vertical="center" wrapText="1"/>
    </xf>
    <xf numFmtId="0" fontId="2" fillId="4" borderId="100" xfId="0" applyFont="1" applyFill="1" applyBorder="1" applyAlignment="1">
      <alignment horizontal="left" vertical="center" wrapText="1"/>
    </xf>
    <xf numFmtId="8" fontId="2" fillId="7" borderId="0" xfId="0" applyNumberFormat="1" applyFont="1" applyFill="1" applyAlignment="1">
      <alignment horizontal="right" vertical="center" wrapText="1"/>
    </xf>
    <xf numFmtId="0" fontId="2" fillId="4" borderId="109" xfId="0" applyFont="1" applyFill="1" applyBorder="1" applyAlignment="1">
      <alignment horizontal="left" vertical="center" wrapText="1"/>
    </xf>
    <xf numFmtId="0" fontId="5" fillId="4" borderId="104" xfId="0" applyFont="1" applyFill="1" applyBorder="1" applyAlignment="1">
      <alignment vertical="center"/>
    </xf>
    <xf numFmtId="0" fontId="2" fillId="4" borderId="103" xfId="0" applyFont="1" applyFill="1" applyBorder="1" applyAlignment="1">
      <alignment horizontal="left" vertical="center" wrapText="1"/>
    </xf>
    <xf numFmtId="8" fontId="2" fillId="7" borderId="32" xfId="0" applyNumberFormat="1" applyFont="1" applyFill="1" applyBorder="1" applyAlignment="1">
      <alignment horizontal="right" vertical="center" wrapText="1"/>
    </xf>
    <xf numFmtId="8" fontId="2" fillId="7" borderId="88" xfId="0" applyNumberFormat="1" applyFont="1" applyFill="1" applyBorder="1" applyAlignment="1">
      <alignment horizontal="right" vertical="center" wrapText="1"/>
    </xf>
    <xf numFmtId="8" fontId="2" fillId="7" borderId="87" xfId="0" applyNumberFormat="1" applyFont="1" applyFill="1" applyBorder="1" applyAlignment="1">
      <alignment horizontal="right" vertical="center" wrapText="1"/>
    </xf>
    <xf numFmtId="0" fontId="2" fillId="5" borderId="101" xfId="0" applyFont="1" applyFill="1" applyBorder="1" applyAlignment="1">
      <alignment vertical="center" wrapText="1"/>
    </xf>
    <xf numFmtId="0" fontId="2" fillId="4" borderId="36"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35" xfId="0" applyFont="1" applyFill="1" applyBorder="1" applyAlignment="1">
      <alignment vertical="center" wrapText="1"/>
    </xf>
    <xf numFmtId="0" fontId="2" fillId="5" borderId="112" xfId="0" applyFont="1" applyFill="1" applyBorder="1" applyAlignment="1">
      <alignment vertical="center" wrapText="1"/>
    </xf>
    <xf numFmtId="0" fontId="2" fillId="4" borderId="38" xfId="0" applyFont="1" applyFill="1" applyBorder="1" applyAlignment="1">
      <alignment horizontal="right" vertical="center" wrapText="1"/>
    </xf>
    <xf numFmtId="0" fontId="2" fillId="5" borderId="23" xfId="0" applyFont="1" applyFill="1" applyBorder="1" applyAlignment="1">
      <alignment vertical="center" wrapText="1"/>
    </xf>
    <xf numFmtId="0" fontId="2" fillId="5" borderId="36" xfId="0" applyFont="1" applyFill="1" applyBorder="1" applyAlignment="1">
      <alignment vertical="center" wrapText="1"/>
    </xf>
    <xf numFmtId="0" fontId="2" fillId="7" borderId="111" xfId="0" applyFont="1" applyFill="1" applyBorder="1" applyAlignment="1">
      <alignment vertical="center" wrapText="1"/>
    </xf>
    <xf numFmtId="0" fontId="0" fillId="3" borderId="116" xfId="0" applyFill="1" applyBorder="1"/>
    <xf numFmtId="0" fontId="0" fillId="3" borderId="116" xfId="0" applyFill="1" applyBorder="1" applyAlignment="1">
      <alignment wrapText="1"/>
    </xf>
    <xf numFmtId="0" fontId="2" fillId="5" borderId="50" xfId="0" applyFont="1" applyFill="1" applyBorder="1" applyAlignment="1">
      <alignment vertical="center" wrapText="1"/>
    </xf>
    <xf numFmtId="0" fontId="2" fillId="5" borderId="26" xfId="0" applyFont="1" applyFill="1" applyBorder="1" applyAlignment="1">
      <alignment vertical="center" wrapText="1"/>
    </xf>
    <xf numFmtId="0" fontId="3" fillId="3" borderId="51" xfId="0" applyFont="1" applyFill="1" applyBorder="1" applyAlignment="1">
      <alignment vertical="center" wrapText="1"/>
    </xf>
    <xf numFmtId="0" fontId="0" fillId="3" borderId="1" xfId="0" applyFill="1" applyBorder="1"/>
    <xf numFmtId="0" fontId="2" fillId="3" borderId="1" xfId="0" applyFont="1" applyFill="1" applyBorder="1" applyAlignment="1">
      <alignment wrapText="1"/>
    </xf>
    <xf numFmtId="0" fontId="3" fillId="6" borderId="1" xfId="0" applyFont="1" applyFill="1" applyBorder="1" applyAlignment="1">
      <alignment horizontal="right" vertical="center" wrapText="1"/>
    </xf>
    <xf numFmtId="0" fontId="0" fillId="3" borderId="2" xfId="0" applyFill="1" applyBorder="1" applyAlignment="1">
      <alignment vertical="top" wrapText="1"/>
    </xf>
    <xf numFmtId="0" fontId="5" fillId="6" borderId="63" xfId="0" applyFont="1" applyFill="1" applyBorder="1" applyAlignment="1">
      <alignment horizontal="center"/>
    </xf>
    <xf numFmtId="0" fontId="3" fillId="3" borderId="3" xfId="0" applyFont="1" applyFill="1" applyBorder="1" applyAlignment="1">
      <alignment horizontal="right" vertical="center" wrapText="1"/>
    </xf>
    <xf numFmtId="0" fontId="5" fillId="6" borderId="2" xfId="0" applyFont="1" applyFill="1" applyBorder="1" applyAlignment="1">
      <alignment horizontal="center"/>
    </xf>
    <xf numFmtId="0" fontId="2" fillId="3" borderId="2" xfId="0" applyFont="1" applyFill="1" applyBorder="1" applyAlignment="1">
      <alignment wrapText="1"/>
    </xf>
    <xf numFmtId="16" fontId="2" fillId="4" borderId="118" xfId="0" quotePrefix="1" applyNumberFormat="1" applyFont="1" applyFill="1" applyBorder="1" applyAlignment="1">
      <alignment horizontal="left" vertical="center" wrapText="1"/>
    </xf>
    <xf numFmtId="167" fontId="0" fillId="2" borderId="7" xfId="0" applyNumberFormat="1" applyFill="1" applyBorder="1" applyAlignment="1">
      <alignment horizontal="right"/>
    </xf>
    <xf numFmtId="167" fontId="0" fillId="2" borderId="87" xfId="0" applyNumberFormat="1" applyFill="1" applyBorder="1" applyAlignment="1">
      <alignment horizontal="right"/>
    </xf>
    <xf numFmtId="167" fontId="2" fillId="2" borderId="87" xfId="0" applyNumberFormat="1" applyFont="1" applyFill="1" applyBorder="1" applyAlignment="1">
      <alignment horizontal="right" wrapText="1"/>
    </xf>
    <xf numFmtId="167" fontId="0" fillId="2" borderId="7" xfId="0" applyNumberFormat="1" applyFill="1" applyBorder="1" applyAlignment="1">
      <alignment horizontal="right" wrapText="1"/>
    </xf>
    <xf numFmtId="16" fontId="2" fillId="4" borderId="58" xfId="0" quotePrefix="1" applyNumberFormat="1" applyFont="1" applyFill="1" applyBorder="1" applyAlignment="1">
      <alignment horizontal="left" vertical="center" wrapText="1"/>
    </xf>
    <xf numFmtId="167" fontId="0" fillId="2" borderId="9" xfId="0" applyNumberFormat="1" applyFill="1" applyBorder="1" applyAlignment="1">
      <alignment horizontal="right"/>
    </xf>
    <xf numFmtId="167" fontId="2" fillId="2" borderId="9" xfId="0" applyNumberFormat="1" applyFont="1" applyFill="1" applyBorder="1" applyAlignment="1">
      <alignment horizontal="right" wrapText="1"/>
    </xf>
    <xf numFmtId="167" fontId="0" fillId="2" borderId="47" xfId="0" applyNumberFormat="1" applyFill="1" applyBorder="1" applyAlignment="1">
      <alignment horizontal="right" wrapText="1"/>
    </xf>
    <xf numFmtId="167" fontId="0" fillId="2" borderId="54" xfId="0" applyNumberFormat="1" applyFill="1" applyBorder="1" applyAlignment="1">
      <alignment horizontal="right"/>
    </xf>
    <xf numFmtId="167" fontId="2" fillId="2" borderId="54" xfId="0" applyNumberFormat="1" applyFont="1" applyFill="1" applyBorder="1" applyAlignment="1">
      <alignment horizontal="right" wrapText="1"/>
    </xf>
    <xf numFmtId="167" fontId="0" fillId="2" borderId="54" xfId="0" applyNumberFormat="1" applyFill="1" applyBorder="1" applyAlignment="1">
      <alignment horizontal="right" wrapText="1"/>
    </xf>
    <xf numFmtId="167" fontId="0" fillId="2" borderId="9" xfId="0" applyNumberFormat="1" applyFill="1" applyBorder="1" applyAlignment="1">
      <alignment horizontal="right" wrapText="1"/>
    </xf>
    <xf numFmtId="16" fontId="2" fillId="4" borderId="10" xfId="0" quotePrefix="1" applyNumberFormat="1" applyFont="1" applyFill="1" applyBorder="1" applyAlignment="1">
      <alignment horizontal="left" vertical="center" wrapText="1"/>
    </xf>
    <xf numFmtId="167" fontId="0" fillId="2" borderId="60" xfId="0" applyNumberFormat="1" applyFill="1" applyBorder="1" applyAlignment="1">
      <alignment horizontal="right"/>
    </xf>
    <xf numFmtId="167" fontId="0" fillId="2" borderId="47" xfId="0" applyNumberFormat="1" applyFill="1" applyBorder="1" applyAlignment="1">
      <alignment horizontal="right"/>
    </xf>
    <xf numFmtId="167" fontId="2" fillId="2" borderId="47" xfId="0" applyNumberFormat="1" applyFont="1" applyFill="1" applyBorder="1" applyAlignment="1">
      <alignment horizontal="right" wrapText="1"/>
    </xf>
    <xf numFmtId="167" fontId="0" fillId="2" borderId="60" xfId="0" applyNumberFormat="1" applyFill="1" applyBorder="1" applyAlignment="1">
      <alignment horizontal="right" wrapText="1"/>
    </xf>
    <xf numFmtId="167" fontId="2" fillId="2" borderId="11" xfId="0" applyNumberFormat="1" applyFont="1" applyFill="1" applyBorder="1" applyAlignment="1">
      <alignment horizontal="right" wrapText="1"/>
    </xf>
    <xf numFmtId="167" fontId="0" fillId="2" borderId="38" xfId="0" applyNumberFormat="1" applyFill="1" applyBorder="1" applyAlignment="1">
      <alignment horizontal="right" wrapText="1"/>
    </xf>
    <xf numFmtId="167" fontId="0" fillId="2" borderId="11" xfId="0" applyNumberFormat="1" applyFill="1" applyBorder="1" applyAlignment="1">
      <alignment horizontal="right" wrapText="1"/>
    </xf>
    <xf numFmtId="167" fontId="2" fillId="2" borderId="38" xfId="0" applyNumberFormat="1" applyFont="1" applyFill="1" applyBorder="1" applyAlignment="1">
      <alignment horizontal="right" wrapText="1"/>
    </xf>
    <xf numFmtId="0" fontId="26" fillId="2" borderId="0" xfId="0" applyFont="1" applyFill="1"/>
    <xf numFmtId="0" fontId="29" fillId="2" borderId="0" xfId="0" applyFont="1" applyFill="1"/>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3" fillId="3" borderId="64" xfId="0" applyFont="1" applyFill="1" applyBorder="1" applyAlignment="1">
      <alignment vertical="center" wrapText="1"/>
    </xf>
    <xf numFmtId="0" fontId="0" fillId="3" borderId="116" xfId="0" applyFill="1" applyBorder="1" applyAlignment="1">
      <alignment vertical="top" wrapText="1"/>
    </xf>
    <xf numFmtId="0" fontId="0" fillId="3" borderId="63" xfId="0" applyFill="1" applyBorder="1" applyAlignment="1">
      <alignment wrapText="1"/>
    </xf>
    <xf numFmtId="16" fontId="2" fillId="5" borderId="5" xfId="0" quotePrefix="1" applyNumberFormat="1" applyFont="1" applyFill="1" applyBorder="1" applyAlignment="1">
      <alignment horizontal="left" vertical="center" wrapText="1"/>
    </xf>
    <xf numFmtId="0" fontId="2" fillId="5" borderId="73" xfId="0" quotePrefix="1" applyFont="1" applyFill="1" applyBorder="1" applyAlignment="1">
      <alignment horizontal="left" vertical="center" wrapText="1"/>
    </xf>
    <xf numFmtId="0" fontId="2" fillId="5" borderId="5" xfId="0" quotePrefix="1" applyFont="1" applyFill="1" applyBorder="1" applyAlignment="1">
      <alignment horizontal="left" vertical="center" wrapText="1"/>
    </xf>
    <xf numFmtId="0" fontId="2" fillId="5" borderId="82" xfId="0" quotePrefix="1" applyFont="1" applyFill="1" applyBorder="1" applyAlignment="1">
      <alignment horizontal="left" vertical="center" wrapText="1"/>
    </xf>
    <xf numFmtId="0" fontId="2" fillId="5" borderId="74" xfId="0" quotePrefix="1" applyFont="1" applyFill="1" applyBorder="1" applyAlignment="1">
      <alignment horizontal="left" vertical="center" wrapText="1"/>
    </xf>
    <xf numFmtId="8" fontId="2" fillId="7" borderId="91" xfId="0" applyNumberFormat="1" applyFont="1" applyFill="1" applyBorder="1" applyAlignment="1">
      <alignment horizontal="right" vertical="center" wrapText="1"/>
    </xf>
    <xf numFmtId="8" fontId="2" fillId="0" borderId="44" xfId="0" applyNumberFormat="1" applyFont="1" applyBorder="1" applyAlignment="1">
      <alignment horizontal="right" vertical="center" wrapText="1"/>
    </xf>
    <xf numFmtId="8" fontId="2" fillId="0" borderId="83" xfId="0" applyNumberFormat="1" applyFont="1" applyBorder="1" applyAlignment="1">
      <alignment horizontal="right" vertical="center" wrapText="1"/>
    </xf>
    <xf numFmtId="8" fontId="2" fillId="4" borderId="59" xfId="0" applyNumberFormat="1" applyFont="1" applyFill="1" applyBorder="1" applyAlignment="1">
      <alignment horizontal="right" vertical="center" wrapText="1"/>
    </xf>
    <xf numFmtId="0" fontId="2" fillId="5" borderId="96" xfId="0" quotePrefix="1" applyFont="1" applyFill="1" applyBorder="1" applyAlignment="1">
      <alignment horizontal="left" vertical="center" wrapText="1"/>
    </xf>
    <xf numFmtId="0" fontId="2" fillId="4" borderId="131" xfId="0" applyFont="1" applyFill="1" applyBorder="1" applyAlignment="1">
      <alignment horizontal="right" vertical="center" wrapText="1"/>
    </xf>
    <xf numFmtId="8" fontId="2" fillId="4" borderId="106" xfId="0" applyNumberFormat="1" applyFont="1" applyFill="1" applyBorder="1" applyAlignment="1">
      <alignment horizontal="right" vertical="center" wrapText="1"/>
    </xf>
    <xf numFmtId="0" fontId="2" fillId="5" borderId="84" xfId="0" applyFont="1" applyFill="1" applyBorder="1" applyAlignment="1">
      <alignment vertical="center" wrapText="1"/>
    </xf>
    <xf numFmtId="0" fontId="5" fillId="4" borderId="86" xfId="0" applyFont="1" applyFill="1" applyBorder="1" applyAlignment="1">
      <alignment vertical="center"/>
    </xf>
    <xf numFmtId="8" fontId="2" fillId="4" borderId="131" xfId="0" applyNumberFormat="1" applyFont="1" applyFill="1" applyBorder="1" applyAlignment="1">
      <alignment horizontal="right" vertical="center" wrapText="1"/>
    </xf>
    <xf numFmtId="0" fontId="2" fillId="4" borderId="104" xfId="0" applyFont="1" applyFill="1" applyBorder="1" applyAlignment="1">
      <alignment vertical="center" wrapText="1"/>
    </xf>
    <xf numFmtId="0" fontId="13" fillId="2" borderId="41" xfId="0" applyFont="1" applyFill="1" applyBorder="1" applyAlignment="1">
      <alignment horizontal="left" wrapText="1"/>
    </xf>
    <xf numFmtId="0" fontId="13" fillId="2" borderId="65" xfId="0" applyFont="1" applyFill="1" applyBorder="1" applyAlignment="1">
      <alignment horizontal="left" wrapText="1"/>
    </xf>
    <xf numFmtId="0" fontId="13" fillId="2" borderId="58" xfId="0" applyFont="1" applyFill="1" applyBorder="1" applyAlignment="1">
      <alignment horizontal="left" wrapText="1"/>
    </xf>
    <xf numFmtId="0" fontId="13" fillId="2" borderId="44" xfId="0" applyFont="1" applyFill="1" applyBorder="1" applyAlignment="1">
      <alignment horizontal="left" wrapText="1"/>
    </xf>
    <xf numFmtId="0" fontId="13" fillId="2" borderId="115" xfId="0" applyFont="1" applyFill="1" applyBorder="1" applyAlignment="1">
      <alignment horizontal="left" wrapText="1"/>
    </xf>
    <xf numFmtId="0" fontId="13" fillId="2" borderId="57"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2" fillId="5" borderId="39"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4" fillId="2" borderId="0" xfId="0" applyFont="1" applyFill="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0" xfId="0" applyFont="1" applyBorder="1" applyAlignment="1">
      <alignment horizontal="left" vertical="center" wrapText="1"/>
    </xf>
    <xf numFmtId="0" fontId="4" fillId="0" borderId="119" xfId="0" applyFont="1" applyBorder="1" applyAlignment="1">
      <alignment horizontal="left" vertical="center" wrapText="1"/>
    </xf>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3" borderId="116" xfId="0" applyFont="1" applyFill="1" applyBorder="1" applyAlignment="1">
      <alignment vertical="center" wrapText="1"/>
    </xf>
    <xf numFmtId="0" fontId="10" fillId="3" borderId="64" xfId="0" applyFont="1" applyFill="1" applyBorder="1" applyAlignment="1">
      <alignment horizontal="center" vertical="center"/>
    </xf>
    <xf numFmtId="0" fontId="10" fillId="3" borderId="97" xfId="0" applyFont="1" applyFill="1" applyBorder="1" applyAlignment="1">
      <alignment horizontal="center" vertical="center"/>
    </xf>
    <xf numFmtId="0" fontId="2" fillId="4" borderId="39"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49" xfId="0" applyFont="1" applyFill="1" applyBorder="1" applyAlignment="1">
      <alignment horizontal="left" vertical="center" wrapText="1"/>
    </xf>
    <xf numFmtId="8" fontId="2" fillId="4" borderId="39" xfId="0" applyNumberFormat="1" applyFont="1" applyFill="1" applyBorder="1" applyAlignment="1">
      <alignment horizontal="left" vertical="center" wrapText="1"/>
    </xf>
    <xf numFmtId="8" fontId="2" fillId="4" borderId="49" xfId="0" applyNumberFormat="1"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49" xfId="0" applyFont="1" applyFill="1" applyBorder="1" applyAlignment="1">
      <alignment horizontal="left" vertical="center" wrapText="1"/>
    </xf>
    <xf numFmtId="0" fontId="10" fillId="3" borderId="127" xfId="0" applyFont="1" applyFill="1" applyBorder="1" applyAlignment="1">
      <alignment horizontal="center"/>
    </xf>
    <xf numFmtId="0" fontId="10" fillId="3" borderId="128" xfId="0" applyFont="1" applyFill="1" applyBorder="1" applyAlignment="1">
      <alignment horizontal="center"/>
    </xf>
    <xf numFmtId="0" fontId="10" fillId="3" borderId="129" xfId="0" applyFont="1" applyFill="1" applyBorder="1" applyAlignment="1">
      <alignment horizontal="center"/>
    </xf>
    <xf numFmtId="0" fontId="5" fillId="3" borderId="51" xfId="0" applyFont="1" applyFill="1" applyBorder="1" applyAlignment="1">
      <alignment horizontal="center"/>
    </xf>
    <xf numFmtId="0" fontId="5" fillId="3" borderId="52" xfId="0" applyFont="1" applyFill="1" applyBorder="1" applyAlignment="1">
      <alignment horizontal="center"/>
    </xf>
    <xf numFmtId="0" fontId="5" fillId="3" borderId="53" xfId="0" applyFont="1" applyFill="1" applyBorder="1" applyAlignment="1">
      <alignment horizont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64" xfId="0" applyFont="1" applyFill="1" applyBorder="1" applyAlignment="1">
      <alignment horizontal="center" vertical="center" wrapText="1"/>
    </xf>
    <xf numFmtId="0" fontId="3" fillId="3" borderId="97"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3" fillId="3" borderId="116" xfId="0" applyFont="1" applyFill="1" applyBorder="1" applyAlignment="1">
      <alignment vertical="center" wrapText="1"/>
    </xf>
    <xf numFmtId="0" fontId="4" fillId="0" borderId="31" xfId="0" applyFont="1" applyBorder="1" applyAlignment="1">
      <alignment horizontal="left" vertical="center" wrapText="1"/>
    </xf>
    <xf numFmtId="0" fontId="4" fillId="0" borderId="66" xfId="0" applyFont="1" applyBorder="1" applyAlignment="1">
      <alignment horizontal="left" vertical="center" wrapText="1"/>
    </xf>
    <xf numFmtId="0" fontId="3" fillId="3" borderId="3" xfId="0" applyFont="1" applyFill="1" applyBorder="1" applyAlignment="1">
      <alignment vertical="center" wrapText="1"/>
    </xf>
    <xf numFmtId="8" fontId="2" fillId="4" borderId="88"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2" xfId="0" applyBorder="1" applyAlignment="1">
      <alignment horizontal="left" vertical="center"/>
    </xf>
    <xf numFmtId="0" fontId="0" fillId="0" borderId="55" xfId="0" applyBorder="1" applyAlignment="1">
      <alignment horizontal="left" vertical="center"/>
    </xf>
    <xf numFmtId="0" fontId="0" fillId="0" borderId="0" xfId="0" applyAlignment="1">
      <alignment horizontal="left" vertical="center"/>
    </xf>
    <xf numFmtId="0" fontId="0" fillId="0" borderId="56" xfId="0" applyBorder="1" applyAlignment="1">
      <alignment horizontal="left" vertical="center"/>
    </xf>
    <xf numFmtId="0" fontId="0" fillId="0" borderId="83" xfId="0" applyBorder="1" applyAlignment="1">
      <alignment horizontal="left" vertical="center"/>
    </xf>
    <xf numFmtId="0" fontId="0" fillId="0" borderId="31" xfId="0" applyBorder="1" applyAlignment="1">
      <alignment horizontal="left" vertical="center"/>
    </xf>
    <xf numFmtId="0" fontId="0" fillId="0" borderId="91"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5" fillId="3" borderId="64" xfId="0" applyFont="1" applyFill="1" applyBorder="1" applyAlignment="1">
      <alignment horizontal="center"/>
    </xf>
    <xf numFmtId="0" fontId="5" fillId="3" borderId="97" xfId="0" applyFont="1" applyFill="1" applyBorder="1" applyAlignment="1">
      <alignment horizontal="center"/>
    </xf>
    <xf numFmtId="0" fontId="5" fillId="3" borderId="98" xfId="0" applyFont="1"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FF"/>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3</xdr:col>
      <xdr:colOff>86338</xdr:colOff>
      <xdr:row>361</xdr:row>
      <xdr:rowOff>578843</xdr:rowOff>
    </xdr:from>
    <xdr:to>
      <xdr:col>3</xdr:col>
      <xdr:colOff>110198</xdr:colOff>
      <xdr:row>362</xdr:row>
      <xdr:rowOff>5767</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EAF24253-1911-47F7-8C4B-3EE763329427}"/>
                </a:ext>
              </a:extLst>
            </xdr14:cNvPr>
            <xdr14:cNvContentPartPr/>
          </xdr14:nvContentPartPr>
          <xdr14:nvPr macro=""/>
          <xdr14:xfrm>
            <a:off x="7414985" y="148171519"/>
            <a:ext cx="17510" cy="11880"/>
          </xdr14:xfrm>
        </xdr:contentPart>
      </mc:Choice>
      <mc:Fallback xmlns="">
        <xdr:pic>
          <xdr:nvPicPr>
            <xdr:cNvPr id="6" name="Ink 5">
              <a:extLst>
                <a:ext uri="{FF2B5EF4-FFF2-40B4-BE49-F238E27FC236}">
                  <a16:creationId xmlns:a16="http://schemas.microsoft.com/office/drawing/2014/main" id="{EAF24253-1911-47F7-8C4B-3EE763329427}"/>
                </a:ext>
              </a:extLst>
            </xdr:cNvPr>
            <xdr:cNvPicPr/>
          </xdr:nvPicPr>
          <xdr:blipFill>
            <a:blip xmlns:r="http://schemas.openxmlformats.org/officeDocument/2006/relationships" r:embed="rId2"/>
            <a:stretch>
              <a:fillRect/>
            </a:stretch>
          </xdr:blipFill>
          <xdr:spPr>
            <a:xfrm>
              <a:off x="7406051" y="148162879"/>
              <a:ext cx="35020" cy="295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06T03:25:45.576"/>
    </inkml:context>
    <inkml:brush xml:id="br0">
      <inkml:brushProperty name="width" value="0.05" units="cm"/>
      <inkml:brushProperty name="height" value="0.05" units="cm"/>
      <inkml:brushProperty name="ignorePressure" value="1"/>
    </inkml:brush>
  </inkml:definitions>
  <inkml:trace contextRef="#ctx0" brushRef="#br0">48 1</inkml:trace>
  <inkml:trace contextRef="#ctx0" brushRef="#br0" timeOffset="714.24">0 32</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abSelected="1" zoomScale="130" zoomScaleNormal="130" workbookViewId="0">
      <selection activeCell="A20" sqref="A20:XFD20"/>
    </sheetView>
  </sheetViews>
  <sheetFormatPr defaultColWidth="9.42578125" defaultRowHeight="15" x14ac:dyDescent="0.25"/>
  <cols>
    <col min="1" max="1" width="10.42578125" style="1" customWidth="1"/>
    <col min="2" max="2" width="118.5703125" style="1" bestFit="1" customWidth="1"/>
    <col min="3" max="3" width="18.42578125" style="1" customWidth="1"/>
    <col min="4" max="16384" width="9.42578125" style="1"/>
  </cols>
  <sheetData>
    <row r="1" spans="1:4" ht="33.75" x14ac:dyDescent="0.5">
      <c r="A1" s="131" t="s">
        <v>472</v>
      </c>
      <c r="C1" s="132"/>
      <c r="D1" s="2"/>
    </row>
    <row r="2" spans="1:4" x14ac:dyDescent="0.25">
      <c r="A2" s="133"/>
      <c r="D2" s="2"/>
    </row>
    <row r="3" spans="1:4" s="5" customFormat="1" ht="21" x14ac:dyDescent="0.35">
      <c r="A3" s="3" t="s">
        <v>0</v>
      </c>
      <c r="D3" s="6"/>
    </row>
    <row r="5" spans="1:4" x14ac:dyDescent="0.25">
      <c r="A5" s="134"/>
      <c r="B5" s="135"/>
      <c r="C5" s="136"/>
    </row>
    <row r="6" spans="1:4" x14ac:dyDescent="0.25">
      <c r="A6" s="134"/>
      <c r="B6" s="137"/>
      <c r="C6" s="138"/>
    </row>
    <row r="7" spans="1:4" ht="21" x14ac:dyDescent="0.35">
      <c r="A7" s="3" t="s">
        <v>480</v>
      </c>
    </row>
    <row r="8" spans="1:4" ht="30" x14ac:dyDescent="0.25">
      <c r="A8" s="8" t="s">
        <v>1</v>
      </c>
      <c r="B8" s="7" t="s">
        <v>2</v>
      </c>
      <c r="C8" s="8" t="s">
        <v>3</v>
      </c>
    </row>
    <row r="9" spans="1:4" x14ac:dyDescent="0.25">
      <c r="A9" s="492" t="s">
        <v>4</v>
      </c>
      <c r="B9" s="493"/>
      <c r="C9" s="494"/>
    </row>
    <row r="10" spans="1:4" x14ac:dyDescent="0.25">
      <c r="A10" s="139">
        <v>4.0999999999999996</v>
      </c>
      <c r="B10" s="140" t="s">
        <v>6</v>
      </c>
      <c r="C10" s="141">
        <v>44321</v>
      </c>
    </row>
    <row r="11" spans="1:4" x14ac:dyDescent="0.25">
      <c r="A11" s="142">
        <v>4.2</v>
      </c>
      <c r="B11" s="143" t="s">
        <v>7</v>
      </c>
      <c r="C11" s="144">
        <v>44531</v>
      </c>
    </row>
    <row r="12" spans="1:4" x14ac:dyDescent="0.25">
      <c r="A12" s="142">
        <v>4.3</v>
      </c>
      <c r="B12" s="143" t="s">
        <v>8</v>
      </c>
      <c r="C12" s="144">
        <v>44651</v>
      </c>
    </row>
    <row r="13" spans="1:4" ht="30" x14ac:dyDescent="0.25">
      <c r="A13" s="142">
        <v>4.4000000000000004</v>
      </c>
      <c r="B13" s="145" t="s">
        <v>9</v>
      </c>
      <c r="C13" s="144">
        <v>44682</v>
      </c>
    </row>
    <row r="14" spans="1:4" x14ac:dyDescent="0.25">
      <c r="A14" s="142">
        <v>4.5</v>
      </c>
      <c r="B14" s="143" t="s">
        <v>10</v>
      </c>
      <c r="C14" s="144">
        <v>44866</v>
      </c>
    </row>
    <row r="15" spans="1:4" x14ac:dyDescent="0.25">
      <c r="A15" s="142">
        <v>4.5999999999999996</v>
      </c>
      <c r="B15" s="143" t="s">
        <v>11</v>
      </c>
      <c r="C15" s="144">
        <v>45012</v>
      </c>
    </row>
    <row r="16" spans="1:4" x14ac:dyDescent="0.25">
      <c r="A16" s="356"/>
      <c r="B16"/>
      <c r="C16" s="357"/>
    </row>
    <row r="17" spans="1:3" x14ac:dyDescent="0.25">
      <c r="A17" s="492" t="s">
        <v>12</v>
      </c>
      <c r="B17" s="493"/>
      <c r="C17" s="494"/>
    </row>
    <row r="18" spans="1:3" ht="15.75" customHeight="1" x14ac:dyDescent="0.25">
      <c r="A18" s="146" t="s">
        <v>13</v>
      </c>
      <c r="B18" s="147" t="s">
        <v>14</v>
      </c>
      <c r="C18" s="148">
        <v>44166</v>
      </c>
    </row>
    <row r="19" spans="1:3" ht="15.75" customHeight="1" x14ac:dyDescent="0.25">
      <c r="A19" s="495" t="s">
        <v>15</v>
      </c>
      <c r="B19" s="496"/>
      <c r="C19" s="497"/>
    </row>
    <row r="20" spans="1:3" ht="15.75" customHeight="1" x14ac:dyDescent="0.25">
      <c r="A20" s="149">
        <v>4</v>
      </c>
      <c r="B20" s="147" t="s">
        <v>5</v>
      </c>
      <c r="C20" s="150">
        <v>44166</v>
      </c>
    </row>
    <row r="21" spans="1:3" ht="75" x14ac:dyDescent="0.25">
      <c r="A21" s="149">
        <v>4.0999999999999996</v>
      </c>
      <c r="B21" s="145" t="s">
        <v>16</v>
      </c>
      <c r="C21" s="150">
        <v>44459</v>
      </c>
    </row>
    <row r="22" spans="1:3" ht="15.75" customHeight="1" x14ac:dyDescent="0.25">
      <c r="A22" s="149">
        <v>4.2</v>
      </c>
      <c r="B22" s="143" t="s">
        <v>17</v>
      </c>
      <c r="C22" s="150">
        <v>44742</v>
      </c>
    </row>
    <row r="23" spans="1:3" ht="15.75" customHeight="1" x14ac:dyDescent="0.25">
      <c r="A23" s="149">
        <v>4.3</v>
      </c>
      <c r="B23" s="143" t="s">
        <v>10</v>
      </c>
      <c r="C23" s="150">
        <v>44866</v>
      </c>
    </row>
    <row r="24" spans="1:3" ht="15.75" customHeight="1" x14ac:dyDescent="0.25">
      <c r="A24" s="151"/>
      <c r="B24"/>
      <c r="C24" s="152"/>
    </row>
    <row r="25" spans="1:3" ht="15.75" customHeight="1" x14ac:dyDescent="0.25">
      <c r="A25" s="492" t="s">
        <v>18</v>
      </c>
      <c r="B25" s="493"/>
      <c r="C25" s="494"/>
    </row>
    <row r="26" spans="1:3" ht="15.75" customHeight="1" x14ac:dyDescent="0.25">
      <c r="A26" s="149">
        <v>4</v>
      </c>
      <c r="B26" s="143" t="s">
        <v>19</v>
      </c>
      <c r="C26" s="150">
        <v>44973</v>
      </c>
    </row>
    <row r="28" spans="1:3" ht="21" x14ac:dyDescent="0.35">
      <c r="A28" s="3" t="s">
        <v>20</v>
      </c>
    </row>
    <row r="29" spans="1:3" ht="45" x14ac:dyDescent="0.25">
      <c r="A29" s="8" t="s">
        <v>1</v>
      </c>
      <c r="B29" s="7" t="s">
        <v>2</v>
      </c>
      <c r="C29" s="8" t="s">
        <v>3</v>
      </c>
    </row>
    <row r="30" spans="1:3" x14ac:dyDescent="0.25">
      <c r="A30" s="153">
        <v>1</v>
      </c>
      <c r="B30" s="154" t="s">
        <v>21</v>
      </c>
      <c r="C30" s="144">
        <v>42635</v>
      </c>
    </row>
  </sheetData>
  <mergeCells count="4">
    <mergeCell ref="A9:C9"/>
    <mergeCell ref="A17:C17"/>
    <mergeCell ref="A19:C19"/>
    <mergeCell ref="A25:C25"/>
  </mergeCells>
  <pageMargins left="0.7" right="0.7" top="0.75" bottom="0.75" header="0.3" footer="0.3"/>
  <pageSetup scale="26" orientation="portrait" r:id="rId1"/>
  <headerFooter>
    <oddFooter xml:space="preserve">&amp;C_x000D_&amp;1#&amp;"Calibri"&amp;6&amp;K000000 nbn-COMMERCIAL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53"/>
  <sheetViews>
    <sheetView showGridLines="0" topLeftCell="J1" zoomScale="80" zoomScaleNormal="80" zoomScaleSheetLayoutView="85" workbookViewId="0">
      <pane ySplit="11" topLeftCell="A12" activePane="bottomLeft" state="frozen"/>
      <selection pane="bottomLeft" activeCell="D15" sqref="D15"/>
    </sheetView>
  </sheetViews>
  <sheetFormatPr defaultColWidth="9.42578125" defaultRowHeight="15" x14ac:dyDescent="0.25"/>
  <cols>
    <col min="1" max="1" width="42.5703125" style="1" customWidth="1"/>
    <col min="2" max="2" width="35.42578125" style="1" customWidth="1"/>
    <col min="3" max="3" width="27" style="1" customWidth="1"/>
    <col min="4" max="4" width="43.42578125" style="1" customWidth="1"/>
    <col min="5" max="10" width="19.42578125" style="105" customWidth="1"/>
    <col min="11" max="11" width="11.5703125" style="105" customWidth="1"/>
    <col min="12" max="13" width="15" style="105" customWidth="1"/>
    <col min="14" max="15" width="13.42578125" style="105" customWidth="1"/>
    <col min="16" max="24" width="13.42578125" style="1" customWidth="1"/>
    <col min="25" max="25" width="14.42578125" style="1" customWidth="1"/>
    <col min="26" max="27" width="13.42578125" style="1" customWidth="1"/>
    <col min="28" max="28" width="11.5703125" style="1" customWidth="1"/>
    <col min="29" max="29" width="15.5703125" style="2" customWidth="1"/>
    <col min="30" max="30" width="11.5703125" style="2" customWidth="1"/>
    <col min="31" max="31" width="44.42578125" style="105" customWidth="1"/>
    <col min="32" max="16384" width="9.42578125" style="1"/>
  </cols>
  <sheetData>
    <row r="1" spans="1:31" s="105" customFormat="1" ht="33.75" x14ac:dyDescent="0.5">
      <c r="A1" s="131" t="s">
        <v>472</v>
      </c>
      <c r="D1" s="106"/>
      <c r="V1" s="115"/>
      <c r="W1" s="115"/>
      <c r="X1" s="115"/>
      <c r="Y1" s="115"/>
      <c r="Z1" s="115"/>
      <c r="AA1" s="115"/>
      <c r="AB1" s="115"/>
      <c r="AC1" s="116"/>
      <c r="AD1" s="107"/>
    </row>
    <row r="2" spans="1:31" s="105" customFormat="1" x14ac:dyDescent="0.25">
      <c r="A2" s="108"/>
      <c r="S2" s="107"/>
      <c r="T2" s="107"/>
      <c r="V2" s="115"/>
      <c r="W2" s="117"/>
      <c r="X2" s="115"/>
      <c r="Y2" s="115"/>
      <c r="Z2" s="115"/>
      <c r="AA2" s="115"/>
      <c r="AB2" s="115"/>
      <c r="AC2" s="115"/>
    </row>
    <row r="3" spans="1:31" s="109" customFormat="1" ht="21" x14ac:dyDescent="0.35">
      <c r="A3" s="100" t="s">
        <v>22</v>
      </c>
      <c r="V3" s="118"/>
      <c r="W3" s="117"/>
      <c r="X3" s="115"/>
      <c r="Y3" s="115"/>
      <c r="Z3" s="115"/>
      <c r="AA3" s="115"/>
      <c r="AB3" s="115"/>
      <c r="AC3" s="115"/>
      <c r="AD3" s="115"/>
    </row>
    <row r="4" spans="1:31" s="105" customFormat="1" x14ac:dyDescent="0.25">
      <c r="C4" s="23" t="s">
        <v>23</v>
      </c>
      <c r="D4" s="110"/>
      <c r="V4" s="115"/>
      <c r="W4" s="115"/>
      <c r="X4" s="115"/>
      <c r="Y4" s="115"/>
      <c r="Z4" s="115"/>
      <c r="AA4" s="115"/>
      <c r="AB4" s="115"/>
      <c r="AC4" s="116"/>
      <c r="AD4" s="107"/>
    </row>
    <row r="5" spans="1:31" s="105" customFormat="1" x14ac:dyDescent="0.25">
      <c r="A5" s="111" t="s">
        <v>24</v>
      </c>
      <c r="B5" s="123">
        <v>117.9</v>
      </c>
      <c r="C5" s="17" t="s">
        <v>25</v>
      </c>
      <c r="D5" s="18"/>
      <c r="AC5" s="107"/>
      <c r="AD5" s="107"/>
    </row>
    <row r="6" spans="1:31" s="105" customFormat="1" x14ac:dyDescent="0.25">
      <c r="A6" s="111" t="s">
        <v>26</v>
      </c>
      <c r="B6" s="354">
        <v>123.9</v>
      </c>
      <c r="C6" s="20" t="s">
        <v>27</v>
      </c>
      <c r="D6" s="21"/>
      <c r="AC6" s="107"/>
      <c r="AD6" s="107"/>
    </row>
    <row r="7" spans="1:31" s="105" customFormat="1" ht="15.75" thickBot="1" x14ac:dyDescent="0.3">
      <c r="A7" s="112" t="s">
        <v>28</v>
      </c>
      <c r="B7" s="355">
        <f>B6/B5-1</f>
        <v>5.0890585241730291E-2</v>
      </c>
      <c r="AC7" s="107"/>
      <c r="AD7" s="107"/>
    </row>
    <row r="8" spans="1:31" ht="16.5" thickTop="1" thickBot="1" x14ac:dyDescent="0.3">
      <c r="A8" s="498"/>
      <c r="B8" s="499"/>
      <c r="C8" s="499"/>
      <c r="D8" s="499"/>
    </row>
    <row r="9" spans="1:31" s="105" customFormat="1" ht="15" customHeight="1" thickBot="1" x14ac:dyDescent="0.3">
      <c r="A9" s="502" t="s">
        <v>29</v>
      </c>
      <c r="B9" s="503"/>
      <c r="C9" s="103"/>
      <c r="D9" s="507" t="s">
        <v>30</v>
      </c>
      <c r="E9" s="510" t="s">
        <v>31</v>
      </c>
      <c r="F9" s="511"/>
      <c r="G9" s="511"/>
      <c r="H9" s="511"/>
      <c r="I9" s="511"/>
      <c r="J9" s="511"/>
      <c r="K9" s="127"/>
      <c r="L9" s="127"/>
      <c r="M9" s="127"/>
      <c r="N9" s="128"/>
      <c r="O9" s="92"/>
      <c r="P9" s="520" t="s">
        <v>32</v>
      </c>
      <c r="Q9" s="521"/>
      <c r="R9" s="521"/>
      <c r="S9" s="521"/>
      <c r="T9" s="521"/>
      <c r="U9" s="521"/>
      <c r="V9" s="521"/>
      <c r="W9" s="521"/>
      <c r="X9" s="521"/>
      <c r="Y9" s="521"/>
      <c r="Z9" s="521"/>
      <c r="AA9" s="522"/>
      <c r="AB9" s="93"/>
      <c r="AC9" s="94"/>
      <c r="AD9" s="94"/>
      <c r="AE9" s="507" t="s">
        <v>33</v>
      </c>
    </row>
    <row r="10" spans="1:31" s="105" customFormat="1" ht="114.75" customHeight="1" x14ac:dyDescent="0.25">
      <c r="A10" s="504"/>
      <c r="B10" s="503"/>
      <c r="C10" s="104" t="s">
        <v>34</v>
      </c>
      <c r="D10" s="508"/>
      <c r="E10" s="64" t="s">
        <v>35</v>
      </c>
      <c r="F10" s="64" t="s">
        <v>36</v>
      </c>
      <c r="G10" s="64" t="s">
        <v>37</v>
      </c>
      <c r="H10" s="155" t="s">
        <v>473</v>
      </c>
      <c r="I10" s="155" t="s">
        <v>38</v>
      </c>
      <c r="J10" s="155" t="s">
        <v>39</v>
      </c>
      <c r="K10" s="65" t="s">
        <v>40</v>
      </c>
      <c r="L10" s="65" t="s">
        <v>41</v>
      </c>
      <c r="M10" s="65" t="s">
        <v>42</v>
      </c>
      <c r="N10" s="65" t="s">
        <v>43</v>
      </c>
      <c r="O10" s="65" t="s">
        <v>44</v>
      </c>
      <c r="P10" s="351">
        <v>44408</v>
      </c>
      <c r="Q10" s="351">
        <f t="shared" ref="Q10:AA10" si="0">EOMONTH(DATE(YEAR(P10),MONTH(P10)+1,1),0)</f>
        <v>44439</v>
      </c>
      <c r="R10" s="351">
        <f t="shared" si="0"/>
        <v>44469</v>
      </c>
      <c r="S10" s="351">
        <f t="shared" si="0"/>
        <v>44500</v>
      </c>
      <c r="T10" s="351">
        <f t="shared" si="0"/>
        <v>44530</v>
      </c>
      <c r="U10" s="351">
        <f t="shared" si="0"/>
        <v>44561</v>
      </c>
      <c r="V10" s="351">
        <f t="shared" si="0"/>
        <v>44592</v>
      </c>
      <c r="W10" s="351">
        <f t="shared" si="0"/>
        <v>44620</v>
      </c>
      <c r="X10" s="351">
        <f t="shared" si="0"/>
        <v>44651</v>
      </c>
      <c r="Y10" s="351">
        <f t="shared" si="0"/>
        <v>44681</v>
      </c>
      <c r="Z10" s="352">
        <f t="shared" si="0"/>
        <v>44712</v>
      </c>
      <c r="AA10" s="352">
        <f t="shared" si="0"/>
        <v>44742</v>
      </c>
      <c r="AB10" s="12" t="s">
        <v>45</v>
      </c>
      <c r="AC10" s="12" t="s">
        <v>46</v>
      </c>
      <c r="AD10" s="12" t="s">
        <v>47</v>
      </c>
      <c r="AE10" s="508"/>
    </row>
    <row r="11" spans="1:31" s="105" customFormat="1" ht="15.75" customHeight="1" thickBot="1" x14ac:dyDescent="0.3">
      <c r="A11" s="505"/>
      <c r="B11" s="506"/>
      <c r="C11" s="120"/>
      <c r="D11" s="509"/>
      <c r="E11" s="119" t="s">
        <v>48</v>
      </c>
      <c r="F11" s="119" t="s">
        <v>49</v>
      </c>
      <c r="G11" s="119" t="s">
        <v>50</v>
      </c>
      <c r="H11" s="156" t="s">
        <v>51</v>
      </c>
      <c r="I11" s="156" t="s">
        <v>52</v>
      </c>
      <c r="J11" s="156" t="s">
        <v>53</v>
      </c>
      <c r="K11" s="122"/>
      <c r="L11" s="122"/>
      <c r="M11" s="122"/>
      <c r="N11" s="122"/>
      <c r="O11" s="122"/>
      <c r="P11" s="353" t="s">
        <v>48</v>
      </c>
      <c r="Q11" s="353" t="s">
        <v>48</v>
      </c>
      <c r="R11" s="353" t="s">
        <v>48</v>
      </c>
      <c r="S11" s="353" t="s">
        <v>48</v>
      </c>
      <c r="T11" s="353" t="s">
        <v>48</v>
      </c>
      <c r="U11" s="353" t="s">
        <v>49</v>
      </c>
      <c r="V11" s="353" t="s">
        <v>49</v>
      </c>
      <c r="W11" s="353" t="s">
        <v>49</v>
      </c>
      <c r="X11" s="353" t="s">
        <v>50</v>
      </c>
      <c r="Y11" s="353" t="s">
        <v>50</v>
      </c>
      <c r="Z11" s="353" t="s">
        <v>51</v>
      </c>
      <c r="AA11" s="353" t="s">
        <v>51</v>
      </c>
      <c r="AB11" s="13"/>
      <c r="AC11" s="14"/>
      <c r="AD11" s="14"/>
      <c r="AE11" s="508"/>
    </row>
    <row r="12" spans="1:31" s="15" customFormat="1" ht="39" customHeight="1" thickTop="1" x14ac:dyDescent="0.25">
      <c r="A12" s="157" t="s">
        <v>54</v>
      </c>
      <c r="B12" s="42" t="s">
        <v>55</v>
      </c>
      <c r="C12" s="158" t="s">
        <v>56</v>
      </c>
      <c r="D12" s="159" t="s">
        <v>57</v>
      </c>
      <c r="E12" s="27">
        <v>24</v>
      </c>
      <c r="F12" s="27">
        <v>24</v>
      </c>
      <c r="G12" s="27">
        <v>24</v>
      </c>
      <c r="H12" s="27">
        <v>24</v>
      </c>
      <c r="I12" s="27">
        <v>24</v>
      </c>
      <c r="J12" s="27">
        <v>24</v>
      </c>
      <c r="K12" s="50" t="s">
        <v>58</v>
      </c>
      <c r="L12" s="50" t="s">
        <v>59</v>
      </c>
      <c r="M12" s="27"/>
      <c r="N12" s="50"/>
      <c r="O12" s="50"/>
      <c r="P12" s="160">
        <f t="shared" ref="P12:AA12" si="1">IF(AND(OR($L12="Variable",$L12="Zero"),ISBLANK($N12)),IF(P$11=$E$11,$E12,IF(P$11=$F$11,$F12,IF(P$11=$G$11,$G12,IF(P$11=$H$11,$H12,IF(P$11=$I$11,$I12,IF(P$11=$J$11,$J12,"ERROR")))))),"NA")</f>
        <v>24</v>
      </c>
      <c r="Q12" s="160">
        <f t="shared" si="1"/>
        <v>24</v>
      </c>
      <c r="R12" s="160">
        <f t="shared" si="1"/>
        <v>24</v>
      </c>
      <c r="S12" s="160">
        <f t="shared" si="1"/>
        <v>24</v>
      </c>
      <c r="T12" s="160">
        <f t="shared" si="1"/>
        <v>24</v>
      </c>
      <c r="U12" s="160">
        <f t="shared" si="1"/>
        <v>24</v>
      </c>
      <c r="V12" s="160">
        <f t="shared" si="1"/>
        <v>24</v>
      </c>
      <c r="W12" s="160">
        <f t="shared" si="1"/>
        <v>24</v>
      </c>
      <c r="X12" s="160">
        <f t="shared" si="1"/>
        <v>24</v>
      </c>
      <c r="Y12" s="160">
        <f t="shared" si="1"/>
        <v>24</v>
      </c>
      <c r="Z12" s="160">
        <f t="shared" si="1"/>
        <v>24</v>
      </c>
      <c r="AA12" s="160">
        <f t="shared" si="1"/>
        <v>24</v>
      </c>
      <c r="AB12" s="160">
        <f>IFERROR(IF(AND(OR(L12="Variable",L12="Zero"),ISBLANK($N12)),AVERAGE(P12:AA12),"NA"), "NA")</f>
        <v>24</v>
      </c>
      <c r="AC12" s="160">
        <f>IFERROR(IF(L12="Fixed",M12,IF(ISBLANK($N12)=FALSE,$O12,IF(OR(L12="Variable",L12="Zero"),MAX(AA12,AB12+ROUND(MAX(0,AB12*((1+$B$7)*(1-1.5%)-1)),2)),IF((OR(L12="Hourly", L12="At cost")),E12,"NA")))),AA12)</f>
        <v>24.84</v>
      </c>
      <c r="AD12" s="160" t="str">
        <f>IF(K12="No","NA",IF(MAX(H12:J12)&lt;=AC12,"Yes","No"))</f>
        <v>Yes</v>
      </c>
      <c r="AE12" s="161"/>
    </row>
    <row r="13" spans="1:31" s="15" customFormat="1" ht="38.25" customHeight="1" x14ac:dyDescent="0.25">
      <c r="A13" s="33" t="s">
        <v>60</v>
      </c>
      <c r="B13" s="42" t="s">
        <v>55</v>
      </c>
      <c r="C13" s="162" t="s">
        <v>61</v>
      </c>
      <c r="D13" s="163" t="s">
        <v>57</v>
      </c>
      <c r="E13" s="35">
        <v>27</v>
      </c>
      <c r="F13" s="35">
        <v>27</v>
      </c>
      <c r="G13" s="35">
        <v>27</v>
      </c>
      <c r="H13" s="35">
        <v>27</v>
      </c>
      <c r="I13" s="35">
        <v>27</v>
      </c>
      <c r="J13" s="35">
        <v>27</v>
      </c>
      <c r="K13" s="36" t="s">
        <v>58</v>
      </c>
      <c r="L13" s="36" t="s">
        <v>59</v>
      </c>
      <c r="M13" s="35"/>
      <c r="N13" s="36"/>
      <c r="O13" s="36"/>
      <c r="P13" s="160">
        <f t="shared" ref="P13:S76" si="2">IF(AND(OR($L13="Variable",$L13="Zero"),ISBLANK($N13)),IF(P$11=$E$11,$E13,IF(P$11=$F$11,$F13,IF(P$11=$G$11,$G13,IF(P$11=$H$11,$H13,IF(P$11=$I$11,$I13,IF(P$11=$J$11,$J13,"ERROR")))))),"NA")</f>
        <v>27</v>
      </c>
      <c r="Q13" s="160">
        <f t="shared" si="2"/>
        <v>27</v>
      </c>
      <c r="R13" s="160">
        <f t="shared" si="2"/>
        <v>27</v>
      </c>
      <c r="S13" s="160">
        <f t="shared" si="2"/>
        <v>27</v>
      </c>
      <c r="T13" s="160">
        <f t="shared" ref="T13:W76" si="3">IF(AND(OR($L13="Variable",$L13="Zero"),ISBLANK($N13)),IF(T$11=$E$11,$E13,IF(T$11=$F$11,$F13,IF(T$11=$G$11,$G13,IF(T$11=$H$11,$H13,IF(T$11=$I$11,$I13,IF(T$11=$J$11,$J13,"ERROR")))))),"NA")</f>
        <v>27</v>
      </c>
      <c r="U13" s="160">
        <f t="shared" si="3"/>
        <v>27</v>
      </c>
      <c r="V13" s="160">
        <f t="shared" si="3"/>
        <v>27</v>
      </c>
      <c r="W13" s="160">
        <f t="shared" si="3"/>
        <v>27</v>
      </c>
      <c r="X13" s="160">
        <f t="shared" ref="X13:AA76" si="4">IF(AND(OR($L13="Variable",$L13="Zero"),ISBLANK($N13)),IF(X$11=$E$11,$E13,IF(X$11=$F$11,$F13,IF(X$11=$G$11,$G13,IF(X$11=$H$11,$H13,IF(X$11=$I$11,$I13,IF(X$11=$J$11,$J13,"ERROR")))))),"NA")</f>
        <v>27</v>
      </c>
      <c r="Y13" s="160">
        <f t="shared" si="4"/>
        <v>27</v>
      </c>
      <c r="Z13" s="160">
        <f t="shared" si="4"/>
        <v>27</v>
      </c>
      <c r="AA13" s="160">
        <f t="shared" si="4"/>
        <v>27</v>
      </c>
      <c r="AB13" s="160">
        <f t="shared" ref="AB13:AB76" si="5">IFERROR(IF(AND(OR(L13="Variable",L13="Zero"),ISBLANK($N13)),AVERAGE(P13:AA13),"NA"), "NA")</f>
        <v>27</v>
      </c>
      <c r="AC13" s="160">
        <f t="shared" ref="AC13:AC76" si="6">IFERROR(IF(L13="Fixed",M13,IF(ISBLANK($N13)=FALSE,$O13,IF(OR(L13="Variable",L13="Zero"),MAX(AA13,AB13+ROUND(MAX(0,AB13*((1+$B$7)*(1-1.5%)-1)),2)),IF((OR(L13="Hourly", L13="At cost")),E13,"NA")))),AA13)</f>
        <v>27.95</v>
      </c>
      <c r="AD13" s="160" t="str">
        <f t="shared" ref="AD13:AD76" si="7">IF(K13="No","NA",IF(MAX(H13:J13)&lt;=AC13,"Yes","No"))</f>
        <v>Yes</v>
      </c>
      <c r="AE13" s="164"/>
    </row>
    <row r="14" spans="1:31" s="15" customFormat="1" ht="25.5" customHeight="1" x14ac:dyDescent="0.25">
      <c r="A14" s="33"/>
      <c r="B14" s="42" t="s">
        <v>55</v>
      </c>
      <c r="C14" s="162" t="s">
        <v>62</v>
      </c>
      <c r="D14" s="163" t="s">
        <v>63</v>
      </c>
      <c r="E14" s="35">
        <v>30</v>
      </c>
      <c r="F14" s="35">
        <v>30</v>
      </c>
      <c r="G14" s="35">
        <v>30</v>
      </c>
      <c r="H14" s="35">
        <v>30</v>
      </c>
      <c r="I14" s="35">
        <v>30</v>
      </c>
      <c r="J14" s="35">
        <v>30</v>
      </c>
      <c r="K14" s="36" t="s">
        <v>64</v>
      </c>
      <c r="L14" s="36" t="s">
        <v>65</v>
      </c>
      <c r="M14" s="36"/>
      <c r="N14" s="36"/>
      <c r="O14" s="36"/>
      <c r="P14" s="160" t="str">
        <f t="shared" si="2"/>
        <v>NA</v>
      </c>
      <c r="Q14" s="160" t="str">
        <f t="shared" si="2"/>
        <v>NA</v>
      </c>
      <c r="R14" s="160" t="str">
        <f t="shared" si="2"/>
        <v>NA</v>
      </c>
      <c r="S14" s="160" t="str">
        <f t="shared" si="2"/>
        <v>NA</v>
      </c>
      <c r="T14" s="160" t="str">
        <f t="shared" si="3"/>
        <v>NA</v>
      </c>
      <c r="U14" s="160" t="str">
        <f t="shared" si="3"/>
        <v>NA</v>
      </c>
      <c r="V14" s="160" t="str">
        <f t="shared" si="3"/>
        <v>NA</v>
      </c>
      <c r="W14" s="160" t="str">
        <f t="shared" si="3"/>
        <v>NA</v>
      </c>
      <c r="X14" s="160" t="str">
        <f t="shared" si="4"/>
        <v>NA</v>
      </c>
      <c r="Y14" s="160" t="str">
        <f t="shared" si="4"/>
        <v>NA</v>
      </c>
      <c r="Z14" s="160" t="str">
        <f t="shared" si="4"/>
        <v>NA</v>
      </c>
      <c r="AA14" s="160" t="str">
        <f t="shared" si="4"/>
        <v>NA</v>
      </c>
      <c r="AB14" s="160" t="str">
        <f t="shared" si="5"/>
        <v>NA</v>
      </c>
      <c r="AC14" s="160" t="str">
        <f t="shared" si="6"/>
        <v>NA</v>
      </c>
      <c r="AD14" s="160" t="str">
        <f t="shared" si="7"/>
        <v>NA</v>
      </c>
      <c r="AE14" s="164"/>
    </row>
    <row r="15" spans="1:31" s="15" customFormat="1" ht="69" customHeight="1" x14ac:dyDescent="0.25">
      <c r="A15" s="33"/>
      <c r="B15" s="42" t="s">
        <v>55</v>
      </c>
      <c r="C15" s="165" t="s">
        <v>66</v>
      </c>
      <c r="D15" s="163" t="s">
        <v>67</v>
      </c>
      <c r="E15" s="35">
        <v>30</v>
      </c>
      <c r="F15" s="35">
        <v>30</v>
      </c>
      <c r="G15" s="35">
        <v>30</v>
      </c>
      <c r="H15" s="35">
        <v>30</v>
      </c>
      <c r="I15" s="35">
        <v>30</v>
      </c>
      <c r="J15" s="35">
        <v>30</v>
      </c>
      <c r="K15" s="36" t="s">
        <v>58</v>
      </c>
      <c r="L15" s="36" t="s">
        <v>59</v>
      </c>
      <c r="M15" s="36"/>
      <c r="N15" s="36"/>
      <c r="O15" s="36"/>
      <c r="P15" s="160">
        <f t="shared" si="2"/>
        <v>30</v>
      </c>
      <c r="Q15" s="160">
        <f t="shared" si="2"/>
        <v>30</v>
      </c>
      <c r="R15" s="160">
        <f t="shared" si="2"/>
        <v>30</v>
      </c>
      <c r="S15" s="160">
        <f t="shared" si="2"/>
        <v>30</v>
      </c>
      <c r="T15" s="160">
        <f t="shared" si="3"/>
        <v>30</v>
      </c>
      <c r="U15" s="160">
        <f t="shared" si="3"/>
        <v>30</v>
      </c>
      <c r="V15" s="160">
        <f t="shared" si="3"/>
        <v>30</v>
      </c>
      <c r="W15" s="160">
        <f t="shared" si="3"/>
        <v>30</v>
      </c>
      <c r="X15" s="160">
        <f t="shared" si="4"/>
        <v>30</v>
      </c>
      <c r="Y15" s="160">
        <f t="shared" si="4"/>
        <v>30</v>
      </c>
      <c r="Z15" s="160">
        <f t="shared" si="4"/>
        <v>30</v>
      </c>
      <c r="AA15" s="160">
        <f t="shared" si="4"/>
        <v>30</v>
      </c>
      <c r="AB15" s="160">
        <f t="shared" si="5"/>
        <v>30</v>
      </c>
      <c r="AC15" s="160">
        <f t="shared" si="6"/>
        <v>31.05</v>
      </c>
      <c r="AD15" s="160" t="str">
        <f t="shared" si="7"/>
        <v>Yes</v>
      </c>
      <c r="AE15" s="166" t="s">
        <v>68</v>
      </c>
    </row>
    <row r="16" spans="1:31" s="15" customFormat="1" ht="63.75" x14ac:dyDescent="0.25">
      <c r="A16" s="33"/>
      <c r="B16" s="42" t="s">
        <v>55</v>
      </c>
      <c r="C16" s="162" t="s">
        <v>69</v>
      </c>
      <c r="D16" s="163" t="s">
        <v>70</v>
      </c>
      <c r="E16" s="35">
        <v>34</v>
      </c>
      <c r="F16" s="35">
        <v>34</v>
      </c>
      <c r="G16" s="35">
        <v>34</v>
      </c>
      <c r="H16" s="35">
        <v>34</v>
      </c>
      <c r="I16" s="35">
        <v>34</v>
      </c>
      <c r="J16" s="35">
        <v>34</v>
      </c>
      <c r="K16" s="36" t="s">
        <v>58</v>
      </c>
      <c r="L16" s="36" t="s">
        <v>59</v>
      </c>
      <c r="M16" s="36"/>
      <c r="N16" s="36"/>
      <c r="O16" s="36"/>
      <c r="P16" s="160">
        <f t="shared" si="2"/>
        <v>34</v>
      </c>
      <c r="Q16" s="160">
        <f t="shared" si="2"/>
        <v>34</v>
      </c>
      <c r="R16" s="160">
        <f t="shared" si="2"/>
        <v>34</v>
      </c>
      <c r="S16" s="160">
        <f t="shared" si="2"/>
        <v>34</v>
      </c>
      <c r="T16" s="160">
        <f t="shared" si="3"/>
        <v>34</v>
      </c>
      <c r="U16" s="160">
        <f t="shared" si="3"/>
        <v>34</v>
      </c>
      <c r="V16" s="160">
        <f t="shared" si="3"/>
        <v>34</v>
      </c>
      <c r="W16" s="160">
        <f t="shared" si="3"/>
        <v>34</v>
      </c>
      <c r="X16" s="160">
        <f t="shared" si="4"/>
        <v>34</v>
      </c>
      <c r="Y16" s="160">
        <f t="shared" si="4"/>
        <v>34</v>
      </c>
      <c r="Z16" s="160">
        <f t="shared" si="4"/>
        <v>34</v>
      </c>
      <c r="AA16" s="160">
        <f t="shared" si="4"/>
        <v>34</v>
      </c>
      <c r="AB16" s="160">
        <f t="shared" si="5"/>
        <v>34</v>
      </c>
      <c r="AC16" s="160">
        <f t="shared" si="6"/>
        <v>35.19</v>
      </c>
      <c r="AD16" s="160" t="str">
        <f t="shared" si="7"/>
        <v>Yes</v>
      </c>
      <c r="AE16" s="167" t="s">
        <v>474</v>
      </c>
    </row>
    <row r="17" spans="1:32" s="15" customFormat="1" ht="63.75" x14ac:dyDescent="0.25">
      <c r="A17" s="33"/>
      <c r="B17" s="42" t="s">
        <v>55</v>
      </c>
      <c r="C17" s="162" t="s">
        <v>71</v>
      </c>
      <c r="D17" s="163" t="s">
        <v>72</v>
      </c>
      <c r="E17" s="35">
        <v>34</v>
      </c>
      <c r="F17" s="35">
        <v>34</v>
      </c>
      <c r="G17" s="35">
        <v>34</v>
      </c>
      <c r="H17" s="35">
        <v>34</v>
      </c>
      <c r="I17" s="35">
        <v>34</v>
      </c>
      <c r="J17" s="35">
        <v>34</v>
      </c>
      <c r="K17" s="36" t="s">
        <v>58</v>
      </c>
      <c r="L17" s="36" t="s">
        <v>59</v>
      </c>
      <c r="M17" s="36"/>
      <c r="N17" s="39"/>
      <c r="O17" s="36"/>
      <c r="P17" s="160">
        <f t="shared" si="2"/>
        <v>34</v>
      </c>
      <c r="Q17" s="160">
        <f t="shared" si="2"/>
        <v>34</v>
      </c>
      <c r="R17" s="160">
        <f t="shared" si="2"/>
        <v>34</v>
      </c>
      <c r="S17" s="160">
        <f t="shared" si="2"/>
        <v>34</v>
      </c>
      <c r="T17" s="160">
        <f t="shared" si="3"/>
        <v>34</v>
      </c>
      <c r="U17" s="160">
        <f t="shared" si="3"/>
        <v>34</v>
      </c>
      <c r="V17" s="160">
        <f t="shared" si="3"/>
        <v>34</v>
      </c>
      <c r="W17" s="160">
        <f t="shared" si="3"/>
        <v>34</v>
      </c>
      <c r="X17" s="160">
        <f t="shared" si="4"/>
        <v>34</v>
      </c>
      <c r="Y17" s="160">
        <f t="shared" si="4"/>
        <v>34</v>
      </c>
      <c r="Z17" s="160">
        <f t="shared" si="4"/>
        <v>34</v>
      </c>
      <c r="AA17" s="160">
        <f t="shared" si="4"/>
        <v>34</v>
      </c>
      <c r="AB17" s="160">
        <f t="shared" si="5"/>
        <v>34</v>
      </c>
      <c r="AC17" s="160">
        <f t="shared" si="6"/>
        <v>35.19</v>
      </c>
      <c r="AD17" s="160" t="str">
        <f t="shared" si="7"/>
        <v>Yes</v>
      </c>
      <c r="AE17" s="168" t="s">
        <v>73</v>
      </c>
    </row>
    <row r="18" spans="1:32" s="15" customFormat="1" ht="51" customHeight="1" x14ac:dyDescent="0.25">
      <c r="A18" s="169"/>
      <c r="B18" s="170" t="s">
        <v>55</v>
      </c>
      <c r="C18" s="171" t="s">
        <v>74</v>
      </c>
      <c r="D18" s="163" t="s">
        <v>67</v>
      </c>
      <c r="E18" s="35">
        <v>34</v>
      </c>
      <c r="F18" s="35">
        <v>34</v>
      </c>
      <c r="G18" s="35">
        <v>34</v>
      </c>
      <c r="H18" s="35">
        <v>34</v>
      </c>
      <c r="I18" s="35">
        <v>34</v>
      </c>
      <c r="J18" s="35">
        <v>34</v>
      </c>
      <c r="K18" s="36" t="s">
        <v>58</v>
      </c>
      <c r="L18" s="36" t="s">
        <v>59</v>
      </c>
      <c r="M18" s="36"/>
      <c r="N18" s="36"/>
      <c r="O18" s="36"/>
      <c r="P18" s="160">
        <f t="shared" si="2"/>
        <v>34</v>
      </c>
      <c r="Q18" s="160">
        <f t="shared" si="2"/>
        <v>34</v>
      </c>
      <c r="R18" s="160">
        <f t="shared" si="2"/>
        <v>34</v>
      </c>
      <c r="S18" s="160">
        <f t="shared" si="2"/>
        <v>34</v>
      </c>
      <c r="T18" s="160">
        <f t="shared" si="3"/>
        <v>34</v>
      </c>
      <c r="U18" s="160">
        <f t="shared" si="3"/>
        <v>34</v>
      </c>
      <c r="V18" s="160">
        <f t="shared" si="3"/>
        <v>34</v>
      </c>
      <c r="W18" s="160">
        <f t="shared" si="3"/>
        <v>34</v>
      </c>
      <c r="X18" s="160">
        <f t="shared" si="4"/>
        <v>34</v>
      </c>
      <c r="Y18" s="160">
        <f t="shared" si="4"/>
        <v>34</v>
      </c>
      <c r="Z18" s="160">
        <f t="shared" si="4"/>
        <v>34</v>
      </c>
      <c r="AA18" s="160">
        <f t="shared" si="4"/>
        <v>34</v>
      </c>
      <c r="AB18" s="160">
        <f t="shared" si="5"/>
        <v>34</v>
      </c>
      <c r="AC18" s="160">
        <f t="shared" si="6"/>
        <v>35.19</v>
      </c>
      <c r="AD18" s="160" t="str">
        <f t="shared" si="7"/>
        <v>Yes</v>
      </c>
      <c r="AE18" s="172" t="s">
        <v>75</v>
      </c>
    </row>
    <row r="19" spans="1:32" s="15" customFormat="1" x14ac:dyDescent="0.25">
      <c r="A19" s="33"/>
      <c r="B19" s="42" t="s">
        <v>55</v>
      </c>
      <c r="C19" s="162" t="s">
        <v>76</v>
      </c>
      <c r="D19" s="163" t="s">
        <v>77</v>
      </c>
      <c r="E19" s="36">
        <v>37</v>
      </c>
      <c r="F19" s="36">
        <v>37</v>
      </c>
      <c r="G19" s="36">
        <v>37</v>
      </c>
      <c r="H19" s="36">
        <v>37</v>
      </c>
      <c r="I19" s="36">
        <v>37</v>
      </c>
      <c r="J19" s="36">
        <v>37</v>
      </c>
      <c r="K19" s="36" t="s">
        <v>58</v>
      </c>
      <c r="L19" s="36" t="s">
        <v>59</v>
      </c>
      <c r="M19" s="36"/>
      <c r="N19" s="39"/>
      <c r="O19" s="36"/>
      <c r="P19" s="160">
        <f t="shared" si="2"/>
        <v>37</v>
      </c>
      <c r="Q19" s="160">
        <f t="shared" si="2"/>
        <v>37</v>
      </c>
      <c r="R19" s="160">
        <f t="shared" si="2"/>
        <v>37</v>
      </c>
      <c r="S19" s="160">
        <f t="shared" si="2"/>
        <v>37</v>
      </c>
      <c r="T19" s="160">
        <f t="shared" si="3"/>
        <v>37</v>
      </c>
      <c r="U19" s="160">
        <f t="shared" si="3"/>
        <v>37</v>
      </c>
      <c r="V19" s="160">
        <f t="shared" si="3"/>
        <v>37</v>
      </c>
      <c r="W19" s="160">
        <f t="shared" si="3"/>
        <v>37</v>
      </c>
      <c r="X19" s="160">
        <f t="shared" si="4"/>
        <v>37</v>
      </c>
      <c r="Y19" s="160">
        <f t="shared" si="4"/>
        <v>37</v>
      </c>
      <c r="Z19" s="160">
        <f t="shared" si="4"/>
        <v>37</v>
      </c>
      <c r="AA19" s="160">
        <f t="shared" si="4"/>
        <v>37</v>
      </c>
      <c r="AB19" s="160">
        <f t="shared" si="5"/>
        <v>37</v>
      </c>
      <c r="AC19" s="160">
        <f t="shared" si="6"/>
        <v>38.299999999999997</v>
      </c>
      <c r="AD19" s="160" t="str">
        <f t="shared" si="7"/>
        <v>Yes</v>
      </c>
      <c r="AE19" s="167"/>
    </row>
    <row r="20" spans="1:32" s="15" customFormat="1" ht="25.5" customHeight="1" x14ac:dyDescent="0.25">
      <c r="A20" s="169"/>
      <c r="B20" s="170" t="s">
        <v>55</v>
      </c>
      <c r="C20" s="173" t="s">
        <v>78</v>
      </c>
      <c r="D20" s="163" t="s">
        <v>63</v>
      </c>
      <c r="E20" s="36">
        <v>38</v>
      </c>
      <c r="F20" s="36">
        <v>38</v>
      </c>
      <c r="G20" s="36">
        <v>38</v>
      </c>
      <c r="H20" s="36">
        <v>38</v>
      </c>
      <c r="I20" s="36">
        <v>38</v>
      </c>
      <c r="J20" s="36">
        <v>38</v>
      </c>
      <c r="K20" s="36" t="s">
        <v>64</v>
      </c>
      <c r="L20" s="36" t="s">
        <v>65</v>
      </c>
      <c r="M20" s="36"/>
      <c r="N20" s="36"/>
      <c r="O20" s="36"/>
      <c r="P20" s="160" t="str">
        <f t="shared" si="2"/>
        <v>NA</v>
      </c>
      <c r="Q20" s="160" t="str">
        <f t="shared" si="2"/>
        <v>NA</v>
      </c>
      <c r="R20" s="160" t="str">
        <f t="shared" si="2"/>
        <v>NA</v>
      </c>
      <c r="S20" s="160" t="str">
        <f t="shared" si="2"/>
        <v>NA</v>
      </c>
      <c r="T20" s="160" t="str">
        <f t="shared" si="3"/>
        <v>NA</v>
      </c>
      <c r="U20" s="160" t="str">
        <f t="shared" si="3"/>
        <v>NA</v>
      </c>
      <c r="V20" s="160" t="str">
        <f t="shared" si="3"/>
        <v>NA</v>
      </c>
      <c r="W20" s="160" t="str">
        <f t="shared" si="3"/>
        <v>NA</v>
      </c>
      <c r="X20" s="160" t="str">
        <f t="shared" si="4"/>
        <v>NA</v>
      </c>
      <c r="Y20" s="160" t="str">
        <f t="shared" si="4"/>
        <v>NA</v>
      </c>
      <c r="Z20" s="160" t="str">
        <f t="shared" si="4"/>
        <v>NA</v>
      </c>
      <c r="AA20" s="160" t="str">
        <f t="shared" si="4"/>
        <v>NA</v>
      </c>
      <c r="AB20" s="160" t="str">
        <f t="shared" si="5"/>
        <v>NA</v>
      </c>
      <c r="AC20" s="160" t="str">
        <f t="shared" si="6"/>
        <v>NA</v>
      </c>
      <c r="AD20" s="160" t="str">
        <f t="shared" si="7"/>
        <v>NA</v>
      </c>
      <c r="AE20" s="174"/>
    </row>
    <row r="21" spans="1:32" s="15" customFormat="1" ht="45" customHeight="1" x14ac:dyDescent="0.25">
      <c r="A21" s="169"/>
      <c r="B21" s="170" t="s">
        <v>55</v>
      </c>
      <c r="C21" s="173" t="s">
        <v>79</v>
      </c>
      <c r="D21" s="163" t="s">
        <v>80</v>
      </c>
      <c r="E21" s="36">
        <v>38</v>
      </c>
      <c r="F21" s="36">
        <v>38</v>
      </c>
      <c r="G21" s="36">
        <v>38</v>
      </c>
      <c r="H21" s="36">
        <v>38</v>
      </c>
      <c r="I21" s="36">
        <v>38</v>
      </c>
      <c r="J21" s="36">
        <v>38</v>
      </c>
      <c r="K21" s="36" t="s">
        <v>64</v>
      </c>
      <c r="L21" s="36" t="s">
        <v>65</v>
      </c>
      <c r="M21" s="36"/>
      <c r="N21" s="36"/>
      <c r="O21" s="36"/>
      <c r="P21" s="160" t="str">
        <f t="shared" si="2"/>
        <v>NA</v>
      </c>
      <c r="Q21" s="160" t="str">
        <f t="shared" si="2"/>
        <v>NA</v>
      </c>
      <c r="R21" s="160" t="str">
        <f t="shared" si="2"/>
        <v>NA</v>
      </c>
      <c r="S21" s="160" t="str">
        <f t="shared" si="2"/>
        <v>NA</v>
      </c>
      <c r="T21" s="160" t="str">
        <f t="shared" si="3"/>
        <v>NA</v>
      </c>
      <c r="U21" s="160" t="str">
        <f t="shared" si="3"/>
        <v>NA</v>
      </c>
      <c r="V21" s="160" t="str">
        <f t="shared" si="3"/>
        <v>NA</v>
      </c>
      <c r="W21" s="160" t="str">
        <f t="shared" si="3"/>
        <v>NA</v>
      </c>
      <c r="X21" s="160" t="str">
        <f t="shared" si="4"/>
        <v>NA</v>
      </c>
      <c r="Y21" s="160" t="str">
        <f t="shared" si="4"/>
        <v>NA</v>
      </c>
      <c r="Z21" s="160" t="str">
        <f t="shared" si="4"/>
        <v>NA</v>
      </c>
      <c r="AA21" s="160" t="str">
        <f t="shared" si="4"/>
        <v>NA</v>
      </c>
      <c r="AB21" s="160" t="str">
        <f t="shared" si="5"/>
        <v>NA</v>
      </c>
      <c r="AC21" s="160" t="str">
        <f t="shared" si="6"/>
        <v>NA</v>
      </c>
      <c r="AD21" s="160" t="str">
        <f t="shared" si="7"/>
        <v>NA</v>
      </c>
      <c r="AE21" s="175" t="s">
        <v>81</v>
      </c>
      <c r="AF21" s="66"/>
    </row>
    <row r="22" spans="1:32" s="15" customFormat="1" ht="15" customHeight="1" x14ac:dyDescent="0.25">
      <c r="A22" s="169"/>
      <c r="B22" s="170" t="s">
        <v>55</v>
      </c>
      <c r="C22" s="171" t="s">
        <v>82</v>
      </c>
      <c r="D22" s="163" t="s">
        <v>83</v>
      </c>
      <c r="E22" s="35">
        <v>38</v>
      </c>
      <c r="F22" s="35">
        <v>38</v>
      </c>
      <c r="G22" s="35">
        <v>38</v>
      </c>
      <c r="H22" s="35">
        <v>38</v>
      </c>
      <c r="I22" s="35">
        <v>38</v>
      </c>
      <c r="J22" s="35">
        <v>38</v>
      </c>
      <c r="K22" s="36" t="s">
        <v>58</v>
      </c>
      <c r="L22" s="36" t="s">
        <v>59</v>
      </c>
      <c r="M22" s="36"/>
      <c r="N22" s="36"/>
      <c r="O22" s="36"/>
      <c r="P22" s="160">
        <f t="shared" si="2"/>
        <v>38</v>
      </c>
      <c r="Q22" s="160">
        <f t="shared" si="2"/>
        <v>38</v>
      </c>
      <c r="R22" s="160">
        <f t="shared" si="2"/>
        <v>38</v>
      </c>
      <c r="S22" s="160">
        <f t="shared" si="2"/>
        <v>38</v>
      </c>
      <c r="T22" s="160">
        <f t="shared" si="3"/>
        <v>38</v>
      </c>
      <c r="U22" s="160">
        <f t="shared" si="3"/>
        <v>38</v>
      </c>
      <c r="V22" s="160">
        <f t="shared" si="3"/>
        <v>38</v>
      </c>
      <c r="W22" s="160">
        <f t="shared" si="3"/>
        <v>38</v>
      </c>
      <c r="X22" s="160">
        <f t="shared" si="4"/>
        <v>38</v>
      </c>
      <c r="Y22" s="160">
        <f t="shared" si="4"/>
        <v>38</v>
      </c>
      <c r="Z22" s="160">
        <f t="shared" si="4"/>
        <v>38</v>
      </c>
      <c r="AA22" s="160">
        <f t="shared" si="4"/>
        <v>38</v>
      </c>
      <c r="AB22" s="160">
        <f t="shared" si="5"/>
        <v>38</v>
      </c>
      <c r="AC22" s="160">
        <f t="shared" si="6"/>
        <v>39.33</v>
      </c>
      <c r="AD22" s="160" t="str">
        <f t="shared" si="7"/>
        <v>Yes</v>
      </c>
      <c r="AE22" s="176"/>
      <c r="AF22" s="66"/>
    </row>
    <row r="23" spans="1:32" s="15" customFormat="1" ht="15" customHeight="1" x14ac:dyDescent="0.25">
      <c r="A23" s="169"/>
      <c r="B23" s="170" t="s">
        <v>55</v>
      </c>
      <c r="C23" s="171" t="s">
        <v>84</v>
      </c>
      <c r="D23" s="163" t="s">
        <v>85</v>
      </c>
      <c r="E23" s="36">
        <v>68</v>
      </c>
      <c r="F23" s="36">
        <v>68</v>
      </c>
      <c r="G23" s="36">
        <v>68</v>
      </c>
      <c r="H23" s="36">
        <v>68</v>
      </c>
      <c r="I23" s="36">
        <v>68</v>
      </c>
      <c r="J23" s="36">
        <v>68</v>
      </c>
      <c r="K23" s="36" t="s">
        <v>58</v>
      </c>
      <c r="L23" s="36" t="s">
        <v>59</v>
      </c>
      <c r="M23" s="36"/>
      <c r="N23" s="36"/>
      <c r="O23" s="36"/>
      <c r="P23" s="160">
        <f t="shared" si="2"/>
        <v>68</v>
      </c>
      <c r="Q23" s="160">
        <f t="shared" si="2"/>
        <v>68</v>
      </c>
      <c r="R23" s="160">
        <f t="shared" si="2"/>
        <v>68</v>
      </c>
      <c r="S23" s="160">
        <f t="shared" si="2"/>
        <v>68</v>
      </c>
      <c r="T23" s="160">
        <f t="shared" si="3"/>
        <v>68</v>
      </c>
      <c r="U23" s="160">
        <f t="shared" si="3"/>
        <v>68</v>
      </c>
      <c r="V23" s="160">
        <f t="shared" si="3"/>
        <v>68</v>
      </c>
      <c r="W23" s="160">
        <f t="shared" si="3"/>
        <v>68</v>
      </c>
      <c r="X23" s="160">
        <f t="shared" si="4"/>
        <v>68</v>
      </c>
      <c r="Y23" s="160">
        <f t="shared" si="4"/>
        <v>68</v>
      </c>
      <c r="Z23" s="160">
        <f t="shared" si="4"/>
        <v>68</v>
      </c>
      <c r="AA23" s="160">
        <f t="shared" si="4"/>
        <v>68</v>
      </c>
      <c r="AB23" s="160">
        <f t="shared" si="5"/>
        <v>68</v>
      </c>
      <c r="AC23" s="160">
        <f t="shared" si="6"/>
        <v>70.39</v>
      </c>
      <c r="AD23" s="160" t="str">
        <f t="shared" si="7"/>
        <v>Yes</v>
      </c>
      <c r="AE23" s="177"/>
      <c r="AF23" s="66"/>
    </row>
    <row r="24" spans="1:32" s="15" customFormat="1" ht="15" customHeight="1" x14ac:dyDescent="0.25">
      <c r="A24" s="169"/>
      <c r="B24" s="170" t="s">
        <v>55</v>
      </c>
      <c r="C24" s="171" t="s">
        <v>86</v>
      </c>
      <c r="D24" s="163" t="s">
        <v>87</v>
      </c>
      <c r="E24" s="35">
        <v>70</v>
      </c>
      <c r="F24" s="35">
        <v>70</v>
      </c>
      <c r="G24" s="35">
        <v>70</v>
      </c>
      <c r="H24" s="35">
        <v>70</v>
      </c>
      <c r="I24" s="35">
        <v>70</v>
      </c>
      <c r="J24" s="35">
        <v>70</v>
      </c>
      <c r="K24" s="36" t="s">
        <v>58</v>
      </c>
      <c r="L24" s="36" t="s">
        <v>59</v>
      </c>
      <c r="M24" s="36"/>
      <c r="N24" s="36"/>
      <c r="O24" s="36"/>
      <c r="P24" s="160">
        <f t="shared" si="2"/>
        <v>70</v>
      </c>
      <c r="Q24" s="160">
        <f t="shared" si="2"/>
        <v>70</v>
      </c>
      <c r="R24" s="160">
        <f t="shared" si="2"/>
        <v>70</v>
      </c>
      <c r="S24" s="160">
        <f t="shared" si="2"/>
        <v>70</v>
      </c>
      <c r="T24" s="160">
        <f t="shared" si="3"/>
        <v>70</v>
      </c>
      <c r="U24" s="160">
        <f t="shared" si="3"/>
        <v>70</v>
      </c>
      <c r="V24" s="160">
        <f t="shared" si="3"/>
        <v>70</v>
      </c>
      <c r="W24" s="160">
        <f t="shared" si="3"/>
        <v>70</v>
      </c>
      <c r="X24" s="160">
        <f t="shared" si="4"/>
        <v>70</v>
      </c>
      <c r="Y24" s="160">
        <f t="shared" si="4"/>
        <v>70</v>
      </c>
      <c r="Z24" s="160">
        <f t="shared" si="4"/>
        <v>70</v>
      </c>
      <c r="AA24" s="160">
        <f t="shared" si="4"/>
        <v>70</v>
      </c>
      <c r="AB24" s="160">
        <f t="shared" si="5"/>
        <v>70</v>
      </c>
      <c r="AC24" s="160">
        <f t="shared" si="6"/>
        <v>72.459999999999994</v>
      </c>
      <c r="AD24" s="160" t="str">
        <f t="shared" si="7"/>
        <v>Yes</v>
      </c>
      <c r="AE24" s="178"/>
    </row>
    <row r="25" spans="1:32" s="15" customFormat="1" ht="15" customHeight="1" x14ac:dyDescent="0.25">
      <c r="A25" s="169"/>
      <c r="B25" s="170" t="s">
        <v>55</v>
      </c>
      <c r="C25" s="171" t="s">
        <v>88</v>
      </c>
      <c r="D25" s="163" t="s">
        <v>87</v>
      </c>
      <c r="E25" s="35">
        <v>100</v>
      </c>
      <c r="F25" s="35">
        <v>100</v>
      </c>
      <c r="G25" s="35">
        <v>100</v>
      </c>
      <c r="H25" s="35">
        <v>100</v>
      </c>
      <c r="I25" s="35">
        <v>100</v>
      </c>
      <c r="J25" s="35">
        <v>100</v>
      </c>
      <c r="K25" s="36" t="s">
        <v>58</v>
      </c>
      <c r="L25" s="36" t="s">
        <v>59</v>
      </c>
      <c r="M25" s="36"/>
      <c r="N25" s="36"/>
      <c r="O25" s="36"/>
      <c r="P25" s="160">
        <f t="shared" si="2"/>
        <v>100</v>
      </c>
      <c r="Q25" s="160">
        <f t="shared" si="2"/>
        <v>100</v>
      </c>
      <c r="R25" s="160">
        <f t="shared" si="2"/>
        <v>100</v>
      </c>
      <c r="S25" s="160">
        <f t="shared" si="2"/>
        <v>100</v>
      </c>
      <c r="T25" s="160">
        <f t="shared" si="3"/>
        <v>100</v>
      </c>
      <c r="U25" s="160">
        <f t="shared" si="3"/>
        <v>100</v>
      </c>
      <c r="V25" s="160">
        <f t="shared" si="3"/>
        <v>100</v>
      </c>
      <c r="W25" s="160">
        <f t="shared" si="3"/>
        <v>100</v>
      </c>
      <c r="X25" s="160">
        <f t="shared" si="4"/>
        <v>100</v>
      </c>
      <c r="Y25" s="160">
        <f t="shared" si="4"/>
        <v>100</v>
      </c>
      <c r="Z25" s="160">
        <f t="shared" si="4"/>
        <v>100</v>
      </c>
      <c r="AA25" s="160">
        <f t="shared" si="4"/>
        <v>100</v>
      </c>
      <c r="AB25" s="160">
        <f t="shared" si="5"/>
        <v>100</v>
      </c>
      <c r="AC25" s="160">
        <f t="shared" si="6"/>
        <v>103.51</v>
      </c>
      <c r="AD25" s="160" t="str">
        <f t="shared" si="7"/>
        <v>Yes</v>
      </c>
      <c r="AE25" s="164"/>
    </row>
    <row r="26" spans="1:32" s="114" customFormat="1" ht="15" customHeight="1" x14ac:dyDescent="0.25">
      <c r="A26" s="169"/>
      <c r="B26" s="170" t="s">
        <v>55</v>
      </c>
      <c r="C26" s="179" t="s">
        <v>89</v>
      </c>
      <c r="D26" s="163" t="s">
        <v>85</v>
      </c>
      <c r="E26" s="39">
        <v>80</v>
      </c>
      <c r="F26" s="39">
        <v>80</v>
      </c>
      <c r="G26" s="39">
        <v>80</v>
      </c>
      <c r="H26" s="39">
        <v>80</v>
      </c>
      <c r="I26" s="39">
        <v>80</v>
      </c>
      <c r="J26" s="39">
        <v>80</v>
      </c>
      <c r="K26" s="36" t="s">
        <v>58</v>
      </c>
      <c r="L26" s="36" t="s">
        <v>59</v>
      </c>
      <c r="M26" s="39"/>
      <c r="N26" s="39"/>
      <c r="O26" s="39"/>
      <c r="P26" s="160">
        <f t="shared" si="2"/>
        <v>80</v>
      </c>
      <c r="Q26" s="160">
        <f t="shared" si="2"/>
        <v>80</v>
      </c>
      <c r="R26" s="160">
        <f t="shared" si="2"/>
        <v>80</v>
      </c>
      <c r="S26" s="160">
        <f t="shared" si="2"/>
        <v>80</v>
      </c>
      <c r="T26" s="160">
        <f t="shared" si="3"/>
        <v>80</v>
      </c>
      <c r="U26" s="160">
        <f t="shared" si="3"/>
        <v>80</v>
      </c>
      <c r="V26" s="160">
        <f t="shared" si="3"/>
        <v>80</v>
      </c>
      <c r="W26" s="160">
        <f t="shared" si="3"/>
        <v>80</v>
      </c>
      <c r="X26" s="160">
        <f t="shared" si="4"/>
        <v>80</v>
      </c>
      <c r="Y26" s="160">
        <f t="shared" si="4"/>
        <v>80</v>
      </c>
      <c r="Z26" s="160">
        <f t="shared" si="4"/>
        <v>80</v>
      </c>
      <c r="AA26" s="160">
        <f t="shared" si="4"/>
        <v>80</v>
      </c>
      <c r="AB26" s="160">
        <f t="shared" si="5"/>
        <v>80</v>
      </c>
      <c r="AC26" s="160">
        <f t="shared" si="6"/>
        <v>82.81</v>
      </c>
      <c r="AD26" s="160" t="str">
        <f t="shared" si="7"/>
        <v>Yes</v>
      </c>
      <c r="AE26" s="174"/>
    </row>
    <row r="27" spans="1:32" s="15" customFormat="1" ht="15.75" customHeight="1" thickBot="1" x14ac:dyDescent="0.3">
      <c r="A27" s="180"/>
      <c r="B27" s="181" t="s">
        <v>55</v>
      </c>
      <c r="C27" s="96" t="s">
        <v>90</v>
      </c>
      <c r="D27" s="182" t="s">
        <v>87</v>
      </c>
      <c r="E27" s="183">
        <v>150</v>
      </c>
      <c r="F27" s="183">
        <v>150</v>
      </c>
      <c r="G27" s="183">
        <v>150</v>
      </c>
      <c r="H27" s="183">
        <v>150</v>
      </c>
      <c r="I27" s="183">
        <v>150</v>
      </c>
      <c r="J27" s="183">
        <v>150</v>
      </c>
      <c r="K27" s="184" t="s">
        <v>58</v>
      </c>
      <c r="L27" s="184" t="s">
        <v>59</v>
      </c>
      <c r="M27" s="184"/>
      <c r="N27" s="184"/>
      <c r="O27" s="184"/>
      <c r="P27" s="185">
        <f t="shared" si="2"/>
        <v>150</v>
      </c>
      <c r="Q27" s="186">
        <f t="shared" si="2"/>
        <v>150</v>
      </c>
      <c r="R27" s="186">
        <f t="shared" si="2"/>
        <v>150</v>
      </c>
      <c r="S27" s="186">
        <f t="shared" si="2"/>
        <v>150</v>
      </c>
      <c r="T27" s="186">
        <f t="shared" si="3"/>
        <v>150</v>
      </c>
      <c r="U27" s="186">
        <f t="shared" si="3"/>
        <v>150</v>
      </c>
      <c r="V27" s="186">
        <f t="shared" si="3"/>
        <v>150</v>
      </c>
      <c r="W27" s="186">
        <f t="shared" si="3"/>
        <v>150</v>
      </c>
      <c r="X27" s="186">
        <f t="shared" si="4"/>
        <v>150</v>
      </c>
      <c r="Y27" s="186">
        <f t="shared" si="4"/>
        <v>150</v>
      </c>
      <c r="Z27" s="186">
        <f t="shared" si="4"/>
        <v>150</v>
      </c>
      <c r="AA27" s="186">
        <f t="shared" si="4"/>
        <v>150</v>
      </c>
      <c r="AB27" s="185">
        <f t="shared" si="5"/>
        <v>150</v>
      </c>
      <c r="AC27" s="186">
        <f t="shared" si="6"/>
        <v>155.27000000000001</v>
      </c>
      <c r="AD27" s="186" t="str">
        <f t="shared" si="7"/>
        <v>Yes</v>
      </c>
      <c r="AE27" s="187"/>
    </row>
    <row r="28" spans="1:32" s="15" customFormat="1" ht="39" customHeight="1" thickTop="1" x14ac:dyDescent="0.25">
      <c r="A28" s="30" t="s">
        <v>91</v>
      </c>
      <c r="B28" s="188" t="s">
        <v>55</v>
      </c>
      <c r="C28" s="189">
        <v>0.15</v>
      </c>
      <c r="D28" s="190" t="s">
        <v>92</v>
      </c>
      <c r="E28" s="29">
        <v>10</v>
      </c>
      <c r="F28" s="29">
        <v>10</v>
      </c>
      <c r="G28" s="29">
        <v>10</v>
      </c>
      <c r="H28" s="29">
        <v>10</v>
      </c>
      <c r="I28" s="29">
        <v>10</v>
      </c>
      <c r="J28" s="29">
        <v>10</v>
      </c>
      <c r="K28" s="28" t="s">
        <v>58</v>
      </c>
      <c r="L28" s="28" t="s">
        <v>59</v>
      </c>
      <c r="M28" s="28"/>
      <c r="N28" s="28"/>
      <c r="O28" s="28"/>
      <c r="P28" s="191">
        <f t="shared" si="2"/>
        <v>10</v>
      </c>
      <c r="Q28" s="192">
        <f t="shared" si="2"/>
        <v>10</v>
      </c>
      <c r="R28" s="192">
        <f t="shared" si="2"/>
        <v>10</v>
      </c>
      <c r="S28" s="192">
        <f t="shared" si="2"/>
        <v>10</v>
      </c>
      <c r="T28" s="192">
        <f t="shared" si="3"/>
        <v>10</v>
      </c>
      <c r="U28" s="192">
        <f t="shared" si="3"/>
        <v>10</v>
      </c>
      <c r="V28" s="192">
        <f t="shared" si="3"/>
        <v>10</v>
      </c>
      <c r="W28" s="192">
        <f t="shared" si="3"/>
        <v>10</v>
      </c>
      <c r="X28" s="192">
        <f t="shared" si="4"/>
        <v>10</v>
      </c>
      <c r="Y28" s="192">
        <f t="shared" si="4"/>
        <v>10</v>
      </c>
      <c r="Z28" s="192">
        <f t="shared" si="4"/>
        <v>10</v>
      </c>
      <c r="AA28" s="192">
        <f t="shared" si="4"/>
        <v>10</v>
      </c>
      <c r="AB28" s="191">
        <f t="shared" si="5"/>
        <v>10</v>
      </c>
      <c r="AC28" s="192">
        <f t="shared" si="6"/>
        <v>10.35</v>
      </c>
      <c r="AD28" s="192" t="str">
        <f t="shared" si="7"/>
        <v>Yes</v>
      </c>
      <c r="AE28" s="193" t="s">
        <v>93</v>
      </c>
    </row>
    <row r="29" spans="1:32" s="15" customFormat="1" ht="38.25" customHeight="1" x14ac:dyDescent="0.25">
      <c r="A29" s="42" t="s">
        <v>94</v>
      </c>
      <c r="B29" s="194" t="s">
        <v>55</v>
      </c>
      <c r="C29" s="171">
        <v>0.3</v>
      </c>
      <c r="D29" s="163" t="s">
        <v>95</v>
      </c>
      <c r="E29" s="35">
        <v>20</v>
      </c>
      <c r="F29" s="35">
        <v>20</v>
      </c>
      <c r="G29" s="35">
        <v>20</v>
      </c>
      <c r="H29" s="35">
        <v>20</v>
      </c>
      <c r="I29" s="35">
        <v>20</v>
      </c>
      <c r="J29" s="35">
        <v>20</v>
      </c>
      <c r="K29" s="36" t="s">
        <v>58</v>
      </c>
      <c r="L29" s="36" t="s">
        <v>59</v>
      </c>
      <c r="M29" s="36"/>
      <c r="N29" s="36"/>
      <c r="O29" s="36"/>
      <c r="P29" s="160">
        <f t="shared" si="2"/>
        <v>20</v>
      </c>
      <c r="Q29" s="160">
        <f t="shared" si="2"/>
        <v>20</v>
      </c>
      <c r="R29" s="160">
        <f t="shared" si="2"/>
        <v>20</v>
      </c>
      <c r="S29" s="160">
        <f t="shared" si="2"/>
        <v>20</v>
      </c>
      <c r="T29" s="160">
        <f t="shared" si="3"/>
        <v>20</v>
      </c>
      <c r="U29" s="160">
        <f t="shared" si="3"/>
        <v>20</v>
      </c>
      <c r="V29" s="160">
        <f t="shared" si="3"/>
        <v>20</v>
      </c>
      <c r="W29" s="160">
        <f t="shared" si="3"/>
        <v>20</v>
      </c>
      <c r="X29" s="160">
        <f t="shared" si="4"/>
        <v>20</v>
      </c>
      <c r="Y29" s="160">
        <f t="shared" si="4"/>
        <v>20</v>
      </c>
      <c r="Z29" s="160">
        <f t="shared" si="4"/>
        <v>20</v>
      </c>
      <c r="AA29" s="160">
        <f t="shared" si="4"/>
        <v>20</v>
      </c>
      <c r="AB29" s="160">
        <f t="shared" si="5"/>
        <v>20</v>
      </c>
      <c r="AC29" s="160">
        <f t="shared" si="6"/>
        <v>20.7</v>
      </c>
      <c r="AD29" s="160" t="str">
        <f t="shared" si="7"/>
        <v>Yes</v>
      </c>
      <c r="AE29" s="168"/>
    </row>
    <row r="30" spans="1:32" s="15" customFormat="1" ht="25.5" customHeight="1" x14ac:dyDescent="0.25">
      <c r="A30" s="42"/>
      <c r="B30" s="194" t="s">
        <v>55</v>
      </c>
      <c r="C30" s="171">
        <v>0.5</v>
      </c>
      <c r="D30" s="163" t="s">
        <v>96</v>
      </c>
      <c r="E30" s="35">
        <v>33</v>
      </c>
      <c r="F30" s="35">
        <v>33</v>
      </c>
      <c r="G30" s="35">
        <v>33</v>
      </c>
      <c r="H30" s="35">
        <v>33</v>
      </c>
      <c r="I30" s="35">
        <v>33</v>
      </c>
      <c r="J30" s="35">
        <v>33</v>
      </c>
      <c r="K30" s="36" t="s">
        <v>58</v>
      </c>
      <c r="L30" s="36" t="s">
        <v>59</v>
      </c>
      <c r="M30" s="36"/>
      <c r="N30" s="36"/>
      <c r="O30" s="36"/>
      <c r="P30" s="160">
        <f t="shared" si="2"/>
        <v>33</v>
      </c>
      <c r="Q30" s="160">
        <f t="shared" si="2"/>
        <v>33</v>
      </c>
      <c r="R30" s="160">
        <f t="shared" si="2"/>
        <v>33</v>
      </c>
      <c r="S30" s="160">
        <f t="shared" si="2"/>
        <v>33</v>
      </c>
      <c r="T30" s="160">
        <f t="shared" si="3"/>
        <v>33</v>
      </c>
      <c r="U30" s="160">
        <f t="shared" si="3"/>
        <v>33</v>
      </c>
      <c r="V30" s="160">
        <f t="shared" si="3"/>
        <v>33</v>
      </c>
      <c r="W30" s="160">
        <f t="shared" si="3"/>
        <v>33</v>
      </c>
      <c r="X30" s="160">
        <f t="shared" si="4"/>
        <v>33</v>
      </c>
      <c r="Y30" s="160">
        <f t="shared" si="4"/>
        <v>33</v>
      </c>
      <c r="Z30" s="160">
        <f t="shared" si="4"/>
        <v>33</v>
      </c>
      <c r="AA30" s="160">
        <f t="shared" si="4"/>
        <v>33</v>
      </c>
      <c r="AB30" s="160">
        <f t="shared" si="5"/>
        <v>33</v>
      </c>
      <c r="AC30" s="160">
        <f t="shared" si="6"/>
        <v>34.159999999999997</v>
      </c>
      <c r="AD30" s="160" t="str">
        <f t="shared" si="7"/>
        <v>Yes</v>
      </c>
      <c r="AE30" s="195" t="s">
        <v>93</v>
      </c>
    </row>
    <row r="31" spans="1:32" s="15" customFormat="1" ht="25.5" customHeight="1" x14ac:dyDescent="0.25">
      <c r="A31" s="196"/>
      <c r="B31" s="197" t="s">
        <v>55</v>
      </c>
      <c r="C31" s="171">
        <v>1</v>
      </c>
      <c r="D31" s="163" t="s">
        <v>96</v>
      </c>
      <c r="E31" s="35">
        <v>66</v>
      </c>
      <c r="F31" s="35">
        <v>66</v>
      </c>
      <c r="G31" s="35">
        <v>66</v>
      </c>
      <c r="H31" s="35">
        <v>66</v>
      </c>
      <c r="I31" s="35">
        <v>66</v>
      </c>
      <c r="J31" s="35">
        <v>66</v>
      </c>
      <c r="K31" s="36" t="s">
        <v>58</v>
      </c>
      <c r="L31" s="36" t="s">
        <v>59</v>
      </c>
      <c r="M31" s="36"/>
      <c r="N31" s="36"/>
      <c r="O31" s="36"/>
      <c r="P31" s="160">
        <f t="shared" si="2"/>
        <v>66</v>
      </c>
      <c r="Q31" s="160">
        <f t="shared" si="2"/>
        <v>66</v>
      </c>
      <c r="R31" s="160">
        <f t="shared" si="2"/>
        <v>66</v>
      </c>
      <c r="S31" s="160">
        <f t="shared" si="2"/>
        <v>66</v>
      </c>
      <c r="T31" s="160">
        <f t="shared" si="3"/>
        <v>66</v>
      </c>
      <c r="U31" s="160">
        <f t="shared" si="3"/>
        <v>66</v>
      </c>
      <c r="V31" s="160">
        <f t="shared" si="3"/>
        <v>66</v>
      </c>
      <c r="W31" s="160">
        <f t="shared" si="3"/>
        <v>66</v>
      </c>
      <c r="X31" s="160">
        <f t="shared" si="4"/>
        <v>66</v>
      </c>
      <c r="Y31" s="160">
        <f t="shared" si="4"/>
        <v>66</v>
      </c>
      <c r="Z31" s="160">
        <f t="shared" si="4"/>
        <v>66</v>
      </c>
      <c r="AA31" s="160">
        <f t="shared" si="4"/>
        <v>66</v>
      </c>
      <c r="AB31" s="160">
        <f t="shared" si="5"/>
        <v>66</v>
      </c>
      <c r="AC31" s="160">
        <f t="shared" si="6"/>
        <v>68.319999999999993</v>
      </c>
      <c r="AD31" s="160" t="str">
        <f t="shared" si="7"/>
        <v>Yes</v>
      </c>
      <c r="AE31" s="198"/>
    </row>
    <row r="32" spans="1:32" s="15" customFormat="1" ht="25.5" customHeight="1" x14ac:dyDescent="0.25">
      <c r="A32" s="196"/>
      <c r="B32" s="197" t="s">
        <v>55</v>
      </c>
      <c r="C32" s="171">
        <v>2</v>
      </c>
      <c r="D32" s="163" t="s">
        <v>97</v>
      </c>
      <c r="E32" s="35">
        <v>132</v>
      </c>
      <c r="F32" s="35">
        <v>132</v>
      </c>
      <c r="G32" s="35">
        <v>132</v>
      </c>
      <c r="H32" s="35">
        <v>132</v>
      </c>
      <c r="I32" s="35">
        <v>132</v>
      </c>
      <c r="J32" s="35">
        <v>132</v>
      </c>
      <c r="K32" s="36" t="s">
        <v>58</v>
      </c>
      <c r="L32" s="36" t="s">
        <v>59</v>
      </c>
      <c r="M32" s="36"/>
      <c r="N32" s="36"/>
      <c r="O32" s="36"/>
      <c r="P32" s="160">
        <f t="shared" si="2"/>
        <v>132</v>
      </c>
      <c r="Q32" s="160">
        <f t="shared" si="2"/>
        <v>132</v>
      </c>
      <c r="R32" s="160">
        <f t="shared" si="2"/>
        <v>132</v>
      </c>
      <c r="S32" s="160">
        <f t="shared" si="2"/>
        <v>132</v>
      </c>
      <c r="T32" s="160">
        <f t="shared" si="3"/>
        <v>132</v>
      </c>
      <c r="U32" s="160">
        <f t="shared" si="3"/>
        <v>132</v>
      </c>
      <c r="V32" s="160">
        <f t="shared" si="3"/>
        <v>132</v>
      </c>
      <c r="W32" s="160">
        <f t="shared" si="3"/>
        <v>132</v>
      </c>
      <c r="X32" s="160">
        <f t="shared" si="4"/>
        <v>132</v>
      </c>
      <c r="Y32" s="160">
        <f t="shared" si="4"/>
        <v>132</v>
      </c>
      <c r="Z32" s="160">
        <f t="shared" si="4"/>
        <v>132</v>
      </c>
      <c r="AA32" s="160">
        <f t="shared" si="4"/>
        <v>132</v>
      </c>
      <c r="AB32" s="160">
        <f t="shared" si="5"/>
        <v>132</v>
      </c>
      <c r="AC32" s="160">
        <f t="shared" si="6"/>
        <v>136.63999999999999</v>
      </c>
      <c r="AD32" s="160" t="str">
        <f t="shared" si="7"/>
        <v>Yes</v>
      </c>
      <c r="AE32" s="199"/>
      <c r="AF32" s="66"/>
    </row>
    <row r="33" spans="1:32" s="15" customFormat="1" ht="26.25" customHeight="1" thickBot="1" x14ac:dyDescent="0.3">
      <c r="A33" s="200"/>
      <c r="B33" s="201" t="s">
        <v>55</v>
      </c>
      <c r="C33" s="96">
        <v>5</v>
      </c>
      <c r="D33" s="182" t="s">
        <v>97</v>
      </c>
      <c r="E33" s="183">
        <v>330</v>
      </c>
      <c r="F33" s="183">
        <v>330</v>
      </c>
      <c r="G33" s="183">
        <v>330</v>
      </c>
      <c r="H33" s="183">
        <v>330</v>
      </c>
      <c r="I33" s="183">
        <v>330</v>
      </c>
      <c r="J33" s="183">
        <v>330</v>
      </c>
      <c r="K33" s="184" t="s">
        <v>58</v>
      </c>
      <c r="L33" s="184" t="s">
        <v>59</v>
      </c>
      <c r="M33" s="184"/>
      <c r="N33" s="184"/>
      <c r="O33" s="184"/>
      <c r="P33" s="186">
        <f t="shared" si="2"/>
        <v>330</v>
      </c>
      <c r="Q33" s="186">
        <f t="shared" si="2"/>
        <v>330</v>
      </c>
      <c r="R33" s="186">
        <f t="shared" si="2"/>
        <v>330</v>
      </c>
      <c r="S33" s="186">
        <f t="shared" si="2"/>
        <v>330</v>
      </c>
      <c r="T33" s="186">
        <f t="shared" si="3"/>
        <v>330</v>
      </c>
      <c r="U33" s="186">
        <f t="shared" si="3"/>
        <v>330</v>
      </c>
      <c r="V33" s="186">
        <f t="shared" si="3"/>
        <v>330</v>
      </c>
      <c r="W33" s="186">
        <f t="shared" si="3"/>
        <v>330</v>
      </c>
      <c r="X33" s="186">
        <f t="shared" si="4"/>
        <v>330</v>
      </c>
      <c r="Y33" s="186">
        <f t="shared" si="4"/>
        <v>330</v>
      </c>
      <c r="Z33" s="186">
        <f t="shared" si="4"/>
        <v>330</v>
      </c>
      <c r="AA33" s="186">
        <f t="shared" si="4"/>
        <v>330</v>
      </c>
      <c r="AB33" s="185">
        <f t="shared" si="5"/>
        <v>330</v>
      </c>
      <c r="AC33" s="186">
        <f t="shared" si="6"/>
        <v>341.59</v>
      </c>
      <c r="AD33" s="186" t="str">
        <f t="shared" si="7"/>
        <v>Yes</v>
      </c>
      <c r="AE33" s="202"/>
    </row>
    <row r="34" spans="1:32" s="15" customFormat="1" ht="26.25" customHeight="1" thickTop="1" x14ac:dyDescent="0.25">
      <c r="A34" s="203" t="s">
        <v>98</v>
      </c>
      <c r="B34" s="56" t="s">
        <v>55</v>
      </c>
      <c r="C34" s="189">
        <v>5</v>
      </c>
      <c r="D34" s="190" t="s">
        <v>99</v>
      </c>
      <c r="E34" s="29">
        <v>32</v>
      </c>
      <c r="F34" s="29">
        <v>32</v>
      </c>
      <c r="G34" s="29">
        <v>32</v>
      </c>
      <c r="H34" s="29">
        <v>32</v>
      </c>
      <c r="I34" s="29">
        <v>32</v>
      </c>
      <c r="J34" s="29">
        <v>32</v>
      </c>
      <c r="K34" s="28" t="s">
        <v>58</v>
      </c>
      <c r="L34" s="28" t="s">
        <v>59</v>
      </c>
      <c r="M34" s="28"/>
      <c r="N34" s="28"/>
      <c r="O34" s="204"/>
      <c r="P34" s="192">
        <f t="shared" si="2"/>
        <v>32</v>
      </c>
      <c r="Q34" s="192">
        <f t="shared" si="2"/>
        <v>32</v>
      </c>
      <c r="R34" s="192">
        <f t="shared" si="2"/>
        <v>32</v>
      </c>
      <c r="S34" s="192">
        <f t="shared" si="2"/>
        <v>32</v>
      </c>
      <c r="T34" s="192">
        <f t="shared" si="3"/>
        <v>32</v>
      </c>
      <c r="U34" s="192">
        <f t="shared" si="3"/>
        <v>32</v>
      </c>
      <c r="V34" s="192">
        <f t="shared" si="3"/>
        <v>32</v>
      </c>
      <c r="W34" s="192">
        <f t="shared" si="3"/>
        <v>32</v>
      </c>
      <c r="X34" s="192">
        <f t="shared" si="4"/>
        <v>32</v>
      </c>
      <c r="Y34" s="192">
        <f t="shared" si="4"/>
        <v>32</v>
      </c>
      <c r="Z34" s="192">
        <f t="shared" si="4"/>
        <v>32</v>
      </c>
      <c r="AA34" s="192">
        <f t="shared" si="4"/>
        <v>32</v>
      </c>
      <c r="AB34" s="191">
        <f t="shared" si="5"/>
        <v>32</v>
      </c>
      <c r="AC34" s="192">
        <f t="shared" si="6"/>
        <v>33.119999999999997</v>
      </c>
      <c r="AD34" s="192" t="str">
        <f t="shared" si="7"/>
        <v>Yes</v>
      </c>
      <c r="AE34" s="205"/>
    </row>
    <row r="35" spans="1:32" s="15" customFormat="1" ht="25.5" customHeight="1" x14ac:dyDescent="0.25">
      <c r="A35" s="33" t="s">
        <v>94</v>
      </c>
      <c r="B35" s="33" t="s">
        <v>55</v>
      </c>
      <c r="C35" s="171">
        <v>10</v>
      </c>
      <c r="D35" s="163" t="s">
        <v>100</v>
      </c>
      <c r="E35" s="35">
        <v>64</v>
      </c>
      <c r="F35" s="35">
        <v>64</v>
      </c>
      <c r="G35" s="35">
        <v>64</v>
      </c>
      <c r="H35" s="35">
        <v>64</v>
      </c>
      <c r="I35" s="35">
        <v>64</v>
      </c>
      <c r="J35" s="35">
        <v>64</v>
      </c>
      <c r="K35" s="36" t="s">
        <v>58</v>
      </c>
      <c r="L35" s="36" t="s">
        <v>59</v>
      </c>
      <c r="M35" s="36"/>
      <c r="N35" s="36"/>
      <c r="O35" s="36"/>
      <c r="P35" s="160">
        <f t="shared" si="2"/>
        <v>64</v>
      </c>
      <c r="Q35" s="160">
        <f t="shared" si="2"/>
        <v>64</v>
      </c>
      <c r="R35" s="160">
        <f t="shared" si="2"/>
        <v>64</v>
      </c>
      <c r="S35" s="160">
        <f t="shared" si="2"/>
        <v>64</v>
      </c>
      <c r="T35" s="160">
        <f t="shared" si="3"/>
        <v>64</v>
      </c>
      <c r="U35" s="160">
        <f t="shared" si="3"/>
        <v>64</v>
      </c>
      <c r="V35" s="160">
        <f t="shared" si="3"/>
        <v>64</v>
      </c>
      <c r="W35" s="160">
        <f t="shared" si="3"/>
        <v>64</v>
      </c>
      <c r="X35" s="160">
        <f t="shared" si="4"/>
        <v>64</v>
      </c>
      <c r="Y35" s="160">
        <f t="shared" si="4"/>
        <v>64</v>
      </c>
      <c r="Z35" s="160">
        <f t="shared" si="4"/>
        <v>64</v>
      </c>
      <c r="AA35" s="160">
        <f t="shared" si="4"/>
        <v>64</v>
      </c>
      <c r="AB35" s="160">
        <f t="shared" si="5"/>
        <v>64</v>
      </c>
      <c r="AC35" s="160">
        <f t="shared" si="6"/>
        <v>66.25</v>
      </c>
      <c r="AD35" s="160" t="str">
        <f t="shared" si="7"/>
        <v>Yes</v>
      </c>
      <c r="AE35" s="168"/>
    </row>
    <row r="36" spans="1:32" s="15" customFormat="1" ht="25.5" customHeight="1" x14ac:dyDescent="0.25">
      <c r="A36" s="33"/>
      <c r="B36" s="33" t="s">
        <v>55</v>
      </c>
      <c r="C36" s="171">
        <v>20</v>
      </c>
      <c r="D36" s="163" t="s">
        <v>101</v>
      </c>
      <c r="E36" s="35">
        <v>128</v>
      </c>
      <c r="F36" s="35">
        <v>128</v>
      </c>
      <c r="G36" s="35">
        <v>128</v>
      </c>
      <c r="H36" s="35">
        <v>128</v>
      </c>
      <c r="I36" s="35">
        <v>128</v>
      </c>
      <c r="J36" s="35">
        <v>128</v>
      </c>
      <c r="K36" s="36" t="s">
        <v>58</v>
      </c>
      <c r="L36" s="36" t="s">
        <v>59</v>
      </c>
      <c r="M36" s="36"/>
      <c r="N36" s="36"/>
      <c r="O36" s="36"/>
      <c r="P36" s="160">
        <f t="shared" si="2"/>
        <v>128</v>
      </c>
      <c r="Q36" s="160">
        <f t="shared" si="2"/>
        <v>128</v>
      </c>
      <c r="R36" s="160">
        <f t="shared" si="2"/>
        <v>128</v>
      </c>
      <c r="S36" s="160">
        <f t="shared" si="2"/>
        <v>128</v>
      </c>
      <c r="T36" s="160">
        <f t="shared" si="3"/>
        <v>128</v>
      </c>
      <c r="U36" s="160">
        <f t="shared" si="3"/>
        <v>128</v>
      </c>
      <c r="V36" s="160">
        <f t="shared" si="3"/>
        <v>128</v>
      </c>
      <c r="W36" s="160">
        <f t="shared" si="3"/>
        <v>128</v>
      </c>
      <c r="X36" s="160">
        <f t="shared" si="4"/>
        <v>128</v>
      </c>
      <c r="Y36" s="160">
        <f t="shared" si="4"/>
        <v>128</v>
      </c>
      <c r="Z36" s="160">
        <f t="shared" si="4"/>
        <v>128</v>
      </c>
      <c r="AA36" s="160">
        <f t="shared" si="4"/>
        <v>128</v>
      </c>
      <c r="AB36" s="160">
        <f t="shared" si="5"/>
        <v>128</v>
      </c>
      <c r="AC36" s="160">
        <f t="shared" si="6"/>
        <v>132.5</v>
      </c>
      <c r="AD36" s="160" t="str">
        <f t="shared" si="7"/>
        <v>Yes</v>
      </c>
      <c r="AE36" s="168"/>
    </row>
    <row r="37" spans="1:32" s="15" customFormat="1" ht="15" customHeight="1" x14ac:dyDescent="0.25">
      <c r="A37" s="169"/>
      <c r="B37" s="206" t="s">
        <v>55</v>
      </c>
      <c r="C37" s="171">
        <v>30</v>
      </c>
      <c r="D37" s="163" t="s">
        <v>87</v>
      </c>
      <c r="E37" s="35">
        <v>192</v>
      </c>
      <c r="F37" s="35">
        <v>192</v>
      </c>
      <c r="G37" s="35">
        <v>192</v>
      </c>
      <c r="H37" s="35">
        <v>192</v>
      </c>
      <c r="I37" s="35">
        <v>192</v>
      </c>
      <c r="J37" s="35">
        <v>192</v>
      </c>
      <c r="K37" s="36" t="s">
        <v>58</v>
      </c>
      <c r="L37" s="36" t="s">
        <v>59</v>
      </c>
      <c r="M37" s="36"/>
      <c r="N37" s="36"/>
      <c r="O37" s="50"/>
      <c r="P37" s="160">
        <f t="shared" si="2"/>
        <v>192</v>
      </c>
      <c r="Q37" s="160">
        <f t="shared" si="2"/>
        <v>192</v>
      </c>
      <c r="R37" s="160">
        <f t="shared" si="2"/>
        <v>192</v>
      </c>
      <c r="S37" s="160">
        <f t="shared" si="2"/>
        <v>192</v>
      </c>
      <c r="T37" s="160">
        <f t="shared" si="3"/>
        <v>192</v>
      </c>
      <c r="U37" s="160">
        <f t="shared" si="3"/>
        <v>192</v>
      </c>
      <c r="V37" s="160">
        <f t="shared" si="3"/>
        <v>192</v>
      </c>
      <c r="W37" s="160">
        <f t="shared" si="3"/>
        <v>192</v>
      </c>
      <c r="X37" s="160">
        <f t="shared" si="4"/>
        <v>192</v>
      </c>
      <c r="Y37" s="160">
        <f t="shared" si="4"/>
        <v>192</v>
      </c>
      <c r="Z37" s="160">
        <f t="shared" si="4"/>
        <v>192</v>
      </c>
      <c r="AA37" s="160">
        <f t="shared" si="4"/>
        <v>192</v>
      </c>
      <c r="AB37" s="160">
        <f t="shared" si="5"/>
        <v>192</v>
      </c>
      <c r="AC37" s="160">
        <f t="shared" si="6"/>
        <v>198.74</v>
      </c>
      <c r="AD37" s="160" t="str">
        <f t="shared" si="7"/>
        <v>Yes</v>
      </c>
      <c r="AE37" s="168"/>
    </row>
    <row r="38" spans="1:32" s="15" customFormat="1" ht="15" customHeight="1" x14ac:dyDescent="0.25">
      <c r="A38" s="169"/>
      <c r="B38" s="206" t="s">
        <v>55</v>
      </c>
      <c r="C38" s="171">
        <v>40</v>
      </c>
      <c r="D38" s="163" t="s">
        <v>87</v>
      </c>
      <c r="E38" s="35">
        <v>256</v>
      </c>
      <c r="F38" s="35">
        <v>256</v>
      </c>
      <c r="G38" s="35">
        <v>256</v>
      </c>
      <c r="H38" s="35">
        <v>256</v>
      </c>
      <c r="I38" s="35">
        <v>256</v>
      </c>
      <c r="J38" s="35">
        <v>256</v>
      </c>
      <c r="K38" s="36" t="s">
        <v>58</v>
      </c>
      <c r="L38" s="36" t="s">
        <v>59</v>
      </c>
      <c r="M38" s="35"/>
      <c r="N38" s="39"/>
      <c r="O38" s="35"/>
      <c r="P38" s="160">
        <f t="shared" si="2"/>
        <v>256</v>
      </c>
      <c r="Q38" s="160">
        <f t="shared" si="2"/>
        <v>256</v>
      </c>
      <c r="R38" s="160">
        <f t="shared" si="2"/>
        <v>256</v>
      </c>
      <c r="S38" s="160">
        <f t="shared" si="2"/>
        <v>256</v>
      </c>
      <c r="T38" s="160">
        <f t="shared" si="3"/>
        <v>256</v>
      </c>
      <c r="U38" s="160">
        <f t="shared" si="3"/>
        <v>256</v>
      </c>
      <c r="V38" s="160">
        <f t="shared" si="3"/>
        <v>256</v>
      </c>
      <c r="W38" s="160">
        <f t="shared" si="3"/>
        <v>256</v>
      </c>
      <c r="X38" s="160">
        <f t="shared" si="4"/>
        <v>256</v>
      </c>
      <c r="Y38" s="160">
        <f t="shared" si="4"/>
        <v>256</v>
      </c>
      <c r="Z38" s="160">
        <f t="shared" si="4"/>
        <v>256</v>
      </c>
      <c r="AA38" s="160">
        <f t="shared" si="4"/>
        <v>256</v>
      </c>
      <c r="AB38" s="160">
        <f t="shared" si="5"/>
        <v>256</v>
      </c>
      <c r="AC38" s="160">
        <f t="shared" si="6"/>
        <v>264.99</v>
      </c>
      <c r="AD38" s="160" t="str">
        <f t="shared" si="7"/>
        <v>Yes</v>
      </c>
      <c r="AE38" s="168"/>
    </row>
    <row r="39" spans="1:32" s="15" customFormat="1" ht="15" customHeight="1" x14ac:dyDescent="0.25">
      <c r="A39" s="169"/>
      <c r="B39" s="206" t="s">
        <v>55</v>
      </c>
      <c r="C39" s="171">
        <v>50</v>
      </c>
      <c r="D39" s="163" t="s">
        <v>102</v>
      </c>
      <c r="E39" s="35">
        <v>320</v>
      </c>
      <c r="F39" s="35">
        <v>320</v>
      </c>
      <c r="G39" s="35">
        <v>320</v>
      </c>
      <c r="H39" s="35">
        <v>320</v>
      </c>
      <c r="I39" s="35">
        <v>320</v>
      </c>
      <c r="J39" s="35">
        <v>320</v>
      </c>
      <c r="K39" s="36" t="s">
        <v>58</v>
      </c>
      <c r="L39" s="36" t="s">
        <v>59</v>
      </c>
      <c r="M39" s="35"/>
      <c r="N39" s="39"/>
      <c r="O39" s="35"/>
      <c r="P39" s="160">
        <f t="shared" si="2"/>
        <v>320</v>
      </c>
      <c r="Q39" s="160">
        <f t="shared" si="2"/>
        <v>320</v>
      </c>
      <c r="R39" s="160">
        <f t="shared" si="2"/>
        <v>320</v>
      </c>
      <c r="S39" s="160">
        <f t="shared" si="2"/>
        <v>320</v>
      </c>
      <c r="T39" s="160">
        <f t="shared" si="3"/>
        <v>320</v>
      </c>
      <c r="U39" s="160">
        <f t="shared" si="3"/>
        <v>320</v>
      </c>
      <c r="V39" s="160">
        <f t="shared" si="3"/>
        <v>320</v>
      </c>
      <c r="W39" s="160">
        <f t="shared" si="3"/>
        <v>320</v>
      </c>
      <c r="X39" s="160">
        <f t="shared" si="4"/>
        <v>320</v>
      </c>
      <c r="Y39" s="160">
        <f t="shared" si="4"/>
        <v>320</v>
      </c>
      <c r="Z39" s="160">
        <f t="shared" si="4"/>
        <v>320</v>
      </c>
      <c r="AA39" s="160">
        <f t="shared" si="4"/>
        <v>320</v>
      </c>
      <c r="AB39" s="160">
        <f t="shared" si="5"/>
        <v>320</v>
      </c>
      <c r="AC39" s="160">
        <f t="shared" si="6"/>
        <v>331.24</v>
      </c>
      <c r="AD39" s="160" t="str">
        <f t="shared" si="7"/>
        <v>Yes</v>
      </c>
      <c r="AE39" s="168"/>
    </row>
    <row r="40" spans="1:32" s="15" customFormat="1" ht="15" customHeight="1" x14ac:dyDescent="0.25">
      <c r="A40" s="169"/>
      <c r="B40" s="206" t="s">
        <v>55</v>
      </c>
      <c r="C40" s="171">
        <v>60</v>
      </c>
      <c r="D40" s="163" t="s">
        <v>102</v>
      </c>
      <c r="E40" s="35">
        <v>384</v>
      </c>
      <c r="F40" s="35">
        <v>384</v>
      </c>
      <c r="G40" s="35">
        <v>384</v>
      </c>
      <c r="H40" s="35">
        <v>384</v>
      </c>
      <c r="I40" s="35">
        <v>384</v>
      </c>
      <c r="J40" s="35">
        <v>384</v>
      </c>
      <c r="K40" s="36" t="s">
        <v>58</v>
      </c>
      <c r="L40" s="36" t="s">
        <v>59</v>
      </c>
      <c r="M40" s="35"/>
      <c r="N40" s="39"/>
      <c r="O40" s="35"/>
      <c r="P40" s="160">
        <f t="shared" si="2"/>
        <v>384</v>
      </c>
      <c r="Q40" s="160">
        <f t="shared" si="2"/>
        <v>384</v>
      </c>
      <c r="R40" s="160">
        <f t="shared" si="2"/>
        <v>384</v>
      </c>
      <c r="S40" s="160">
        <f t="shared" si="2"/>
        <v>384</v>
      </c>
      <c r="T40" s="160">
        <f t="shared" si="3"/>
        <v>384</v>
      </c>
      <c r="U40" s="160">
        <f t="shared" si="3"/>
        <v>384</v>
      </c>
      <c r="V40" s="160">
        <f t="shared" si="3"/>
        <v>384</v>
      </c>
      <c r="W40" s="160">
        <f t="shared" si="3"/>
        <v>384</v>
      </c>
      <c r="X40" s="160">
        <f t="shared" si="4"/>
        <v>384</v>
      </c>
      <c r="Y40" s="160">
        <f t="shared" si="4"/>
        <v>384</v>
      </c>
      <c r="Z40" s="160">
        <f t="shared" si="4"/>
        <v>384</v>
      </c>
      <c r="AA40" s="160">
        <f t="shared" si="4"/>
        <v>384</v>
      </c>
      <c r="AB40" s="160">
        <f t="shared" si="5"/>
        <v>384</v>
      </c>
      <c r="AC40" s="160">
        <f t="shared" si="6"/>
        <v>397.49</v>
      </c>
      <c r="AD40" s="160" t="str">
        <f t="shared" si="7"/>
        <v>Yes</v>
      </c>
      <c r="AE40" s="168"/>
    </row>
    <row r="41" spans="1:32" s="15" customFormat="1" ht="15" customHeight="1" x14ac:dyDescent="0.25">
      <c r="A41" s="169"/>
      <c r="B41" s="206" t="s">
        <v>55</v>
      </c>
      <c r="C41" s="171">
        <v>70</v>
      </c>
      <c r="D41" s="163" t="s">
        <v>102</v>
      </c>
      <c r="E41" s="35">
        <v>448</v>
      </c>
      <c r="F41" s="35">
        <v>448</v>
      </c>
      <c r="G41" s="35">
        <v>448</v>
      </c>
      <c r="H41" s="35">
        <v>448</v>
      </c>
      <c r="I41" s="35">
        <v>448</v>
      </c>
      <c r="J41" s="35">
        <v>448</v>
      </c>
      <c r="K41" s="36" t="s">
        <v>58</v>
      </c>
      <c r="L41" s="36" t="s">
        <v>59</v>
      </c>
      <c r="M41" s="35"/>
      <c r="N41" s="39"/>
      <c r="O41" s="35"/>
      <c r="P41" s="160">
        <f t="shared" si="2"/>
        <v>448</v>
      </c>
      <c r="Q41" s="160">
        <f t="shared" si="2"/>
        <v>448</v>
      </c>
      <c r="R41" s="160">
        <f t="shared" si="2"/>
        <v>448</v>
      </c>
      <c r="S41" s="160">
        <f t="shared" si="2"/>
        <v>448</v>
      </c>
      <c r="T41" s="160">
        <f t="shared" si="3"/>
        <v>448</v>
      </c>
      <c r="U41" s="160">
        <f t="shared" si="3"/>
        <v>448</v>
      </c>
      <c r="V41" s="160">
        <f t="shared" si="3"/>
        <v>448</v>
      </c>
      <c r="W41" s="160">
        <f t="shared" si="3"/>
        <v>448</v>
      </c>
      <c r="X41" s="160">
        <f t="shared" si="4"/>
        <v>448</v>
      </c>
      <c r="Y41" s="160">
        <f t="shared" si="4"/>
        <v>448</v>
      </c>
      <c r="Z41" s="160">
        <f t="shared" si="4"/>
        <v>448</v>
      </c>
      <c r="AA41" s="160">
        <f t="shared" si="4"/>
        <v>448</v>
      </c>
      <c r="AB41" s="160">
        <f t="shared" si="5"/>
        <v>448</v>
      </c>
      <c r="AC41" s="160">
        <f t="shared" si="6"/>
        <v>463.74</v>
      </c>
      <c r="AD41" s="160" t="str">
        <f t="shared" si="7"/>
        <v>Yes</v>
      </c>
      <c r="AE41" s="168"/>
    </row>
    <row r="42" spans="1:32" s="15" customFormat="1" ht="15" customHeight="1" x14ac:dyDescent="0.25">
      <c r="A42" s="169"/>
      <c r="B42" s="206" t="s">
        <v>55</v>
      </c>
      <c r="C42" s="171">
        <v>80</v>
      </c>
      <c r="D42" s="163" t="s">
        <v>102</v>
      </c>
      <c r="E42" s="35">
        <v>512</v>
      </c>
      <c r="F42" s="35">
        <v>512</v>
      </c>
      <c r="G42" s="35">
        <v>512</v>
      </c>
      <c r="H42" s="35">
        <v>512</v>
      </c>
      <c r="I42" s="35">
        <v>512</v>
      </c>
      <c r="J42" s="35">
        <v>512</v>
      </c>
      <c r="K42" s="36" t="s">
        <v>58</v>
      </c>
      <c r="L42" s="36" t="s">
        <v>59</v>
      </c>
      <c r="M42" s="35"/>
      <c r="N42" s="39"/>
      <c r="O42" s="35"/>
      <c r="P42" s="160">
        <f t="shared" si="2"/>
        <v>512</v>
      </c>
      <c r="Q42" s="160">
        <f t="shared" si="2"/>
        <v>512</v>
      </c>
      <c r="R42" s="160">
        <f t="shared" si="2"/>
        <v>512</v>
      </c>
      <c r="S42" s="160">
        <f t="shared" si="2"/>
        <v>512</v>
      </c>
      <c r="T42" s="160">
        <f t="shared" si="3"/>
        <v>512</v>
      </c>
      <c r="U42" s="160">
        <f t="shared" si="3"/>
        <v>512</v>
      </c>
      <c r="V42" s="160">
        <f t="shared" si="3"/>
        <v>512</v>
      </c>
      <c r="W42" s="160">
        <f t="shared" si="3"/>
        <v>512</v>
      </c>
      <c r="X42" s="160">
        <f t="shared" si="4"/>
        <v>512</v>
      </c>
      <c r="Y42" s="160">
        <f t="shared" si="4"/>
        <v>512</v>
      </c>
      <c r="Z42" s="160">
        <f t="shared" si="4"/>
        <v>512</v>
      </c>
      <c r="AA42" s="160">
        <f t="shared" si="4"/>
        <v>512</v>
      </c>
      <c r="AB42" s="160">
        <f t="shared" si="5"/>
        <v>512</v>
      </c>
      <c r="AC42" s="160">
        <f t="shared" si="6"/>
        <v>529.99</v>
      </c>
      <c r="AD42" s="160" t="str">
        <f t="shared" si="7"/>
        <v>Yes</v>
      </c>
      <c r="AE42" s="168"/>
    </row>
    <row r="43" spans="1:32" s="15" customFormat="1" ht="15" customHeight="1" x14ac:dyDescent="0.25">
      <c r="A43" s="169"/>
      <c r="B43" s="206" t="s">
        <v>55</v>
      </c>
      <c r="C43" s="171">
        <v>90</v>
      </c>
      <c r="D43" s="163" t="s">
        <v>102</v>
      </c>
      <c r="E43" s="35">
        <v>576</v>
      </c>
      <c r="F43" s="35">
        <v>576</v>
      </c>
      <c r="G43" s="35">
        <v>576</v>
      </c>
      <c r="H43" s="35">
        <v>576</v>
      </c>
      <c r="I43" s="35">
        <v>576</v>
      </c>
      <c r="J43" s="35">
        <v>576</v>
      </c>
      <c r="K43" s="36" t="s">
        <v>58</v>
      </c>
      <c r="L43" s="36" t="s">
        <v>59</v>
      </c>
      <c r="M43" s="35"/>
      <c r="N43" s="39"/>
      <c r="O43" s="35"/>
      <c r="P43" s="160">
        <f t="shared" si="2"/>
        <v>576</v>
      </c>
      <c r="Q43" s="160">
        <f t="shared" si="2"/>
        <v>576</v>
      </c>
      <c r="R43" s="160">
        <f t="shared" si="2"/>
        <v>576</v>
      </c>
      <c r="S43" s="160">
        <f t="shared" si="2"/>
        <v>576</v>
      </c>
      <c r="T43" s="160">
        <f t="shared" si="3"/>
        <v>576</v>
      </c>
      <c r="U43" s="160">
        <f t="shared" si="3"/>
        <v>576</v>
      </c>
      <c r="V43" s="160">
        <f t="shared" si="3"/>
        <v>576</v>
      </c>
      <c r="W43" s="160">
        <f t="shared" si="3"/>
        <v>576</v>
      </c>
      <c r="X43" s="160">
        <f t="shared" si="4"/>
        <v>576</v>
      </c>
      <c r="Y43" s="160">
        <f t="shared" si="4"/>
        <v>576</v>
      </c>
      <c r="Z43" s="160">
        <f t="shared" si="4"/>
        <v>576</v>
      </c>
      <c r="AA43" s="160">
        <f t="shared" si="4"/>
        <v>576</v>
      </c>
      <c r="AB43" s="160">
        <f t="shared" si="5"/>
        <v>576</v>
      </c>
      <c r="AC43" s="160">
        <f t="shared" si="6"/>
        <v>596.23</v>
      </c>
      <c r="AD43" s="160" t="str">
        <f t="shared" si="7"/>
        <v>Yes</v>
      </c>
      <c r="AE43" s="168"/>
    </row>
    <row r="44" spans="1:32" s="15" customFormat="1" ht="15.75" customHeight="1" thickBot="1" x14ac:dyDescent="0.3">
      <c r="A44" s="207"/>
      <c r="B44" s="206" t="s">
        <v>55</v>
      </c>
      <c r="C44" s="208">
        <v>100</v>
      </c>
      <c r="D44" s="182" t="s">
        <v>87</v>
      </c>
      <c r="E44" s="75">
        <v>640</v>
      </c>
      <c r="F44" s="75">
        <v>640</v>
      </c>
      <c r="G44" s="75">
        <v>640</v>
      </c>
      <c r="H44" s="75">
        <v>640</v>
      </c>
      <c r="I44" s="75">
        <v>640</v>
      </c>
      <c r="J44" s="75">
        <v>640</v>
      </c>
      <c r="K44" s="36" t="s">
        <v>58</v>
      </c>
      <c r="L44" s="75" t="s">
        <v>59</v>
      </c>
      <c r="M44" s="75"/>
      <c r="N44" s="183"/>
      <c r="O44" s="81"/>
      <c r="P44" s="186">
        <f t="shared" si="2"/>
        <v>640</v>
      </c>
      <c r="Q44" s="186">
        <f t="shared" si="2"/>
        <v>640</v>
      </c>
      <c r="R44" s="186">
        <f t="shared" si="2"/>
        <v>640</v>
      </c>
      <c r="S44" s="186">
        <f t="shared" si="2"/>
        <v>640</v>
      </c>
      <c r="T44" s="186">
        <f t="shared" si="3"/>
        <v>640</v>
      </c>
      <c r="U44" s="186">
        <f t="shared" si="3"/>
        <v>640</v>
      </c>
      <c r="V44" s="186">
        <f t="shared" si="3"/>
        <v>640</v>
      </c>
      <c r="W44" s="186">
        <f t="shared" si="3"/>
        <v>640</v>
      </c>
      <c r="X44" s="186">
        <f t="shared" si="4"/>
        <v>640</v>
      </c>
      <c r="Y44" s="186">
        <f t="shared" si="4"/>
        <v>640</v>
      </c>
      <c r="Z44" s="186">
        <f t="shared" si="4"/>
        <v>640</v>
      </c>
      <c r="AA44" s="186">
        <f t="shared" si="4"/>
        <v>640</v>
      </c>
      <c r="AB44" s="185">
        <f t="shared" si="5"/>
        <v>640</v>
      </c>
      <c r="AC44" s="185">
        <f t="shared" si="6"/>
        <v>662.48</v>
      </c>
      <c r="AD44" s="185" t="str">
        <f t="shared" si="7"/>
        <v>Yes</v>
      </c>
      <c r="AE44" s="202"/>
    </row>
    <row r="45" spans="1:32" s="15" customFormat="1" ht="39" customHeight="1" thickTop="1" x14ac:dyDescent="0.25">
      <c r="A45" s="31" t="s">
        <v>103</v>
      </c>
      <c r="B45" s="209" t="s">
        <v>55</v>
      </c>
      <c r="C45" s="210">
        <v>100</v>
      </c>
      <c r="D45" s="190" t="s">
        <v>104</v>
      </c>
      <c r="E45" s="29">
        <v>1750</v>
      </c>
      <c r="F45" s="29">
        <v>1750</v>
      </c>
      <c r="G45" s="28">
        <f t="shared" ref="G45:G76" si="8">15.75*C45</f>
        <v>1575</v>
      </c>
      <c r="H45" s="28">
        <v>1575</v>
      </c>
      <c r="I45" s="28">
        <v>1575</v>
      </c>
      <c r="J45" s="28">
        <v>1575</v>
      </c>
      <c r="K45" s="28" t="s">
        <v>58</v>
      </c>
      <c r="L45" s="29" t="s">
        <v>59</v>
      </c>
      <c r="M45" s="29"/>
      <c r="N45" s="28"/>
      <c r="O45" s="50"/>
      <c r="P45" s="192">
        <f t="shared" si="2"/>
        <v>1750</v>
      </c>
      <c r="Q45" s="192">
        <f t="shared" si="2"/>
        <v>1750</v>
      </c>
      <c r="R45" s="192">
        <f t="shared" si="2"/>
        <v>1750</v>
      </c>
      <c r="S45" s="192">
        <f t="shared" si="2"/>
        <v>1750</v>
      </c>
      <c r="T45" s="192">
        <f t="shared" si="3"/>
        <v>1750</v>
      </c>
      <c r="U45" s="192">
        <f t="shared" si="3"/>
        <v>1750</v>
      </c>
      <c r="V45" s="192">
        <f t="shared" si="3"/>
        <v>1750</v>
      </c>
      <c r="W45" s="192">
        <f t="shared" si="3"/>
        <v>1750</v>
      </c>
      <c r="X45" s="192">
        <f t="shared" si="4"/>
        <v>1575</v>
      </c>
      <c r="Y45" s="192">
        <f t="shared" si="4"/>
        <v>1575</v>
      </c>
      <c r="Z45" s="192">
        <f t="shared" si="4"/>
        <v>1575</v>
      </c>
      <c r="AA45" s="192">
        <f t="shared" si="4"/>
        <v>1575</v>
      </c>
      <c r="AB45" s="191">
        <f t="shared" si="5"/>
        <v>1691.6666666666667</v>
      </c>
      <c r="AC45" s="191">
        <f t="shared" si="6"/>
        <v>1751.0866666666668</v>
      </c>
      <c r="AD45" s="191" t="str">
        <f t="shared" si="7"/>
        <v>Yes</v>
      </c>
      <c r="AE45" s="211" t="s">
        <v>105</v>
      </c>
      <c r="AF45" s="66"/>
    </row>
    <row r="46" spans="1:32" s="15" customFormat="1" ht="38.25" customHeight="1" x14ac:dyDescent="0.25">
      <c r="A46" s="33" t="s">
        <v>94</v>
      </c>
      <c r="B46" s="33" t="s">
        <v>55</v>
      </c>
      <c r="C46" s="212">
        <v>150</v>
      </c>
      <c r="D46" s="163" t="s">
        <v>104</v>
      </c>
      <c r="E46" s="35">
        <v>2625</v>
      </c>
      <c r="F46" s="35">
        <v>2625</v>
      </c>
      <c r="G46" s="36">
        <f t="shared" si="8"/>
        <v>2362.5</v>
      </c>
      <c r="H46" s="36">
        <v>2362.5</v>
      </c>
      <c r="I46" s="36">
        <v>2362.5</v>
      </c>
      <c r="J46" s="36">
        <v>2362.5</v>
      </c>
      <c r="K46" s="36" t="s">
        <v>58</v>
      </c>
      <c r="L46" s="35" t="s">
        <v>59</v>
      </c>
      <c r="M46" s="35"/>
      <c r="N46" s="36"/>
      <c r="O46" s="36"/>
      <c r="P46" s="160">
        <f t="shared" si="2"/>
        <v>2625</v>
      </c>
      <c r="Q46" s="160">
        <f t="shared" si="2"/>
        <v>2625</v>
      </c>
      <c r="R46" s="160">
        <f t="shared" si="2"/>
        <v>2625</v>
      </c>
      <c r="S46" s="160">
        <f t="shared" si="2"/>
        <v>2625</v>
      </c>
      <c r="T46" s="160">
        <f t="shared" si="3"/>
        <v>2625</v>
      </c>
      <c r="U46" s="160">
        <f t="shared" si="3"/>
        <v>2625</v>
      </c>
      <c r="V46" s="160">
        <f t="shared" si="3"/>
        <v>2625</v>
      </c>
      <c r="W46" s="160">
        <f t="shared" si="3"/>
        <v>2625</v>
      </c>
      <c r="X46" s="160">
        <f t="shared" si="4"/>
        <v>2362.5</v>
      </c>
      <c r="Y46" s="160">
        <f t="shared" si="4"/>
        <v>2362.5</v>
      </c>
      <c r="Z46" s="160">
        <f t="shared" si="4"/>
        <v>2362.5</v>
      </c>
      <c r="AA46" s="160">
        <f t="shared" si="4"/>
        <v>2362.5</v>
      </c>
      <c r="AB46" s="160">
        <f t="shared" si="5"/>
        <v>2537.5</v>
      </c>
      <c r="AC46" s="160">
        <f t="shared" si="6"/>
        <v>2626.64</v>
      </c>
      <c r="AD46" s="160" t="str">
        <f t="shared" si="7"/>
        <v>Yes</v>
      </c>
      <c r="AE46" s="211" t="s">
        <v>105</v>
      </c>
      <c r="AF46" s="66"/>
    </row>
    <row r="47" spans="1:32" s="15" customFormat="1" ht="38.25" customHeight="1" x14ac:dyDescent="0.25">
      <c r="A47" s="33"/>
      <c r="B47" s="33" t="s">
        <v>55</v>
      </c>
      <c r="C47" s="212">
        <v>200</v>
      </c>
      <c r="D47" s="163" t="s">
        <v>104</v>
      </c>
      <c r="E47" s="35">
        <v>3500</v>
      </c>
      <c r="F47" s="35">
        <v>3500</v>
      </c>
      <c r="G47" s="36">
        <f t="shared" si="8"/>
        <v>3150</v>
      </c>
      <c r="H47" s="36">
        <v>3150</v>
      </c>
      <c r="I47" s="36">
        <v>3150</v>
      </c>
      <c r="J47" s="36">
        <v>3150</v>
      </c>
      <c r="K47" s="36" t="s">
        <v>58</v>
      </c>
      <c r="L47" s="35" t="s">
        <v>59</v>
      </c>
      <c r="M47" s="35"/>
      <c r="N47" s="36"/>
      <c r="O47" s="36"/>
      <c r="P47" s="160">
        <f t="shared" si="2"/>
        <v>3500</v>
      </c>
      <c r="Q47" s="160">
        <f t="shared" si="2"/>
        <v>3500</v>
      </c>
      <c r="R47" s="160">
        <f t="shared" si="2"/>
        <v>3500</v>
      </c>
      <c r="S47" s="160">
        <f t="shared" si="2"/>
        <v>3500</v>
      </c>
      <c r="T47" s="160">
        <f t="shared" si="3"/>
        <v>3500</v>
      </c>
      <c r="U47" s="160">
        <f t="shared" si="3"/>
        <v>3500</v>
      </c>
      <c r="V47" s="160">
        <f t="shared" si="3"/>
        <v>3500</v>
      </c>
      <c r="W47" s="160">
        <f t="shared" si="3"/>
        <v>3500</v>
      </c>
      <c r="X47" s="160">
        <f t="shared" si="4"/>
        <v>3150</v>
      </c>
      <c r="Y47" s="160">
        <f t="shared" si="4"/>
        <v>3150</v>
      </c>
      <c r="Z47" s="160">
        <f t="shared" si="4"/>
        <v>3150</v>
      </c>
      <c r="AA47" s="160">
        <f t="shared" si="4"/>
        <v>3150</v>
      </c>
      <c r="AB47" s="160">
        <f t="shared" si="5"/>
        <v>3383.3333333333335</v>
      </c>
      <c r="AC47" s="160">
        <f t="shared" si="6"/>
        <v>3502.1833333333334</v>
      </c>
      <c r="AD47" s="160" t="str">
        <f t="shared" si="7"/>
        <v>Yes</v>
      </c>
      <c r="AE47" s="168" t="s">
        <v>105</v>
      </c>
    </row>
    <row r="48" spans="1:32" s="15" customFormat="1" ht="38.25" customHeight="1" x14ac:dyDescent="0.25">
      <c r="A48" s="169"/>
      <c r="B48" s="206" t="s">
        <v>55</v>
      </c>
      <c r="C48" s="212">
        <v>250</v>
      </c>
      <c r="D48" s="163" t="s">
        <v>104</v>
      </c>
      <c r="E48" s="35">
        <v>4375</v>
      </c>
      <c r="F48" s="35">
        <v>4375</v>
      </c>
      <c r="G48" s="36">
        <f t="shared" si="8"/>
        <v>3937.5</v>
      </c>
      <c r="H48" s="36">
        <v>3937.5</v>
      </c>
      <c r="I48" s="36">
        <v>3937.5</v>
      </c>
      <c r="J48" s="36">
        <v>3937.5</v>
      </c>
      <c r="K48" s="36" t="s">
        <v>58</v>
      </c>
      <c r="L48" s="35" t="s">
        <v>59</v>
      </c>
      <c r="M48" s="35"/>
      <c r="N48" s="36"/>
      <c r="O48" s="36"/>
      <c r="P48" s="160">
        <f t="shared" si="2"/>
        <v>4375</v>
      </c>
      <c r="Q48" s="160">
        <f t="shared" si="2"/>
        <v>4375</v>
      </c>
      <c r="R48" s="160">
        <f t="shared" si="2"/>
        <v>4375</v>
      </c>
      <c r="S48" s="160">
        <f t="shared" si="2"/>
        <v>4375</v>
      </c>
      <c r="T48" s="160">
        <f t="shared" si="3"/>
        <v>4375</v>
      </c>
      <c r="U48" s="160">
        <f t="shared" si="3"/>
        <v>4375</v>
      </c>
      <c r="V48" s="160">
        <f t="shared" si="3"/>
        <v>4375</v>
      </c>
      <c r="W48" s="160">
        <f t="shared" si="3"/>
        <v>4375</v>
      </c>
      <c r="X48" s="160">
        <f t="shared" si="4"/>
        <v>3937.5</v>
      </c>
      <c r="Y48" s="160">
        <f t="shared" si="4"/>
        <v>3937.5</v>
      </c>
      <c r="Z48" s="160">
        <f t="shared" si="4"/>
        <v>3937.5</v>
      </c>
      <c r="AA48" s="160">
        <f t="shared" si="4"/>
        <v>3937.5</v>
      </c>
      <c r="AB48" s="160">
        <f t="shared" si="5"/>
        <v>4229.166666666667</v>
      </c>
      <c r="AC48" s="160">
        <f t="shared" si="6"/>
        <v>4377.7266666666674</v>
      </c>
      <c r="AD48" s="160" t="str">
        <f t="shared" si="7"/>
        <v>Yes</v>
      </c>
      <c r="AE48" s="213" t="s">
        <v>105</v>
      </c>
    </row>
    <row r="49" spans="1:31" s="15" customFormat="1" ht="38.25" customHeight="1" x14ac:dyDescent="0.25">
      <c r="A49" s="169"/>
      <c r="B49" s="206" t="s">
        <v>55</v>
      </c>
      <c r="C49" s="212">
        <v>300</v>
      </c>
      <c r="D49" s="163" t="s">
        <v>104</v>
      </c>
      <c r="E49" s="35">
        <v>5250</v>
      </c>
      <c r="F49" s="35">
        <v>5250</v>
      </c>
      <c r="G49" s="36">
        <f t="shared" si="8"/>
        <v>4725</v>
      </c>
      <c r="H49" s="36">
        <v>4725</v>
      </c>
      <c r="I49" s="36">
        <v>4725</v>
      </c>
      <c r="J49" s="36">
        <v>4725</v>
      </c>
      <c r="K49" s="36" t="s">
        <v>58</v>
      </c>
      <c r="L49" s="35" t="s">
        <v>59</v>
      </c>
      <c r="M49" s="35"/>
      <c r="N49" s="36"/>
      <c r="O49" s="36"/>
      <c r="P49" s="160">
        <f t="shared" si="2"/>
        <v>5250</v>
      </c>
      <c r="Q49" s="160">
        <f t="shared" si="2"/>
        <v>5250</v>
      </c>
      <c r="R49" s="160">
        <f t="shared" si="2"/>
        <v>5250</v>
      </c>
      <c r="S49" s="160">
        <f t="shared" si="2"/>
        <v>5250</v>
      </c>
      <c r="T49" s="160">
        <f t="shared" si="3"/>
        <v>5250</v>
      </c>
      <c r="U49" s="160">
        <f t="shared" si="3"/>
        <v>5250</v>
      </c>
      <c r="V49" s="160">
        <f t="shared" si="3"/>
        <v>5250</v>
      </c>
      <c r="W49" s="160">
        <f t="shared" si="3"/>
        <v>5250</v>
      </c>
      <c r="X49" s="160">
        <f t="shared" si="4"/>
        <v>4725</v>
      </c>
      <c r="Y49" s="160">
        <f t="shared" si="4"/>
        <v>4725</v>
      </c>
      <c r="Z49" s="160">
        <f t="shared" si="4"/>
        <v>4725</v>
      </c>
      <c r="AA49" s="160">
        <f t="shared" si="4"/>
        <v>4725</v>
      </c>
      <c r="AB49" s="160">
        <f t="shared" si="5"/>
        <v>5075</v>
      </c>
      <c r="AC49" s="160">
        <f t="shared" si="6"/>
        <v>5253.27</v>
      </c>
      <c r="AD49" s="160" t="str">
        <f t="shared" si="7"/>
        <v>Yes</v>
      </c>
      <c r="AE49" s="213" t="s">
        <v>105</v>
      </c>
    </row>
    <row r="50" spans="1:31" s="15" customFormat="1" ht="38.25" customHeight="1" x14ac:dyDescent="0.25">
      <c r="A50" s="169"/>
      <c r="B50" s="206" t="s">
        <v>55</v>
      </c>
      <c r="C50" s="212">
        <v>400</v>
      </c>
      <c r="D50" s="163" t="s">
        <v>104</v>
      </c>
      <c r="E50" s="35">
        <v>7000</v>
      </c>
      <c r="F50" s="35">
        <v>7000</v>
      </c>
      <c r="G50" s="36">
        <f t="shared" si="8"/>
        <v>6300</v>
      </c>
      <c r="H50" s="36">
        <v>6300</v>
      </c>
      <c r="I50" s="36">
        <v>6300</v>
      </c>
      <c r="J50" s="36">
        <v>6300</v>
      </c>
      <c r="K50" s="36" t="s">
        <v>58</v>
      </c>
      <c r="L50" s="35" t="s">
        <v>59</v>
      </c>
      <c r="M50" s="35"/>
      <c r="N50" s="36"/>
      <c r="O50" s="36"/>
      <c r="P50" s="160">
        <f t="shared" si="2"/>
        <v>7000</v>
      </c>
      <c r="Q50" s="160">
        <f t="shared" si="2"/>
        <v>7000</v>
      </c>
      <c r="R50" s="160">
        <f t="shared" si="2"/>
        <v>7000</v>
      </c>
      <c r="S50" s="160">
        <f t="shared" si="2"/>
        <v>7000</v>
      </c>
      <c r="T50" s="160">
        <f t="shared" si="3"/>
        <v>7000</v>
      </c>
      <c r="U50" s="160">
        <f t="shared" si="3"/>
        <v>7000</v>
      </c>
      <c r="V50" s="160">
        <f t="shared" si="3"/>
        <v>7000</v>
      </c>
      <c r="W50" s="160">
        <f t="shared" si="3"/>
        <v>7000</v>
      </c>
      <c r="X50" s="160">
        <f t="shared" si="4"/>
        <v>6300</v>
      </c>
      <c r="Y50" s="160">
        <f t="shared" si="4"/>
        <v>6300</v>
      </c>
      <c r="Z50" s="160">
        <f t="shared" si="4"/>
        <v>6300</v>
      </c>
      <c r="AA50" s="160">
        <f t="shared" si="4"/>
        <v>6300</v>
      </c>
      <c r="AB50" s="160">
        <f t="shared" si="5"/>
        <v>6766.666666666667</v>
      </c>
      <c r="AC50" s="160">
        <f t="shared" si="6"/>
        <v>7004.3566666666666</v>
      </c>
      <c r="AD50" s="160" t="str">
        <f t="shared" si="7"/>
        <v>Yes</v>
      </c>
      <c r="AE50" s="213" t="s">
        <v>105</v>
      </c>
    </row>
    <row r="51" spans="1:31" s="15" customFormat="1" ht="38.25" customHeight="1" x14ac:dyDescent="0.25">
      <c r="A51" s="169"/>
      <c r="B51" s="206" t="s">
        <v>55</v>
      </c>
      <c r="C51" s="212">
        <v>500</v>
      </c>
      <c r="D51" s="163" t="s">
        <v>104</v>
      </c>
      <c r="E51" s="35">
        <v>8750</v>
      </c>
      <c r="F51" s="35">
        <v>8750</v>
      </c>
      <c r="G51" s="36">
        <f t="shared" si="8"/>
        <v>7875</v>
      </c>
      <c r="H51" s="36">
        <v>7875</v>
      </c>
      <c r="I51" s="36">
        <v>7875</v>
      </c>
      <c r="J51" s="36">
        <v>7875</v>
      </c>
      <c r="K51" s="36" t="s">
        <v>58</v>
      </c>
      <c r="L51" s="35" t="s">
        <v>59</v>
      </c>
      <c r="M51" s="35"/>
      <c r="N51" s="36"/>
      <c r="O51" s="36"/>
      <c r="P51" s="160">
        <f t="shared" si="2"/>
        <v>8750</v>
      </c>
      <c r="Q51" s="160">
        <f t="shared" si="2"/>
        <v>8750</v>
      </c>
      <c r="R51" s="160">
        <f t="shared" si="2"/>
        <v>8750</v>
      </c>
      <c r="S51" s="160">
        <f t="shared" si="2"/>
        <v>8750</v>
      </c>
      <c r="T51" s="160">
        <f t="shared" si="3"/>
        <v>8750</v>
      </c>
      <c r="U51" s="160">
        <f t="shared" si="3"/>
        <v>8750</v>
      </c>
      <c r="V51" s="160">
        <f t="shared" si="3"/>
        <v>8750</v>
      </c>
      <c r="W51" s="160">
        <f t="shared" si="3"/>
        <v>8750</v>
      </c>
      <c r="X51" s="160">
        <f t="shared" si="4"/>
        <v>7875</v>
      </c>
      <c r="Y51" s="160">
        <f t="shared" si="4"/>
        <v>7875</v>
      </c>
      <c r="Z51" s="160">
        <f t="shared" si="4"/>
        <v>7875</v>
      </c>
      <c r="AA51" s="160">
        <f t="shared" si="4"/>
        <v>7875</v>
      </c>
      <c r="AB51" s="160">
        <f t="shared" si="5"/>
        <v>8458.3333333333339</v>
      </c>
      <c r="AC51" s="160">
        <f t="shared" si="6"/>
        <v>8755.4533333333347</v>
      </c>
      <c r="AD51" s="160" t="str">
        <f t="shared" si="7"/>
        <v>Yes</v>
      </c>
      <c r="AE51" s="213" t="s">
        <v>105</v>
      </c>
    </row>
    <row r="52" spans="1:31" s="15" customFormat="1" ht="38.25" customHeight="1" x14ac:dyDescent="0.25">
      <c r="A52" s="169"/>
      <c r="B52" s="206" t="s">
        <v>55</v>
      </c>
      <c r="C52" s="212">
        <v>600</v>
      </c>
      <c r="D52" s="163" t="s">
        <v>104</v>
      </c>
      <c r="E52" s="35">
        <v>10500</v>
      </c>
      <c r="F52" s="35">
        <v>10500</v>
      </c>
      <c r="G52" s="36">
        <f t="shared" si="8"/>
        <v>9450</v>
      </c>
      <c r="H52" s="36">
        <v>9450</v>
      </c>
      <c r="I52" s="36">
        <v>9450</v>
      </c>
      <c r="J52" s="36">
        <v>9450</v>
      </c>
      <c r="K52" s="36" t="s">
        <v>58</v>
      </c>
      <c r="L52" s="35" t="s">
        <v>59</v>
      </c>
      <c r="M52" s="35"/>
      <c r="N52" s="36"/>
      <c r="O52" s="36"/>
      <c r="P52" s="160">
        <f t="shared" si="2"/>
        <v>10500</v>
      </c>
      <c r="Q52" s="160">
        <f t="shared" si="2"/>
        <v>10500</v>
      </c>
      <c r="R52" s="160">
        <f t="shared" si="2"/>
        <v>10500</v>
      </c>
      <c r="S52" s="160">
        <f t="shared" si="2"/>
        <v>10500</v>
      </c>
      <c r="T52" s="160">
        <f t="shared" si="3"/>
        <v>10500</v>
      </c>
      <c r="U52" s="160">
        <f t="shared" si="3"/>
        <v>10500</v>
      </c>
      <c r="V52" s="160">
        <f t="shared" si="3"/>
        <v>10500</v>
      </c>
      <c r="W52" s="160">
        <f t="shared" si="3"/>
        <v>10500</v>
      </c>
      <c r="X52" s="160">
        <f t="shared" si="4"/>
        <v>9450</v>
      </c>
      <c r="Y52" s="160">
        <f t="shared" si="4"/>
        <v>9450</v>
      </c>
      <c r="Z52" s="160">
        <f t="shared" si="4"/>
        <v>9450</v>
      </c>
      <c r="AA52" s="160">
        <f t="shared" si="4"/>
        <v>9450</v>
      </c>
      <c r="AB52" s="160">
        <f t="shared" si="5"/>
        <v>10150</v>
      </c>
      <c r="AC52" s="160">
        <f t="shared" si="6"/>
        <v>10506.54</v>
      </c>
      <c r="AD52" s="160" t="str">
        <f t="shared" si="7"/>
        <v>Yes</v>
      </c>
      <c r="AE52" s="213" t="s">
        <v>105</v>
      </c>
    </row>
    <row r="53" spans="1:31" s="15" customFormat="1" ht="38.25" customHeight="1" x14ac:dyDescent="0.25">
      <c r="A53" s="169"/>
      <c r="B53" s="206" t="s">
        <v>55</v>
      </c>
      <c r="C53" s="212">
        <v>700</v>
      </c>
      <c r="D53" s="163" t="s">
        <v>104</v>
      </c>
      <c r="E53" s="35">
        <v>12250</v>
      </c>
      <c r="F53" s="35">
        <v>12250</v>
      </c>
      <c r="G53" s="36">
        <f t="shared" si="8"/>
        <v>11025</v>
      </c>
      <c r="H53" s="36">
        <v>11025</v>
      </c>
      <c r="I53" s="36">
        <v>11025</v>
      </c>
      <c r="J53" s="36">
        <v>11025</v>
      </c>
      <c r="K53" s="36" t="s">
        <v>58</v>
      </c>
      <c r="L53" s="35" t="s">
        <v>59</v>
      </c>
      <c r="M53" s="35"/>
      <c r="N53" s="36"/>
      <c r="O53" s="36"/>
      <c r="P53" s="160">
        <f t="shared" si="2"/>
        <v>12250</v>
      </c>
      <c r="Q53" s="160">
        <f t="shared" si="2"/>
        <v>12250</v>
      </c>
      <c r="R53" s="160">
        <f t="shared" si="2"/>
        <v>12250</v>
      </c>
      <c r="S53" s="160">
        <f t="shared" si="2"/>
        <v>12250</v>
      </c>
      <c r="T53" s="160">
        <f t="shared" si="3"/>
        <v>12250</v>
      </c>
      <c r="U53" s="160">
        <f t="shared" si="3"/>
        <v>12250</v>
      </c>
      <c r="V53" s="160">
        <f t="shared" si="3"/>
        <v>12250</v>
      </c>
      <c r="W53" s="160">
        <f t="shared" si="3"/>
        <v>12250</v>
      </c>
      <c r="X53" s="160">
        <f t="shared" si="4"/>
        <v>11025</v>
      </c>
      <c r="Y53" s="160">
        <f t="shared" si="4"/>
        <v>11025</v>
      </c>
      <c r="Z53" s="160">
        <f t="shared" si="4"/>
        <v>11025</v>
      </c>
      <c r="AA53" s="160">
        <f t="shared" si="4"/>
        <v>11025</v>
      </c>
      <c r="AB53" s="160">
        <f t="shared" si="5"/>
        <v>11841.666666666666</v>
      </c>
      <c r="AC53" s="160">
        <f t="shared" si="6"/>
        <v>12257.626666666665</v>
      </c>
      <c r="AD53" s="160" t="str">
        <f t="shared" si="7"/>
        <v>Yes</v>
      </c>
      <c r="AE53" s="213" t="s">
        <v>105</v>
      </c>
    </row>
    <row r="54" spans="1:31" s="15" customFormat="1" ht="38.25" customHeight="1" x14ac:dyDescent="0.25">
      <c r="A54" s="169"/>
      <c r="B54" s="206" t="s">
        <v>55</v>
      </c>
      <c r="C54" s="212">
        <v>800</v>
      </c>
      <c r="D54" s="163" t="s">
        <v>104</v>
      </c>
      <c r="E54" s="35">
        <v>14000</v>
      </c>
      <c r="F54" s="35">
        <v>14000</v>
      </c>
      <c r="G54" s="36">
        <f t="shared" si="8"/>
        <v>12600</v>
      </c>
      <c r="H54" s="36">
        <v>12600</v>
      </c>
      <c r="I54" s="36">
        <v>12600</v>
      </c>
      <c r="J54" s="36">
        <v>12600</v>
      </c>
      <c r="K54" s="36" t="s">
        <v>58</v>
      </c>
      <c r="L54" s="35" t="s">
        <v>59</v>
      </c>
      <c r="M54" s="35"/>
      <c r="N54" s="36"/>
      <c r="O54" s="36"/>
      <c r="P54" s="160">
        <f t="shared" si="2"/>
        <v>14000</v>
      </c>
      <c r="Q54" s="160">
        <f t="shared" si="2"/>
        <v>14000</v>
      </c>
      <c r="R54" s="160">
        <f t="shared" si="2"/>
        <v>14000</v>
      </c>
      <c r="S54" s="160">
        <f t="shared" si="2"/>
        <v>14000</v>
      </c>
      <c r="T54" s="160">
        <f t="shared" si="3"/>
        <v>14000</v>
      </c>
      <c r="U54" s="160">
        <f t="shared" si="3"/>
        <v>14000</v>
      </c>
      <c r="V54" s="160">
        <f t="shared" si="3"/>
        <v>14000</v>
      </c>
      <c r="W54" s="160">
        <f t="shared" si="3"/>
        <v>14000</v>
      </c>
      <c r="X54" s="160">
        <f t="shared" si="4"/>
        <v>12600</v>
      </c>
      <c r="Y54" s="160">
        <f t="shared" si="4"/>
        <v>12600</v>
      </c>
      <c r="Z54" s="160">
        <f t="shared" si="4"/>
        <v>12600</v>
      </c>
      <c r="AA54" s="160">
        <f t="shared" si="4"/>
        <v>12600</v>
      </c>
      <c r="AB54" s="160">
        <f t="shared" si="5"/>
        <v>13533.333333333334</v>
      </c>
      <c r="AC54" s="160">
        <f t="shared" si="6"/>
        <v>14008.723333333333</v>
      </c>
      <c r="AD54" s="160" t="str">
        <f t="shared" si="7"/>
        <v>Yes</v>
      </c>
      <c r="AE54" s="213" t="s">
        <v>105</v>
      </c>
    </row>
    <row r="55" spans="1:31" s="15" customFormat="1" ht="38.25" customHeight="1" x14ac:dyDescent="0.25">
      <c r="A55" s="169"/>
      <c r="B55" s="206" t="s">
        <v>55</v>
      </c>
      <c r="C55" s="212">
        <v>900</v>
      </c>
      <c r="D55" s="163" t="s">
        <v>104</v>
      </c>
      <c r="E55" s="35">
        <v>15750</v>
      </c>
      <c r="F55" s="35">
        <v>15750</v>
      </c>
      <c r="G55" s="36">
        <f t="shared" si="8"/>
        <v>14175</v>
      </c>
      <c r="H55" s="36">
        <v>14175</v>
      </c>
      <c r="I55" s="36">
        <v>14175</v>
      </c>
      <c r="J55" s="36">
        <v>14175</v>
      </c>
      <c r="K55" s="36" t="s">
        <v>58</v>
      </c>
      <c r="L55" s="35" t="s">
        <v>59</v>
      </c>
      <c r="M55" s="35"/>
      <c r="N55" s="36"/>
      <c r="O55" s="36"/>
      <c r="P55" s="160">
        <f t="shared" si="2"/>
        <v>15750</v>
      </c>
      <c r="Q55" s="160">
        <f t="shared" si="2"/>
        <v>15750</v>
      </c>
      <c r="R55" s="160">
        <f t="shared" si="2"/>
        <v>15750</v>
      </c>
      <c r="S55" s="160">
        <f t="shared" si="2"/>
        <v>15750</v>
      </c>
      <c r="T55" s="160">
        <f t="shared" si="3"/>
        <v>15750</v>
      </c>
      <c r="U55" s="160">
        <f t="shared" si="3"/>
        <v>15750</v>
      </c>
      <c r="V55" s="160">
        <f t="shared" si="3"/>
        <v>15750</v>
      </c>
      <c r="W55" s="160">
        <f t="shared" si="3"/>
        <v>15750</v>
      </c>
      <c r="X55" s="160">
        <f t="shared" si="4"/>
        <v>14175</v>
      </c>
      <c r="Y55" s="160">
        <f t="shared" si="4"/>
        <v>14175</v>
      </c>
      <c r="Z55" s="160">
        <f t="shared" si="4"/>
        <v>14175</v>
      </c>
      <c r="AA55" s="160">
        <f t="shared" si="4"/>
        <v>14175</v>
      </c>
      <c r="AB55" s="160">
        <f t="shared" si="5"/>
        <v>15225</v>
      </c>
      <c r="AC55" s="160">
        <f t="shared" si="6"/>
        <v>15759.81</v>
      </c>
      <c r="AD55" s="160" t="str">
        <f t="shared" si="7"/>
        <v>Yes</v>
      </c>
      <c r="AE55" s="213" t="s">
        <v>105</v>
      </c>
    </row>
    <row r="56" spans="1:31" s="15" customFormat="1" ht="38.25" customHeight="1" x14ac:dyDescent="0.25">
      <c r="A56" s="169"/>
      <c r="B56" s="206" t="s">
        <v>55</v>
      </c>
      <c r="C56" s="212">
        <v>1000</v>
      </c>
      <c r="D56" s="163" t="s">
        <v>104</v>
      </c>
      <c r="E56" s="35">
        <v>17500</v>
      </c>
      <c r="F56" s="35">
        <v>17500</v>
      </c>
      <c r="G56" s="36">
        <f t="shared" si="8"/>
        <v>15750</v>
      </c>
      <c r="H56" s="36">
        <v>15750</v>
      </c>
      <c r="I56" s="36">
        <v>15750</v>
      </c>
      <c r="J56" s="36">
        <v>15750</v>
      </c>
      <c r="K56" s="36" t="s">
        <v>58</v>
      </c>
      <c r="L56" s="35" t="s">
        <v>59</v>
      </c>
      <c r="M56" s="35"/>
      <c r="N56" s="36"/>
      <c r="O56" s="36"/>
      <c r="P56" s="160">
        <f t="shared" si="2"/>
        <v>17500</v>
      </c>
      <c r="Q56" s="160">
        <f t="shared" si="2"/>
        <v>17500</v>
      </c>
      <c r="R56" s="160">
        <f t="shared" si="2"/>
        <v>17500</v>
      </c>
      <c r="S56" s="160">
        <f t="shared" si="2"/>
        <v>17500</v>
      </c>
      <c r="T56" s="160">
        <f t="shared" si="3"/>
        <v>17500</v>
      </c>
      <c r="U56" s="160">
        <f t="shared" si="3"/>
        <v>17500</v>
      </c>
      <c r="V56" s="160">
        <f t="shared" si="3"/>
        <v>17500</v>
      </c>
      <c r="W56" s="160">
        <f t="shared" si="3"/>
        <v>17500</v>
      </c>
      <c r="X56" s="160">
        <f t="shared" si="4"/>
        <v>15750</v>
      </c>
      <c r="Y56" s="160">
        <f t="shared" si="4"/>
        <v>15750</v>
      </c>
      <c r="Z56" s="160">
        <f t="shared" si="4"/>
        <v>15750</v>
      </c>
      <c r="AA56" s="160">
        <f t="shared" si="4"/>
        <v>15750</v>
      </c>
      <c r="AB56" s="160">
        <f t="shared" si="5"/>
        <v>16916.666666666668</v>
      </c>
      <c r="AC56" s="160">
        <f t="shared" si="6"/>
        <v>17510.906666666669</v>
      </c>
      <c r="AD56" s="160" t="str">
        <f t="shared" si="7"/>
        <v>Yes</v>
      </c>
      <c r="AE56" s="213" t="s">
        <v>105</v>
      </c>
    </row>
    <row r="57" spans="1:31" s="15" customFormat="1" ht="38.25" customHeight="1" x14ac:dyDescent="0.25">
      <c r="A57" s="169"/>
      <c r="B57" s="206" t="s">
        <v>55</v>
      </c>
      <c r="C57" s="212">
        <v>1100</v>
      </c>
      <c r="D57" s="163" t="s">
        <v>104</v>
      </c>
      <c r="E57" s="35">
        <v>19250</v>
      </c>
      <c r="F57" s="35">
        <v>19250</v>
      </c>
      <c r="G57" s="36">
        <f t="shared" si="8"/>
        <v>17325</v>
      </c>
      <c r="H57" s="36">
        <v>17325</v>
      </c>
      <c r="I57" s="36">
        <v>17325</v>
      </c>
      <c r="J57" s="36">
        <v>17325</v>
      </c>
      <c r="K57" s="36" t="s">
        <v>58</v>
      </c>
      <c r="L57" s="35" t="s">
        <v>59</v>
      </c>
      <c r="M57" s="35"/>
      <c r="N57" s="36"/>
      <c r="O57" s="36"/>
      <c r="P57" s="160">
        <f t="shared" si="2"/>
        <v>19250</v>
      </c>
      <c r="Q57" s="160">
        <f t="shared" si="2"/>
        <v>19250</v>
      </c>
      <c r="R57" s="160">
        <f t="shared" si="2"/>
        <v>19250</v>
      </c>
      <c r="S57" s="160">
        <f t="shared" si="2"/>
        <v>19250</v>
      </c>
      <c r="T57" s="160">
        <f t="shared" si="3"/>
        <v>19250</v>
      </c>
      <c r="U57" s="160">
        <f t="shared" si="3"/>
        <v>19250</v>
      </c>
      <c r="V57" s="160">
        <f t="shared" si="3"/>
        <v>19250</v>
      </c>
      <c r="W57" s="160">
        <f t="shared" si="3"/>
        <v>19250</v>
      </c>
      <c r="X57" s="160">
        <f t="shared" si="4"/>
        <v>17325</v>
      </c>
      <c r="Y57" s="160">
        <f t="shared" si="4"/>
        <v>17325</v>
      </c>
      <c r="Z57" s="160">
        <f t="shared" si="4"/>
        <v>17325</v>
      </c>
      <c r="AA57" s="160">
        <f t="shared" si="4"/>
        <v>17325</v>
      </c>
      <c r="AB57" s="160">
        <f t="shared" si="5"/>
        <v>18608.333333333332</v>
      </c>
      <c r="AC57" s="160">
        <f t="shared" si="6"/>
        <v>19261.993333333332</v>
      </c>
      <c r="AD57" s="160" t="str">
        <f t="shared" si="7"/>
        <v>Yes</v>
      </c>
      <c r="AE57" s="213" t="s">
        <v>105</v>
      </c>
    </row>
    <row r="58" spans="1:31" s="15" customFormat="1" ht="38.25" customHeight="1" x14ac:dyDescent="0.25">
      <c r="A58" s="169"/>
      <c r="B58" s="206" t="s">
        <v>55</v>
      </c>
      <c r="C58" s="212">
        <v>1200</v>
      </c>
      <c r="D58" s="163" t="s">
        <v>104</v>
      </c>
      <c r="E58" s="35">
        <v>21000</v>
      </c>
      <c r="F58" s="35">
        <v>21000</v>
      </c>
      <c r="G58" s="36">
        <f t="shared" si="8"/>
        <v>18900</v>
      </c>
      <c r="H58" s="36">
        <v>18900</v>
      </c>
      <c r="I58" s="36">
        <v>18900</v>
      </c>
      <c r="J58" s="36">
        <v>18900</v>
      </c>
      <c r="K58" s="36" t="s">
        <v>58</v>
      </c>
      <c r="L58" s="35" t="s">
        <v>59</v>
      </c>
      <c r="M58" s="35"/>
      <c r="N58" s="36"/>
      <c r="O58" s="36"/>
      <c r="P58" s="160">
        <f t="shared" si="2"/>
        <v>21000</v>
      </c>
      <c r="Q58" s="160">
        <f t="shared" si="2"/>
        <v>21000</v>
      </c>
      <c r="R58" s="160">
        <f t="shared" si="2"/>
        <v>21000</v>
      </c>
      <c r="S58" s="160">
        <f t="shared" si="2"/>
        <v>21000</v>
      </c>
      <c r="T58" s="160">
        <f t="shared" si="3"/>
        <v>21000</v>
      </c>
      <c r="U58" s="160">
        <f t="shared" si="3"/>
        <v>21000</v>
      </c>
      <c r="V58" s="160">
        <f t="shared" si="3"/>
        <v>21000</v>
      </c>
      <c r="W58" s="160">
        <f t="shared" si="3"/>
        <v>21000</v>
      </c>
      <c r="X58" s="160">
        <f t="shared" si="4"/>
        <v>18900</v>
      </c>
      <c r="Y58" s="160">
        <f t="shared" si="4"/>
        <v>18900</v>
      </c>
      <c r="Z58" s="160">
        <f t="shared" si="4"/>
        <v>18900</v>
      </c>
      <c r="AA58" s="160">
        <f t="shared" si="4"/>
        <v>18900</v>
      </c>
      <c r="AB58" s="160">
        <f t="shared" si="5"/>
        <v>20300</v>
      </c>
      <c r="AC58" s="160">
        <f t="shared" si="6"/>
        <v>21013.08</v>
      </c>
      <c r="AD58" s="160" t="str">
        <f t="shared" si="7"/>
        <v>Yes</v>
      </c>
      <c r="AE58" s="213" t="s">
        <v>105</v>
      </c>
    </row>
    <row r="59" spans="1:31" s="15" customFormat="1" ht="38.25" customHeight="1" x14ac:dyDescent="0.25">
      <c r="A59" s="169"/>
      <c r="B59" s="206" t="s">
        <v>55</v>
      </c>
      <c r="C59" s="212">
        <v>1300</v>
      </c>
      <c r="D59" s="163" t="s">
        <v>104</v>
      </c>
      <c r="E59" s="35">
        <v>22750</v>
      </c>
      <c r="F59" s="35">
        <v>22750</v>
      </c>
      <c r="G59" s="36">
        <f t="shared" si="8"/>
        <v>20475</v>
      </c>
      <c r="H59" s="36">
        <v>20475</v>
      </c>
      <c r="I59" s="36">
        <v>20475</v>
      </c>
      <c r="J59" s="36">
        <v>20475</v>
      </c>
      <c r="K59" s="36" t="s">
        <v>58</v>
      </c>
      <c r="L59" s="35" t="s">
        <v>59</v>
      </c>
      <c r="M59" s="35"/>
      <c r="N59" s="36"/>
      <c r="O59" s="36"/>
      <c r="P59" s="160">
        <f t="shared" si="2"/>
        <v>22750</v>
      </c>
      <c r="Q59" s="160">
        <f t="shared" si="2"/>
        <v>22750</v>
      </c>
      <c r="R59" s="160">
        <f t="shared" si="2"/>
        <v>22750</v>
      </c>
      <c r="S59" s="160">
        <f t="shared" si="2"/>
        <v>22750</v>
      </c>
      <c r="T59" s="160">
        <f t="shared" si="3"/>
        <v>22750</v>
      </c>
      <c r="U59" s="160">
        <f t="shared" si="3"/>
        <v>22750</v>
      </c>
      <c r="V59" s="160">
        <f t="shared" si="3"/>
        <v>22750</v>
      </c>
      <c r="W59" s="160">
        <f t="shared" si="3"/>
        <v>22750</v>
      </c>
      <c r="X59" s="160">
        <f t="shared" si="4"/>
        <v>20475</v>
      </c>
      <c r="Y59" s="160">
        <f t="shared" si="4"/>
        <v>20475</v>
      </c>
      <c r="Z59" s="160">
        <f t="shared" si="4"/>
        <v>20475</v>
      </c>
      <c r="AA59" s="160">
        <f t="shared" si="4"/>
        <v>20475</v>
      </c>
      <c r="AB59" s="160">
        <f t="shared" si="5"/>
        <v>21991.666666666668</v>
      </c>
      <c r="AC59" s="160">
        <f t="shared" si="6"/>
        <v>22764.176666666666</v>
      </c>
      <c r="AD59" s="160" t="str">
        <f t="shared" si="7"/>
        <v>Yes</v>
      </c>
      <c r="AE59" s="168" t="s">
        <v>105</v>
      </c>
    </row>
    <row r="60" spans="1:31" s="15" customFormat="1" ht="38.25" customHeight="1" x14ac:dyDescent="0.25">
      <c r="A60" s="169"/>
      <c r="B60" s="206" t="s">
        <v>55</v>
      </c>
      <c r="C60" s="212">
        <v>1400</v>
      </c>
      <c r="D60" s="163" t="s">
        <v>104</v>
      </c>
      <c r="E60" s="35">
        <v>24500</v>
      </c>
      <c r="F60" s="35">
        <v>24500</v>
      </c>
      <c r="G60" s="36">
        <f t="shared" si="8"/>
        <v>22050</v>
      </c>
      <c r="H60" s="36">
        <v>22050</v>
      </c>
      <c r="I60" s="36">
        <v>22050</v>
      </c>
      <c r="J60" s="36">
        <v>22050</v>
      </c>
      <c r="K60" s="36" t="s">
        <v>58</v>
      </c>
      <c r="L60" s="35" t="s">
        <v>59</v>
      </c>
      <c r="M60" s="35"/>
      <c r="N60" s="36"/>
      <c r="O60" s="36"/>
      <c r="P60" s="160">
        <f t="shared" si="2"/>
        <v>24500</v>
      </c>
      <c r="Q60" s="160">
        <f t="shared" si="2"/>
        <v>24500</v>
      </c>
      <c r="R60" s="160">
        <f t="shared" si="2"/>
        <v>24500</v>
      </c>
      <c r="S60" s="160">
        <f t="shared" si="2"/>
        <v>24500</v>
      </c>
      <c r="T60" s="160">
        <f t="shared" si="3"/>
        <v>24500</v>
      </c>
      <c r="U60" s="160">
        <f t="shared" si="3"/>
        <v>24500</v>
      </c>
      <c r="V60" s="160">
        <f t="shared" si="3"/>
        <v>24500</v>
      </c>
      <c r="W60" s="160">
        <f t="shared" si="3"/>
        <v>24500</v>
      </c>
      <c r="X60" s="160">
        <f t="shared" si="4"/>
        <v>22050</v>
      </c>
      <c r="Y60" s="160">
        <f t="shared" si="4"/>
        <v>22050</v>
      </c>
      <c r="Z60" s="160">
        <f t="shared" si="4"/>
        <v>22050</v>
      </c>
      <c r="AA60" s="160">
        <f t="shared" si="4"/>
        <v>22050</v>
      </c>
      <c r="AB60" s="160">
        <f t="shared" si="5"/>
        <v>23683.333333333332</v>
      </c>
      <c r="AC60" s="160">
        <f t="shared" si="6"/>
        <v>24515.263333333332</v>
      </c>
      <c r="AD60" s="160" t="str">
        <f t="shared" si="7"/>
        <v>Yes</v>
      </c>
      <c r="AE60" s="213" t="s">
        <v>105</v>
      </c>
    </row>
    <row r="61" spans="1:31" s="15" customFormat="1" ht="38.25" customHeight="1" x14ac:dyDescent="0.25">
      <c r="A61" s="169"/>
      <c r="B61" s="206" t="s">
        <v>55</v>
      </c>
      <c r="C61" s="212">
        <v>1500</v>
      </c>
      <c r="D61" s="163" t="s">
        <v>104</v>
      </c>
      <c r="E61" s="35">
        <v>26250</v>
      </c>
      <c r="F61" s="35">
        <v>26250</v>
      </c>
      <c r="G61" s="36">
        <f t="shared" si="8"/>
        <v>23625</v>
      </c>
      <c r="H61" s="36">
        <v>23625</v>
      </c>
      <c r="I61" s="36">
        <v>23625</v>
      </c>
      <c r="J61" s="36">
        <v>23625</v>
      </c>
      <c r="K61" s="36" t="s">
        <v>58</v>
      </c>
      <c r="L61" s="35" t="s">
        <v>59</v>
      </c>
      <c r="M61" s="35"/>
      <c r="N61" s="36"/>
      <c r="O61" s="36"/>
      <c r="P61" s="160">
        <f t="shared" si="2"/>
        <v>26250</v>
      </c>
      <c r="Q61" s="160">
        <f t="shared" si="2"/>
        <v>26250</v>
      </c>
      <c r="R61" s="160">
        <f t="shared" si="2"/>
        <v>26250</v>
      </c>
      <c r="S61" s="160">
        <f t="shared" si="2"/>
        <v>26250</v>
      </c>
      <c r="T61" s="160">
        <f t="shared" si="3"/>
        <v>26250</v>
      </c>
      <c r="U61" s="160">
        <f t="shared" si="3"/>
        <v>26250</v>
      </c>
      <c r="V61" s="160">
        <f t="shared" si="3"/>
        <v>26250</v>
      </c>
      <c r="W61" s="160">
        <f t="shared" si="3"/>
        <v>26250</v>
      </c>
      <c r="X61" s="160">
        <f t="shared" si="4"/>
        <v>23625</v>
      </c>
      <c r="Y61" s="160">
        <f t="shared" si="4"/>
        <v>23625</v>
      </c>
      <c r="Z61" s="160">
        <f t="shared" si="4"/>
        <v>23625</v>
      </c>
      <c r="AA61" s="160">
        <f t="shared" si="4"/>
        <v>23625</v>
      </c>
      <c r="AB61" s="160">
        <f t="shared" si="5"/>
        <v>25375</v>
      </c>
      <c r="AC61" s="160">
        <f t="shared" si="6"/>
        <v>26266.35</v>
      </c>
      <c r="AD61" s="160" t="str">
        <f t="shared" si="7"/>
        <v>Yes</v>
      </c>
      <c r="AE61" s="213" t="s">
        <v>105</v>
      </c>
    </row>
    <row r="62" spans="1:31" s="15" customFormat="1" ht="38.25" customHeight="1" x14ac:dyDescent="0.25">
      <c r="A62" s="169"/>
      <c r="B62" s="206" t="s">
        <v>55</v>
      </c>
      <c r="C62" s="212">
        <v>1600</v>
      </c>
      <c r="D62" s="163" t="s">
        <v>104</v>
      </c>
      <c r="E62" s="35">
        <v>28000</v>
      </c>
      <c r="F62" s="35">
        <v>28000</v>
      </c>
      <c r="G62" s="36">
        <f t="shared" si="8"/>
        <v>25200</v>
      </c>
      <c r="H62" s="36">
        <v>25200</v>
      </c>
      <c r="I62" s="36">
        <v>25200</v>
      </c>
      <c r="J62" s="36">
        <v>25200</v>
      </c>
      <c r="K62" s="36" t="s">
        <v>58</v>
      </c>
      <c r="L62" s="35" t="s">
        <v>59</v>
      </c>
      <c r="M62" s="35"/>
      <c r="N62" s="36"/>
      <c r="O62" s="36"/>
      <c r="P62" s="160">
        <f t="shared" si="2"/>
        <v>28000</v>
      </c>
      <c r="Q62" s="160">
        <f t="shared" si="2"/>
        <v>28000</v>
      </c>
      <c r="R62" s="160">
        <f t="shared" si="2"/>
        <v>28000</v>
      </c>
      <c r="S62" s="160">
        <f t="shared" si="2"/>
        <v>28000</v>
      </c>
      <c r="T62" s="160">
        <f t="shared" si="3"/>
        <v>28000</v>
      </c>
      <c r="U62" s="160">
        <f t="shared" si="3"/>
        <v>28000</v>
      </c>
      <c r="V62" s="160">
        <f t="shared" si="3"/>
        <v>28000</v>
      </c>
      <c r="W62" s="160">
        <f t="shared" si="3"/>
        <v>28000</v>
      </c>
      <c r="X62" s="160">
        <f t="shared" si="4"/>
        <v>25200</v>
      </c>
      <c r="Y62" s="160">
        <f t="shared" si="4"/>
        <v>25200</v>
      </c>
      <c r="Z62" s="160">
        <f t="shared" si="4"/>
        <v>25200</v>
      </c>
      <c r="AA62" s="160">
        <f t="shared" si="4"/>
        <v>25200</v>
      </c>
      <c r="AB62" s="160">
        <f t="shared" si="5"/>
        <v>27066.666666666668</v>
      </c>
      <c r="AC62" s="160">
        <f t="shared" si="6"/>
        <v>28017.446666666667</v>
      </c>
      <c r="AD62" s="160" t="str">
        <f t="shared" si="7"/>
        <v>Yes</v>
      </c>
      <c r="AE62" s="213" t="s">
        <v>105</v>
      </c>
    </row>
    <row r="63" spans="1:31" s="15" customFormat="1" ht="38.25" customHeight="1" x14ac:dyDescent="0.25">
      <c r="A63" s="169"/>
      <c r="B63" s="206" t="s">
        <v>55</v>
      </c>
      <c r="C63" s="212">
        <v>1700</v>
      </c>
      <c r="D63" s="163" t="s">
        <v>104</v>
      </c>
      <c r="E63" s="35">
        <v>29750</v>
      </c>
      <c r="F63" s="35">
        <v>29750</v>
      </c>
      <c r="G63" s="36">
        <f t="shared" si="8"/>
        <v>26775</v>
      </c>
      <c r="H63" s="36">
        <v>26775</v>
      </c>
      <c r="I63" s="36">
        <v>26775</v>
      </c>
      <c r="J63" s="36">
        <v>26775</v>
      </c>
      <c r="K63" s="36" t="s">
        <v>58</v>
      </c>
      <c r="L63" s="35" t="s">
        <v>59</v>
      </c>
      <c r="M63" s="35"/>
      <c r="N63" s="36"/>
      <c r="O63" s="36"/>
      <c r="P63" s="160">
        <f t="shared" si="2"/>
        <v>29750</v>
      </c>
      <c r="Q63" s="160">
        <f t="shared" si="2"/>
        <v>29750</v>
      </c>
      <c r="R63" s="160">
        <f t="shared" si="2"/>
        <v>29750</v>
      </c>
      <c r="S63" s="160">
        <f t="shared" si="2"/>
        <v>29750</v>
      </c>
      <c r="T63" s="160">
        <f t="shared" si="3"/>
        <v>29750</v>
      </c>
      <c r="U63" s="160">
        <f t="shared" si="3"/>
        <v>29750</v>
      </c>
      <c r="V63" s="160">
        <f t="shared" si="3"/>
        <v>29750</v>
      </c>
      <c r="W63" s="160">
        <f t="shared" si="3"/>
        <v>29750</v>
      </c>
      <c r="X63" s="160">
        <f t="shared" si="4"/>
        <v>26775</v>
      </c>
      <c r="Y63" s="160">
        <f t="shared" si="4"/>
        <v>26775</v>
      </c>
      <c r="Z63" s="160">
        <f t="shared" si="4"/>
        <v>26775</v>
      </c>
      <c r="AA63" s="160">
        <f t="shared" si="4"/>
        <v>26775</v>
      </c>
      <c r="AB63" s="160">
        <f t="shared" si="5"/>
        <v>28758.333333333332</v>
      </c>
      <c r="AC63" s="160">
        <f t="shared" si="6"/>
        <v>29768.533333333333</v>
      </c>
      <c r="AD63" s="160" t="str">
        <f t="shared" si="7"/>
        <v>Yes</v>
      </c>
      <c r="AE63" s="213" t="s">
        <v>105</v>
      </c>
    </row>
    <row r="64" spans="1:31" s="15" customFormat="1" ht="38.25" customHeight="1" x14ac:dyDescent="0.25">
      <c r="A64" s="169"/>
      <c r="B64" s="206" t="s">
        <v>55</v>
      </c>
      <c r="C64" s="212">
        <v>1800</v>
      </c>
      <c r="D64" s="163" t="s">
        <v>104</v>
      </c>
      <c r="E64" s="35">
        <v>31500</v>
      </c>
      <c r="F64" s="35">
        <v>31500</v>
      </c>
      <c r="G64" s="36">
        <f t="shared" si="8"/>
        <v>28350</v>
      </c>
      <c r="H64" s="36">
        <v>28350</v>
      </c>
      <c r="I64" s="36">
        <v>28350</v>
      </c>
      <c r="J64" s="36">
        <v>28350</v>
      </c>
      <c r="K64" s="36" t="s">
        <v>58</v>
      </c>
      <c r="L64" s="35" t="s">
        <v>59</v>
      </c>
      <c r="M64" s="35"/>
      <c r="N64" s="36"/>
      <c r="O64" s="36"/>
      <c r="P64" s="160">
        <f t="shared" si="2"/>
        <v>31500</v>
      </c>
      <c r="Q64" s="160">
        <f t="shared" si="2"/>
        <v>31500</v>
      </c>
      <c r="R64" s="160">
        <f t="shared" si="2"/>
        <v>31500</v>
      </c>
      <c r="S64" s="160">
        <f t="shared" si="2"/>
        <v>31500</v>
      </c>
      <c r="T64" s="160">
        <f t="shared" si="3"/>
        <v>31500</v>
      </c>
      <c r="U64" s="160">
        <f t="shared" si="3"/>
        <v>31500</v>
      </c>
      <c r="V64" s="160">
        <f t="shared" si="3"/>
        <v>31500</v>
      </c>
      <c r="W64" s="160">
        <f t="shared" si="3"/>
        <v>31500</v>
      </c>
      <c r="X64" s="160">
        <f t="shared" si="4"/>
        <v>28350</v>
      </c>
      <c r="Y64" s="160">
        <f t="shared" si="4"/>
        <v>28350</v>
      </c>
      <c r="Z64" s="160">
        <f t="shared" si="4"/>
        <v>28350</v>
      </c>
      <c r="AA64" s="160">
        <f t="shared" si="4"/>
        <v>28350</v>
      </c>
      <c r="AB64" s="160">
        <f t="shared" si="5"/>
        <v>30450</v>
      </c>
      <c r="AC64" s="160">
        <f t="shared" si="6"/>
        <v>31519.62</v>
      </c>
      <c r="AD64" s="160" t="str">
        <f t="shared" si="7"/>
        <v>Yes</v>
      </c>
      <c r="AE64" s="213" t="s">
        <v>105</v>
      </c>
    </row>
    <row r="65" spans="1:32" s="15" customFormat="1" ht="38.25" customHeight="1" x14ac:dyDescent="0.25">
      <c r="A65" s="169"/>
      <c r="B65" s="206" t="s">
        <v>55</v>
      </c>
      <c r="C65" s="212">
        <v>1900</v>
      </c>
      <c r="D65" s="163" t="s">
        <v>104</v>
      </c>
      <c r="E65" s="35">
        <v>33250</v>
      </c>
      <c r="F65" s="35">
        <v>33250</v>
      </c>
      <c r="G65" s="36">
        <f t="shared" si="8"/>
        <v>29925</v>
      </c>
      <c r="H65" s="36">
        <v>29925</v>
      </c>
      <c r="I65" s="36">
        <v>29925</v>
      </c>
      <c r="J65" s="36">
        <v>29925</v>
      </c>
      <c r="K65" s="36" t="s">
        <v>58</v>
      </c>
      <c r="L65" s="35" t="s">
        <v>59</v>
      </c>
      <c r="M65" s="35"/>
      <c r="N65" s="36"/>
      <c r="O65" s="36"/>
      <c r="P65" s="160">
        <f t="shared" si="2"/>
        <v>33250</v>
      </c>
      <c r="Q65" s="160">
        <f t="shared" si="2"/>
        <v>33250</v>
      </c>
      <c r="R65" s="160">
        <f t="shared" si="2"/>
        <v>33250</v>
      </c>
      <c r="S65" s="160">
        <f t="shared" si="2"/>
        <v>33250</v>
      </c>
      <c r="T65" s="160">
        <f t="shared" si="3"/>
        <v>33250</v>
      </c>
      <c r="U65" s="160">
        <f t="shared" si="3"/>
        <v>33250</v>
      </c>
      <c r="V65" s="160">
        <f t="shared" si="3"/>
        <v>33250</v>
      </c>
      <c r="W65" s="160">
        <f t="shared" si="3"/>
        <v>33250</v>
      </c>
      <c r="X65" s="160">
        <f t="shared" si="4"/>
        <v>29925</v>
      </c>
      <c r="Y65" s="160">
        <f t="shared" si="4"/>
        <v>29925</v>
      </c>
      <c r="Z65" s="160">
        <f t="shared" si="4"/>
        <v>29925</v>
      </c>
      <c r="AA65" s="160">
        <f t="shared" si="4"/>
        <v>29925</v>
      </c>
      <c r="AB65" s="160">
        <f t="shared" si="5"/>
        <v>32141.666666666668</v>
      </c>
      <c r="AC65" s="160">
        <f t="shared" si="6"/>
        <v>33270.716666666667</v>
      </c>
      <c r="AD65" s="160" t="str">
        <f t="shared" si="7"/>
        <v>Yes</v>
      </c>
      <c r="AE65" s="213" t="s">
        <v>105</v>
      </c>
    </row>
    <row r="66" spans="1:32" s="15" customFormat="1" ht="38.25" customHeight="1" x14ac:dyDescent="0.25">
      <c r="A66" s="169"/>
      <c r="B66" s="206" t="s">
        <v>55</v>
      </c>
      <c r="C66" s="214">
        <v>2000</v>
      </c>
      <c r="D66" s="163" t="s">
        <v>104</v>
      </c>
      <c r="E66" s="38">
        <v>35000</v>
      </c>
      <c r="F66" s="38">
        <v>35000</v>
      </c>
      <c r="G66" s="36">
        <f t="shared" si="8"/>
        <v>31500</v>
      </c>
      <c r="H66" s="36">
        <v>31500</v>
      </c>
      <c r="I66" s="36">
        <v>31500</v>
      </c>
      <c r="J66" s="36">
        <v>31500</v>
      </c>
      <c r="K66" s="39" t="s">
        <v>58</v>
      </c>
      <c r="L66" s="38" t="s">
        <v>59</v>
      </c>
      <c r="M66" s="38"/>
      <c r="N66" s="39"/>
      <c r="O66" s="39"/>
      <c r="P66" s="160">
        <f t="shared" si="2"/>
        <v>35000</v>
      </c>
      <c r="Q66" s="160">
        <f t="shared" si="2"/>
        <v>35000</v>
      </c>
      <c r="R66" s="160">
        <f t="shared" si="2"/>
        <v>35000</v>
      </c>
      <c r="S66" s="160">
        <f t="shared" si="2"/>
        <v>35000</v>
      </c>
      <c r="T66" s="160">
        <f t="shared" si="3"/>
        <v>35000</v>
      </c>
      <c r="U66" s="160">
        <f t="shared" si="3"/>
        <v>35000</v>
      </c>
      <c r="V66" s="160">
        <f t="shared" si="3"/>
        <v>35000</v>
      </c>
      <c r="W66" s="160">
        <f t="shared" si="3"/>
        <v>35000</v>
      </c>
      <c r="X66" s="160">
        <f t="shared" si="4"/>
        <v>31500</v>
      </c>
      <c r="Y66" s="160">
        <f t="shared" si="4"/>
        <v>31500</v>
      </c>
      <c r="Z66" s="160">
        <f t="shared" si="4"/>
        <v>31500</v>
      </c>
      <c r="AA66" s="160">
        <f t="shared" si="4"/>
        <v>31500</v>
      </c>
      <c r="AB66" s="160">
        <f t="shared" si="5"/>
        <v>33833.333333333336</v>
      </c>
      <c r="AC66" s="160">
        <f t="shared" si="6"/>
        <v>35021.803333333337</v>
      </c>
      <c r="AD66" s="160" t="str">
        <f t="shared" si="7"/>
        <v>Yes</v>
      </c>
      <c r="AE66" s="213" t="s">
        <v>105</v>
      </c>
    </row>
    <row r="67" spans="1:32" s="15" customFormat="1" ht="25.5" customHeight="1" x14ac:dyDescent="0.25">
      <c r="A67" s="169"/>
      <c r="B67" s="206" t="s">
        <v>55</v>
      </c>
      <c r="C67" s="179">
        <v>2100</v>
      </c>
      <c r="D67" s="163" t="s">
        <v>106</v>
      </c>
      <c r="E67" s="36">
        <v>36750</v>
      </c>
      <c r="F67" s="36">
        <v>36750</v>
      </c>
      <c r="G67" s="36">
        <f t="shared" si="8"/>
        <v>33075</v>
      </c>
      <c r="H67" s="36">
        <v>33075</v>
      </c>
      <c r="I67" s="36">
        <v>33075</v>
      </c>
      <c r="J67" s="36">
        <v>33075</v>
      </c>
      <c r="K67" s="36" t="s">
        <v>58</v>
      </c>
      <c r="L67" s="35" t="s">
        <v>59</v>
      </c>
      <c r="M67" s="35"/>
      <c r="N67" s="35"/>
      <c r="O67" s="36"/>
      <c r="P67" s="160">
        <f t="shared" si="2"/>
        <v>36750</v>
      </c>
      <c r="Q67" s="160">
        <f t="shared" si="2"/>
        <v>36750</v>
      </c>
      <c r="R67" s="160">
        <f t="shared" si="2"/>
        <v>36750</v>
      </c>
      <c r="S67" s="160">
        <f t="shared" si="2"/>
        <v>36750</v>
      </c>
      <c r="T67" s="160">
        <f t="shared" si="3"/>
        <v>36750</v>
      </c>
      <c r="U67" s="160">
        <f t="shared" si="3"/>
        <v>36750</v>
      </c>
      <c r="V67" s="160">
        <f t="shared" si="3"/>
        <v>36750</v>
      </c>
      <c r="W67" s="160">
        <f t="shared" si="3"/>
        <v>36750</v>
      </c>
      <c r="X67" s="160">
        <f t="shared" si="4"/>
        <v>33075</v>
      </c>
      <c r="Y67" s="160">
        <f t="shared" si="4"/>
        <v>33075</v>
      </c>
      <c r="Z67" s="160">
        <f t="shared" si="4"/>
        <v>33075</v>
      </c>
      <c r="AA67" s="160">
        <f t="shared" si="4"/>
        <v>33075</v>
      </c>
      <c r="AB67" s="160">
        <f t="shared" si="5"/>
        <v>35525</v>
      </c>
      <c r="AC67" s="160">
        <f t="shared" si="6"/>
        <v>36772.89</v>
      </c>
      <c r="AD67" s="160" t="str">
        <f t="shared" si="7"/>
        <v>Yes</v>
      </c>
      <c r="AE67" s="213" t="s">
        <v>105</v>
      </c>
    </row>
    <row r="68" spans="1:32" s="15" customFormat="1" ht="25.5" customHeight="1" x14ac:dyDescent="0.25">
      <c r="A68" s="169"/>
      <c r="B68" s="206" t="s">
        <v>55</v>
      </c>
      <c r="C68" s="179">
        <v>2200</v>
      </c>
      <c r="D68" s="163" t="s">
        <v>106</v>
      </c>
      <c r="E68" s="36">
        <v>38500</v>
      </c>
      <c r="F68" s="36">
        <v>38500</v>
      </c>
      <c r="G68" s="36">
        <f t="shared" si="8"/>
        <v>34650</v>
      </c>
      <c r="H68" s="36">
        <v>34650</v>
      </c>
      <c r="I68" s="36">
        <v>34650</v>
      </c>
      <c r="J68" s="36">
        <v>34650</v>
      </c>
      <c r="K68" s="36" t="s">
        <v>58</v>
      </c>
      <c r="L68" s="35" t="s">
        <v>59</v>
      </c>
      <c r="M68" s="35"/>
      <c r="N68" s="35"/>
      <c r="O68" s="36"/>
      <c r="P68" s="160">
        <f t="shared" si="2"/>
        <v>38500</v>
      </c>
      <c r="Q68" s="160">
        <f t="shared" si="2"/>
        <v>38500</v>
      </c>
      <c r="R68" s="160">
        <f t="shared" si="2"/>
        <v>38500</v>
      </c>
      <c r="S68" s="160">
        <f t="shared" si="2"/>
        <v>38500</v>
      </c>
      <c r="T68" s="160">
        <f t="shared" si="3"/>
        <v>38500</v>
      </c>
      <c r="U68" s="160">
        <f t="shared" si="3"/>
        <v>38500</v>
      </c>
      <c r="V68" s="160">
        <f t="shared" si="3"/>
        <v>38500</v>
      </c>
      <c r="W68" s="160">
        <f t="shared" si="3"/>
        <v>38500</v>
      </c>
      <c r="X68" s="160">
        <f t="shared" si="4"/>
        <v>34650</v>
      </c>
      <c r="Y68" s="160">
        <f t="shared" si="4"/>
        <v>34650</v>
      </c>
      <c r="Z68" s="160">
        <f t="shared" si="4"/>
        <v>34650</v>
      </c>
      <c r="AA68" s="160">
        <f t="shared" si="4"/>
        <v>34650</v>
      </c>
      <c r="AB68" s="160">
        <f t="shared" si="5"/>
        <v>37216.666666666664</v>
      </c>
      <c r="AC68" s="160">
        <f t="shared" si="6"/>
        <v>38523.986666666664</v>
      </c>
      <c r="AD68" s="160" t="str">
        <f t="shared" si="7"/>
        <v>Yes</v>
      </c>
      <c r="AE68" s="211" t="s">
        <v>105</v>
      </c>
      <c r="AF68" s="66"/>
    </row>
    <row r="69" spans="1:32" s="15" customFormat="1" ht="25.5" customHeight="1" x14ac:dyDescent="0.25">
      <c r="A69" s="169"/>
      <c r="B69" s="206" t="s">
        <v>55</v>
      </c>
      <c r="C69" s="179">
        <v>2300</v>
      </c>
      <c r="D69" s="163" t="s">
        <v>106</v>
      </c>
      <c r="E69" s="36">
        <v>40250</v>
      </c>
      <c r="F69" s="36">
        <v>40250</v>
      </c>
      <c r="G69" s="36">
        <f t="shared" si="8"/>
        <v>36225</v>
      </c>
      <c r="H69" s="36">
        <v>36225</v>
      </c>
      <c r="I69" s="36">
        <v>36225</v>
      </c>
      <c r="J69" s="36">
        <v>36225</v>
      </c>
      <c r="K69" s="36" t="s">
        <v>58</v>
      </c>
      <c r="L69" s="35" t="s">
        <v>59</v>
      </c>
      <c r="M69" s="35"/>
      <c r="N69" s="35"/>
      <c r="O69" s="36"/>
      <c r="P69" s="160">
        <f t="shared" si="2"/>
        <v>40250</v>
      </c>
      <c r="Q69" s="160">
        <f t="shared" si="2"/>
        <v>40250</v>
      </c>
      <c r="R69" s="160">
        <f t="shared" si="2"/>
        <v>40250</v>
      </c>
      <c r="S69" s="160">
        <f t="shared" si="2"/>
        <v>40250</v>
      </c>
      <c r="T69" s="160">
        <f t="shared" si="3"/>
        <v>40250</v>
      </c>
      <c r="U69" s="160">
        <f t="shared" si="3"/>
        <v>40250</v>
      </c>
      <c r="V69" s="160">
        <f t="shared" si="3"/>
        <v>40250</v>
      </c>
      <c r="W69" s="160">
        <f t="shared" si="3"/>
        <v>40250</v>
      </c>
      <c r="X69" s="160">
        <f t="shared" si="4"/>
        <v>36225</v>
      </c>
      <c r="Y69" s="160">
        <f t="shared" si="4"/>
        <v>36225</v>
      </c>
      <c r="Z69" s="160">
        <f t="shared" si="4"/>
        <v>36225</v>
      </c>
      <c r="AA69" s="160">
        <f t="shared" si="4"/>
        <v>36225</v>
      </c>
      <c r="AB69" s="160">
        <f t="shared" si="5"/>
        <v>38908.333333333336</v>
      </c>
      <c r="AC69" s="160">
        <f t="shared" si="6"/>
        <v>40275.073333333334</v>
      </c>
      <c r="AD69" s="160" t="str">
        <f t="shared" si="7"/>
        <v>Yes</v>
      </c>
      <c r="AE69" s="211" t="s">
        <v>105</v>
      </c>
      <c r="AF69" s="66"/>
    </row>
    <row r="70" spans="1:32" s="15" customFormat="1" ht="25.5" customHeight="1" x14ac:dyDescent="0.25">
      <c r="A70" s="169"/>
      <c r="B70" s="206" t="s">
        <v>55</v>
      </c>
      <c r="C70" s="179">
        <v>2400</v>
      </c>
      <c r="D70" s="163" t="s">
        <v>106</v>
      </c>
      <c r="E70" s="36">
        <v>42000</v>
      </c>
      <c r="F70" s="36">
        <v>42000</v>
      </c>
      <c r="G70" s="36">
        <f t="shared" si="8"/>
        <v>37800</v>
      </c>
      <c r="H70" s="36">
        <v>37800</v>
      </c>
      <c r="I70" s="36">
        <v>37800</v>
      </c>
      <c r="J70" s="36">
        <v>37800</v>
      </c>
      <c r="K70" s="36" t="s">
        <v>58</v>
      </c>
      <c r="L70" s="35" t="s">
        <v>59</v>
      </c>
      <c r="M70" s="35"/>
      <c r="N70" s="35"/>
      <c r="O70" s="36"/>
      <c r="P70" s="160">
        <f t="shared" si="2"/>
        <v>42000</v>
      </c>
      <c r="Q70" s="160">
        <f t="shared" si="2"/>
        <v>42000</v>
      </c>
      <c r="R70" s="160">
        <f t="shared" si="2"/>
        <v>42000</v>
      </c>
      <c r="S70" s="160">
        <f t="shared" si="2"/>
        <v>42000</v>
      </c>
      <c r="T70" s="160">
        <f t="shared" si="3"/>
        <v>42000</v>
      </c>
      <c r="U70" s="160">
        <f t="shared" si="3"/>
        <v>42000</v>
      </c>
      <c r="V70" s="160">
        <f t="shared" si="3"/>
        <v>42000</v>
      </c>
      <c r="W70" s="160">
        <f t="shared" si="3"/>
        <v>42000</v>
      </c>
      <c r="X70" s="160">
        <f t="shared" si="4"/>
        <v>37800</v>
      </c>
      <c r="Y70" s="160">
        <f t="shared" si="4"/>
        <v>37800</v>
      </c>
      <c r="Z70" s="160">
        <f t="shared" si="4"/>
        <v>37800</v>
      </c>
      <c r="AA70" s="160">
        <f t="shared" si="4"/>
        <v>37800</v>
      </c>
      <c r="AB70" s="160">
        <f t="shared" si="5"/>
        <v>40600</v>
      </c>
      <c r="AC70" s="160">
        <f t="shared" si="6"/>
        <v>42026.17</v>
      </c>
      <c r="AD70" s="160" t="str">
        <f t="shared" si="7"/>
        <v>Yes</v>
      </c>
      <c r="AE70" s="211" t="s">
        <v>105</v>
      </c>
      <c r="AF70" s="66"/>
    </row>
    <row r="71" spans="1:32" s="15" customFormat="1" ht="25.5" customHeight="1" x14ac:dyDescent="0.25">
      <c r="A71" s="169"/>
      <c r="B71" s="206" t="s">
        <v>55</v>
      </c>
      <c r="C71" s="179">
        <v>2500</v>
      </c>
      <c r="D71" s="163" t="s">
        <v>106</v>
      </c>
      <c r="E71" s="36">
        <v>43750</v>
      </c>
      <c r="F71" s="36">
        <v>43750</v>
      </c>
      <c r="G71" s="36">
        <f t="shared" si="8"/>
        <v>39375</v>
      </c>
      <c r="H71" s="36">
        <v>39375</v>
      </c>
      <c r="I71" s="36">
        <v>39375</v>
      </c>
      <c r="J71" s="36">
        <v>39375</v>
      </c>
      <c r="K71" s="36" t="s">
        <v>58</v>
      </c>
      <c r="L71" s="35" t="s">
        <v>59</v>
      </c>
      <c r="M71" s="35"/>
      <c r="N71" s="35"/>
      <c r="O71" s="36"/>
      <c r="P71" s="160">
        <f t="shared" si="2"/>
        <v>43750</v>
      </c>
      <c r="Q71" s="160">
        <f t="shared" si="2"/>
        <v>43750</v>
      </c>
      <c r="R71" s="160">
        <f t="shared" si="2"/>
        <v>43750</v>
      </c>
      <c r="S71" s="160">
        <f t="shared" si="2"/>
        <v>43750</v>
      </c>
      <c r="T71" s="160">
        <f t="shared" si="3"/>
        <v>43750</v>
      </c>
      <c r="U71" s="160">
        <f t="shared" si="3"/>
        <v>43750</v>
      </c>
      <c r="V71" s="160">
        <f t="shared" si="3"/>
        <v>43750</v>
      </c>
      <c r="W71" s="160">
        <f t="shared" si="3"/>
        <v>43750</v>
      </c>
      <c r="X71" s="160">
        <f t="shared" si="4"/>
        <v>39375</v>
      </c>
      <c r="Y71" s="160">
        <f t="shared" si="4"/>
        <v>39375</v>
      </c>
      <c r="Z71" s="160">
        <f t="shared" si="4"/>
        <v>39375</v>
      </c>
      <c r="AA71" s="160">
        <f t="shared" si="4"/>
        <v>39375</v>
      </c>
      <c r="AB71" s="160">
        <f t="shared" si="5"/>
        <v>42291.666666666664</v>
      </c>
      <c r="AC71" s="160">
        <f t="shared" si="6"/>
        <v>43777.256666666661</v>
      </c>
      <c r="AD71" s="160" t="str">
        <f t="shared" si="7"/>
        <v>Yes</v>
      </c>
      <c r="AE71" s="168" t="s">
        <v>105</v>
      </c>
    </row>
    <row r="72" spans="1:32" s="15" customFormat="1" ht="25.5" customHeight="1" x14ac:dyDescent="0.25">
      <c r="A72" s="169"/>
      <c r="B72" s="206" t="s">
        <v>55</v>
      </c>
      <c r="C72" s="179">
        <v>2600</v>
      </c>
      <c r="D72" s="163" t="s">
        <v>106</v>
      </c>
      <c r="E72" s="36">
        <v>45500</v>
      </c>
      <c r="F72" s="36">
        <v>45500</v>
      </c>
      <c r="G72" s="36">
        <f t="shared" si="8"/>
        <v>40950</v>
      </c>
      <c r="H72" s="36">
        <v>40950</v>
      </c>
      <c r="I72" s="36">
        <v>40950</v>
      </c>
      <c r="J72" s="36">
        <v>40950</v>
      </c>
      <c r="K72" s="36" t="s">
        <v>58</v>
      </c>
      <c r="L72" s="35" t="s">
        <v>59</v>
      </c>
      <c r="M72" s="35"/>
      <c r="N72" s="35"/>
      <c r="O72" s="36"/>
      <c r="P72" s="160">
        <f t="shared" si="2"/>
        <v>45500</v>
      </c>
      <c r="Q72" s="160">
        <f t="shared" si="2"/>
        <v>45500</v>
      </c>
      <c r="R72" s="160">
        <f t="shared" si="2"/>
        <v>45500</v>
      </c>
      <c r="S72" s="160">
        <f t="shared" si="2"/>
        <v>45500</v>
      </c>
      <c r="T72" s="160">
        <f t="shared" si="3"/>
        <v>45500</v>
      </c>
      <c r="U72" s="160">
        <f t="shared" si="3"/>
        <v>45500</v>
      </c>
      <c r="V72" s="160">
        <f t="shared" si="3"/>
        <v>45500</v>
      </c>
      <c r="W72" s="160">
        <f t="shared" si="3"/>
        <v>45500</v>
      </c>
      <c r="X72" s="160">
        <f t="shared" si="4"/>
        <v>40950</v>
      </c>
      <c r="Y72" s="160">
        <f t="shared" si="4"/>
        <v>40950</v>
      </c>
      <c r="Z72" s="160">
        <f t="shared" si="4"/>
        <v>40950</v>
      </c>
      <c r="AA72" s="160">
        <f t="shared" si="4"/>
        <v>40950</v>
      </c>
      <c r="AB72" s="160">
        <f t="shared" si="5"/>
        <v>43983.333333333336</v>
      </c>
      <c r="AC72" s="160">
        <f t="shared" si="6"/>
        <v>45528.343333333338</v>
      </c>
      <c r="AD72" s="160" t="str">
        <f t="shared" si="7"/>
        <v>Yes</v>
      </c>
      <c r="AE72" s="213" t="s">
        <v>105</v>
      </c>
    </row>
    <row r="73" spans="1:32" s="15" customFormat="1" ht="25.5" customHeight="1" x14ac:dyDescent="0.25">
      <c r="A73" s="169"/>
      <c r="B73" s="206" t="s">
        <v>55</v>
      </c>
      <c r="C73" s="179">
        <v>2700</v>
      </c>
      <c r="D73" s="163" t="s">
        <v>106</v>
      </c>
      <c r="E73" s="36">
        <v>47250</v>
      </c>
      <c r="F73" s="36">
        <v>47250</v>
      </c>
      <c r="G73" s="36">
        <f t="shared" si="8"/>
        <v>42525</v>
      </c>
      <c r="H73" s="36">
        <v>42525</v>
      </c>
      <c r="I73" s="36">
        <v>42525</v>
      </c>
      <c r="J73" s="36">
        <v>42525</v>
      </c>
      <c r="K73" s="36" t="s">
        <v>58</v>
      </c>
      <c r="L73" s="35" t="s">
        <v>59</v>
      </c>
      <c r="M73" s="35"/>
      <c r="N73" s="35"/>
      <c r="O73" s="36"/>
      <c r="P73" s="160">
        <f t="shared" si="2"/>
        <v>47250</v>
      </c>
      <c r="Q73" s="160">
        <f t="shared" si="2"/>
        <v>47250</v>
      </c>
      <c r="R73" s="160">
        <f t="shared" si="2"/>
        <v>47250</v>
      </c>
      <c r="S73" s="160">
        <f t="shared" si="2"/>
        <v>47250</v>
      </c>
      <c r="T73" s="160">
        <f t="shared" si="3"/>
        <v>47250</v>
      </c>
      <c r="U73" s="160">
        <f t="shared" si="3"/>
        <v>47250</v>
      </c>
      <c r="V73" s="160">
        <f t="shared" si="3"/>
        <v>47250</v>
      </c>
      <c r="W73" s="160">
        <f t="shared" si="3"/>
        <v>47250</v>
      </c>
      <c r="X73" s="160">
        <f t="shared" si="4"/>
        <v>42525</v>
      </c>
      <c r="Y73" s="160">
        <f t="shared" si="4"/>
        <v>42525</v>
      </c>
      <c r="Z73" s="160">
        <f t="shared" si="4"/>
        <v>42525</v>
      </c>
      <c r="AA73" s="160">
        <f t="shared" si="4"/>
        <v>42525</v>
      </c>
      <c r="AB73" s="160">
        <f t="shared" si="5"/>
        <v>45675</v>
      </c>
      <c r="AC73" s="160">
        <f t="shared" si="6"/>
        <v>47279.44</v>
      </c>
      <c r="AD73" s="160" t="str">
        <f t="shared" si="7"/>
        <v>Yes</v>
      </c>
      <c r="AE73" s="213" t="s">
        <v>105</v>
      </c>
    </row>
    <row r="74" spans="1:32" s="15" customFormat="1" ht="25.5" customHeight="1" x14ac:dyDescent="0.25">
      <c r="A74" s="169"/>
      <c r="B74" s="206" t="s">
        <v>55</v>
      </c>
      <c r="C74" s="179">
        <v>2800</v>
      </c>
      <c r="D74" s="163" t="s">
        <v>106</v>
      </c>
      <c r="E74" s="36">
        <v>49000</v>
      </c>
      <c r="F74" s="36">
        <v>49000</v>
      </c>
      <c r="G74" s="36">
        <f t="shared" si="8"/>
        <v>44100</v>
      </c>
      <c r="H74" s="36">
        <v>44100</v>
      </c>
      <c r="I74" s="36">
        <v>44100</v>
      </c>
      <c r="J74" s="36">
        <v>44100</v>
      </c>
      <c r="K74" s="36" t="s">
        <v>58</v>
      </c>
      <c r="L74" s="35" t="s">
        <v>59</v>
      </c>
      <c r="M74" s="35"/>
      <c r="N74" s="35"/>
      <c r="O74" s="36"/>
      <c r="P74" s="160">
        <f t="shared" si="2"/>
        <v>49000</v>
      </c>
      <c r="Q74" s="160">
        <f t="shared" si="2"/>
        <v>49000</v>
      </c>
      <c r="R74" s="160">
        <f t="shared" si="2"/>
        <v>49000</v>
      </c>
      <c r="S74" s="160">
        <f t="shared" si="2"/>
        <v>49000</v>
      </c>
      <c r="T74" s="160">
        <f t="shared" si="3"/>
        <v>49000</v>
      </c>
      <c r="U74" s="160">
        <f t="shared" si="3"/>
        <v>49000</v>
      </c>
      <c r="V74" s="160">
        <f t="shared" si="3"/>
        <v>49000</v>
      </c>
      <c r="W74" s="160">
        <f t="shared" si="3"/>
        <v>49000</v>
      </c>
      <c r="X74" s="160">
        <f t="shared" si="4"/>
        <v>44100</v>
      </c>
      <c r="Y74" s="160">
        <f t="shared" si="4"/>
        <v>44100</v>
      </c>
      <c r="Z74" s="160">
        <f t="shared" si="4"/>
        <v>44100</v>
      </c>
      <c r="AA74" s="160">
        <f t="shared" si="4"/>
        <v>44100</v>
      </c>
      <c r="AB74" s="160">
        <f t="shared" si="5"/>
        <v>47366.666666666664</v>
      </c>
      <c r="AC74" s="160">
        <f t="shared" si="6"/>
        <v>49030.526666666665</v>
      </c>
      <c r="AD74" s="160" t="str">
        <f t="shared" si="7"/>
        <v>Yes</v>
      </c>
      <c r="AE74" s="213" t="s">
        <v>105</v>
      </c>
    </row>
    <row r="75" spans="1:32" s="15" customFormat="1" ht="25.5" customHeight="1" x14ac:dyDescent="0.25">
      <c r="A75" s="169"/>
      <c r="B75" s="206" t="s">
        <v>55</v>
      </c>
      <c r="C75" s="179">
        <v>2900</v>
      </c>
      <c r="D75" s="163" t="s">
        <v>106</v>
      </c>
      <c r="E75" s="36">
        <v>50750</v>
      </c>
      <c r="F75" s="36">
        <v>50750</v>
      </c>
      <c r="G75" s="36">
        <f t="shared" si="8"/>
        <v>45675</v>
      </c>
      <c r="H75" s="36">
        <v>45675</v>
      </c>
      <c r="I75" s="36">
        <v>45675</v>
      </c>
      <c r="J75" s="36">
        <v>45675</v>
      </c>
      <c r="K75" s="36" t="s">
        <v>58</v>
      </c>
      <c r="L75" s="35" t="s">
        <v>59</v>
      </c>
      <c r="M75" s="35"/>
      <c r="N75" s="35"/>
      <c r="O75" s="36"/>
      <c r="P75" s="160">
        <f t="shared" si="2"/>
        <v>50750</v>
      </c>
      <c r="Q75" s="160">
        <f t="shared" si="2"/>
        <v>50750</v>
      </c>
      <c r="R75" s="160">
        <f t="shared" si="2"/>
        <v>50750</v>
      </c>
      <c r="S75" s="160">
        <f t="shared" si="2"/>
        <v>50750</v>
      </c>
      <c r="T75" s="160">
        <f t="shared" si="3"/>
        <v>50750</v>
      </c>
      <c r="U75" s="160">
        <f t="shared" si="3"/>
        <v>50750</v>
      </c>
      <c r="V75" s="160">
        <f t="shared" si="3"/>
        <v>50750</v>
      </c>
      <c r="W75" s="160">
        <f t="shared" si="3"/>
        <v>50750</v>
      </c>
      <c r="X75" s="160">
        <f t="shared" si="4"/>
        <v>45675</v>
      </c>
      <c r="Y75" s="160">
        <f t="shared" si="4"/>
        <v>45675</v>
      </c>
      <c r="Z75" s="160">
        <f t="shared" si="4"/>
        <v>45675</v>
      </c>
      <c r="AA75" s="160">
        <f t="shared" si="4"/>
        <v>45675</v>
      </c>
      <c r="AB75" s="160">
        <f t="shared" si="5"/>
        <v>49058.333333333336</v>
      </c>
      <c r="AC75" s="160">
        <f t="shared" si="6"/>
        <v>50781.613333333335</v>
      </c>
      <c r="AD75" s="160" t="str">
        <f t="shared" si="7"/>
        <v>Yes</v>
      </c>
      <c r="AE75" s="213" t="s">
        <v>105</v>
      </c>
    </row>
    <row r="76" spans="1:32" s="15" customFormat="1" ht="38.25" customHeight="1" x14ac:dyDescent="0.25">
      <c r="A76" s="169"/>
      <c r="B76" s="206" t="s">
        <v>55</v>
      </c>
      <c r="C76" s="179">
        <v>3000</v>
      </c>
      <c r="D76" s="163" t="s">
        <v>107</v>
      </c>
      <c r="E76" s="35">
        <v>52500</v>
      </c>
      <c r="F76" s="35">
        <v>52500</v>
      </c>
      <c r="G76" s="36">
        <f t="shared" si="8"/>
        <v>47250</v>
      </c>
      <c r="H76" s="36">
        <v>47250</v>
      </c>
      <c r="I76" s="36">
        <v>47250</v>
      </c>
      <c r="J76" s="36">
        <v>47250</v>
      </c>
      <c r="K76" s="36" t="s">
        <v>58</v>
      </c>
      <c r="L76" s="35" t="s">
        <v>59</v>
      </c>
      <c r="M76" s="35"/>
      <c r="N76" s="36"/>
      <c r="O76" s="36"/>
      <c r="P76" s="160">
        <f t="shared" si="2"/>
        <v>52500</v>
      </c>
      <c r="Q76" s="160">
        <f t="shared" si="2"/>
        <v>52500</v>
      </c>
      <c r="R76" s="160">
        <f t="shared" si="2"/>
        <v>52500</v>
      </c>
      <c r="S76" s="160">
        <f t="shared" ref="S76:V139" si="9">IF(AND(OR($L76="Variable",$L76="Zero"),ISBLANK($N76)),IF(S$11=$E$11,$E76,IF(S$11=$F$11,$F76,IF(S$11=$G$11,$G76,IF(S$11=$H$11,$H76,IF(S$11=$I$11,$I76,IF(S$11=$J$11,$J76,"ERROR")))))),"NA")</f>
        <v>52500</v>
      </c>
      <c r="T76" s="160">
        <f t="shared" si="3"/>
        <v>52500</v>
      </c>
      <c r="U76" s="160">
        <f t="shared" si="3"/>
        <v>52500</v>
      </c>
      <c r="V76" s="160">
        <f t="shared" si="3"/>
        <v>52500</v>
      </c>
      <c r="W76" s="160">
        <f t="shared" ref="W76:Z139" si="10">IF(AND(OR($L76="Variable",$L76="Zero"),ISBLANK($N76)),IF(W$11=$E$11,$E76,IF(W$11=$F$11,$F76,IF(W$11=$G$11,$G76,IF(W$11=$H$11,$H76,IF(W$11=$I$11,$I76,IF(W$11=$J$11,$J76,"ERROR")))))),"NA")</f>
        <v>52500</v>
      </c>
      <c r="X76" s="160">
        <f t="shared" si="4"/>
        <v>47250</v>
      </c>
      <c r="Y76" s="160">
        <f t="shared" si="4"/>
        <v>47250</v>
      </c>
      <c r="Z76" s="160">
        <f t="shared" si="4"/>
        <v>47250</v>
      </c>
      <c r="AA76" s="160">
        <f t="shared" ref="AA76:AA139" si="11">IF(AND(OR($L76="Variable",$L76="Zero"),ISBLANK($N76)),IF(AA$11=$E$11,$E76,IF(AA$11=$F$11,$F76,IF(AA$11=$G$11,$G76,IF(AA$11=$H$11,$H76,IF(AA$11=$I$11,$I76,IF(AA$11=$J$11,$J76,"ERROR")))))),"NA")</f>
        <v>47250</v>
      </c>
      <c r="AB76" s="160">
        <f t="shared" si="5"/>
        <v>50750</v>
      </c>
      <c r="AC76" s="160">
        <f t="shared" si="6"/>
        <v>52532.71</v>
      </c>
      <c r="AD76" s="160" t="str">
        <f t="shared" si="7"/>
        <v>Yes</v>
      </c>
      <c r="AE76" s="213" t="s">
        <v>105</v>
      </c>
    </row>
    <row r="77" spans="1:32" s="15" customFormat="1" ht="25.5" customHeight="1" x14ac:dyDescent="0.25">
      <c r="A77" s="169"/>
      <c r="B77" s="206" t="s">
        <v>55</v>
      </c>
      <c r="C77" s="179">
        <v>3100</v>
      </c>
      <c r="D77" s="163" t="s">
        <v>106</v>
      </c>
      <c r="E77" s="36">
        <v>54250</v>
      </c>
      <c r="F77" s="36">
        <v>54250</v>
      </c>
      <c r="G77" s="36">
        <f t="shared" ref="G77:G108" si="12">15.75*C77</f>
        <v>48825</v>
      </c>
      <c r="H77" s="36">
        <v>48825</v>
      </c>
      <c r="I77" s="36">
        <v>48825</v>
      </c>
      <c r="J77" s="36">
        <v>48825</v>
      </c>
      <c r="K77" s="36" t="s">
        <v>58</v>
      </c>
      <c r="L77" s="35" t="s">
        <v>59</v>
      </c>
      <c r="M77" s="35"/>
      <c r="N77" s="35"/>
      <c r="O77" s="36"/>
      <c r="P77" s="160">
        <f t="shared" ref="P77:AA140" si="13">IF(AND(OR($L77="Variable",$L77="Zero"),ISBLANK($N77)),IF(P$11=$E$11,$E77,IF(P$11=$F$11,$F77,IF(P$11=$G$11,$G77,IF(P$11=$H$11,$H77,IF(P$11=$I$11,$I77,IF(P$11=$J$11,$J77,"ERROR")))))),"NA")</f>
        <v>54250</v>
      </c>
      <c r="Q77" s="160">
        <f t="shared" si="13"/>
        <v>54250</v>
      </c>
      <c r="R77" s="160">
        <f t="shared" si="13"/>
        <v>54250</v>
      </c>
      <c r="S77" s="160">
        <f t="shared" si="9"/>
        <v>54250</v>
      </c>
      <c r="T77" s="160">
        <f t="shared" si="9"/>
        <v>54250</v>
      </c>
      <c r="U77" s="160">
        <f t="shared" si="9"/>
        <v>54250</v>
      </c>
      <c r="V77" s="160">
        <f t="shared" si="9"/>
        <v>54250</v>
      </c>
      <c r="W77" s="160">
        <f t="shared" si="10"/>
        <v>54250</v>
      </c>
      <c r="X77" s="160">
        <f t="shared" si="10"/>
        <v>48825</v>
      </c>
      <c r="Y77" s="160">
        <f t="shared" si="10"/>
        <v>48825</v>
      </c>
      <c r="Z77" s="160">
        <f t="shared" si="10"/>
        <v>48825</v>
      </c>
      <c r="AA77" s="160">
        <f t="shared" si="11"/>
        <v>48825</v>
      </c>
      <c r="AB77" s="160">
        <f t="shared" ref="AB77:AB140" si="14">IFERROR(IF(AND(OR(L77="Variable",L77="Zero"),ISBLANK($N77)),AVERAGE(P77:AA77),"NA"), "NA")</f>
        <v>52441.666666666664</v>
      </c>
      <c r="AC77" s="160">
        <f t="shared" ref="AC77:AC140" si="15">IFERROR(IF(L77="Fixed",M77,IF(ISBLANK($N77)=FALSE,$O77,IF(OR(L77="Variable",L77="Zero"),MAX(AA77,AB77+ROUND(MAX(0,AB77*((1+$B$7)*(1-1.5%)-1)),2)),IF((OR(L77="Hourly", L77="At cost")),E77,"NA")))),AA77)</f>
        <v>54283.796666666662</v>
      </c>
      <c r="AD77" s="160" t="str">
        <f t="shared" ref="AD77:AD140" si="16">IF(K77="No","NA",IF(MAX(H77:J77)&lt;=AC77,"Yes","No"))</f>
        <v>Yes</v>
      </c>
      <c r="AE77" s="213" t="s">
        <v>105</v>
      </c>
    </row>
    <row r="78" spans="1:32" s="15" customFormat="1" ht="25.5" customHeight="1" x14ac:dyDescent="0.25">
      <c r="A78" s="169"/>
      <c r="B78" s="206" t="s">
        <v>55</v>
      </c>
      <c r="C78" s="179">
        <v>3200</v>
      </c>
      <c r="D78" s="163" t="s">
        <v>106</v>
      </c>
      <c r="E78" s="36">
        <v>56000</v>
      </c>
      <c r="F78" s="36">
        <v>56000</v>
      </c>
      <c r="G78" s="36">
        <f t="shared" si="12"/>
        <v>50400</v>
      </c>
      <c r="H78" s="36">
        <v>50400</v>
      </c>
      <c r="I78" s="36">
        <v>50400</v>
      </c>
      <c r="J78" s="36">
        <v>50400</v>
      </c>
      <c r="K78" s="36" t="s">
        <v>58</v>
      </c>
      <c r="L78" s="35" t="s">
        <v>59</v>
      </c>
      <c r="M78" s="35"/>
      <c r="N78" s="35"/>
      <c r="O78" s="36"/>
      <c r="P78" s="160">
        <f t="shared" si="13"/>
        <v>56000</v>
      </c>
      <c r="Q78" s="160">
        <f t="shared" si="13"/>
        <v>56000</v>
      </c>
      <c r="R78" s="160">
        <f t="shared" si="13"/>
        <v>56000</v>
      </c>
      <c r="S78" s="160">
        <f t="shared" si="9"/>
        <v>56000</v>
      </c>
      <c r="T78" s="160">
        <f t="shared" si="9"/>
        <v>56000</v>
      </c>
      <c r="U78" s="160">
        <f t="shared" si="9"/>
        <v>56000</v>
      </c>
      <c r="V78" s="160">
        <f t="shared" si="9"/>
        <v>56000</v>
      </c>
      <c r="W78" s="160">
        <f t="shared" si="10"/>
        <v>56000</v>
      </c>
      <c r="X78" s="160">
        <f t="shared" si="10"/>
        <v>50400</v>
      </c>
      <c r="Y78" s="160">
        <f t="shared" si="10"/>
        <v>50400</v>
      </c>
      <c r="Z78" s="160">
        <f t="shared" si="10"/>
        <v>50400</v>
      </c>
      <c r="AA78" s="160">
        <f t="shared" si="11"/>
        <v>50400</v>
      </c>
      <c r="AB78" s="160">
        <f t="shared" si="14"/>
        <v>54133.333333333336</v>
      </c>
      <c r="AC78" s="160">
        <f t="shared" si="15"/>
        <v>56034.883333333339</v>
      </c>
      <c r="AD78" s="160" t="str">
        <f t="shared" si="16"/>
        <v>Yes</v>
      </c>
      <c r="AE78" s="213" t="s">
        <v>105</v>
      </c>
    </row>
    <row r="79" spans="1:32" s="15" customFormat="1" ht="25.5" customHeight="1" x14ac:dyDescent="0.25">
      <c r="A79" s="169"/>
      <c r="B79" s="206" t="s">
        <v>55</v>
      </c>
      <c r="C79" s="179">
        <v>3300</v>
      </c>
      <c r="D79" s="163" t="s">
        <v>106</v>
      </c>
      <c r="E79" s="36">
        <v>57750</v>
      </c>
      <c r="F79" s="36">
        <v>57750</v>
      </c>
      <c r="G79" s="36">
        <f t="shared" si="12"/>
        <v>51975</v>
      </c>
      <c r="H79" s="36">
        <v>51975</v>
      </c>
      <c r="I79" s="36">
        <v>51975</v>
      </c>
      <c r="J79" s="36">
        <v>51975</v>
      </c>
      <c r="K79" s="36" t="s">
        <v>58</v>
      </c>
      <c r="L79" s="35" t="s">
        <v>59</v>
      </c>
      <c r="M79" s="35"/>
      <c r="N79" s="35"/>
      <c r="O79" s="36"/>
      <c r="P79" s="160">
        <f t="shared" si="13"/>
        <v>57750</v>
      </c>
      <c r="Q79" s="160">
        <f t="shared" si="13"/>
        <v>57750</v>
      </c>
      <c r="R79" s="160">
        <f t="shared" si="13"/>
        <v>57750</v>
      </c>
      <c r="S79" s="160">
        <f t="shared" si="9"/>
        <v>57750</v>
      </c>
      <c r="T79" s="160">
        <f t="shared" si="9"/>
        <v>57750</v>
      </c>
      <c r="U79" s="160">
        <f t="shared" si="9"/>
        <v>57750</v>
      </c>
      <c r="V79" s="160">
        <f t="shared" si="9"/>
        <v>57750</v>
      </c>
      <c r="W79" s="160">
        <f t="shared" si="10"/>
        <v>57750</v>
      </c>
      <c r="X79" s="160">
        <f t="shared" si="10"/>
        <v>51975</v>
      </c>
      <c r="Y79" s="160">
        <f t="shared" si="10"/>
        <v>51975</v>
      </c>
      <c r="Z79" s="160">
        <f t="shared" si="10"/>
        <v>51975</v>
      </c>
      <c r="AA79" s="160">
        <f t="shared" si="11"/>
        <v>51975</v>
      </c>
      <c r="AB79" s="160">
        <f t="shared" si="14"/>
        <v>55825</v>
      </c>
      <c r="AC79" s="160">
        <f t="shared" si="15"/>
        <v>57785.98</v>
      </c>
      <c r="AD79" s="160" t="str">
        <f t="shared" si="16"/>
        <v>Yes</v>
      </c>
      <c r="AE79" s="213" t="s">
        <v>105</v>
      </c>
    </row>
    <row r="80" spans="1:32" s="15" customFormat="1" ht="25.5" customHeight="1" x14ac:dyDescent="0.25">
      <c r="A80" s="169"/>
      <c r="B80" s="206" t="s">
        <v>55</v>
      </c>
      <c r="C80" s="179">
        <v>3400</v>
      </c>
      <c r="D80" s="163" t="s">
        <v>106</v>
      </c>
      <c r="E80" s="36">
        <v>59500</v>
      </c>
      <c r="F80" s="36">
        <v>59500</v>
      </c>
      <c r="G80" s="36">
        <f t="shared" si="12"/>
        <v>53550</v>
      </c>
      <c r="H80" s="36">
        <v>53550</v>
      </c>
      <c r="I80" s="36">
        <v>53550</v>
      </c>
      <c r="J80" s="36">
        <v>53550</v>
      </c>
      <c r="K80" s="36" t="s">
        <v>58</v>
      </c>
      <c r="L80" s="35" t="s">
        <v>59</v>
      </c>
      <c r="M80" s="35"/>
      <c r="N80" s="35"/>
      <c r="O80" s="36"/>
      <c r="P80" s="160">
        <f t="shared" si="13"/>
        <v>59500</v>
      </c>
      <c r="Q80" s="160">
        <f t="shared" si="13"/>
        <v>59500</v>
      </c>
      <c r="R80" s="160">
        <f t="shared" si="13"/>
        <v>59500</v>
      </c>
      <c r="S80" s="160">
        <f t="shared" si="9"/>
        <v>59500</v>
      </c>
      <c r="T80" s="160">
        <f t="shared" si="9"/>
        <v>59500</v>
      </c>
      <c r="U80" s="160">
        <f t="shared" si="9"/>
        <v>59500</v>
      </c>
      <c r="V80" s="160">
        <f t="shared" si="9"/>
        <v>59500</v>
      </c>
      <c r="W80" s="160">
        <f t="shared" si="10"/>
        <v>59500</v>
      </c>
      <c r="X80" s="160">
        <f t="shared" si="10"/>
        <v>53550</v>
      </c>
      <c r="Y80" s="160">
        <f t="shared" si="10"/>
        <v>53550</v>
      </c>
      <c r="Z80" s="160">
        <f t="shared" si="10"/>
        <v>53550</v>
      </c>
      <c r="AA80" s="160">
        <f t="shared" si="11"/>
        <v>53550</v>
      </c>
      <c r="AB80" s="160">
        <f t="shared" si="14"/>
        <v>57516.666666666664</v>
      </c>
      <c r="AC80" s="160">
        <f t="shared" si="15"/>
        <v>59537.066666666666</v>
      </c>
      <c r="AD80" s="160" t="str">
        <f t="shared" si="16"/>
        <v>Yes</v>
      </c>
      <c r="AE80" s="213" t="s">
        <v>105</v>
      </c>
    </row>
    <row r="81" spans="1:31" s="15" customFormat="1" ht="25.5" customHeight="1" x14ac:dyDescent="0.25">
      <c r="A81" s="169"/>
      <c r="B81" s="206" t="s">
        <v>55</v>
      </c>
      <c r="C81" s="179">
        <v>3500</v>
      </c>
      <c r="D81" s="163" t="s">
        <v>106</v>
      </c>
      <c r="E81" s="36">
        <v>61250</v>
      </c>
      <c r="F81" s="36">
        <v>61250</v>
      </c>
      <c r="G81" s="36">
        <f t="shared" si="12"/>
        <v>55125</v>
      </c>
      <c r="H81" s="36">
        <v>55125</v>
      </c>
      <c r="I81" s="36">
        <v>55125</v>
      </c>
      <c r="J81" s="36">
        <v>55125</v>
      </c>
      <c r="K81" s="36" t="s">
        <v>58</v>
      </c>
      <c r="L81" s="35" t="s">
        <v>59</v>
      </c>
      <c r="M81" s="35"/>
      <c r="N81" s="35"/>
      <c r="O81" s="36"/>
      <c r="P81" s="160">
        <f t="shared" si="13"/>
        <v>61250</v>
      </c>
      <c r="Q81" s="160">
        <f t="shared" si="13"/>
        <v>61250</v>
      </c>
      <c r="R81" s="160">
        <f t="shared" si="13"/>
        <v>61250</v>
      </c>
      <c r="S81" s="160">
        <f t="shared" si="9"/>
        <v>61250</v>
      </c>
      <c r="T81" s="160">
        <f t="shared" si="9"/>
        <v>61250</v>
      </c>
      <c r="U81" s="160">
        <f t="shared" si="9"/>
        <v>61250</v>
      </c>
      <c r="V81" s="160">
        <f t="shared" si="9"/>
        <v>61250</v>
      </c>
      <c r="W81" s="160">
        <f t="shared" si="10"/>
        <v>61250</v>
      </c>
      <c r="X81" s="160">
        <f t="shared" si="10"/>
        <v>55125</v>
      </c>
      <c r="Y81" s="160">
        <f t="shared" si="10"/>
        <v>55125</v>
      </c>
      <c r="Z81" s="160">
        <f t="shared" si="10"/>
        <v>55125</v>
      </c>
      <c r="AA81" s="160">
        <f t="shared" si="11"/>
        <v>55125</v>
      </c>
      <c r="AB81" s="160">
        <f t="shared" si="14"/>
        <v>59208.333333333336</v>
      </c>
      <c r="AC81" s="160">
        <f t="shared" si="15"/>
        <v>61288.153333333335</v>
      </c>
      <c r="AD81" s="160" t="str">
        <f t="shared" si="16"/>
        <v>Yes</v>
      </c>
      <c r="AE81" s="213" t="s">
        <v>105</v>
      </c>
    </row>
    <row r="82" spans="1:31" s="15" customFormat="1" ht="25.5" customHeight="1" x14ac:dyDescent="0.25">
      <c r="A82" s="169"/>
      <c r="B82" s="206" t="s">
        <v>55</v>
      </c>
      <c r="C82" s="179">
        <v>3600</v>
      </c>
      <c r="D82" s="163" t="s">
        <v>106</v>
      </c>
      <c r="E82" s="36">
        <v>63000</v>
      </c>
      <c r="F82" s="36">
        <v>63000</v>
      </c>
      <c r="G82" s="36">
        <f t="shared" si="12"/>
        <v>56700</v>
      </c>
      <c r="H82" s="36">
        <v>56700</v>
      </c>
      <c r="I82" s="36">
        <v>56700</v>
      </c>
      <c r="J82" s="36">
        <v>56700</v>
      </c>
      <c r="K82" s="36" t="s">
        <v>58</v>
      </c>
      <c r="L82" s="35" t="s">
        <v>59</v>
      </c>
      <c r="M82" s="35"/>
      <c r="N82" s="35"/>
      <c r="O82" s="36"/>
      <c r="P82" s="160">
        <f t="shared" si="13"/>
        <v>63000</v>
      </c>
      <c r="Q82" s="160">
        <f t="shared" si="13"/>
        <v>63000</v>
      </c>
      <c r="R82" s="160">
        <f t="shared" si="13"/>
        <v>63000</v>
      </c>
      <c r="S82" s="160">
        <f t="shared" si="9"/>
        <v>63000</v>
      </c>
      <c r="T82" s="160">
        <f t="shared" si="9"/>
        <v>63000</v>
      </c>
      <c r="U82" s="160">
        <f t="shared" si="9"/>
        <v>63000</v>
      </c>
      <c r="V82" s="160">
        <f t="shared" si="9"/>
        <v>63000</v>
      </c>
      <c r="W82" s="160">
        <f t="shared" si="10"/>
        <v>63000</v>
      </c>
      <c r="X82" s="160">
        <f t="shared" si="10"/>
        <v>56700</v>
      </c>
      <c r="Y82" s="160">
        <f t="shared" si="10"/>
        <v>56700</v>
      </c>
      <c r="Z82" s="160">
        <f t="shared" si="10"/>
        <v>56700</v>
      </c>
      <c r="AA82" s="160">
        <f t="shared" si="11"/>
        <v>56700</v>
      </c>
      <c r="AB82" s="160">
        <f t="shared" si="14"/>
        <v>60900</v>
      </c>
      <c r="AC82" s="160">
        <f t="shared" si="15"/>
        <v>63039.25</v>
      </c>
      <c r="AD82" s="160" t="str">
        <f t="shared" si="16"/>
        <v>Yes</v>
      </c>
      <c r="AE82" s="213" t="s">
        <v>105</v>
      </c>
    </row>
    <row r="83" spans="1:31" s="15" customFormat="1" ht="25.5" customHeight="1" x14ac:dyDescent="0.25">
      <c r="A83" s="169"/>
      <c r="B83" s="206" t="s">
        <v>55</v>
      </c>
      <c r="C83" s="179">
        <v>3700</v>
      </c>
      <c r="D83" s="163" t="s">
        <v>106</v>
      </c>
      <c r="E83" s="36">
        <v>64750</v>
      </c>
      <c r="F83" s="36">
        <v>64750</v>
      </c>
      <c r="G83" s="36">
        <f t="shared" si="12"/>
        <v>58275</v>
      </c>
      <c r="H83" s="36">
        <v>58275</v>
      </c>
      <c r="I83" s="36">
        <v>58275</v>
      </c>
      <c r="J83" s="36">
        <v>58275</v>
      </c>
      <c r="K83" s="36" t="s">
        <v>58</v>
      </c>
      <c r="L83" s="35" t="s">
        <v>59</v>
      </c>
      <c r="M83" s="35"/>
      <c r="N83" s="35"/>
      <c r="O83" s="36"/>
      <c r="P83" s="160">
        <f t="shared" si="13"/>
        <v>64750</v>
      </c>
      <c r="Q83" s="160">
        <f t="shared" si="13"/>
        <v>64750</v>
      </c>
      <c r="R83" s="160">
        <f t="shared" si="13"/>
        <v>64750</v>
      </c>
      <c r="S83" s="160">
        <f t="shared" si="9"/>
        <v>64750</v>
      </c>
      <c r="T83" s="160">
        <f t="shared" si="9"/>
        <v>64750</v>
      </c>
      <c r="U83" s="160">
        <f t="shared" si="9"/>
        <v>64750</v>
      </c>
      <c r="V83" s="160">
        <f t="shared" si="9"/>
        <v>64750</v>
      </c>
      <c r="W83" s="160">
        <f t="shared" si="10"/>
        <v>64750</v>
      </c>
      <c r="X83" s="160">
        <f t="shared" si="10"/>
        <v>58275</v>
      </c>
      <c r="Y83" s="160">
        <f t="shared" si="10"/>
        <v>58275</v>
      </c>
      <c r="Z83" s="160">
        <f t="shared" si="10"/>
        <v>58275</v>
      </c>
      <c r="AA83" s="160">
        <f t="shared" si="11"/>
        <v>58275</v>
      </c>
      <c r="AB83" s="160">
        <f t="shared" si="14"/>
        <v>62591.666666666664</v>
      </c>
      <c r="AC83" s="160">
        <f t="shared" si="15"/>
        <v>64790.336666666662</v>
      </c>
      <c r="AD83" s="160" t="str">
        <f t="shared" si="16"/>
        <v>Yes</v>
      </c>
      <c r="AE83" s="213" t="s">
        <v>105</v>
      </c>
    </row>
    <row r="84" spans="1:31" s="15" customFormat="1" ht="25.5" customHeight="1" x14ac:dyDescent="0.25">
      <c r="A84" s="169"/>
      <c r="B84" s="206" t="s">
        <v>55</v>
      </c>
      <c r="C84" s="179">
        <v>3800</v>
      </c>
      <c r="D84" s="163" t="s">
        <v>106</v>
      </c>
      <c r="E84" s="36">
        <v>66500</v>
      </c>
      <c r="F84" s="36">
        <v>66500</v>
      </c>
      <c r="G84" s="36">
        <f t="shared" si="12"/>
        <v>59850</v>
      </c>
      <c r="H84" s="36">
        <v>59850</v>
      </c>
      <c r="I84" s="36">
        <v>59850</v>
      </c>
      <c r="J84" s="36">
        <v>59850</v>
      </c>
      <c r="K84" s="36" t="s">
        <v>58</v>
      </c>
      <c r="L84" s="35" t="s">
        <v>59</v>
      </c>
      <c r="M84" s="35"/>
      <c r="N84" s="35"/>
      <c r="O84" s="36"/>
      <c r="P84" s="160">
        <f t="shared" si="13"/>
        <v>66500</v>
      </c>
      <c r="Q84" s="160">
        <f t="shared" si="13"/>
        <v>66500</v>
      </c>
      <c r="R84" s="160">
        <f t="shared" si="13"/>
        <v>66500</v>
      </c>
      <c r="S84" s="160">
        <f t="shared" si="9"/>
        <v>66500</v>
      </c>
      <c r="T84" s="160">
        <f t="shared" si="9"/>
        <v>66500</v>
      </c>
      <c r="U84" s="160">
        <f t="shared" si="9"/>
        <v>66500</v>
      </c>
      <c r="V84" s="160">
        <f t="shared" si="9"/>
        <v>66500</v>
      </c>
      <c r="W84" s="160">
        <f t="shared" si="10"/>
        <v>66500</v>
      </c>
      <c r="X84" s="160">
        <f t="shared" si="10"/>
        <v>59850</v>
      </c>
      <c r="Y84" s="160">
        <f t="shared" si="10"/>
        <v>59850</v>
      </c>
      <c r="Z84" s="160">
        <f t="shared" si="10"/>
        <v>59850</v>
      </c>
      <c r="AA84" s="160">
        <f t="shared" si="11"/>
        <v>59850</v>
      </c>
      <c r="AB84" s="160">
        <f t="shared" si="14"/>
        <v>64283.333333333336</v>
      </c>
      <c r="AC84" s="160">
        <f t="shared" si="15"/>
        <v>66541.433333333334</v>
      </c>
      <c r="AD84" s="160" t="str">
        <f t="shared" si="16"/>
        <v>Yes</v>
      </c>
      <c r="AE84" s="213" t="s">
        <v>105</v>
      </c>
    </row>
    <row r="85" spans="1:31" s="15" customFormat="1" ht="25.5" customHeight="1" x14ac:dyDescent="0.25">
      <c r="A85" s="169"/>
      <c r="B85" s="206" t="s">
        <v>55</v>
      </c>
      <c r="C85" s="179">
        <v>3900</v>
      </c>
      <c r="D85" s="163" t="s">
        <v>106</v>
      </c>
      <c r="E85" s="36">
        <v>68250</v>
      </c>
      <c r="F85" s="36">
        <v>68250</v>
      </c>
      <c r="G85" s="36">
        <f t="shared" si="12"/>
        <v>61425</v>
      </c>
      <c r="H85" s="36">
        <v>61425</v>
      </c>
      <c r="I85" s="36">
        <v>61425</v>
      </c>
      <c r="J85" s="36">
        <v>61425</v>
      </c>
      <c r="K85" s="36" t="s">
        <v>58</v>
      </c>
      <c r="L85" s="35" t="s">
        <v>59</v>
      </c>
      <c r="M85" s="35"/>
      <c r="N85" s="35"/>
      <c r="O85" s="36"/>
      <c r="P85" s="160">
        <f t="shared" si="13"/>
        <v>68250</v>
      </c>
      <c r="Q85" s="160">
        <f t="shared" si="13"/>
        <v>68250</v>
      </c>
      <c r="R85" s="160">
        <f t="shared" si="13"/>
        <v>68250</v>
      </c>
      <c r="S85" s="160">
        <f t="shared" si="9"/>
        <v>68250</v>
      </c>
      <c r="T85" s="160">
        <f t="shared" si="9"/>
        <v>68250</v>
      </c>
      <c r="U85" s="160">
        <f t="shared" si="9"/>
        <v>68250</v>
      </c>
      <c r="V85" s="160">
        <f t="shared" si="9"/>
        <v>68250</v>
      </c>
      <c r="W85" s="160">
        <f t="shared" si="10"/>
        <v>68250</v>
      </c>
      <c r="X85" s="160">
        <f t="shared" si="10"/>
        <v>61425</v>
      </c>
      <c r="Y85" s="160">
        <f t="shared" si="10"/>
        <v>61425</v>
      </c>
      <c r="Z85" s="160">
        <f t="shared" si="10"/>
        <v>61425</v>
      </c>
      <c r="AA85" s="160">
        <f t="shared" si="11"/>
        <v>61425</v>
      </c>
      <c r="AB85" s="160">
        <f t="shared" si="14"/>
        <v>65975</v>
      </c>
      <c r="AC85" s="160">
        <f t="shared" si="15"/>
        <v>68292.52</v>
      </c>
      <c r="AD85" s="160" t="str">
        <f t="shared" si="16"/>
        <v>Yes</v>
      </c>
      <c r="AE85" s="213" t="s">
        <v>105</v>
      </c>
    </row>
    <row r="86" spans="1:31" s="15" customFormat="1" ht="38.25" customHeight="1" x14ac:dyDescent="0.25">
      <c r="A86" s="169"/>
      <c r="B86" s="206" t="s">
        <v>55</v>
      </c>
      <c r="C86" s="179">
        <v>4000</v>
      </c>
      <c r="D86" s="163" t="s">
        <v>104</v>
      </c>
      <c r="E86" s="35">
        <v>70000</v>
      </c>
      <c r="F86" s="35">
        <v>70000</v>
      </c>
      <c r="G86" s="36">
        <f t="shared" si="12"/>
        <v>63000</v>
      </c>
      <c r="H86" s="36">
        <v>63000</v>
      </c>
      <c r="I86" s="36">
        <v>63000</v>
      </c>
      <c r="J86" s="36">
        <v>63000</v>
      </c>
      <c r="K86" s="36" t="s">
        <v>58</v>
      </c>
      <c r="L86" s="35" t="s">
        <v>59</v>
      </c>
      <c r="M86" s="35"/>
      <c r="N86" s="36"/>
      <c r="O86" s="36"/>
      <c r="P86" s="160">
        <f t="shared" si="13"/>
        <v>70000</v>
      </c>
      <c r="Q86" s="160">
        <f t="shared" si="13"/>
        <v>70000</v>
      </c>
      <c r="R86" s="160">
        <f t="shared" si="13"/>
        <v>70000</v>
      </c>
      <c r="S86" s="160">
        <f t="shared" si="9"/>
        <v>70000</v>
      </c>
      <c r="T86" s="160">
        <f t="shared" si="9"/>
        <v>70000</v>
      </c>
      <c r="U86" s="160">
        <f t="shared" si="9"/>
        <v>70000</v>
      </c>
      <c r="V86" s="160">
        <f t="shared" si="9"/>
        <v>70000</v>
      </c>
      <c r="W86" s="160">
        <f t="shared" si="10"/>
        <v>70000</v>
      </c>
      <c r="X86" s="160">
        <f t="shared" si="10"/>
        <v>63000</v>
      </c>
      <c r="Y86" s="160">
        <f t="shared" si="10"/>
        <v>63000</v>
      </c>
      <c r="Z86" s="160">
        <f t="shared" si="10"/>
        <v>63000</v>
      </c>
      <c r="AA86" s="160">
        <f t="shared" si="11"/>
        <v>63000</v>
      </c>
      <c r="AB86" s="160">
        <f t="shared" si="14"/>
        <v>67666.666666666672</v>
      </c>
      <c r="AC86" s="160">
        <f t="shared" si="15"/>
        <v>70043.606666666674</v>
      </c>
      <c r="AD86" s="160" t="str">
        <f t="shared" si="16"/>
        <v>Yes</v>
      </c>
      <c r="AE86" s="168" t="s">
        <v>105</v>
      </c>
    </row>
    <row r="87" spans="1:31" s="15" customFormat="1" ht="25.5" customHeight="1" x14ac:dyDescent="0.25">
      <c r="A87" s="169"/>
      <c r="B87" s="206" t="s">
        <v>55</v>
      </c>
      <c r="C87" s="179">
        <v>4100</v>
      </c>
      <c r="D87" s="163" t="s">
        <v>106</v>
      </c>
      <c r="E87" s="36">
        <v>71750</v>
      </c>
      <c r="F87" s="36">
        <v>71750</v>
      </c>
      <c r="G87" s="36">
        <f t="shared" si="12"/>
        <v>64575</v>
      </c>
      <c r="H87" s="36">
        <v>64575</v>
      </c>
      <c r="I87" s="36">
        <v>64575</v>
      </c>
      <c r="J87" s="36">
        <v>64575</v>
      </c>
      <c r="K87" s="36" t="s">
        <v>58</v>
      </c>
      <c r="L87" s="35" t="s">
        <v>59</v>
      </c>
      <c r="M87" s="35"/>
      <c r="N87" s="35"/>
      <c r="O87" s="36"/>
      <c r="P87" s="160">
        <f t="shared" si="13"/>
        <v>71750</v>
      </c>
      <c r="Q87" s="160">
        <f t="shared" si="13"/>
        <v>71750</v>
      </c>
      <c r="R87" s="160">
        <f t="shared" si="13"/>
        <v>71750</v>
      </c>
      <c r="S87" s="160">
        <f t="shared" si="9"/>
        <v>71750</v>
      </c>
      <c r="T87" s="160">
        <f t="shared" si="9"/>
        <v>71750</v>
      </c>
      <c r="U87" s="160">
        <f t="shared" si="9"/>
        <v>71750</v>
      </c>
      <c r="V87" s="160">
        <f t="shared" si="9"/>
        <v>71750</v>
      </c>
      <c r="W87" s="160">
        <f t="shared" si="10"/>
        <v>71750</v>
      </c>
      <c r="X87" s="160">
        <f t="shared" si="10"/>
        <v>64575</v>
      </c>
      <c r="Y87" s="160">
        <f t="shared" si="10"/>
        <v>64575</v>
      </c>
      <c r="Z87" s="160">
        <f t="shared" si="10"/>
        <v>64575</v>
      </c>
      <c r="AA87" s="160">
        <f t="shared" si="11"/>
        <v>64575</v>
      </c>
      <c r="AB87" s="160">
        <f t="shared" si="14"/>
        <v>69358.333333333328</v>
      </c>
      <c r="AC87" s="160">
        <f t="shared" si="15"/>
        <v>71794.703333333324</v>
      </c>
      <c r="AD87" s="160" t="str">
        <f t="shared" si="16"/>
        <v>Yes</v>
      </c>
      <c r="AE87" s="213" t="s">
        <v>105</v>
      </c>
    </row>
    <row r="88" spans="1:31" s="15" customFormat="1" ht="25.5" customHeight="1" x14ac:dyDescent="0.25">
      <c r="A88" s="169"/>
      <c r="B88" s="206" t="s">
        <v>55</v>
      </c>
      <c r="C88" s="179">
        <v>4200</v>
      </c>
      <c r="D88" s="163" t="s">
        <v>106</v>
      </c>
      <c r="E88" s="36">
        <v>73500</v>
      </c>
      <c r="F88" s="36">
        <v>73500</v>
      </c>
      <c r="G88" s="36">
        <f t="shared" si="12"/>
        <v>66150</v>
      </c>
      <c r="H88" s="36">
        <v>66150</v>
      </c>
      <c r="I88" s="36">
        <v>66150</v>
      </c>
      <c r="J88" s="36">
        <v>66150</v>
      </c>
      <c r="K88" s="36" t="s">
        <v>58</v>
      </c>
      <c r="L88" s="35" t="s">
        <v>59</v>
      </c>
      <c r="M88" s="35"/>
      <c r="N88" s="35"/>
      <c r="O88" s="36"/>
      <c r="P88" s="160">
        <f t="shared" si="13"/>
        <v>73500</v>
      </c>
      <c r="Q88" s="160">
        <f t="shared" si="13"/>
        <v>73500</v>
      </c>
      <c r="R88" s="160">
        <f t="shared" si="13"/>
        <v>73500</v>
      </c>
      <c r="S88" s="160">
        <f t="shared" si="9"/>
        <v>73500</v>
      </c>
      <c r="T88" s="160">
        <f t="shared" si="9"/>
        <v>73500</v>
      </c>
      <c r="U88" s="160">
        <f t="shared" si="9"/>
        <v>73500</v>
      </c>
      <c r="V88" s="160">
        <f t="shared" si="9"/>
        <v>73500</v>
      </c>
      <c r="W88" s="160">
        <f t="shared" si="10"/>
        <v>73500</v>
      </c>
      <c r="X88" s="160">
        <f t="shared" si="10"/>
        <v>66150</v>
      </c>
      <c r="Y88" s="160">
        <f t="shared" si="10"/>
        <v>66150</v>
      </c>
      <c r="Z88" s="160">
        <f t="shared" si="10"/>
        <v>66150</v>
      </c>
      <c r="AA88" s="160">
        <f t="shared" si="11"/>
        <v>66150</v>
      </c>
      <c r="AB88" s="160">
        <f t="shared" si="14"/>
        <v>71050</v>
      </c>
      <c r="AC88" s="160">
        <f t="shared" si="15"/>
        <v>73545.789999999994</v>
      </c>
      <c r="AD88" s="160" t="str">
        <f t="shared" si="16"/>
        <v>Yes</v>
      </c>
      <c r="AE88" s="213" t="s">
        <v>105</v>
      </c>
    </row>
    <row r="89" spans="1:31" s="15" customFormat="1" ht="25.5" customHeight="1" x14ac:dyDescent="0.25">
      <c r="A89" s="169"/>
      <c r="B89" s="206" t="s">
        <v>55</v>
      </c>
      <c r="C89" s="179">
        <v>4300</v>
      </c>
      <c r="D89" s="163" t="s">
        <v>106</v>
      </c>
      <c r="E89" s="36">
        <v>75250</v>
      </c>
      <c r="F89" s="36">
        <v>75250</v>
      </c>
      <c r="G89" s="36">
        <f t="shared" si="12"/>
        <v>67725</v>
      </c>
      <c r="H89" s="36">
        <v>67725</v>
      </c>
      <c r="I89" s="36">
        <v>67725</v>
      </c>
      <c r="J89" s="36">
        <v>67725</v>
      </c>
      <c r="K89" s="36" t="s">
        <v>58</v>
      </c>
      <c r="L89" s="35" t="s">
        <v>59</v>
      </c>
      <c r="M89" s="35"/>
      <c r="N89" s="35"/>
      <c r="O89" s="36"/>
      <c r="P89" s="160">
        <f t="shared" si="13"/>
        <v>75250</v>
      </c>
      <c r="Q89" s="160">
        <f t="shared" si="13"/>
        <v>75250</v>
      </c>
      <c r="R89" s="160">
        <f t="shared" si="13"/>
        <v>75250</v>
      </c>
      <c r="S89" s="160">
        <f t="shared" si="9"/>
        <v>75250</v>
      </c>
      <c r="T89" s="160">
        <f t="shared" si="9"/>
        <v>75250</v>
      </c>
      <c r="U89" s="160">
        <f t="shared" si="9"/>
        <v>75250</v>
      </c>
      <c r="V89" s="160">
        <f t="shared" si="9"/>
        <v>75250</v>
      </c>
      <c r="W89" s="160">
        <f t="shared" si="10"/>
        <v>75250</v>
      </c>
      <c r="X89" s="160">
        <f t="shared" si="10"/>
        <v>67725</v>
      </c>
      <c r="Y89" s="160">
        <f t="shared" si="10"/>
        <v>67725</v>
      </c>
      <c r="Z89" s="160">
        <f t="shared" si="10"/>
        <v>67725</v>
      </c>
      <c r="AA89" s="160">
        <f t="shared" si="11"/>
        <v>67725</v>
      </c>
      <c r="AB89" s="160">
        <f t="shared" si="14"/>
        <v>72741.666666666672</v>
      </c>
      <c r="AC89" s="160">
        <f t="shared" si="15"/>
        <v>75296.876666666678</v>
      </c>
      <c r="AD89" s="160" t="str">
        <f t="shared" si="16"/>
        <v>Yes</v>
      </c>
      <c r="AE89" s="213" t="s">
        <v>105</v>
      </c>
    </row>
    <row r="90" spans="1:31" s="15" customFormat="1" ht="25.5" customHeight="1" x14ac:dyDescent="0.25">
      <c r="A90" s="169"/>
      <c r="B90" s="206" t="s">
        <v>55</v>
      </c>
      <c r="C90" s="179">
        <v>4400</v>
      </c>
      <c r="D90" s="163" t="s">
        <v>106</v>
      </c>
      <c r="E90" s="36">
        <v>77000</v>
      </c>
      <c r="F90" s="36">
        <v>77000</v>
      </c>
      <c r="G90" s="36">
        <f t="shared" si="12"/>
        <v>69300</v>
      </c>
      <c r="H90" s="36">
        <v>69300</v>
      </c>
      <c r="I90" s="36">
        <v>69300</v>
      </c>
      <c r="J90" s="36">
        <v>69300</v>
      </c>
      <c r="K90" s="36" t="s">
        <v>58</v>
      </c>
      <c r="L90" s="35" t="s">
        <v>59</v>
      </c>
      <c r="M90" s="35"/>
      <c r="N90" s="35"/>
      <c r="O90" s="36"/>
      <c r="P90" s="160">
        <f t="shared" si="13"/>
        <v>77000</v>
      </c>
      <c r="Q90" s="160">
        <f t="shared" si="13"/>
        <v>77000</v>
      </c>
      <c r="R90" s="160">
        <f t="shared" si="13"/>
        <v>77000</v>
      </c>
      <c r="S90" s="160">
        <f t="shared" si="9"/>
        <v>77000</v>
      </c>
      <c r="T90" s="160">
        <f t="shared" si="9"/>
        <v>77000</v>
      </c>
      <c r="U90" s="160">
        <f t="shared" si="9"/>
        <v>77000</v>
      </c>
      <c r="V90" s="160">
        <f t="shared" si="9"/>
        <v>77000</v>
      </c>
      <c r="W90" s="160">
        <f t="shared" si="10"/>
        <v>77000</v>
      </c>
      <c r="X90" s="160">
        <f t="shared" si="10"/>
        <v>69300</v>
      </c>
      <c r="Y90" s="160">
        <f t="shared" si="10"/>
        <v>69300</v>
      </c>
      <c r="Z90" s="160">
        <f t="shared" si="10"/>
        <v>69300</v>
      </c>
      <c r="AA90" s="160">
        <f t="shared" si="11"/>
        <v>69300</v>
      </c>
      <c r="AB90" s="160">
        <f t="shared" si="14"/>
        <v>74433.333333333328</v>
      </c>
      <c r="AC90" s="160">
        <f t="shared" si="15"/>
        <v>77047.973333333328</v>
      </c>
      <c r="AD90" s="160" t="str">
        <f t="shared" si="16"/>
        <v>Yes</v>
      </c>
      <c r="AE90" s="213" t="s">
        <v>105</v>
      </c>
    </row>
    <row r="91" spans="1:31" s="15" customFormat="1" ht="25.5" customHeight="1" x14ac:dyDescent="0.25">
      <c r="A91" s="169"/>
      <c r="B91" s="206" t="s">
        <v>55</v>
      </c>
      <c r="C91" s="179">
        <v>4500</v>
      </c>
      <c r="D91" s="163" t="s">
        <v>106</v>
      </c>
      <c r="E91" s="36">
        <v>78750</v>
      </c>
      <c r="F91" s="36">
        <v>78750</v>
      </c>
      <c r="G91" s="36">
        <f t="shared" si="12"/>
        <v>70875</v>
      </c>
      <c r="H91" s="36">
        <v>70875</v>
      </c>
      <c r="I91" s="36">
        <v>70875</v>
      </c>
      <c r="J91" s="36">
        <v>70875</v>
      </c>
      <c r="K91" s="36" t="s">
        <v>58</v>
      </c>
      <c r="L91" s="35" t="s">
        <v>59</v>
      </c>
      <c r="M91" s="35"/>
      <c r="N91" s="35"/>
      <c r="O91" s="36"/>
      <c r="P91" s="160">
        <f t="shared" si="13"/>
        <v>78750</v>
      </c>
      <c r="Q91" s="160">
        <f t="shared" si="13"/>
        <v>78750</v>
      </c>
      <c r="R91" s="160">
        <f t="shared" si="13"/>
        <v>78750</v>
      </c>
      <c r="S91" s="160">
        <f t="shared" si="9"/>
        <v>78750</v>
      </c>
      <c r="T91" s="160">
        <f t="shared" si="9"/>
        <v>78750</v>
      </c>
      <c r="U91" s="160">
        <f t="shared" si="9"/>
        <v>78750</v>
      </c>
      <c r="V91" s="160">
        <f t="shared" si="9"/>
        <v>78750</v>
      </c>
      <c r="W91" s="160">
        <f t="shared" si="10"/>
        <v>78750</v>
      </c>
      <c r="X91" s="160">
        <f t="shared" si="10"/>
        <v>70875</v>
      </c>
      <c r="Y91" s="160">
        <f t="shared" si="10"/>
        <v>70875</v>
      </c>
      <c r="Z91" s="160">
        <f t="shared" si="10"/>
        <v>70875</v>
      </c>
      <c r="AA91" s="160">
        <f t="shared" si="11"/>
        <v>70875</v>
      </c>
      <c r="AB91" s="160">
        <f t="shared" si="14"/>
        <v>76125</v>
      </c>
      <c r="AC91" s="160">
        <f t="shared" si="15"/>
        <v>78799.06</v>
      </c>
      <c r="AD91" s="160" t="str">
        <f t="shared" si="16"/>
        <v>Yes</v>
      </c>
      <c r="AE91" s="213" t="s">
        <v>105</v>
      </c>
    </row>
    <row r="92" spans="1:31" s="15" customFormat="1" ht="25.5" customHeight="1" x14ac:dyDescent="0.25">
      <c r="A92" s="169"/>
      <c r="B92" s="206" t="s">
        <v>55</v>
      </c>
      <c r="C92" s="179">
        <v>4600</v>
      </c>
      <c r="D92" s="163" t="s">
        <v>106</v>
      </c>
      <c r="E92" s="36">
        <v>80500</v>
      </c>
      <c r="F92" s="36">
        <v>80500</v>
      </c>
      <c r="G92" s="36">
        <f t="shared" si="12"/>
        <v>72450</v>
      </c>
      <c r="H92" s="36">
        <v>72450</v>
      </c>
      <c r="I92" s="36">
        <v>72450</v>
      </c>
      <c r="J92" s="36">
        <v>72450</v>
      </c>
      <c r="K92" s="36" t="s">
        <v>58</v>
      </c>
      <c r="L92" s="35" t="s">
        <v>59</v>
      </c>
      <c r="M92" s="35"/>
      <c r="N92" s="35"/>
      <c r="O92" s="36"/>
      <c r="P92" s="160">
        <f t="shared" si="13"/>
        <v>80500</v>
      </c>
      <c r="Q92" s="160">
        <f t="shared" si="13"/>
        <v>80500</v>
      </c>
      <c r="R92" s="160">
        <f t="shared" si="13"/>
        <v>80500</v>
      </c>
      <c r="S92" s="160">
        <f t="shared" si="9"/>
        <v>80500</v>
      </c>
      <c r="T92" s="160">
        <f t="shared" si="9"/>
        <v>80500</v>
      </c>
      <c r="U92" s="160">
        <f t="shared" si="9"/>
        <v>80500</v>
      </c>
      <c r="V92" s="160">
        <f t="shared" si="9"/>
        <v>80500</v>
      </c>
      <c r="W92" s="160">
        <f t="shared" si="10"/>
        <v>80500</v>
      </c>
      <c r="X92" s="160">
        <f t="shared" si="10"/>
        <v>72450</v>
      </c>
      <c r="Y92" s="160">
        <f t="shared" si="10"/>
        <v>72450</v>
      </c>
      <c r="Z92" s="160">
        <f t="shared" si="10"/>
        <v>72450</v>
      </c>
      <c r="AA92" s="160">
        <f t="shared" si="11"/>
        <v>72450</v>
      </c>
      <c r="AB92" s="160">
        <f t="shared" si="14"/>
        <v>77816.666666666672</v>
      </c>
      <c r="AC92" s="160">
        <f t="shared" si="15"/>
        <v>80550.146666666667</v>
      </c>
      <c r="AD92" s="160" t="str">
        <f t="shared" si="16"/>
        <v>Yes</v>
      </c>
      <c r="AE92" s="213" t="s">
        <v>105</v>
      </c>
    </row>
    <row r="93" spans="1:31" s="15" customFormat="1" ht="25.5" customHeight="1" x14ac:dyDescent="0.25">
      <c r="A93" s="169"/>
      <c r="B93" s="206" t="s">
        <v>55</v>
      </c>
      <c r="C93" s="179">
        <v>4700</v>
      </c>
      <c r="D93" s="163" t="s">
        <v>106</v>
      </c>
      <c r="E93" s="36">
        <v>82250</v>
      </c>
      <c r="F93" s="36">
        <v>82250</v>
      </c>
      <c r="G93" s="36">
        <f t="shared" si="12"/>
        <v>74025</v>
      </c>
      <c r="H93" s="36">
        <v>74025</v>
      </c>
      <c r="I93" s="36">
        <v>74025</v>
      </c>
      <c r="J93" s="36">
        <v>74025</v>
      </c>
      <c r="K93" s="36" t="s">
        <v>58</v>
      </c>
      <c r="L93" s="35" t="s">
        <v>59</v>
      </c>
      <c r="M93" s="35"/>
      <c r="N93" s="35"/>
      <c r="O93" s="36"/>
      <c r="P93" s="160">
        <f t="shared" si="13"/>
        <v>82250</v>
      </c>
      <c r="Q93" s="160">
        <f t="shared" si="13"/>
        <v>82250</v>
      </c>
      <c r="R93" s="160">
        <f t="shared" si="13"/>
        <v>82250</v>
      </c>
      <c r="S93" s="160">
        <f t="shared" si="9"/>
        <v>82250</v>
      </c>
      <c r="T93" s="160">
        <f t="shared" si="9"/>
        <v>82250</v>
      </c>
      <c r="U93" s="160">
        <f t="shared" si="9"/>
        <v>82250</v>
      </c>
      <c r="V93" s="160">
        <f t="shared" si="9"/>
        <v>82250</v>
      </c>
      <c r="W93" s="160">
        <f t="shared" si="10"/>
        <v>82250</v>
      </c>
      <c r="X93" s="160">
        <f t="shared" si="10"/>
        <v>74025</v>
      </c>
      <c r="Y93" s="160">
        <f t="shared" si="10"/>
        <v>74025</v>
      </c>
      <c r="Z93" s="160">
        <f t="shared" si="10"/>
        <v>74025</v>
      </c>
      <c r="AA93" s="160">
        <f t="shared" si="11"/>
        <v>74025</v>
      </c>
      <c r="AB93" s="160">
        <f t="shared" si="14"/>
        <v>79508.333333333328</v>
      </c>
      <c r="AC93" s="160">
        <f t="shared" si="15"/>
        <v>82301.243333333332</v>
      </c>
      <c r="AD93" s="160" t="str">
        <f t="shared" si="16"/>
        <v>Yes</v>
      </c>
      <c r="AE93" s="213" t="s">
        <v>105</v>
      </c>
    </row>
    <row r="94" spans="1:31" s="15" customFormat="1" ht="25.5" customHeight="1" x14ac:dyDescent="0.25">
      <c r="A94" s="169"/>
      <c r="B94" s="206" t="s">
        <v>55</v>
      </c>
      <c r="C94" s="179">
        <v>4800</v>
      </c>
      <c r="D94" s="163" t="s">
        <v>106</v>
      </c>
      <c r="E94" s="36">
        <v>84000</v>
      </c>
      <c r="F94" s="36">
        <v>84000</v>
      </c>
      <c r="G94" s="36">
        <f t="shared" si="12"/>
        <v>75600</v>
      </c>
      <c r="H94" s="36">
        <v>75600</v>
      </c>
      <c r="I94" s="36">
        <v>75600</v>
      </c>
      <c r="J94" s="36">
        <v>75600</v>
      </c>
      <c r="K94" s="36" t="s">
        <v>58</v>
      </c>
      <c r="L94" s="35" t="s">
        <v>59</v>
      </c>
      <c r="M94" s="35"/>
      <c r="N94" s="35"/>
      <c r="O94" s="36"/>
      <c r="P94" s="160">
        <f t="shared" si="13"/>
        <v>84000</v>
      </c>
      <c r="Q94" s="160">
        <f t="shared" si="13"/>
        <v>84000</v>
      </c>
      <c r="R94" s="160">
        <f t="shared" si="13"/>
        <v>84000</v>
      </c>
      <c r="S94" s="160">
        <f t="shared" si="9"/>
        <v>84000</v>
      </c>
      <c r="T94" s="160">
        <f t="shared" si="9"/>
        <v>84000</v>
      </c>
      <c r="U94" s="160">
        <f t="shared" si="9"/>
        <v>84000</v>
      </c>
      <c r="V94" s="160">
        <f t="shared" si="9"/>
        <v>84000</v>
      </c>
      <c r="W94" s="160">
        <f t="shared" si="10"/>
        <v>84000</v>
      </c>
      <c r="X94" s="160">
        <f t="shared" si="10"/>
        <v>75600</v>
      </c>
      <c r="Y94" s="160">
        <f t="shared" si="10"/>
        <v>75600</v>
      </c>
      <c r="Z94" s="160">
        <f t="shared" si="10"/>
        <v>75600</v>
      </c>
      <c r="AA94" s="160">
        <f t="shared" si="11"/>
        <v>75600</v>
      </c>
      <c r="AB94" s="160">
        <f t="shared" si="14"/>
        <v>81200</v>
      </c>
      <c r="AC94" s="160">
        <f t="shared" si="15"/>
        <v>84052.33</v>
      </c>
      <c r="AD94" s="160" t="str">
        <f t="shared" si="16"/>
        <v>Yes</v>
      </c>
      <c r="AE94" s="213" t="s">
        <v>105</v>
      </c>
    </row>
    <row r="95" spans="1:31" s="15" customFormat="1" ht="25.5" customHeight="1" x14ac:dyDescent="0.25">
      <c r="A95" s="169"/>
      <c r="B95" s="206" t="s">
        <v>55</v>
      </c>
      <c r="C95" s="179">
        <v>4900</v>
      </c>
      <c r="D95" s="163" t="s">
        <v>106</v>
      </c>
      <c r="E95" s="36">
        <v>85750</v>
      </c>
      <c r="F95" s="36">
        <v>85750</v>
      </c>
      <c r="G95" s="36">
        <f t="shared" si="12"/>
        <v>77175</v>
      </c>
      <c r="H95" s="36">
        <v>77175</v>
      </c>
      <c r="I95" s="36">
        <v>77175</v>
      </c>
      <c r="J95" s="36">
        <v>77175</v>
      </c>
      <c r="K95" s="36" t="s">
        <v>58</v>
      </c>
      <c r="L95" s="35" t="s">
        <v>59</v>
      </c>
      <c r="M95" s="35"/>
      <c r="N95" s="35"/>
      <c r="O95" s="36"/>
      <c r="P95" s="160">
        <f t="shared" si="13"/>
        <v>85750</v>
      </c>
      <c r="Q95" s="160">
        <f t="shared" si="13"/>
        <v>85750</v>
      </c>
      <c r="R95" s="160">
        <f t="shared" si="13"/>
        <v>85750</v>
      </c>
      <c r="S95" s="160">
        <f t="shared" si="9"/>
        <v>85750</v>
      </c>
      <c r="T95" s="160">
        <f t="shared" si="9"/>
        <v>85750</v>
      </c>
      <c r="U95" s="160">
        <f t="shared" si="9"/>
        <v>85750</v>
      </c>
      <c r="V95" s="160">
        <f t="shared" si="9"/>
        <v>85750</v>
      </c>
      <c r="W95" s="160">
        <f t="shared" si="10"/>
        <v>85750</v>
      </c>
      <c r="X95" s="160">
        <f t="shared" si="10"/>
        <v>77175</v>
      </c>
      <c r="Y95" s="160">
        <f t="shared" si="10"/>
        <v>77175</v>
      </c>
      <c r="Z95" s="160">
        <f t="shared" si="10"/>
        <v>77175</v>
      </c>
      <c r="AA95" s="160">
        <f t="shared" si="11"/>
        <v>77175</v>
      </c>
      <c r="AB95" s="160">
        <f t="shared" si="14"/>
        <v>82891.666666666672</v>
      </c>
      <c r="AC95" s="160">
        <f t="shared" si="15"/>
        <v>85803.416666666672</v>
      </c>
      <c r="AD95" s="160" t="str">
        <f t="shared" si="16"/>
        <v>Yes</v>
      </c>
      <c r="AE95" s="213" t="s">
        <v>105</v>
      </c>
    </row>
    <row r="96" spans="1:31" s="15" customFormat="1" ht="38.25" customHeight="1" x14ac:dyDescent="0.25">
      <c r="A96" s="169"/>
      <c r="B96" s="206" t="s">
        <v>55</v>
      </c>
      <c r="C96" s="179">
        <v>5000</v>
      </c>
      <c r="D96" s="163" t="s">
        <v>104</v>
      </c>
      <c r="E96" s="35">
        <v>87500</v>
      </c>
      <c r="F96" s="35">
        <v>87500</v>
      </c>
      <c r="G96" s="36">
        <f t="shared" si="12"/>
        <v>78750</v>
      </c>
      <c r="H96" s="36">
        <v>78750</v>
      </c>
      <c r="I96" s="36">
        <v>78750</v>
      </c>
      <c r="J96" s="36">
        <v>78750</v>
      </c>
      <c r="K96" s="36" t="s">
        <v>58</v>
      </c>
      <c r="L96" s="35" t="s">
        <v>59</v>
      </c>
      <c r="M96" s="35"/>
      <c r="N96" s="36"/>
      <c r="O96" s="36"/>
      <c r="P96" s="160">
        <f t="shared" si="13"/>
        <v>87500</v>
      </c>
      <c r="Q96" s="160">
        <f t="shared" si="13"/>
        <v>87500</v>
      </c>
      <c r="R96" s="160">
        <f t="shared" si="13"/>
        <v>87500</v>
      </c>
      <c r="S96" s="160">
        <f t="shared" si="9"/>
        <v>87500</v>
      </c>
      <c r="T96" s="160">
        <f t="shared" si="9"/>
        <v>87500</v>
      </c>
      <c r="U96" s="160">
        <f t="shared" si="9"/>
        <v>87500</v>
      </c>
      <c r="V96" s="160">
        <f t="shared" si="9"/>
        <v>87500</v>
      </c>
      <c r="W96" s="160">
        <f t="shared" si="10"/>
        <v>87500</v>
      </c>
      <c r="X96" s="160">
        <f t="shared" si="10"/>
        <v>78750</v>
      </c>
      <c r="Y96" s="160">
        <f t="shared" si="10"/>
        <v>78750</v>
      </c>
      <c r="Z96" s="160">
        <f t="shared" si="10"/>
        <v>78750</v>
      </c>
      <c r="AA96" s="160">
        <f t="shared" si="11"/>
        <v>78750</v>
      </c>
      <c r="AB96" s="160">
        <f t="shared" si="14"/>
        <v>84583.333333333328</v>
      </c>
      <c r="AC96" s="160">
        <f t="shared" si="15"/>
        <v>87554.513333333321</v>
      </c>
      <c r="AD96" s="160" t="str">
        <f t="shared" si="16"/>
        <v>Yes</v>
      </c>
      <c r="AE96" s="213" t="s">
        <v>105</v>
      </c>
    </row>
    <row r="97" spans="1:31" s="15" customFormat="1" ht="25.5" customHeight="1" x14ac:dyDescent="0.25">
      <c r="A97" s="169"/>
      <c r="B97" s="206" t="s">
        <v>55</v>
      </c>
      <c r="C97" s="179">
        <v>5100</v>
      </c>
      <c r="D97" s="163" t="s">
        <v>106</v>
      </c>
      <c r="E97" s="36">
        <v>89250</v>
      </c>
      <c r="F97" s="36">
        <v>89250</v>
      </c>
      <c r="G97" s="36">
        <f t="shared" si="12"/>
        <v>80325</v>
      </c>
      <c r="H97" s="36">
        <v>80325</v>
      </c>
      <c r="I97" s="36">
        <v>80325</v>
      </c>
      <c r="J97" s="36">
        <v>80325</v>
      </c>
      <c r="K97" s="36" t="s">
        <v>58</v>
      </c>
      <c r="L97" s="35" t="s">
        <v>59</v>
      </c>
      <c r="M97" s="35"/>
      <c r="N97" s="35"/>
      <c r="O97" s="36"/>
      <c r="P97" s="160">
        <f t="shared" si="13"/>
        <v>89250</v>
      </c>
      <c r="Q97" s="160">
        <f t="shared" si="13"/>
        <v>89250</v>
      </c>
      <c r="R97" s="160">
        <f t="shared" si="13"/>
        <v>89250</v>
      </c>
      <c r="S97" s="160">
        <f t="shared" si="9"/>
        <v>89250</v>
      </c>
      <c r="T97" s="160">
        <f t="shared" si="9"/>
        <v>89250</v>
      </c>
      <c r="U97" s="160">
        <f t="shared" si="9"/>
        <v>89250</v>
      </c>
      <c r="V97" s="160">
        <f t="shared" si="9"/>
        <v>89250</v>
      </c>
      <c r="W97" s="160">
        <f t="shared" si="10"/>
        <v>89250</v>
      </c>
      <c r="X97" s="160">
        <f t="shared" si="10"/>
        <v>80325</v>
      </c>
      <c r="Y97" s="160">
        <f t="shared" si="10"/>
        <v>80325</v>
      </c>
      <c r="Z97" s="160">
        <f t="shared" si="10"/>
        <v>80325</v>
      </c>
      <c r="AA97" s="160">
        <f t="shared" si="11"/>
        <v>80325</v>
      </c>
      <c r="AB97" s="160">
        <f t="shared" si="14"/>
        <v>86275</v>
      </c>
      <c r="AC97" s="160">
        <f t="shared" si="15"/>
        <v>89305.600000000006</v>
      </c>
      <c r="AD97" s="160" t="str">
        <f t="shared" si="16"/>
        <v>Yes</v>
      </c>
      <c r="AE97" s="213" t="s">
        <v>105</v>
      </c>
    </row>
    <row r="98" spans="1:31" s="15" customFormat="1" ht="25.5" customHeight="1" x14ac:dyDescent="0.25">
      <c r="A98" s="169"/>
      <c r="B98" s="206" t="s">
        <v>55</v>
      </c>
      <c r="C98" s="179">
        <v>5200</v>
      </c>
      <c r="D98" s="163" t="s">
        <v>106</v>
      </c>
      <c r="E98" s="36">
        <v>91000</v>
      </c>
      <c r="F98" s="36">
        <v>91000</v>
      </c>
      <c r="G98" s="36">
        <f t="shared" si="12"/>
        <v>81900</v>
      </c>
      <c r="H98" s="36">
        <v>81900</v>
      </c>
      <c r="I98" s="36">
        <v>81900</v>
      </c>
      <c r="J98" s="36">
        <v>81900</v>
      </c>
      <c r="K98" s="36" t="s">
        <v>58</v>
      </c>
      <c r="L98" s="35" t="s">
        <v>59</v>
      </c>
      <c r="M98" s="35"/>
      <c r="N98" s="35"/>
      <c r="O98" s="36"/>
      <c r="P98" s="160">
        <f t="shared" si="13"/>
        <v>91000</v>
      </c>
      <c r="Q98" s="160">
        <f t="shared" si="13"/>
        <v>91000</v>
      </c>
      <c r="R98" s="160">
        <f t="shared" si="13"/>
        <v>91000</v>
      </c>
      <c r="S98" s="160">
        <f t="shared" si="9"/>
        <v>91000</v>
      </c>
      <c r="T98" s="160">
        <f t="shared" si="9"/>
        <v>91000</v>
      </c>
      <c r="U98" s="160">
        <f t="shared" si="9"/>
        <v>91000</v>
      </c>
      <c r="V98" s="160">
        <f t="shared" si="9"/>
        <v>91000</v>
      </c>
      <c r="W98" s="160">
        <f t="shared" si="10"/>
        <v>91000</v>
      </c>
      <c r="X98" s="160">
        <f t="shared" si="10"/>
        <v>81900</v>
      </c>
      <c r="Y98" s="160">
        <f t="shared" si="10"/>
        <v>81900</v>
      </c>
      <c r="Z98" s="160">
        <f t="shared" si="10"/>
        <v>81900</v>
      </c>
      <c r="AA98" s="160">
        <f t="shared" si="11"/>
        <v>81900</v>
      </c>
      <c r="AB98" s="160">
        <f t="shared" si="14"/>
        <v>87966.666666666672</v>
      </c>
      <c r="AC98" s="160">
        <f t="shared" si="15"/>
        <v>91056.69666666667</v>
      </c>
      <c r="AD98" s="160" t="str">
        <f t="shared" si="16"/>
        <v>Yes</v>
      </c>
      <c r="AE98" s="213" t="s">
        <v>105</v>
      </c>
    </row>
    <row r="99" spans="1:31" s="15" customFormat="1" ht="25.5" customHeight="1" x14ac:dyDescent="0.25">
      <c r="A99" s="169"/>
      <c r="B99" s="206" t="s">
        <v>55</v>
      </c>
      <c r="C99" s="179">
        <v>5300</v>
      </c>
      <c r="D99" s="163" t="s">
        <v>106</v>
      </c>
      <c r="E99" s="36">
        <v>92750</v>
      </c>
      <c r="F99" s="36">
        <v>92750</v>
      </c>
      <c r="G99" s="36">
        <f t="shared" si="12"/>
        <v>83475</v>
      </c>
      <c r="H99" s="36">
        <v>83475</v>
      </c>
      <c r="I99" s="36">
        <v>83475</v>
      </c>
      <c r="J99" s="36">
        <v>83475</v>
      </c>
      <c r="K99" s="36" t="s">
        <v>58</v>
      </c>
      <c r="L99" s="35" t="s">
        <v>59</v>
      </c>
      <c r="M99" s="35"/>
      <c r="N99" s="35"/>
      <c r="O99" s="36"/>
      <c r="P99" s="160">
        <f t="shared" si="13"/>
        <v>92750</v>
      </c>
      <c r="Q99" s="160">
        <f t="shared" si="13"/>
        <v>92750</v>
      </c>
      <c r="R99" s="160">
        <f t="shared" si="13"/>
        <v>92750</v>
      </c>
      <c r="S99" s="160">
        <f t="shared" si="9"/>
        <v>92750</v>
      </c>
      <c r="T99" s="160">
        <f t="shared" si="9"/>
        <v>92750</v>
      </c>
      <c r="U99" s="160">
        <f t="shared" si="9"/>
        <v>92750</v>
      </c>
      <c r="V99" s="160">
        <f t="shared" si="9"/>
        <v>92750</v>
      </c>
      <c r="W99" s="160">
        <f t="shared" si="10"/>
        <v>92750</v>
      </c>
      <c r="X99" s="160">
        <f t="shared" si="10"/>
        <v>83475</v>
      </c>
      <c r="Y99" s="160">
        <f t="shared" si="10"/>
        <v>83475</v>
      </c>
      <c r="Z99" s="160">
        <f t="shared" si="10"/>
        <v>83475</v>
      </c>
      <c r="AA99" s="160">
        <f t="shared" si="11"/>
        <v>83475</v>
      </c>
      <c r="AB99" s="160">
        <f t="shared" si="14"/>
        <v>89658.333333333328</v>
      </c>
      <c r="AC99" s="160">
        <f t="shared" si="15"/>
        <v>92807.783333333326</v>
      </c>
      <c r="AD99" s="160" t="str">
        <f t="shared" si="16"/>
        <v>Yes</v>
      </c>
      <c r="AE99" s="213" t="s">
        <v>105</v>
      </c>
    </row>
    <row r="100" spans="1:31" s="15" customFormat="1" ht="25.5" customHeight="1" x14ac:dyDescent="0.25">
      <c r="A100" s="169"/>
      <c r="B100" s="206" t="s">
        <v>55</v>
      </c>
      <c r="C100" s="179">
        <v>5400</v>
      </c>
      <c r="D100" s="163" t="s">
        <v>106</v>
      </c>
      <c r="E100" s="36">
        <v>94500</v>
      </c>
      <c r="F100" s="36">
        <v>94500</v>
      </c>
      <c r="G100" s="36">
        <f t="shared" si="12"/>
        <v>85050</v>
      </c>
      <c r="H100" s="36">
        <v>85050</v>
      </c>
      <c r="I100" s="36">
        <v>85050</v>
      </c>
      <c r="J100" s="36">
        <v>85050</v>
      </c>
      <c r="K100" s="36" t="s">
        <v>58</v>
      </c>
      <c r="L100" s="35" t="s">
        <v>59</v>
      </c>
      <c r="M100" s="35"/>
      <c r="N100" s="35"/>
      <c r="O100" s="36"/>
      <c r="P100" s="160">
        <f t="shared" si="13"/>
        <v>94500</v>
      </c>
      <c r="Q100" s="160">
        <f t="shared" si="13"/>
        <v>94500</v>
      </c>
      <c r="R100" s="160">
        <f t="shared" si="13"/>
        <v>94500</v>
      </c>
      <c r="S100" s="160">
        <f t="shared" si="9"/>
        <v>94500</v>
      </c>
      <c r="T100" s="160">
        <f t="shared" si="9"/>
        <v>94500</v>
      </c>
      <c r="U100" s="160">
        <f t="shared" si="9"/>
        <v>94500</v>
      </c>
      <c r="V100" s="160">
        <f t="shared" si="9"/>
        <v>94500</v>
      </c>
      <c r="W100" s="160">
        <f t="shared" si="10"/>
        <v>94500</v>
      </c>
      <c r="X100" s="160">
        <f t="shared" si="10"/>
        <v>85050</v>
      </c>
      <c r="Y100" s="160">
        <f t="shared" si="10"/>
        <v>85050</v>
      </c>
      <c r="Z100" s="160">
        <f t="shared" si="10"/>
        <v>85050</v>
      </c>
      <c r="AA100" s="160">
        <f t="shared" si="11"/>
        <v>85050</v>
      </c>
      <c r="AB100" s="160">
        <f t="shared" si="14"/>
        <v>91350</v>
      </c>
      <c r="AC100" s="160">
        <f t="shared" si="15"/>
        <v>94558.87</v>
      </c>
      <c r="AD100" s="160" t="str">
        <f t="shared" si="16"/>
        <v>Yes</v>
      </c>
      <c r="AE100" s="213" t="s">
        <v>105</v>
      </c>
    </row>
    <row r="101" spans="1:31" s="15" customFormat="1" ht="25.5" customHeight="1" x14ac:dyDescent="0.25">
      <c r="A101" s="169"/>
      <c r="B101" s="206" t="s">
        <v>55</v>
      </c>
      <c r="C101" s="179">
        <v>5500</v>
      </c>
      <c r="D101" s="163" t="s">
        <v>106</v>
      </c>
      <c r="E101" s="36">
        <v>96250</v>
      </c>
      <c r="F101" s="36">
        <v>96250</v>
      </c>
      <c r="G101" s="36">
        <f t="shared" si="12"/>
        <v>86625</v>
      </c>
      <c r="H101" s="36">
        <v>86625</v>
      </c>
      <c r="I101" s="36">
        <v>86625</v>
      </c>
      <c r="J101" s="36">
        <v>86625</v>
      </c>
      <c r="K101" s="36" t="s">
        <v>58</v>
      </c>
      <c r="L101" s="35" t="s">
        <v>59</v>
      </c>
      <c r="M101" s="35"/>
      <c r="N101" s="35"/>
      <c r="O101" s="36"/>
      <c r="P101" s="160">
        <f t="shared" si="13"/>
        <v>96250</v>
      </c>
      <c r="Q101" s="160">
        <f t="shared" si="13"/>
        <v>96250</v>
      </c>
      <c r="R101" s="160">
        <f t="shared" si="13"/>
        <v>96250</v>
      </c>
      <c r="S101" s="160">
        <f t="shared" si="9"/>
        <v>96250</v>
      </c>
      <c r="T101" s="160">
        <f t="shared" si="9"/>
        <v>96250</v>
      </c>
      <c r="U101" s="160">
        <f t="shared" si="9"/>
        <v>96250</v>
      </c>
      <c r="V101" s="160">
        <f t="shared" si="9"/>
        <v>96250</v>
      </c>
      <c r="W101" s="160">
        <f t="shared" si="10"/>
        <v>96250</v>
      </c>
      <c r="X101" s="160">
        <f t="shared" si="10"/>
        <v>86625</v>
      </c>
      <c r="Y101" s="160">
        <f t="shared" si="10"/>
        <v>86625</v>
      </c>
      <c r="Z101" s="160">
        <f t="shared" si="10"/>
        <v>86625</v>
      </c>
      <c r="AA101" s="160">
        <f t="shared" si="11"/>
        <v>86625</v>
      </c>
      <c r="AB101" s="160">
        <f t="shared" si="14"/>
        <v>93041.666666666672</v>
      </c>
      <c r="AC101" s="160">
        <f t="shared" si="15"/>
        <v>96309.966666666674</v>
      </c>
      <c r="AD101" s="160" t="str">
        <f t="shared" si="16"/>
        <v>Yes</v>
      </c>
      <c r="AE101" s="213" t="s">
        <v>105</v>
      </c>
    </row>
    <row r="102" spans="1:31" s="15" customFormat="1" ht="25.5" customHeight="1" x14ac:dyDescent="0.25">
      <c r="A102" s="169"/>
      <c r="B102" s="206" t="s">
        <v>55</v>
      </c>
      <c r="C102" s="179">
        <v>5600</v>
      </c>
      <c r="D102" s="163" t="s">
        <v>106</v>
      </c>
      <c r="E102" s="36">
        <v>98000</v>
      </c>
      <c r="F102" s="36">
        <v>98000</v>
      </c>
      <c r="G102" s="36">
        <f t="shared" si="12"/>
        <v>88200</v>
      </c>
      <c r="H102" s="36">
        <v>88200</v>
      </c>
      <c r="I102" s="36">
        <v>88200</v>
      </c>
      <c r="J102" s="36">
        <v>88200</v>
      </c>
      <c r="K102" s="36" t="s">
        <v>58</v>
      </c>
      <c r="L102" s="35" t="s">
        <v>59</v>
      </c>
      <c r="M102" s="35"/>
      <c r="N102" s="35"/>
      <c r="O102" s="36"/>
      <c r="P102" s="160">
        <f t="shared" si="13"/>
        <v>98000</v>
      </c>
      <c r="Q102" s="160">
        <f t="shared" si="13"/>
        <v>98000</v>
      </c>
      <c r="R102" s="160">
        <f t="shared" si="13"/>
        <v>98000</v>
      </c>
      <c r="S102" s="160">
        <f t="shared" si="9"/>
        <v>98000</v>
      </c>
      <c r="T102" s="160">
        <f t="shared" si="9"/>
        <v>98000</v>
      </c>
      <c r="U102" s="160">
        <f t="shared" si="9"/>
        <v>98000</v>
      </c>
      <c r="V102" s="160">
        <f t="shared" si="9"/>
        <v>98000</v>
      </c>
      <c r="W102" s="160">
        <f t="shared" si="10"/>
        <v>98000</v>
      </c>
      <c r="X102" s="160">
        <f t="shared" si="10"/>
        <v>88200</v>
      </c>
      <c r="Y102" s="160">
        <f t="shared" si="10"/>
        <v>88200</v>
      </c>
      <c r="Z102" s="160">
        <f t="shared" si="10"/>
        <v>88200</v>
      </c>
      <c r="AA102" s="160">
        <f t="shared" si="11"/>
        <v>88200</v>
      </c>
      <c r="AB102" s="160">
        <f t="shared" si="14"/>
        <v>94733.333333333328</v>
      </c>
      <c r="AC102" s="160">
        <f t="shared" si="15"/>
        <v>98061.05333333333</v>
      </c>
      <c r="AD102" s="160" t="str">
        <f t="shared" si="16"/>
        <v>Yes</v>
      </c>
      <c r="AE102" s="213" t="s">
        <v>105</v>
      </c>
    </row>
    <row r="103" spans="1:31" s="15" customFormat="1" ht="25.5" customHeight="1" x14ac:dyDescent="0.25">
      <c r="A103" s="169"/>
      <c r="B103" s="206" t="s">
        <v>55</v>
      </c>
      <c r="C103" s="179">
        <v>5700</v>
      </c>
      <c r="D103" s="163" t="s">
        <v>106</v>
      </c>
      <c r="E103" s="36">
        <v>99750</v>
      </c>
      <c r="F103" s="36">
        <v>99750</v>
      </c>
      <c r="G103" s="36">
        <f t="shared" si="12"/>
        <v>89775</v>
      </c>
      <c r="H103" s="36">
        <v>89775</v>
      </c>
      <c r="I103" s="36">
        <v>89775</v>
      </c>
      <c r="J103" s="36">
        <v>89775</v>
      </c>
      <c r="K103" s="36" t="s">
        <v>58</v>
      </c>
      <c r="L103" s="35" t="s">
        <v>59</v>
      </c>
      <c r="M103" s="35"/>
      <c r="N103" s="35"/>
      <c r="O103" s="36"/>
      <c r="P103" s="160">
        <f t="shared" si="13"/>
        <v>99750</v>
      </c>
      <c r="Q103" s="160">
        <f t="shared" si="13"/>
        <v>99750</v>
      </c>
      <c r="R103" s="160">
        <f t="shared" si="13"/>
        <v>99750</v>
      </c>
      <c r="S103" s="160">
        <f t="shared" si="9"/>
        <v>99750</v>
      </c>
      <c r="T103" s="160">
        <f t="shared" si="9"/>
        <v>99750</v>
      </c>
      <c r="U103" s="160">
        <f t="shared" si="9"/>
        <v>99750</v>
      </c>
      <c r="V103" s="160">
        <f t="shared" si="9"/>
        <v>99750</v>
      </c>
      <c r="W103" s="160">
        <f t="shared" si="10"/>
        <v>99750</v>
      </c>
      <c r="X103" s="160">
        <f t="shared" si="10"/>
        <v>89775</v>
      </c>
      <c r="Y103" s="160">
        <f t="shared" si="10"/>
        <v>89775</v>
      </c>
      <c r="Z103" s="160">
        <f t="shared" si="10"/>
        <v>89775</v>
      </c>
      <c r="AA103" s="160">
        <f t="shared" si="11"/>
        <v>89775</v>
      </c>
      <c r="AB103" s="160">
        <f t="shared" si="14"/>
        <v>96425</v>
      </c>
      <c r="AC103" s="160">
        <f t="shared" si="15"/>
        <v>99812.14</v>
      </c>
      <c r="AD103" s="160" t="str">
        <f t="shared" si="16"/>
        <v>Yes</v>
      </c>
      <c r="AE103" s="213" t="s">
        <v>105</v>
      </c>
    </row>
    <row r="104" spans="1:31" s="15" customFormat="1" ht="25.5" customHeight="1" x14ac:dyDescent="0.25">
      <c r="A104" s="169"/>
      <c r="B104" s="206" t="s">
        <v>55</v>
      </c>
      <c r="C104" s="179">
        <v>5800</v>
      </c>
      <c r="D104" s="163" t="s">
        <v>106</v>
      </c>
      <c r="E104" s="36">
        <v>101500</v>
      </c>
      <c r="F104" s="36">
        <v>101500</v>
      </c>
      <c r="G104" s="36">
        <f t="shared" si="12"/>
        <v>91350</v>
      </c>
      <c r="H104" s="36">
        <v>91350</v>
      </c>
      <c r="I104" s="36">
        <v>91350</v>
      </c>
      <c r="J104" s="36">
        <v>91350</v>
      </c>
      <c r="K104" s="36" t="s">
        <v>58</v>
      </c>
      <c r="L104" s="35" t="s">
        <v>59</v>
      </c>
      <c r="M104" s="35"/>
      <c r="N104" s="35"/>
      <c r="O104" s="36"/>
      <c r="P104" s="160">
        <f t="shared" si="13"/>
        <v>101500</v>
      </c>
      <c r="Q104" s="160">
        <f t="shared" si="13"/>
        <v>101500</v>
      </c>
      <c r="R104" s="160">
        <f t="shared" si="13"/>
        <v>101500</v>
      </c>
      <c r="S104" s="160">
        <f t="shared" si="9"/>
        <v>101500</v>
      </c>
      <c r="T104" s="160">
        <f t="shared" si="9"/>
        <v>101500</v>
      </c>
      <c r="U104" s="160">
        <f t="shared" si="9"/>
        <v>101500</v>
      </c>
      <c r="V104" s="160">
        <f t="shared" si="9"/>
        <v>101500</v>
      </c>
      <c r="W104" s="160">
        <f t="shared" si="10"/>
        <v>101500</v>
      </c>
      <c r="X104" s="160">
        <f t="shared" si="10"/>
        <v>91350</v>
      </c>
      <c r="Y104" s="160">
        <f t="shared" si="10"/>
        <v>91350</v>
      </c>
      <c r="Z104" s="160">
        <f t="shared" si="10"/>
        <v>91350</v>
      </c>
      <c r="AA104" s="160">
        <f t="shared" si="11"/>
        <v>91350</v>
      </c>
      <c r="AB104" s="160">
        <f t="shared" si="14"/>
        <v>98116.666666666672</v>
      </c>
      <c r="AC104" s="160">
        <f t="shared" si="15"/>
        <v>101563.23666666668</v>
      </c>
      <c r="AD104" s="160" t="str">
        <f t="shared" si="16"/>
        <v>Yes</v>
      </c>
      <c r="AE104" s="213" t="s">
        <v>105</v>
      </c>
    </row>
    <row r="105" spans="1:31" s="15" customFormat="1" ht="25.5" customHeight="1" x14ac:dyDescent="0.25">
      <c r="A105" s="169"/>
      <c r="B105" s="206" t="s">
        <v>55</v>
      </c>
      <c r="C105" s="179">
        <v>5900</v>
      </c>
      <c r="D105" s="163" t="s">
        <v>106</v>
      </c>
      <c r="E105" s="36">
        <v>103250</v>
      </c>
      <c r="F105" s="36">
        <v>103250</v>
      </c>
      <c r="G105" s="36">
        <f t="shared" si="12"/>
        <v>92925</v>
      </c>
      <c r="H105" s="36">
        <v>92925</v>
      </c>
      <c r="I105" s="36">
        <v>92925</v>
      </c>
      <c r="J105" s="36">
        <v>92925</v>
      </c>
      <c r="K105" s="36" t="s">
        <v>58</v>
      </c>
      <c r="L105" s="35" t="s">
        <v>59</v>
      </c>
      <c r="M105" s="35"/>
      <c r="N105" s="35"/>
      <c r="O105" s="36"/>
      <c r="P105" s="160">
        <f t="shared" si="13"/>
        <v>103250</v>
      </c>
      <c r="Q105" s="160">
        <f t="shared" si="13"/>
        <v>103250</v>
      </c>
      <c r="R105" s="160">
        <f t="shared" si="13"/>
        <v>103250</v>
      </c>
      <c r="S105" s="160">
        <f t="shared" si="9"/>
        <v>103250</v>
      </c>
      <c r="T105" s="160">
        <f t="shared" si="9"/>
        <v>103250</v>
      </c>
      <c r="U105" s="160">
        <f t="shared" si="9"/>
        <v>103250</v>
      </c>
      <c r="V105" s="160">
        <f t="shared" si="9"/>
        <v>103250</v>
      </c>
      <c r="W105" s="160">
        <f t="shared" si="10"/>
        <v>103250</v>
      </c>
      <c r="X105" s="160">
        <f t="shared" si="10"/>
        <v>92925</v>
      </c>
      <c r="Y105" s="160">
        <f t="shared" si="10"/>
        <v>92925</v>
      </c>
      <c r="Z105" s="160">
        <f t="shared" si="10"/>
        <v>92925</v>
      </c>
      <c r="AA105" s="160">
        <f t="shared" si="11"/>
        <v>92925</v>
      </c>
      <c r="AB105" s="160">
        <f t="shared" si="14"/>
        <v>99808.333333333328</v>
      </c>
      <c r="AC105" s="160">
        <f t="shared" si="15"/>
        <v>103314.32333333333</v>
      </c>
      <c r="AD105" s="160" t="str">
        <f t="shared" si="16"/>
        <v>Yes</v>
      </c>
      <c r="AE105" s="168" t="s">
        <v>105</v>
      </c>
    </row>
    <row r="106" spans="1:31" s="15" customFormat="1" ht="38.25" customHeight="1" x14ac:dyDescent="0.25">
      <c r="A106" s="169"/>
      <c r="B106" s="206" t="s">
        <v>55</v>
      </c>
      <c r="C106" s="179">
        <v>6000</v>
      </c>
      <c r="D106" s="163" t="s">
        <v>104</v>
      </c>
      <c r="E106" s="35">
        <v>105000</v>
      </c>
      <c r="F106" s="35">
        <v>105000</v>
      </c>
      <c r="G106" s="36">
        <f t="shared" si="12"/>
        <v>94500</v>
      </c>
      <c r="H106" s="36">
        <v>94500</v>
      </c>
      <c r="I106" s="36">
        <v>94500</v>
      </c>
      <c r="J106" s="36">
        <v>94500</v>
      </c>
      <c r="K106" s="36" t="s">
        <v>58</v>
      </c>
      <c r="L106" s="35" t="s">
        <v>59</v>
      </c>
      <c r="M106" s="35"/>
      <c r="N106" s="36"/>
      <c r="O106" s="36"/>
      <c r="P106" s="160">
        <f t="shared" si="13"/>
        <v>105000</v>
      </c>
      <c r="Q106" s="160">
        <f t="shared" si="13"/>
        <v>105000</v>
      </c>
      <c r="R106" s="160">
        <f t="shared" si="13"/>
        <v>105000</v>
      </c>
      <c r="S106" s="160">
        <f t="shared" si="9"/>
        <v>105000</v>
      </c>
      <c r="T106" s="160">
        <f t="shared" si="9"/>
        <v>105000</v>
      </c>
      <c r="U106" s="160">
        <f t="shared" si="9"/>
        <v>105000</v>
      </c>
      <c r="V106" s="160">
        <f t="shared" si="9"/>
        <v>105000</v>
      </c>
      <c r="W106" s="160">
        <f t="shared" si="10"/>
        <v>105000</v>
      </c>
      <c r="X106" s="160">
        <f t="shared" si="10"/>
        <v>94500</v>
      </c>
      <c r="Y106" s="160">
        <f t="shared" si="10"/>
        <v>94500</v>
      </c>
      <c r="Z106" s="160">
        <f t="shared" si="10"/>
        <v>94500</v>
      </c>
      <c r="AA106" s="160">
        <f t="shared" si="11"/>
        <v>94500</v>
      </c>
      <c r="AB106" s="160">
        <f t="shared" si="14"/>
        <v>101500</v>
      </c>
      <c r="AC106" s="160">
        <f t="shared" si="15"/>
        <v>105065.41</v>
      </c>
      <c r="AD106" s="160" t="str">
        <f t="shared" si="16"/>
        <v>Yes</v>
      </c>
      <c r="AE106" s="213" t="s">
        <v>105</v>
      </c>
    </row>
    <row r="107" spans="1:31" s="15" customFormat="1" ht="25.5" customHeight="1" x14ac:dyDescent="0.25">
      <c r="A107" s="169"/>
      <c r="B107" s="206" t="s">
        <v>55</v>
      </c>
      <c r="C107" s="179">
        <v>6100</v>
      </c>
      <c r="D107" s="163" t="s">
        <v>106</v>
      </c>
      <c r="E107" s="36">
        <v>106750</v>
      </c>
      <c r="F107" s="36">
        <v>106750</v>
      </c>
      <c r="G107" s="36">
        <f t="shared" si="12"/>
        <v>96075</v>
      </c>
      <c r="H107" s="36">
        <v>96075</v>
      </c>
      <c r="I107" s="36">
        <v>96075</v>
      </c>
      <c r="J107" s="36">
        <v>96075</v>
      </c>
      <c r="K107" s="36" t="s">
        <v>58</v>
      </c>
      <c r="L107" s="35" t="s">
        <v>59</v>
      </c>
      <c r="M107" s="35"/>
      <c r="N107" s="35"/>
      <c r="O107" s="36"/>
      <c r="P107" s="160">
        <f t="shared" si="13"/>
        <v>106750</v>
      </c>
      <c r="Q107" s="160">
        <f t="shared" si="13"/>
        <v>106750</v>
      </c>
      <c r="R107" s="160">
        <f t="shared" si="13"/>
        <v>106750</v>
      </c>
      <c r="S107" s="160">
        <f t="shared" si="9"/>
        <v>106750</v>
      </c>
      <c r="T107" s="160">
        <f t="shared" si="9"/>
        <v>106750</v>
      </c>
      <c r="U107" s="160">
        <f t="shared" si="9"/>
        <v>106750</v>
      </c>
      <c r="V107" s="160">
        <f t="shared" si="9"/>
        <v>106750</v>
      </c>
      <c r="W107" s="160">
        <f t="shared" si="10"/>
        <v>106750</v>
      </c>
      <c r="X107" s="160">
        <f t="shared" si="10"/>
        <v>96075</v>
      </c>
      <c r="Y107" s="160">
        <f t="shared" si="10"/>
        <v>96075</v>
      </c>
      <c r="Z107" s="160">
        <f t="shared" si="10"/>
        <v>96075</v>
      </c>
      <c r="AA107" s="160">
        <f t="shared" si="11"/>
        <v>96075</v>
      </c>
      <c r="AB107" s="160">
        <f t="shared" si="14"/>
        <v>103191.66666666667</v>
      </c>
      <c r="AC107" s="160">
        <f t="shared" si="15"/>
        <v>106816.50666666667</v>
      </c>
      <c r="AD107" s="160" t="str">
        <f t="shared" si="16"/>
        <v>Yes</v>
      </c>
      <c r="AE107" s="213" t="s">
        <v>105</v>
      </c>
    </row>
    <row r="108" spans="1:31" s="15" customFormat="1" ht="25.5" customHeight="1" x14ac:dyDescent="0.25">
      <c r="A108" s="169"/>
      <c r="B108" s="206" t="s">
        <v>55</v>
      </c>
      <c r="C108" s="179">
        <v>6200</v>
      </c>
      <c r="D108" s="163" t="s">
        <v>106</v>
      </c>
      <c r="E108" s="36">
        <v>108500</v>
      </c>
      <c r="F108" s="36">
        <v>108500</v>
      </c>
      <c r="G108" s="36">
        <f t="shared" si="12"/>
        <v>97650</v>
      </c>
      <c r="H108" s="36">
        <v>97650</v>
      </c>
      <c r="I108" s="36">
        <v>97650</v>
      </c>
      <c r="J108" s="36">
        <v>97650</v>
      </c>
      <c r="K108" s="36" t="s">
        <v>58</v>
      </c>
      <c r="L108" s="35" t="s">
        <v>59</v>
      </c>
      <c r="M108" s="35"/>
      <c r="N108" s="35"/>
      <c r="O108" s="36"/>
      <c r="P108" s="160">
        <f t="shared" si="13"/>
        <v>108500</v>
      </c>
      <c r="Q108" s="160">
        <f t="shared" si="13"/>
        <v>108500</v>
      </c>
      <c r="R108" s="160">
        <f t="shared" si="13"/>
        <v>108500</v>
      </c>
      <c r="S108" s="160">
        <f t="shared" si="9"/>
        <v>108500</v>
      </c>
      <c r="T108" s="160">
        <f t="shared" si="9"/>
        <v>108500</v>
      </c>
      <c r="U108" s="160">
        <f t="shared" si="9"/>
        <v>108500</v>
      </c>
      <c r="V108" s="160">
        <f t="shared" si="9"/>
        <v>108500</v>
      </c>
      <c r="W108" s="160">
        <f t="shared" si="10"/>
        <v>108500</v>
      </c>
      <c r="X108" s="160">
        <f t="shared" si="10"/>
        <v>97650</v>
      </c>
      <c r="Y108" s="160">
        <f t="shared" si="10"/>
        <v>97650</v>
      </c>
      <c r="Z108" s="160">
        <f t="shared" si="10"/>
        <v>97650</v>
      </c>
      <c r="AA108" s="160">
        <f t="shared" si="11"/>
        <v>97650</v>
      </c>
      <c r="AB108" s="160">
        <f t="shared" si="14"/>
        <v>104883.33333333333</v>
      </c>
      <c r="AC108" s="160">
        <f t="shared" si="15"/>
        <v>108567.59333333332</v>
      </c>
      <c r="AD108" s="160" t="str">
        <f t="shared" si="16"/>
        <v>Yes</v>
      </c>
      <c r="AE108" s="213" t="s">
        <v>105</v>
      </c>
    </row>
    <row r="109" spans="1:31" s="15" customFormat="1" ht="25.5" customHeight="1" x14ac:dyDescent="0.25">
      <c r="A109" s="169"/>
      <c r="B109" s="206" t="s">
        <v>55</v>
      </c>
      <c r="C109" s="179">
        <v>6300</v>
      </c>
      <c r="D109" s="163" t="s">
        <v>106</v>
      </c>
      <c r="E109" s="36">
        <v>110250</v>
      </c>
      <c r="F109" s="36">
        <v>110250</v>
      </c>
      <c r="G109" s="36">
        <f t="shared" ref="G109:G140" si="17">15.75*C109</f>
        <v>99225</v>
      </c>
      <c r="H109" s="36">
        <v>99225</v>
      </c>
      <c r="I109" s="36">
        <v>99225</v>
      </c>
      <c r="J109" s="36">
        <v>99225</v>
      </c>
      <c r="K109" s="36" t="s">
        <v>58</v>
      </c>
      <c r="L109" s="35" t="s">
        <v>59</v>
      </c>
      <c r="M109" s="35"/>
      <c r="N109" s="35"/>
      <c r="O109" s="36"/>
      <c r="P109" s="160">
        <f t="shared" si="13"/>
        <v>110250</v>
      </c>
      <c r="Q109" s="160">
        <f t="shared" si="13"/>
        <v>110250</v>
      </c>
      <c r="R109" s="160">
        <f t="shared" si="13"/>
        <v>110250</v>
      </c>
      <c r="S109" s="160">
        <f t="shared" si="9"/>
        <v>110250</v>
      </c>
      <c r="T109" s="160">
        <f t="shared" si="9"/>
        <v>110250</v>
      </c>
      <c r="U109" s="160">
        <f t="shared" si="9"/>
        <v>110250</v>
      </c>
      <c r="V109" s="160">
        <f t="shared" si="9"/>
        <v>110250</v>
      </c>
      <c r="W109" s="160">
        <f t="shared" si="10"/>
        <v>110250</v>
      </c>
      <c r="X109" s="160">
        <f t="shared" si="10"/>
        <v>99225</v>
      </c>
      <c r="Y109" s="160">
        <f t="shared" si="10"/>
        <v>99225</v>
      </c>
      <c r="Z109" s="160">
        <f t="shared" si="10"/>
        <v>99225</v>
      </c>
      <c r="AA109" s="160">
        <f t="shared" si="11"/>
        <v>99225</v>
      </c>
      <c r="AB109" s="160">
        <f t="shared" si="14"/>
        <v>106575</v>
      </c>
      <c r="AC109" s="160">
        <f t="shared" si="15"/>
        <v>110318.68</v>
      </c>
      <c r="AD109" s="160" t="str">
        <f t="shared" si="16"/>
        <v>Yes</v>
      </c>
      <c r="AE109" s="213" t="s">
        <v>105</v>
      </c>
    </row>
    <row r="110" spans="1:31" s="15" customFormat="1" ht="25.5" customHeight="1" x14ac:dyDescent="0.25">
      <c r="A110" s="169"/>
      <c r="B110" s="206" t="s">
        <v>55</v>
      </c>
      <c r="C110" s="179">
        <v>6400</v>
      </c>
      <c r="D110" s="163" t="s">
        <v>106</v>
      </c>
      <c r="E110" s="36">
        <v>112000</v>
      </c>
      <c r="F110" s="36">
        <v>112000</v>
      </c>
      <c r="G110" s="36">
        <f t="shared" si="17"/>
        <v>100800</v>
      </c>
      <c r="H110" s="36">
        <v>100800</v>
      </c>
      <c r="I110" s="36">
        <v>100800</v>
      </c>
      <c r="J110" s="36">
        <v>100800</v>
      </c>
      <c r="K110" s="36" t="s">
        <v>58</v>
      </c>
      <c r="L110" s="35" t="s">
        <v>59</v>
      </c>
      <c r="M110" s="35"/>
      <c r="N110" s="35"/>
      <c r="O110" s="36"/>
      <c r="P110" s="160">
        <f t="shared" si="13"/>
        <v>112000</v>
      </c>
      <c r="Q110" s="160">
        <f t="shared" si="13"/>
        <v>112000</v>
      </c>
      <c r="R110" s="160">
        <f t="shared" si="13"/>
        <v>112000</v>
      </c>
      <c r="S110" s="160">
        <f t="shared" si="9"/>
        <v>112000</v>
      </c>
      <c r="T110" s="160">
        <f t="shared" si="9"/>
        <v>112000</v>
      </c>
      <c r="U110" s="160">
        <f t="shared" si="9"/>
        <v>112000</v>
      </c>
      <c r="V110" s="160">
        <f t="shared" si="9"/>
        <v>112000</v>
      </c>
      <c r="W110" s="160">
        <f t="shared" si="10"/>
        <v>112000</v>
      </c>
      <c r="X110" s="160">
        <f t="shared" si="10"/>
        <v>100800</v>
      </c>
      <c r="Y110" s="160">
        <f t="shared" si="10"/>
        <v>100800</v>
      </c>
      <c r="Z110" s="160">
        <f t="shared" si="10"/>
        <v>100800</v>
      </c>
      <c r="AA110" s="160">
        <f t="shared" si="11"/>
        <v>100800</v>
      </c>
      <c r="AB110" s="160">
        <f t="shared" si="14"/>
        <v>108266.66666666667</v>
      </c>
      <c r="AC110" s="160">
        <f t="shared" si="15"/>
        <v>112069.77666666667</v>
      </c>
      <c r="AD110" s="160" t="str">
        <f t="shared" si="16"/>
        <v>Yes</v>
      </c>
      <c r="AE110" s="213" t="s">
        <v>105</v>
      </c>
    </row>
    <row r="111" spans="1:31" s="15" customFormat="1" ht="25.5" customHeight="1" x14ac:dyDescent="0.25">
      <c r="A111" s="169"/>
      <c r="B111" s="206" t="s">
        <v>55</v>
      </c>
      <c r="C111" s="179">
        <v>6500</v>
      </c>
      <c r="D111" s="163" t="s">
        <v>106</v>
      </c>
      <c r="E111" s="36">
        <v>113750</v>
      </c>
      <c r="F111" s="36">
        <v>113750</v>
      </c>
      <c r="G111" s="36">
        <f t="shared" si="17"/>
        <v>102375</v>
      </c>
      <c r="H111" s="36">
        <v>102375</v>
      </c>
      <c r="I111" s="36">
        <v>102375</v>
      </c>
      <c r="J111" s="36">
        <v>102375</v>
      </c>
      <c r="K111" s="36" t="s">
        <v>58</v>
      </c>
      <c r="L111" s="35" t="s">
        <v>59</v>
      </c>
      <c r="M111" s="35"/>
      <c r="N111" s="35"/>
      <c r="O111" s="36"/>
      <c r="P111" s="160">
        <f t="shared" si="13"/>
        <v>113750</v>
      </c>
      <c r="Q111" s="160">
        <f t="shared" si="13"/>
        <v>113750</v>
      </c>
      <c r="R111" s="160">
        <f t="shared" si="13"/>
        <v>113750</v>
      </c>
      <c r="S111" s="160">
        <f t="shared" si="9"/>
        <v>113750</v>
      </c>
      <c r="T111" s="160">
        <f t="shared" si="9"/>
        <v>113750</v>
      </c>
      <c r="U111" s="160">
        <f t="shared" si="9"/>
        <v>113750</v>
      </c>
      <c r="V111" s="160">
        <f t="shared" si="9"/>
        <v>113750</v>
      </c>
      <c r="W111" s="160">
        <f t="shared" si="10"/>
        <v>113750</v>
      </c>
      <c r="X111" s="160">
        <f t="shared" si="10"/>
        <v>102375</v>
      </c>
      <c r="Y111" s="160">
        <f t="shared" si="10"/>
        <v>102375</v>
      </c>
      <c r="Z111" s="160">
        <f t="shared" si="10"/>
        <v>102375</v>
      </c>
      <c r="AA111" s="160">
        <f t="shared" si="11"/>
        <v>102375</v>
      </c>
      <c r="AB111" s="160">
        <f t="shared" si="14"/>
        <v>109958.33333333333</v>
      </c>
      <c r="AC111" s="160">
        <f t="shared" si="15"/>
        <v>113820.86333333333</v>
      </c>
      <c r="AD111" s="160" t="str">
        <f t="shared" si="16"/>
        <v>Yes</v>
      </c>
      <c r="AE111" s="213" t="s">
        <v>105</v>
      </c>
    </row>
    <row r="112" spans="1:31" s="15" customFormat="1" ht="25.5" customHeight="1" x14ac:dyDescent="0.25">
      <c r="A112" s="169"/>
      <c r="B112" s="206" t="s">
        <v>55</v>
      </c>
      <c r="C112" s="179">
        <v>6600</v>
      </c>
      <c r="D112" s="163" t="s">
        <v>106</v>
      </c>
      <c r="E112" s="36">
        <v>115500</v>
      </c>
      <c r="F112" s="36">
        <v>115500</v>
      </c>
      <c r="G112" s="36">
        <f t="shared" si="17"/>
        <v>103950</v>
      </c>
      <c r="H112" s="36">
        <v>103950</v>
      </c>
      <c r="I112" s="36">
        <v>103950</v>
      </c>
      <c r="J112" s="36">
        <v>103950</v>
      </c>
      <c r="K112" s="36" t="s">
        <v>58</v>
      </c>
      <c r="L112" s="35" t="s">
        <v>59</v>
      </c>
      <c r="M112" s="35"/>
      <c r="N112" s="35"/>
      <c r="O112" s="36"/>
      <c r="P112" s="160">
        <f t="shared" si="13"/>
        <v>115500</v>
      </c>
      <c r="Q112" s="160">
        <f t="shared" si="13"/>
        <v>115500</v>
      </c>
      <c r="R112" s="160">
        <f t="shared" si="13"/>
        <v>115500</v>
      </c>
      <c r="S112" s="160">
        <f t="shared" si="9"/>
        <v>115500</v>
      </c>
      <c r="T112" s="160">
        <f t="shared" si="9"/>
        <v>115500</v>
      </c>
      <c r="U112" s="160">
        <f t="shared" si="9"/>
        <v>115500</v>
      </c>
      <c r="V112" s="160">
        <f t="shared" si="9"/>
        <v>115500</v>
      </c>
      <c r="W112" s="160">
        <f t="shared" si="10"/>
        <v>115500</v>
      </c>
      <c r="X112" s="160">
        <f t="shared" si="10"/>
        <v>103950</v>
      </c>
      <c r="Y112" s="160">
        <f t="shared" si="10"/>
        <v>103950</v>
      </c>
      <c r="Z112" s="160">
        <f t="shared" si="10"/>
        <v>103950</v>
      </c>
      <c r="AA112" s="160">
        <f t="shared" si="11"/>
        <v>103950</v>
      </c>
      <c r="AB112" s="160">
        <f t="shared" si="14"/>
        <v>111650</v>
      </c>
      <c r="AC112" s="160">
        <f t="shared" si="15"/>
        <v>115571.95</v>
      </c>
      <c r="AD112" s="160" t="str">
        <f t="shared" si="16"/>
        <v>Yes</v>
      </c>
      <c r="AE112" s="213" t="s">
        <v>105</v>
      </c>
    </row>
    <row r="113" spans="1:31" s="15" customFormat="1" ht="25.5" customHeight="1" x14ac:dyDescent="0.25">
      <c r="A113" s="169"/>
      <c r="B113" s="206" t="s">
        <v>55</v>
      </c>
      <c r="C113" s="179">
        <v>6700</v>
      </c>
      <c r="D113" s="163" t="s">
        <v>106</v>
      </c>
      <c r="E113" s="36">
        <v>117250</v>
      </c>
      <c r="F113" s="36">
        <v>117250</v>
      </c>
      <c r="G113" s="36">
        <f t="shared" si="17"/>
        <v>105525</v>
      </c>
      <c r="H113" s="36">
        <v>105525</v>
      </c>
      <c r="I113" s="36">
        <v>105525</v>
      </c>
      <c r="J113" s="36">
        <v>105525</v>
      </c>
      <c r="K113" s="36" t="s">
        <v>58</v>
      </c>
      <c r="L113" s="35" t="s">
        <v>59</v>
      </c>
      <c r="M113" s="35"/>
      <c r="N113" s="35"/>
      <c r="O113" s="36"/>
      <c r="P113" s="160">
        <f t="shared" si="13"/>
        <v>117250</v>
      </c>
      <c r="Q113" s="160">
        <f t="shared" si="13"/>
        <v>117250</v>
      </c>
      <c r="R113" s="160">
        <f t="shared" si="13"/>
        <v>117250</v>
      </c>
      <c r="S113" s="160">
        <f t="shared" si="9"/>
        <v>117250</v>
      </c>
      <c r="T113" s="160">
        <f t="shared" si="9"/>
        <v>117250</v>
      </c>
      <c r="U113" s="160">
        <f t="shared" si="9"/>
        <v>117250</v>
      </c>
      <c r="V113" s="160">
        <f t="shared" si="9"/>
        <v>117250</v>
      </c>
      <c r="W113" s="160">
        <f t="shared" si="10"/>
        <v>117250</v>
      </c>
      <c r="X113" s="160">
        <f t="shared" si="10"/>
        <v>105525</v>
      </c>
      <c r="Y113" s="160">
        <f t="shared" si="10"/>
        <v>105525</v>
      </c>
      <c r="Z113" s="160">
        <f t="shared" si="10"/>
        <v>105525</v>
      </c>
      <c r="AA113" s="160">
        <f t="shared" si="11"/>
        <v>105525</v>
      </c>
      <c r="AB113" s="160">
        <f t="shared" si="14"/>
        <v>113341.66666666667</v>
      </c>
      <c r="AC113" s="160">
        <f t="shared" si="15"/>
        <v>117323.04666666668</v>
      </c>
      <c r="AD113" s="160" t="str">
        <f t="shared" si="16"/>
        <v>Yes</v>
      </c>
      <c r="AE113" s="213" t="s">
        <v>105</v>
      </c>
    </row>
    <row r="114" spans="1:31" s="15" customFormat="1" ht="25.5" customHeight="1" x14ac:dyDescent="0.25">
      <c r="A114" s="169"/>
      <c r="B114" s="206" t="s">
        <v>55</v>
      </c>
      <c r="C114" s="179">
        <v>6800</v>
      </c>
      <c r="D114" s="163" t="s">
        <v>106</v>
      </c>
      <c r="E114" s="36">
        <v>119000</v>
      </c>
      <c r="F114" s="36">
        <v>119000</v>
      </c>
      <c r="G114" s="36">
        <f t="shared" si="17"/>
        <v>107100</v>
      </c>
      <c r="H114" s="36">
        <v>107100</v>
      </c>
      <c r="I114" s="36">
        <v>107100</v>
      </c>
      <c r="J114" s="36">
        <v>107100</v>
      </c>
      <c r="K114" s="36" t="s">
        <v>58</v>
      </c>
      <c r="L114" s="35" t="s">
        <v>59</v>
      </c>
      <c r="M114" s="35"/>
      <c r="N114" s="35"/>
      <c r="O114" s="36"/>
      <c r="P114" s="160">
        <f t="shared" si="13"/>
        <v>119000</v>
      </c>
      <c r="Q114" s="160">
        <f t="shared" si="13"/>
        <v>119000</v>
      </c>
      <c r="R114" s="160">
        <f t="shared" si="13"/>
        <v>119000</v>
      </c>
      <c r="S114" s="160">
        <f t="shared" si="9"/>
        <v>119000</v>
      </c>
      <c r="T114" s="160">
        <f t="shared" si="9"/>
        <v>119000</v>
      </c>
      <c r="U114" s="160">
        <f t="shared" si="9"/>
        <v>119000</v>
      </c>
      <c r="V114" s="160">
        <f t="shared" si="9"/>
        <v>119000</v>
      </c>
      <c r="W114" s="160">
        <f t="shared" si="10"/>
        <v>119000</v>
      </c>
      <c r="X114" s="160">
        <f t="shared" si="10"/>
        <v>107100</v>
      </c>
      <c r="Y114" s="160">
        <f t="shared" si="10"/>
        <v>107100</v>
      </c>
      <c r="Z114" s="160">
        <f t="shared" si="10"/>
        <v>107100</v>
      </c>
      <c r="AA114" s="160">
        <f t="shared" si="11"/>
        <v>107100</v>
      </c>
      <c r="AB114" s="160">
        <f t="shared" si="14"/>
        <v>115033.33333333333</v>
      </c>
      <c r="AC114" s="160">
        <f t="shared" si="15"/>
        <v>119074.13333333333</v>
      </c>
      <c r="AD114" s="160" t="str">
        <f t="shared" si="16"/>
        <v>Yes</v>
      </c>
      <c r="AE114" s="213" t="s">
        <v>105</v>
      </c>
    </row>
    <row r="115" spans="1:31" s="15" customFormat="1" ht="25.5" customHeight="1" x14ac:dyDescent="0.25">
      <c r="A115" s="169"/>
      <c r="B115" s="206" t="s">
        <v>55</v>
      </c>
      <c r="C115" s="179">
        <v>6900</v>
      </c>
      <c r="D115" s="163" t="s">
        <v>106</v>
      </c>
      <c r="E115" s="36">
        <v>120750</v>
      </c>
      <c r="F115" s="36">
        <v>120750</v>
      </c>
      <c r="G115" s="36">
        <f t="shared" si="17"/>
        <v>108675</v>
      </c>
      <c r="H115" s="36">
        <v>108675</v>
      </c>
      <c r="I115" s="36">
        <v>108675</v>
      </c>
      <c r="J115" s="36">
        <v>108675</v>
      </c>
      <c r="K115" s="36" t="s">
        <v>58</v>
      </c>
      <c r="L115" s="35" t="s">
        <v>59</v>
      </c>
      <c r="M115" s="35"/>
      <c r="N115" s="35"/>
      <c r="O115" s="36"/>
      <c r="P115" s="160">
        <f t="shared" si="13"/>
        <v>120750</v>
      </c>
      <c r="Q115" s="160">
        <f t="shared" si="13"/>
        <v>120750</v>
      </c>
      <c r="R115" s="160">
        <f t="shared" si="13"/>
        <v>120750</v>
      </c>
      <c r="S115" s="160">
        <f t="shared" si="9"/>
        <v>120750</v>
      </c>
      <c r="T115" s="160">
        <f t="shared" si="9"/>
        <v>120750</v>
      </c>
      <c r="U115" s="160">
        <f t="shared" si="9"/>
        <v>120750</v>
      </c>
      <c r="V115" s="160">
        <f t="shared" si="9"/>
        <v>120750</v>
      </c>
      <c r="W115" s="160">
        <f t="shared" si="10"/>
        <v>120750</v>
      </c>
      <c r="X115" s="160">
        <f t="shared" si="10"/>
        <v>108675</v>
      </c>
      <c r="Y115" s="160">
        <f t="shared" si="10"/>
        <v>108675</v>
      </c>
      <c r="Z115" s="160">
        <f t="shared" si="10"/>
        <v>108675</v>
      </c>
      <c r="AA115" s="160">
        <f t="shared" si="11"/>
        <v>108675</v>
      </c>
      <c r="AB115" s="160">
        <f t="shared" si="14"/>
        <v>116725</v>
      </c>
      <c r="AC115" s="160">
        <f t="shared" si="15"/>
        <v>120825.23</v>
      </c>
      <c r="AD115" s="160" t="str">
        <f t="shared" si="16"/>
        <v>Yes</v>
      </c>
      <c r="AE115" s="213" t="s">
        <v>105</v>
      </c>
    </row>
    <row r="116" spans="1:31" s="15" customFormat="1" ht="38.25" customHeight="1" x14ac:dyDescent="0.25">
      <c r="A116" s="169"/>
      <c r="B116" s="206" t="s">
        <v>55</v>
      </c>
      <c r="C116" s="179">
        <v>7000</v>
      </c>
      <c r="D116" s="163" t="s">
        <v>104</v>
      </c>
      <c r="E116" s="35">
        <v>122500</v>
      </c>
      <c r="F116" s="35">
        <v>122500</v>
      </c>
      <c r="G116" s="36">
        <f t="shared" si="17"/>
        <v>110250</v>
      </c>
      <c r="H116" s="36">
        <v>110250</v>
      </c>
      <c r="I116" s="36">
        <v>110250</v>
      </c>
      <c r="J116" s="36">
        <v>110250</v>
      </c>
      <c r="K116" s="36" t="s">
        <v>58</v>
      </c>
      <c r="L116" s="35" t="s">
        <v>59</v>
      </c>
      <c r="M116" s="35"/>
      <c r="N116" s="36"/>
      <c r="O116" s="36"/>
      <c r="P116" s="160">
        <f t="shared" si="13"/>
        <v>122500</v>
      </c>
      <c r="Q116" s="160">
        <f t="shared" si="13"/>
        <v>122500</v>
      </c>
      <c r="R116" s="160">
        <f t="shared" si="13"/>
        <v>122500</v>
      </c>
      <c r="S116" s="160">
        <f t="shared" si="9"/>
        <v>122500</v>
      </c>
      <c r="T116" s="160">
        <f t="shared" si="9"/>
        <v>122500</v>
      </c>
      <c r="U116" s="160">
        <f t="shared" si="9"/>
        <v>122500</v>
      </c>
      <c r="V116" s="160">
        <f t="shared" si="9"/>
        <v>122500</v>
      </c>
      <c r="W116" s="160">
        <f t="shared" si="10"/>
        <v>122500</v>
      </c>
      <c r="X116" s="160">
        <f t="shared" si="10"/>
        <v>110250</v>
      </c>
      <c r="Y116" s="160">
        <f t="shared" si="10"/>
        <v>110250</v>
      </c>
      <c r="Z116" s="160">
        <f t="shared" si="10"/>
        <v>110250</v>
      </c>
      <c r="AA116" s="160">
        <f t="shared" si="11"/>
        <v>110250</v>
      </c>
      <c r="AB116" s="160">
        <f t="shared" si="14"/>
        <v>118416.66666666667</v>
      </c>
      <c r="AC116" s="160">
        <f t="shared" si="15"/>
        <v>122576.31666666667</v>
      </c>
      <c r="AD116" s="160" t="str">
        <f t="shared" si="16"/>
        <v>Yes</v>
      </c>
      <c r="AE116" s="213" t="s">
        <v>105</v>
      </c>
    </row>
    <row r="117" spans="1:31" s="15" customFormat="1" ht="25.5" customHeight="1" x14ac:dyDescent="0.25">
      <c r="A117" s="169"/>
      <c r="B117" s="206" t="s">
        <v>55</v>
      </c>
      <c r="C117" s="179">
        <v>7100</v>
      </c>
      <c r="D117" s="163" t="s">
        <v>106</v>
      </c>
      <c r="E117" s="35">
        <v>124250</v>
      </c>
      <c r="F117" s="35">
        <v>124250</v>
      </c>
      <c r="G117" s="36">
        <f t="shared" si="17"/>
        <v>111825</v>
      </c>
      <c r="H117" s="36">
        <v>111825</v>
      </c>
      <c r="I117" s="36">
        <v>111825</v>
      </c>
      <c r="J117" s="36">
        <v>111825</v>
      </c>
      <c r="K117" s="36" t="s">
        <v>58</v>
      </c>
      <c r="L117" s="35" t="s">
        <v>59</v>
      </c>
      <c r="M117" s="35"/>
      <c r="N117" s="35"/>
      <c r="O117" s="36"/>
      <c r="P117" s="160">
        <f t="shared" si="13"/>
        <v>124250</v>
      </c>
      <c r="Q117" s="160">
        <f t="shared" si="13"/>
        <v>124250</v>
      </c>
      <c r="R117" s="160">
        <f t="shared" si="13"/>
        <v>124250</v>
      </c>
      <c r="S117" s="160">
        <f t="shared" si="9"/>
        <v>124250</v>
      </c>
      <c r="T117" s="160">
        <f t="shared" si="9"/>
        <v>124250</v>
      </c>
      <c r="U117" s="160">
        <f t="shared" si="9"/>
        <v>124250</v>
      </c>
      <c r="V117" s="160">
        <f t="shared" si="9"/>
        <v>124250</v>
      </c>
      <c r="W117" s="160">
        <f t="shared" si="10"/>
        <v>124250</v>
      </c>
      <c r="X117" s="160">
        <f t="shared" si="10"/>
        <v>111825</v>
      </c>
      <c r="Y117" s="160">
        <f t="shared" si="10"/>
        <v>111825</v>
      </c>
      <c r="Z117" s="160">
        <f t="shared" si="10"/>
        <v>111825</v>
      </c>
      <c r="AA117" s="160">
        <f t="shared" si="11"/>
        <v>111825</v>
      </c>
      <c r="AB117" s="160">
        <f t="shared" si="14"/>
        <v>120108.33333333333</v>
      </c>
      <c r="AC117" s="160">
        <f t="shared" si="15"/>
        <v>124327.40333333332</v>
      </c>
      <c r="AD117" s="160" t="str">
        <f t="shared" si="16"/>
        <v>Yes</v>
      </c>
      <c r="AE117" s="213" t="s">
        <v>105</v>
      </c>
    </row>
    <row r="118" spans="1:31" s="15" customFormat="1" ht="25.5" customHeight="1" x14ac:dyDescent="0.25">
      <c r="A118" s="169"/>
      <c r="B118" s="206" t="s">
        <v>55</v>
      </c>
      <c r="C118" s="179">
        <v>7200</v>
      </c>
      <c r="D118" s="163" t="s">
        <v>106</v>
      </c>
      <c r="E118" s="36">
        <v>126000</v>
      </c>
      <c r="F118" s="36">
        <v>126000</v>
      </c>
      <c r="G118" s="36">
        <f t="shared" si="17"/>
        <v>113400</v>
      </c>
      <c r="H118" s="36">
        <v>113400</v>
      </c>
      <c r="I118" s="36">
        <v>113400</v>
      </c>
      <c r="J118" s="36">
        <v>113400</v>
      </c>
      <c r="K118" s="36" t="s">
        <v>58</v>
      </c>
      <c r="L118" s="35" t="s">
        <v>59</v>
      </c>
      <c r="M118" s="35"/>
      <c r="N118" s="35"/>
      <c r="O118" s="36"/>
      <c r="P118" s="160">
        <f t="shared" si="13"/>
        <v>126000</v>
      </c>
      <c r="Q118" s="160">
        <f t="shared" si="13"/>
        <v>126000</v>
      </c>
      <c r="R118" s="160">
        <f t="shared" si="13"/>
        <v>126000</v>
      </c>
      <c r="S118" s="160">
        <f t="shared" si="9"/>
        <v>126000</v>
      </c>
      <c r="T118" s="160">
        <f t="shared" si="9"/>
        <v>126000</v>
      </c>
      <c r="U118" s="160">
        <f t="shared" si="9"/>
        <v>126000</v>
      </c>
      <c r="V118" s="160">
        <f t="shared" si="9"/>
        <v>126000</v>
      </c>
      <c r="W118" s="160">
        <f t="shared" si="10"/>
        <v>126000</v>
      </c>
      <c r="X118" s="160">
        <f t="shared" si="10"/>
        <v>113400</v>
      </c>
      <c r="Y118" s="160">
        <f t="shared" si="10"/>
        <v>113400</v>
      </c>
      <c r="Z118" s="160">
        <f t="shared" si="10"/>
        <v>113400</v>
      </c>
      <c r="AA118" s="160">
        <f t="shared" si="11"/>
        <v>113400</v>
      </c>
      <c r="AB118" s="160">
        <f t="shared" si="14"/>
        <v>121800</v>
      </c>
      <c r="AC118" s="160">
        <f t="shared" si="15"/>
        <v>126078.5</v>
      </c>
      <c r="AD118" s="160" t="str">
        <f t="shared" si="16"/>
        <v>Yes</v>
      </c>
      <c r="AE118" s="213" t="s">
        <v>105</v>
      </c>
    </row>
    <row r="119" spans="1:31" s="15" customFormat="1" ht="25.5" customHeight="1" x14ac:dyDescent="0.25">
      <c r="A119" s="169"/>
      <c r="B119" s="206" t="s">
        <v>55</v>
      </c>
      <c r="C119" s="179">
        <v>7300</v>
      </c>
      <c r="D119" s="163" t="s">
        <v>106</v>
      </c>
      <c r="E119" s="36">
        <v>127750</v>
      </c>
      <c r="F119" s="36">
        <v>127750</v>
      </c>
      <c r="G119" s="36">
        <f t="shared" si="17"/>
        <v>114975</v>
      </c>
      <c r="H119" s="36">
        <v>114975</v>
      </c>
      <c r="I119" s="36">
        <v>114975</v>
      </c>
      <c r="J119" s="36">
        <v>114975</v>
      </c>
      <c r="K119" s="36" t="s">
        <v>58</v>
      </c>
      <c r="L119" s="35" t="s">
        <v>59</v>
      </c>
      <c r="M119" s="35"/>
      <c r="N119" s="35"/>
      <c r="O119" s="36"/>
      <c r="P119" s="160">
        <f t="shared" si="13"/>
        <v>127750</v>
      </c>
      <c r="Q119" s="160">
        <f t="shared" si="13"/>
        <v>127750</v>
      </c>
      <c r="R119" s="160">
        <f t="shared" si="13"/>
        <v>127750</v>
      </c>
      <c r="S119" s="160">
        <f t="shared" si="9"/>
        <v>127750</v>
      </c>
      <c r="T119" s="160">
        <f t="shared" si="9"/>
        <v>127750</v>
      </c>
      <c r="U119" s="160">
        <f t="shared" si="9"/>
        <v>127750</v>
      </c>
      <c r="V119" s="160">
        <f t="shared" si="9"/>
        <v>127750</v>
      </c>
      <c r="W119" s="160">
        <f t="shared" si="10"/>
        <v>127750</v>
      </c>
      <c r="X119" s="160">
        <f t="shared" si="10"/>
        <v>114975</v>
      </c>
      <c r="Y119" s="160">
        <f t="shared" si="10"/>
        <v>114975</v>
      </c>
      <c r="Z119" s="160">
        <f t="shared" si="10"/>
        <v>114975</v>
      </c>
      <c r="AA119" s="160">
        <f t="shared" si="11"/>
        <v>114975</v>
      </c>
      <c r="AB119" s="160">
        <f t="shared" si="14"/>
        <v>123491.66666666667</v>
      </c>
      <c r="AC119" s="160">
        <f t="shared" si="15"/>
        <v>127829.58666666667</v>
      </c>
      <c r="AD119" s="160" t="str">
        <f t="shared" si="16"/>
        <v>Yes</v>
      </c>
      <c r="AE119" s="213" t="s">
        <v>105</v>
      </c>
    </row>
    <row r="120" spans="1:31" s="15" customFormat="1" ht="25.5" customHeight="1" x14ac:dyDescent="0.25">
      <c r="A120" s="169"/>
      <c r="B120" s="206" t="s">
        <v>55</v>
      </c>
      <c r="C120" s="179">
        <v>7400</v>
      </c>
      <c r="D120" s="163" t="s">
        <v>106</v>
      </c>
      <c r="E120" s="36">
        <v>129500</v>
      </c>
      <c r="F120" s="36">
        <v>129500</v>
      </c>
      <c r="G120" s="36">
        <f t="shared" si="17"/>
        <v>116550</v>
      </c>
      <c r="H120" s="36">
        <v>116550</v>
      </c>
      <c r="I120" s="36">
        <v>116550</v>
      </c>
      <c r="J120" s="36">
        <v>116550</v>
      </c>
      <c r="K120" s="36" t="s">
        <v>58</v>
      </c>
      <c r="L120" s="35" t="s">
        <v>59</v>
      </c>
      <c r="M120" s="35"/>
      <c r="N120" s="35"/>
      <c r="O120" s="36"/>
      <c r="P120" s="160">
        <f t="shared" si="13"/>
        <v>129500</v>
      </c>
      <c r="Q120" s="160">
        <f t="shared" si="13"/>
        <v>129500</v>
      </c>
      <c r="R120" s="160">
        <f t="shared" si="13"/>
        <v>129500</v>
      </c>
      <c r="S120" s="160">
        <f t="shared" si="9"/>
        <v>129500</v>
      </c>
      <c r="T120" s="160">
        <f t="shared" si="9"/>
        <v>129500</v>
      </c>
      <c r="U120" s="160">
        <f t="shared" si="9"/>
        <v>129500</v>
      </c>
      <c r="V120" s="160">
        <f t="shared" si="9"/>
        <v>129500</v>
      </c>
      <c r="W120" s="160">
        <f t="shared" si="10"/>
        <v>129500</v>
      </c>
      <c r="X120" s="160">
        <f t="shared" si="10"/>
        <v>116550</v>
      </c>
      <c r="Y120" s="160">
        <f t="shared" si="10"/>
        <v>116550</v>
      </c>
      <c r="Z120" s="160">
        <f t="shared" si="10"/>
        <v>116550</v>
      </c>
      <c r="AA120" s="160">
        <f t="shared" si="11"/>
        <v>116550</v>
      </c>
      <c r="AB120" s="160">
        <f t="shared" si="14"/>
        <v>125183.33333333333</v>
      </c>
      <c r="AC120" s="160">
        <f t="shared" si="15"/>
        <v>129580.67333333332</v>
      </c>
      <c r="AD120" s="160" t="str">
        <f t="shared" si="16"/>
        <v>Yes</v>
      </c>
      <c r="AE120" s="213" t="s">
        <v>105</v>
      </c>
    </row>
    <row r="121" spans="1:31" s="15" customFormat="1" ht="25.5" customHeight="1" x14ac:dyDescent="0.25">
      <c r="A121" s="169"/>
      <c r="B121" s="206" t="s">
        <v>55</v>
      </c>
      <c r="C121" s="179">
        <v>7500</v>
      </c>
      <c r="D121" s="163" t="s">
        <v>106</v>
      </c>
      <c r="E121" s="36">
        <v>131250</v>
      </c>
      <c r="F121" s="36">
        <v>131250</v>
      </c>
      <c r="G121" s="36">
        <f t="shared" si="17"/>
        <v>118125</v>
      </c>
      <c r="H121" s="36">
        <v>118125</v>
      </c>
      <c r="I121" s="36">
        <v>118125</v>
      </c>
      <c r="J121" s="36">
        <v>118125</v>
      </c>
      <c r="K121" s="36" t="s">
        <v>58</v>
      </c>
      <c r="L121" s="35" t="s">
        <v>59</v>
      </c>
      <c r="M121" s="35"/>
      <c r="N121" s="35"/>
      <c r="O121" s="36"/>
      <c r="P121" s="160">
        <f t="shared" si="13"/>
        <v>131250</v>
      </c>
      <c r="Q121" s="160">
        <f t="shared" si="13"/>
        <v>131250</v>
      </c>
      <c r="R121" s="160">
        <f t="shared" si="13"/>
        <v>131250</v>
      </c>
      <c r="S121" s="160">
        <f t="shared" si="9"/>
        <v>131250</v>
      </c>
      <c r="T121" s="160">
        <f t="shared" si="9"/>
        <v>131250</v>
      </c>
      <c r="U121" s="160">
        <f t="shared" si="9"/>
        <v>131250</v>
      </c>
      <c r="V121" s="160">
        <f t="shared" si="9"/>
        <v>131250</v>
      </c>
      <c r="W121" s="160">
        <f t="shared" si="10"/>
        <v>131250</v>
      </c>
      <c r="X121" s="160">
        <f t="shared" si="10"/>
        <v>118125</v>
      </c>
      <c r="Y121" s="160">
        <f t="shared" si="10"/>
        <v>118125</v>
      </c>
      <c r="Z121" s="160">
        <f t="shared" si="10"/>
        <v>118125</v>
      </c>
      <c r="AA121" s="160">
        <f t="shared" si="11"/>
        <v>118125</v>
      </c>
      <c r="AB121" s="160">
        <f t="shared" si="14"/>
        <v>126875</v>
      </c>
      <c r="AC121" s="160">
        <f t="shared" si="15"/>
        <v>131331.76999999999</v>
      </c>
      <c r="AD121" s="160" t="str">
        <f t="shared" si="16"/>
        <v>Yes</v>
      </c>
      <c r="AE121" s="213" t="s">
        <v>105</v>
      </c>
    </row>
    <row r="122" spans="1:31" s="15" customFormat="1" ht="25.5" customHeight="1" x14ac:dyDescent="0.25">
      <c r="A122" s="169"/>
      <c r="B122" s="206" t="s">
        <v>55</v>
      </c>
      <c r="C122" s="179">
        <v>7600</v>
      </c>
      <c r="D122" s="163" t="s">
        <v>106</v>
      </c>
      <c r="E122" s="36">
        <v>133000</v>
      </c>
      <c r="F122" s="36">
        <v>133000</v>
      </c>
      <c r="G122" s="36">
        <f t="shared" si="17"/>
        <v>119700</v>
      </c>
      <c r="H122" s="36">
        <v>119700</v>
      </c>
      <c r="I122" s="36">
        <v>119700</v>
      </c>
      <c r="J122" s="36">
        <v>119700</v>
      </c>
      <c r="K122" s="36" t="s">
        <v>58</v>
      </c>
      <c r="L122" s="35" t="s">
        <v>59</v>
      </c>
      <c r="M122" s="35"/>
      <c r="N122" s="35"/>
      <c r="O122" s="36"/>
      <c r="P122" s="160">
        <f t="shared" si="13"/>
        <v>133000</v>
      </c>
      <c r="Q122" s="160">
        <f t="shared" si="13"/>
        <v>133000</v>
      </c>
      <c r="R122" s="160">
        <f t="shared" si="13"/>
        <v>133000</v>
      </c>
      <c r="S122" s="160">
        <f t="shared" si="9"/>
        <v>133000</v>
      </c>
      <c r="T122" s="160">
        <f t="shared" si="9"/>
        <v>133000</v>
      </c>
      <c r="U122" s="160">
        <f t="shared" si="9"/>
        <v>133000</v>
      </c>
      <c r="V122" s="160">
        <f t="shared" si="9"/>
        <v>133000</v>
      </c>
      <c r="W122" s="160">
        <f t="shared" si="10"/>
        <v>133000</v>
      </c>
      <c r="X122" s="160">
        <f t="shared" si="10"/>
        <v>119700</v>
      </c>
      <c r="Y122" s="160">
        <f t="shared" si="10"/>
        <v>119700</v>
      </c>
      <c r="Z122" s="160">
        <f t="shared" si="10"/>
        <v>119700</v>
      </c>
      <c r="AA122" s="160">
        <f t="shared" si="11"/>
        <v>119700</v>
      </c>
      <c r="AB122" s="160">
        <f t="shared" si="14"/>
        <v>128566.66666666667</v>
      </c>
      <c r="AC122" s="160">
        <f t="shared" si="15"/>
        <v>133082.85666666666</v>
      </c>
      <c r="AD122" s="160" t="str">
        <f t="shared" si="16"/>
        <v>Yes</v>
      </c>
      <c r="AE122" s="213" t="s">
        <v>105</v>
      </c>
    </row>
    <row r="123" spans="1:31" s="15" customFormat="1" ht="25.5" customHeight="1" x14ac:dyDescent="0.25">
      <c r="A123" s="169"/>
      <c r="B123" s="206" t="s">
        <v>55</v>
      </c>
      <c r="C123" s="179">
        <v>7700</v>
      </c>
      <c r="D123" s="163" t="s">
        <v>106</v>
      </c>
      <c r="E123" s="36">
        <v>134750</v>
      </c>
      <c r="F123" s="36">
        <v>134750</v>
      </c>
      <c r="G123" s="36">
        <f t="shared" si="17"/>
        <v>121275</v>
      </c>
      <c r="H123" s="36">
        <v>121275</v>
      </c>
      <c r="I123" s="36">
        <v>121275</v>
      </c>
      <c r="J123" s="36">
        <v>121275</v>
      </c>
      <c r="K123" s="36" t="s">
        <v>58</v>
      </c>
      <c r="L123" s="35" t="s">
        <v>59</v>
      </c>
      <c r="M123" s="35"/>
      <c r="N123" s="35"/>
      <c r="O123" s="36"/>
      <c r="P123" s="160">
        <f t="shared" si="13"/>
        <v>134750</v>
      </c>
      <c r="Q123" s="160">
        <f t="shared" si="13"/>
        <v>134750</v>
      </c>
      <c r="R123" s="160">
        <f t="shared" si="13"/>
        <v>134750</v>
      </c>
      <c r="S123" s="160">
        <f t="shared" si="9"/>
        <v>134750</v>
      </c>
      <c r="T123" s="160">
        <f t="shared" si="9"/>
        <v>134750</v>
      </c>
      <c r="U123" s="160">
        <f t="shared" si="9"/>
        <v>134750</v>
      </c>
      <c r="V123" s="160">
        <f t="shared" si="9"/>
        <v>134750</v>
      </c>
      <c r="W123" s="160">
        <f t="shared" si="10"/>
        <v>134750</v>
      </c>
      <c r="X123" s="160">
        <f t="shared" si="10"/>
        <v>121275</v>
      </c>
      <c r="Y123" s="160">
        <f t="shared" si="10"/>
        <v>121275</v>
      </c>
      <c r="Z123" s="160">
        <f t="shared" si="10"/>
        <v>121275</v>
      </c>
      <c r="AA123" s="160">
        <f t="shared" si="11"/>
        <v>121275</v>
      </c>
      <c r="AB123" s="160">
        <f t="shared" si="14"/>
        <v>130258.33333333333</v>
      </c>
      <c r="AC123" s="160">
        <f t="shared" si="15"/>
        <v>134833.94333333333</v>
      </c>
      <c r="AD123" s="160" t="str">
        <f t="shared" si="16"/>
        <v>Yes</v>
      </c>
      <c r="AE123" s="213" t="s">
        <v>105</v>
      </c>
    </row>
    <row r="124" spans="1:31" s="15" customFormat="1" ht="25.5" customHeight="1" x14ac:dyDescent="0.25">
      <c r="A124" s="169"/>
      <c r="B124" s="206" t="s">
        <v>55</v>
      </c>
      <c r="C124" s="179">
        <v>7800</v>
      </c>
      <c r="D124" s="163" t="s">
        <v>106</v>
      </c>
      <c r="E124" s="36">
        <v>136500</v>
      </c>
      <c r="F124" s="36">
        <v>136500</v>
      </c>
      <c r="G124" s="36">
        <f t="shared" si="17"/>
        <v>122850</v>
      </c>
      <c r="H124" s="36">
        <v>122850</v>
      </c>
      <c r="I124" s="36">
        <v>122850</v>
      </c>
      <c r="J124" s="36">
        <v>122850</v>
      </c>
      <c r="K124" s="36" t="s">
        <v>58</v>
      </c>
      <c r="L124" s="35" t="s">
        <v>59</v>
      </c>
      <c r="M124" s="35"/>
      <c r="N124" s="35"/>
      <c r="O124" s="36"/>
      <c r="P124" s="160">
        <f t="shared" si="13"/>
        <v>136500</v>
      </c>
      <c r="Q124" s="160">
        <f t="shared" si="13"/>
        <v>136500</v>
      </c>
      <c r="R124" s="160">
        <f t="shared" si="13"/>
        <v>136500</v>
      </c>
      <c r="S124" s="160">
        <f t="shared" si="9"/>
        <v>136500</v>
      </c>
      <c r="T124" s="160">
        <f t="shared" si="9"/>
        <v>136500</v>
      </c>
      <c r="U124" s="160">
        <f t="shared" si="9"/>
        <v>136500</v>
      </c>
      <c r="V124" s="160">
        <f t="shared" si="9"/>
        <v>136500</v>
      </c>
      <c r="W124" s="160">
        <f t="shared" si="10"/>
        <v>136500</v>
      </c>
      <c r="X124" s="160">
        <f t="shared" si="10"/>
        <v>122850</v>
      </c>
      <c r="Y124" s="160">
        <f t="shared" si="10"/>
        <v>122850</v>
      </c>
      <c r="Z124" s="160">
        <f t="shared" si="10"/>
        <v>122850</v>
      </c>
      <c r="AA124" s="160">
        <f t="shared" si="11"/>
        <v>122850</v>
      </c>
      <c r="AB124" s="160">
        <f t="shared" si="14"/>
        <v>131950</v>
      </c>
      <c r="AC124" s="160">
        <f t="shared" si="15"/>
        <v>136585.04</v>
      </c>
      <c r="AD124" s="160" t="str">
        <f t="shared" si="16"/>
        <v>Yes</v>
      </c>
      <c r="AE124" s="213" t="s">
        <v>105</v>
      </c>
    </row>
    <row r="125" spans="1:31" s="15" customFormat="1" ht="25.5" customHeight="1" x14ac:dyDescent="0.25">
      <c r="A125" s="169"/>
      <c r="B125" s="206" t="s">
        <v>55</v>
      </c>
      <c r="C125" s="179">
        <v>7900</v>
      </c>
      <c r="D125" s="163" t="s">
        <v>106</v>
      </c>
      <c r="E125" s="36">
        <v>138250</v>
      </c>
      <c r="F125" s="36">
        <v>138250</v>
      </c>
      <c r="G125" s="36">
        <f t="shared" si="17"/>
        <v>124425</v>
      </c>
      <c r="H125" s="36">
        <v>124425</v>
      </c>
      <c r="I125" s="36">
        <v>124425</v>
      </c>
      <c r="J125" s="36">
        <v>124425</v>
      </c>
      <c r="K125" s="36" t="s">
        <v>58</v>
      </c>
      <c r="L125" s="35" t="s">
        <v>59</v>
      </c>
      <c r="M125" s="35"/>
      <c r="N125" s="35"/>
      <c r="O125" s="36"/>
      <c r="P125" s="160">
        <f t="shared" si="13"/>
        <v>138250</v>
      </c>
      <c r="Q125" s="160">
        <f t="shared" si="13"/>
        <v>138250</v>
      </c>
      <c r="R125" s="160">
        <f t="shared" si="13"/>
        <v>138250</v>
      </c>
      <c r="S125" s="160">
        <f t="shared" si="9"/>
        <v>138250</v>
      </c>
      <c r="T125" s="160">
        <f t="shared" si="9"/>
        <v>138250</v>
      </c>
      <c r="U125" s="160">
        <f t="shared" si="9"/>
        <v>138250</v>
      </c>
      <c r="V125" s="160">
        <f t="shared" si="9"/>
        <v>138250</v>
      </c>
      <c r="W125" s="160">
        <f t="shared" si="10"/>
        <v>138250</v>
      </c>
      <c r="X125" s="160">
        <f t="shared" si="10"/>
        <v>124425</v>
      </c>
      <c r="Y125" s="160">
        <f t="shared" si="10"/>
        <v>124425</v>
      </c>
      <c r="Z125" s="160">
        <f t="shared" si="10"/>
        <v>124425</v>
      </c>
      <c r="AA125" s="160">
        <f t="shared" si="11"/>
        <v>124425</v>
      </c>
      <c r="AB125" s="160">
        <f t="shared" si="14"/>
        <v>133641.66666666666</v>
      </c>
      <c r="AC125" s="160">
        <f t="shared" si="15"/>
        <v>138336.12666666665</v>
      </c>
      <c r="AD125" s="160" t="str">
        <f t="shared" si="16"/>
        <v>Yes</v>
      </c>
      <c r="AE125" s="213" t="s">
        <v>105</v>
      </c>
    </row>
    <row r="126" spans="1:31" s="15" customFormat="1" ht="38.25" customHeight="1" x14ac:dyDescent="0.25">
      <c r="A126" s="169"/>
      <c r="B126" s="206" t="s">
        <v>55</v>
      </c>
      <c r="C126" s="179">
        <v>8000</v>
      </c>
      <c r="D126" s="163" t="s">
        <v>104</v>
      </c>
      <c r="E126" s="35">
        <v>140000</v>
      </c>
      <c r="F126" s="35">
        <v>140000</v>
      </c>
      <c r="G126" s="36">
        <f t="shared" si="17"/>
        <v>126000</v>
      </c>
      <c r="H126" s="36">
        <v>126000</v>
      </c>
      <c r="I126" s="36">
        <v>126000</v>
      </c>
      <c r="J126" s="36">
        <v>126000</v>
      </c>
      <c r="K126" s="36" t="s">
        <v>58</v>
      </c>
      <c r="L126" s="35" t="s">
        <v>59</v>
      </c>
      <c r="M126" s="35"/>
      <c r="N126" s="36"/>
      <c r="O126" s="36"/>
      <c r="P126" s="160">
        <f t="shared" si="13"/>
        <v>140000</v>
      </c>
      <c r="Q126" s="160">
        <f t="shared" si="13"/>
        <v>140000</v>
      </c>
      <c r="R126" s="160">
        <f t="shared" si="13"/>
        <v>140000</v>
      </c>
      <c r="S126" s="160">
        <f t="shared" si="9"/>
        <v>140000</v>
      </c>
      <c r="T126" s="160">
        <f t="shared" si="9"/>
        <v>140000</v>
      </c>
      <c r="U126" s="160">
        <f t="shared" si="9"/>
        <v>140000</v>
      </c>
      <c r="V126" s="160">
        <f t="shared" si="9"/>
        <v>140000</v>
      </c>
      <c r="W126" s="160">
        <f t="shared" si="10"/>
        <v>140000</v>
      </c>
      <c r="X126" s="160">
        <f t="shared" si="10"/>
        <v>126000</v>
      </c>
      <c r="Y126" s="160">
        <f t="shared" si="10"/>
        <v>126000</v>
      </c>
      <c r="Z126" s="160">
        <f t="shared" si="10"/>
        <v>126000</v>
      </c>
      <c r="AA126" s="160">
        <f t="shared" si="11"/>
        <v>126000</v>
      </c>
      <c r="AB126" s="160">
        <f t="shared" si="14"/>
        <v>135333.33333333334</v>
      </c>
      <c r="AC126" s="160">
        <f t="shared" si="15"/>
        <v>140087.21333333335</v>
      </c>
      <c r="AD126" s="160" t="str">
        <f t="shared" si="16"/>
        <v>Yes</v>
      </c>
      <c r="AE126" s="213" t="s">
        <v>105</v>
      </c>
    </row>
    <row r="127" spans="1:31" s="15" customFormat="1" ht="25.5" customHeight="1" x14ac:dyDescent="0.25">
      <c r="A127" s="169"/>
      <c r="B127" s="206" t="s">
        <v>55</v>
      </c>
      <c r="C127" s="179">
        <v>8100</v>
      </c>
      <c r="D127" s="163" t="s">
        <v>106</v>
      </c>
      <c r="E127" s="36">
        <v>141750</v>
      </c>
      <c r="F127" s="36">
        <v>141750</v>
      </c>
      <c r="G127" s="36">
        <f t="shared" si="17"/>
        <v>127575</v>
      </c>
      <c r="H127" s="36">
        <v>127575</v>
      </c>
      <c r="I127" s="36">
        <v>127575</v>
      </c>
      <c r="J127" s="36">
        <v>127575</v>
      </c>
      <c r="K127" s="36" t="s">
        <v>58</v>
      </c>
      <c r="L127" s="35" t="s">
        <v>59</v>
      </c>
      <c r="M127" s="35"/>
      <c r="N127" s="35"/>
      <c r="O127" s="36"/>
      <c r="P127" s="160">
        <f t="shared" si="13"/>
        <v>141750</v>
      </c>
      <c r="Q127" s="160">
        <f t="shared" si="13"/>
        <v>141750</v>
      </c>
      <c r="R127" s="160">
        <f t="shared" si="13"/>
        <v>141750</v>
      </c>
      <c r="S127" s="160">
        <f t="shared" si="9"/>
        <v>141750</v>
      </c>
      <c r="T127" s="160">
        <f t="shared" si="9"/>
        <v>141750</v>
      </c>
      <c r="U127" s="160">
        <f t="shared" si="9"/>
        <v>141750</v>
      </c>
      <c r="V127" s="160">
        <f t="shared" si="9"/>
        <v>141750</v>
      </c>
      <c r="W127" s="160">
        <f t="shared" si="10"/>
        <v>141750</v>
      </c>
      <c r="X127" s="160">
        <f t="shared" si="10"/>
        <v>127575</v>
      </c>
      <c r="Y127" s="160">
        <f t="shared" si="10"/>
        <v>127575</v>
      </c>
      <c r="Z127" s="160">
        <f t="shared" si="10"/>
        <v>127575</v>
      </c>
      <c r="AA127" s="160">
        <f t="shared" si="11"/>
        <v>127575</v>
      </c>
      <c r="AB127" s="160">
        <f t="shared" si="14"/>
        <v>137025</v>
      </c>
      <c r="AC127" s="160">
        <f t="shared" si="15"/>
        <v>141838.31</v>
      </c>
      <c r="AD127" s="160" t="str">
        <f t="shared" si="16"/>
        <v>Yes</v>
      </c>
      <c r="AE127" s="168" t="s">
        <v>105</v>
      </c>
    </row>
    <row r="128" spans="1:31" s="15" customFormat="1" ht="25.5" customHeight="1" x14ac:dyDescent="0.25">
      <c r="A128" s="169"/>
      <c r="B128" s="206" t="s">
        <v>55</v>
      </c>
      <c r="C128" s="179">
        <v>8200</v>
      </c>
      <c r="D128" s="163" t="s">
        <v>106</v>
      </c>
      <c r="E128" s="36">
        <v>143500</v>
      </c>
      <c r="F128" s="36">
        <v>143500</v>
      </c>
      <c r="G128" s="36">
        <f t="shared" si="17"/>
        <v>129150</v>
      </c>
      <c r="H128" s="36">
        <v>129150</v>
      </c>
      <c r="I128" s="36">
        <v>129150</v>
      </c>
      <c r="J128" s="36">
        <v>129150</v>
      </c>
      <c r="K128" s="36" t="s">
        <v>58</v>
      </c>
      <c r="L128" s="35" t="s">
        <v>59</v>
      </c>
      <c r="M128" s="35"/>
      <c r="N128" s="35"/>
      <c r="O128" s="36"/>
      <c r="P128" s="160">
        <f t="shared" si="13"/>
        <v>143500</v>
      </c>
      <c r="Q128" s="160">
        <f t="shared" si="13"/>
        <v>143500</v>
      </c>
      <c r="R128" s="160">
        <f t="shared" si="13"/>
        <v>143500</v>
      </c>
      <c r="S128" s="160">
        <f t="shared" si="9"/>
        <v>143500</v>
      </c>
      <c r="T128" s="160">
        <f t="shared" si="9"/>
        <v>143500</v>
      </c>
      <c r="U128" s="160">
        <f t="shared" si="9"/>
        <v>143500</v>
      </c>
      <c r="V128" s="160">
        <f t="shared" si="9"/>
        <v>143500</v>
      </c>
      <c r="W128" s="160">
        <f t="shared" si="10"/>
        <v>143500</v>
      </c>
      <c r="X128" s="160">
        <f t="shared" si="10"/>
        <v>129150</v>
      </c>
      <c r="Y128" s="160">
        <f t="shared" si="10"/>
        <v>129150</v>
      </c>
      <c r="Z128" s="160">
        <f t="shared" si="10"/>
        <v>129150</v>
      </c>
      <c r="AA128" s="160">
        <f t="shared" si="11"/>
        <v>129150</v>
      </c>
      <c r="AB128" s="160">
        <f t="shared" si="14"/>
        <v>138716.66666666666</v>
      </c>
      <c r="AC128" s="160">
        <f t="shared" si="15"/>
        <v>143589.39666666667</v>
      </c>
      <c r="AD128" s="160" t="str">
        <f t="shared" si="16"/>
        <v>Yes</v>
      </c>
      <c r="AE128" s="168" t="s">
        <v>105</v>
      </c>
    </row>
    <row r="129" spans="1:31" s="15" customFormat="1" ht="25.5" customHeight="1" x14ac:dyDescent="0.25">
      <c r="A129" s="169"/>
      <c r="B129" s="206" t="s">
        <v>55</v>
      </c>
      <c r="C129" s="179">
        <v>8300</v>
      </c>
      <c r="D129" s="163" t="s">
        <v>106</v>
      </c>
      <c r="E129" s="36">
        <v>145250</v>
      </c>
      <c r="F129" s="36">
        <v>145250</v>
      </c>
      <c r="G129" s="36">
        <f t="shared" si="17"/>
        <v>130725</v>
      </c>
      <c r="H129" s="36">
        <v>130725</v>
      </c>
      <c r="I129" s="36">
        <v>130725</v>
      </c>
      <c r="J129" s="36">
        <v>130725</v>
      </c>
      <c r="K129" s="36" t="s">
        <v>58</v>
      </c>
      <c r="L129" s="35" t="s">
        <v>59</v>
      </c>
      <c r="M129" s="35"/>
      <c r="N129" s="35"/>
      <c r="O129" s="36"/>
      <c r="P129" s="160">
        <f t="shared" si="13"/>
        <v>145250</v>
      </c>
      <c r="Q129" s="160">
        <f t="shared" si="13"/>
        <v>145250</v>
      </c>
      <c r="R129" s="160">
        <f t="shared" si="13"/>
        <v>145250</v>
      </c>
      <c r="S129" s="160">
        <f t="shared" si="9"/>
        <v>145250</v>
      </c>
      <c r="T129" s="160">
        <f t="shared" si="9"/>
        <v>145250</v>
      </c>
      <c r="U129" s="160">
        <f t="shared" si="9"/>
        <v>145250</v>
      </c>
      <c r="V129" s="160">
        <f t="shared" si="9"/>
        <v>145250</v>
      </c>
      <c r="W129" s="160">
        <f t="shared" si="10"/>
        <v>145250</v>
      </c>
      <c r="X129" s="160">
        <f t="shared" si="10"/>
        <v>130725</v>
      </c>
      <c r="Y129" s="160">
        <f t="shared" si="10"/>
        <v>130725</v>
      </c>
      <c r="Z129" s="160">
        <f t="shared" si="10"/>
        <v>130725</v>
      </c>
      <c r="AA129" s="160">
        <f t="shared" si="11"/>
        <v>130725</v>
      </c>
      <c r="AB129" s="160">
        <f t="shared" si="14"/>
        <v>140408.33333333334</v>
      </c>
      <c r="AC129" s="160">
        <f t="shared" si="15"/>
        <v>145340.49333333335</v>
      </c>
      <c r="AD129" s="160" t="str">
        <f t="shared" si="16"/>
        <v>Yes</v>
      </c>
      <c r="AE129" s="213" t="s">
        <v>105</v>
      </c>
    </row>
    <row r="130" spans="1:31" s="15" customFormat="1" ht="25.5" customHeight="1" x14ac:dyDescent="0.25">
      <c r="A130" s="169"/>
      <c r="B130" s="206" t="s">
        <v>55</v>
      </c>
      <c r="C130" s="179">
        <v>8400</v>
      </c>
      <c r="D130" s="163" t="s">
        <v>106</v>
      </c>
      <c r="E130" s="36">
        <v>147000</v>
      </c>
      <c r="F130" s="36">
        <v>147000</v>
      </c>
      <c r="G130" s="36">
        <f t="shared" si="17"/>
        <v>132300</v>
      </c>
      <c r="H130" s="36">
        <v>132300</v>
      </c>
      <c r="I130" s="36">
        <v>132300</v>
      </c>
      <c r="J130" s="36">
        <v>132300</v>
      </c>
      <c r="K130" s="36" t="s">
        <v>58</v>
      </c>
      <c r="L130" s="35" t="s">
        <v>59</v>
      </c>
      <c r="M130" s="35"/>
      <c r="N130" s="35"/>
      <c r="O130" s="36"/>
      <c r="P130" s="160">
        <f t="shared" si="13"/>
        <v>147000</v>
      </c>
      <c r="Q130" s="160">
        <f t="shared" si="13"/>
        <v>147000</v>
      </c>
      <c r="R130" s="160">
        <f t="shared" si="13"/>
        <v>147000</v>
      </c>
      <c r="S130" s="160">
        <f t="shared" si="9"/>
        <v>147000</v>
      </c>
      <c r="T130" s="160">
        <f t="shared" si="9"/>
        <v>147000</v>
      </c>
      <c r="U130" s="160">
        <f t="shared" si="9"/>
        <v>147000</v>
      </c>
      <c r="V130" s="160">
        <f t="shared" si="9"/>
        <v>147000</v>
      </c>
      <c r="W130" s="160">
        <f t="shared" si="10"/>
        <v>147000</v>
      </c>
      <c r="X130" s="160">
        <f t="shared" si="10"/>
        <v>132300</v>
      </c>
      <c r="Y130" s="160">
        <f t="shared" si="10"/>
        <v>132300</v>
      </c>
      <c r="Z130" s="160">
        <f t="shared" si="10"/>
        <v>132300</v>
      </c>
      <c r="AA130" s="160">
        <f t="shared" si="11"/>
        <v>132300</v>
      </c>
      <c r="AB130" s="160">
        <f t="shared" si="14"/>
        <v>142100</v>
      </c>
      <c r="AC130" s="160">
        <f t="shared" si="15"/>
        <v>147091.57999999999</v>
      </c>
      <c r="AD130" s="160" t="str">
        <f t="shared" si="16"/>
        <v>Yes</v>
      </c>
      <c r="AE130" s="213" t="s">
        <v>105</v>
      </c>
    </row>
    <row r="131" spans="1:31" s="15" customFormat="1" ht="25.5" customHeight="1" x14ac:dyDescent="0.25">
      <c r="A131" s="169"/>
      <c r="B131" s="206" t="s">
        <v>55</v>
      </c>
      <c r="C131" s="179">
        <v>8500</v>
      </c>
      <c r="D131" s="163" t="s">
        <v>106</v>
      </c>
      <c r="E131" s="36">
        <v>148750</v>
      </c>
      <c r="F131" s="36">
        <v>148750</v>
      </c>
      <c r="G131" s="36">
        <f t="shared" si="17"/>
        <v>133875</v>
      </c>
      <c r="H131" s="36">
        <v>133875</v>
      </c>
      <c r="I131" s="36">
        <v>133875</v>
      </c>
      <c r="J131" s="36">
        <v>133875</v>
      </c>
      <c r="K131" s="36" t="s">
        <v>58</v>
      </c>
      <c r="L131" s="35" t="s">
        <v>59</v>
      </c>
      <c r="M131" s="35"/>
      <c r="N131" s="35"/>
      <c r="O131" s="36"/>
      <c r="P131" s="160">
        <f t="shared" si="13"/>
        <v>148750</v>
      </c>
      <c r="Q131" s="160">
        <f t="shared" si="13"/>
        <v>148750</v>
      </c>
      <c r="R131" s="160">
        <f t="shared" si="13"/>
        <v>148750</v>
      </c>
      <c r="S131" s="160">
        <f t="shared" si="9"/>
        <v>148750</v>
      </c>
      <c r="T131" s="160">
        <f t="shared" si="9"/>
        <v>148750</v>
      </c>
      <c r="U131" s="160">
        <f t="shared" si="9"/>
        <v>148750</v>
      </c>
      <c r="V131" s="160">
        <f t="shared" si="9"/>
        <v>148750</v>
      </c>
      <c r="W131" s="160">
        <f t="shared" si="10"/>
        <v>148750</v>
      </c>
      <c r="X131" s="160">
        <f t="shared" si="10"/>
        <v>133875</v>
      </c>
      <c r="Y131" s="160">
        <f t="shared" si="10"/>
        <v>133875</v>
      </c>
      <c r="Z131" s="160">
        <f t="shared" si="10"/>
        <v>133875</v>
      </c>
      <c r="AA131" s="160">
        <f t="shared" si="11"/>
        <v>133875</v>
      </c>
      <c r="AB131" s="160">
        <f t="shared" si="14"/>
        <v>143791.66666666666</v>
      </c>
      <c r="AC131" s="160">
        <f t="shared" si="15"/>
        <v>148842.66666666666</v>
      </c>
      <c r="AD131" s="160" t="str">
        <f t="shared" si="16"/>
        <v>Yes</v>
      </c>
      <c r="AE131" s="213" t="s">
        <v>105</v>
      </c>
    </row>
    <row r="132" spans="1:31" s="15" customFormat="1" ht="25.5" customHeight="1" x14ac:dyDescent="0.25">
      <c r="A132" s="169"/>
      <c r="B132" s="206" t="s">
        <v>55</v>
      </c>
      <c r="C132" s="179">
        <v>8600</v>
      </c>
      <c r="D132" s="163" t="s">
        <v>106</v>
      </c>
      <c r="E132" s="36">
        <v>150500</v>
      </c>
      <c r="F132" s="36">
        <v>150500</v>
      </c>
      <c r="G132" s="36">
        <f t="shared" si="17"/>
        <v>135450</v>
      </c>
      <c r="H132" s="36">
        <v>135450</v>
      </c>
      <c r="I132" s="36">
        <v>135450</v>
      </c>
      <c r="J132" s="36">
        <v>135450</v>
      </c>
      <c r="K132" s="36" t="s">
        <v>58</v>
      </c>
      <c r="L132" s="35" t="s">
        <v>59</v>
      </c>
      <c r="M132" s="35"/>
      <c r="N132" s="35"/>
      <c r="O132" s="36"/>
      <c r="P132" s="160">
        <f t="shared" si="13"/>
        <v>150500</v>
      </c>
      <c r="Q132" s="160">
        <f t="shared" si="13"/>
        <v>150500</v>
      </c>
      <c r="R132" s="160">
        <f t="shared" si="13"/>
        <v>150500</v>
      </c>
      <c r="S132" s="160">
        <f t="shared" si="9"/>
        <v>150500</v>
      </c>
      <c r="T132" s="160">
        <f t="shared" si="9"/>
        <v>150500</v>
      </c>
      <c r="U132" s="160">
        <f t="shared" si="9"/>
        <v>150500</v>
      </c>
      <c r="V132" s="160">
        <f t="shared" si="9"/>
        <v>150500</v>
      </c>
      <c r="W132" s="160">
        <f t="shared" si="10"/>
        <v>150500</v>
      </c>
      <c r="X132" s="160">
        <f t="shared" si="10"/>
        <v>135450</v>
      </c>
      <c r="Y132" s="160">
        <f t="shared" si="10"/>
        <v>135450</v>
      </c>
      <c r="Z132" s="160">
        <f t="shared" si="10"/>
        <v>135450</v>
      </c>
      <c r="AA132" s="160">
        <f t="shared" si="11"/>
        <v>135450</v>
      </c>
      <c r="AB132" s="160">
        <f t="shared" si="14"/>
        <v>145483.33333333334</v>
      </c>
      <c r="AC132" s="160">
        <f t="shared" si="15"/>
        <v>150593.76333333334</v>
      </c>
      <c r="AD132" s="160" t="str">
        <f t="shared" si="16"/>
        <v>Yes</v>
      </c>
      <c r="AE132" s="213" t="s">
        <v>105</v>
      </c>
    </row>
    <row r="133" spans="1:31" s="15" customFormat="1" ht="25.5" customHeight="1" x14ac:dyDescent="0.25">
      <c r="A133" s="169"/>
      <c r="B133" s="206" t="s">
        <v>55</v>
      </c>
      <c r="C133" s="179">
        <v>8700</v>
      </c>
      <c r="D133" s="163" t="s">
        <v>106</v>
      </c>
      <c r="E133" s="36">
        <v>152250</v>
      </c>
      <c r="F133" s="36">
        <v>152250</v>
      </c>
      <c r="G133" s="36">
        <f t="shared" si="17"/>
        <v>137025</v>
      </c>
      <c r="H133" s="36">
        <v>137025</v>
      </c>
      <c r="I133" s="36">
        <v>137025</v>
      </c>
      <c r="J133" s="36">
        <v>137025</v>
      </c>
      <c r="K133" s="36" t="s">
        <v>58</v>
      </c>
      <c r="L133" s="35" t="s">
        <v>59</v>
      </c>
      <c r="M133" s="35"/>
      <c r="N133" s="35"/>
      <c r="O133" s="36"/>
      <c r="P133" s="160">
        <f t="shared" si="13"/>
        <v>152250</v>
      </c>
      <c r="Q133" s="160">
        <f t="shared" si="13"/>
        <v>152250</v>
      </c>
      <c r="R133" s="160">
        <f t="shared" si="13"/>
        <v>152250</v>
      </c>
      <c r="S133" s="160">
        <f t="shared" si="9"/>
        <v>152250</v>
      </c>
      <c r="T133" s="160">
        <f t="shared" si="9"/>
        <v>152250</v>
      </c>
      <c r="U133" s="160">
        <f t="shared" si="9"/>
        <v>152250</v>
      </c>
      <c r="V133" s="160">
        <f t="shared" si="9"/>
        <v>152250</v>
      </c>
      <c r="W133" s="160">
        <f t="shared" si="10"/>
        <v>152250</v>
      </c>
      <c r="X133" s="160">
        <f t="shared" si="10"/>
        <v>137025</v>
      </c>
      <c r="Y133" s="160">
        <f t="shared" si="10"/>
        <v>137025</v>
      </c>
      <c r="Z133" s="160">
        <f t="shared" si="10"/>
        <v>137025</v>
      </c>
      <c r="AA133" s="160">
        <f t="shared" si="11"/>
        <v>137025</v>
      </c>
      <c r="AB133" s="160">
        <f t="shared" si="14"/>
        <v>147175</v>
      </c>
      <c r="AC133" s="160">
        <f t="shared" si="15"/>
        <v>152344.85</v>
      </c>
      <c r="AD133" s="160" t="str">
        <f t="shared" si="16"/>
        <v>Yes</v>
      </c>
      <c r="AE133" s="213" t="s">
        <v>105</v>
      </c>
    </row>
    <row r="134" spans="1:31" s="15" customFormat="1" ht="25.5" customHeight="1" x14ac:dyDescent="0.25">
      <c r="A134" s="169"/>
      <c r="B134" s="206" t="s">
        <v>55</v>
      </c>
      <c r="C134" s="179">
        <v>8800</v>
      </c>
      <c r="D134" s="163" t="s">
        <v>106</v>
      </c>
      <c r="E134" s="36">
        <v>154000</v>
      </c>
      <c r="F134" s="36">
        <v>154000</v>
      </c>
      <c r="G134" s="36">
        <f t="shared" si="17"/>
        <v>138600</v>
      </c>
      <c r="H134" s="36">
        <v>138600</v>
      </c>
      <c r="I134" s="36">
        <v>138600</v>
      </c>
      <c r="J134" s="36">
        <v>138600</v>
      </c>
      <c r="K134" s="36" t="s">
        <v>58</v>
      </c>
      <c r="L134" s="35" t="s">
        <v>59</v>
      </c>
      <c r="M134" s="35"/>
      <c r="N134" s="35"/>
      <c r="O134" s="36"/>
      <c r="P134" s="160">
        <f t="shared" si="13"/>
        <v>154000</v>
      </c>
      <c r="Q134" s="160">
        <f t="shared" si="13"/>
        <v>154000</v>
      </c>
      <c r="R134" s="160">
        <f t="shared" si="13"/>
        <v>154000</v>
      </c>
      <c r="S134" s="160">
        <f t="shared" si="9"/>
        <v>154000</v>
      </c>
      <c r="T134" s="160">
        <f t="shared" si="9"/>
        <v>154000</v>
      </c>
      <c r="U134" s="160">
        <f t="shared" si="9"/>
        <v>154000</v>
      </c>
      <c r="V134" s="160">
        <f t="shared" si="9"/>
        <v>154000</v>
      </c>
      <c r="W134" s="160">
        <f t="shared" si="10"/>
        <v>154000</v>
      </c>
      <c r="X134" s="160">
        <f t="shared" si="10"/>
        <v>138600</v>
      </c>
      <c r="Y134" s="160">
        <f t="shared" si="10"/>
        <v>138600</v>
      </c>
      <c r="Z134" s="160">
        <f t="shared" si="10"/>
        <v>138600</v>
      </c>
      <c r="AA134" s="160">
        <f t="shared" si="11"/>
        <v>138600</v>
      </c>
      <c r="AB134" s="160">
        <f t="shared" si="14"/>
        <v>148866.66666666666</v>
      </c>
      <c r="AC134" s="160">
        <f t="shared" si="15"/>
        <v>154095.93666666665</v>
      </c>
      <c r="AD134" s="160" t="str">
        <f t="shared" si="16"/>
        <v>Yes</v>
      </c>
      <c r="AE134" s="213" t="s">
        <v>105</v>
      </c>
    </row>
    <row r="135" spans="1:31" s="15" customFormat="1" ht="25.5" customHeight="1" x14ac:dyDescent="0.25">
      <c r="A135" s="169"/>
      <c r="B135" s="206" t="s">
        <v>55</v>
      </c>
      <c r="C135" s="179">
        <v>8900</v>
      </c>
      <c r="D135" s="163" t="s">
        <v>106</v>
      </c>
      <c r="E135" s="36">
        <v>155750</v>
      </c>
      <c r="F135" s="36">
        <v>155750</v>
      </c>
      <c r="G135" s="36">
        <f t="shared" si="17"/>
        <v>140175</v>
      </c>
      <c r="H135" s="36">
        <v>140175</v>
      </c>
      <c r="I135" s="36">
        <v>140175</v>
      </c>
      <c r="J135" s="36">
        <v>140175</v>
      </c>
      <c r="K135" s="36" t="s">
        <v>58</v>
      </c>
      <c r="L135" s="35" t="s">
        <v>59</v>
      </c>
      <c r="M135" s="35"/>
      <c r="N135" s="35"/>
      <c r="O135" s="36"/>
      <c r="P135" s="160">
        <f t="shared" si="13"/>
        <v>155750</v>
      </c>
      <c r="Q135" s="160">
        <f t="shared" si="13"/>
        <v>155750</v>
      </c>
      <c r="R135" s="160">
        <f t="shared" si="13"/>
        <v>155750</v>
      </c>
      <c r="S135" s="160">
        <f t="shared" si="9"/>
        <v>155750</v>
      </c>
      <c r="T135" s="160">
        <f t="shared" si="9"/>
        <v>155750</v>
      </c>
      <c r="U135" s="160">
        <f t="shared" si="9"/>
        <v>155750</v>
      </c>
      <c r="V135" s="160">
        <f t="shared" si="9"/>
        <v>155750</v>
      </c>
      <c r="W135" s="160">
        <f t="shared" si="10"/>
        <v>155750</v>
      </c>
      <c r="X135" s="160">
        <f t="shared" si="10"/>
        <v>140175</v>
      </c>
      <c r="Y135" s="160">
        <f t="shared" si="10"/>
        <v>140175</v>
      </c>
      <c r="Z135" s="160">
        <f t="shared" si="10"/>
        <v>140175</v>
      </c>
      <c r="AA135" s="160">
        <f t="shared" si="11"/>
        <v>140175</v>
      </c>
      <c r="AB135" s="160">
        <f t="shared" si="14"/>
        <v>150558.33333333334</v>
      </c>
      <c r="AC135" s="160">
        <f t="shared" si="15"/>
        <v>155847.03333333335</v>
      </c>
      <c r="AD135" s="160" t="str">
        <f t="shared" si="16"/>
        <v>Yes</v>
      </c>
      <c r="AE135" s="213" t="s">
        <v>105</v>
      </c>
    </row>
    <row r="136" spans="1:31" s="15" customFormat="1" ht="38.25" customHeight="1" x14ac:dyDescent="0.25">
      <c r="A136" s="169"/>
      <c r="B136" s="206" t="s">
        <v>55</v>
      </c>
      <c r="C136" s="179">
        <v>9000</v>
      </c>
      <c r="D136" s="163" t="s">
        <v>104</v>
      </c>
      <c r="E136" s="35">
        <v>157500</v>
      </c>
      <c r="F136" s="35">
        <v>157500</v>
      </c>
      <c r="G136" s="36">
        <f t="shared" si="17"/>
        <v>141750</v>
      </c>
      <c r="H136" s="36">
        <v>141750</v>
      </c>
      <c r="I136" s="36">
        <v>141750</v>
      </c>
      <c r="J136" s="36">
        <v>141750</v>
      </c>
      <c r="K136" s="36" t="s">
        <v>58</v>
      </c>
      <c r="L136" s="35" t="s">
        <v>59</v>
      </c>
      <c r="M136" s="35"/>
      <c r="N136" s="36"/>
      <c r="O136" s="36"/>
      <c r="P136" s="160">
        <f t="shared" si="13"/>
        <v>157500</v>
      </c>
      <c r="Q136" s="160">
        <f t="shared" si="13"/>
        <v>157500</v>
      </c>
      <c r="R136" s="160">
        <f t="shared" si="13"/>
        <v>157500</v>
      </c>
      <c r="S136" s="160">
        <f t="shared" si="9"/>
        <v>157500</v>
      </c>
      <c r="T136" s="160">
        <f t="shared" si="9"/>
        <v>157500</v>
      </c>
      <c r="U136" s="160">
        <f t="shared" si="9"/>
        <v>157500</v>
      </c>
      <c r="V136" s="160">
        <f t="shared" si="9"/>
        <v>157500</v>
      </c>
      <c r="W136" s="160">
        <f t="shared" si="10"/>
        <v>157500</v>
      </c>
      <c r="X136" s="160">
        <f t="shared" si="10"/>
        <v>141750</v>
      </c>
      <c r="Y136" s="160">
        <f t="shared" si="10"/>
        <v>141750</v>
      </c>
      <c r="Z136" s="160">
        <f t="shared" si="10"/>
        <v>141750</v>
      </c>
      <c r="AA136" s="160">
        <f t="shared" si="11"/>
        <v>141750</v>
      </c>
      <c r="AB136" s="160">
        <f t="shared" si="14"/>
        <v>152250</v>
      </c>
      <c r="AC136" s="160">
        <f t="shared" si="15"/>
        <v>157598.12</v>
      </c>
      <c r="AD136" s="160" t="str">
        <f t="shared" si="16"/>
        <v>Yes</v>
      </c>
      <c r="AE136" s="213" t="s">
        <v>105</v>
      </c>
    </row>
    <row r="137" spans="1:31" s="15" customFormat="1" ht="25.5" customHeight="1" x14ac:dyDescent="0.25">
      <c r="A137" s="169"/>
      <c r="B137" s="206" t="s">
        <v>55</v>
      </c>
      <c r="C137" s="179">
        <v>9100</v>
      </c>
      <c r="D137" s="163" t="s">
        <v>106</v>
      </c>
      <c r="E137" s="36">
        <v>159250</v>
      </c>
      <c r="F137" s="36">
        <v>159250</v>
      </c>
      <c r="G137" s="36">
        <f t="shared" si="17"/>
        <v>143325</v>
      </c>
      <c r="H137" s="36">
        <v>143325</v>
      </c>
      <c r="I137" s="36">
        <v>143325</v>
      </c>
      <c r="J137" s="36">
        <v>143325</v>
      </c>
      <c r="K137" s="36" t="s">
        <v>58</v>
      </c>
      <c r="L137" s="35" t="s">
        <v>59</v>
      </c>
      <c r="M137" s="35"/>
      <c r="N137" s="35"/>
      <c r="O137" s="36"/>
      <c r="P137" s="160">
        <f t="shared" si="13"/>
        <v>159250</v>
      </c>
      <c r="Q137" s="160">
        <f t="shared" si="13"/>
        <v>159250</v>
      </c>
      <c r="R137" s="160">
        <f t="shared" si="13"/>
        <v>159250</v>
      </c>
      <c r="S137" s="160">
        <f t="shared" si="9"/>
        <v>159250</v>
      </c>
      <c r="T137" s="160">
        <f t="shared" si="9"/>
        <v>159250</v>
      </c>
      <c r="U137" s="160">
        <f t="shared" si="9"/>
        <v>159250</v>
      </c>
      <c r="V137" s="160">
        <f t="shared" si="9"/>
        <v>159250</v>
      </c>
      <c r="W137" s="160">
        <f t="shared" si="10"/>
        <v>159250</v>
      </c>
      <c r="X137" s="160">
        <f t="shared" si="10"/>
        <v>143325</v>
      </c>
      <c r="Y137" s="160">
        <f t="shared" si="10"/>
        <v>143325</v>
      </c>
      <c r="Z137" s="160">
        <f t="shared" si="10"/>
        <v>143325</v>
      </c>
      <c r="AA137" s="160">
        <f t="shared" si="11"/>
        <v>143325</v>
      </c>
      <c r="AB137" s="160">
        <f t="shared" si="14"/>
        <v>153941.66666666666</v>
      </c>
      <c r="AC137" s="160">
        <f t="shared" si="15"/>
        <v>159349.20666666667</v>
      </c>
      <c r="AD137" s="160" t="str">
        <f t="shared" si="16"/>
        <v>Yes</v>
      </c>
      <c r="AE137" s="213" t="s">
        <v>105</v>
      </c>
    </row>
    <row r="138" spans="1:31" s="15" customFormat="1" ht="25.5" customHeight="1" x14ac:dyDescent="0.25">
      <c r="A138" s="169"/>
      <c r="B138" s="206" t="s">
        <v>55</v>
      </c>
      <c r="C138" s="179">
        <v>9200</v>
      </c>
      <c r="D138" s="163" t="s">
        <v>106</v>
      </c>
      <c r="E138" s="36">
        <v>161000</v>
      </c>
      <c r="F138" s="36">
        <v>161000</v>
      </c>
      <c r="G138" s="36">
        <f t="shared" si="17"/>
        <v>144900</v>
      </c>
      <c r="H138" s="36">
        <v>144900</v>
      </c>
      <c r="I138" s="36">
        <v>144900</v>
      </c>
      <c r="J138" s="36">
        <v>144900</v>
      </c>
      <c r="K138" s="36" t="s">
        <v>58</v>
      </c>
      <c r="L138" s="35" t="s">
        <v>59</v>
      </c>
      <c r="M138" s="35"/>
      <c r="N138" s="35"/>
      <c r="O138" s="36"/>
      <c r="P138" s="160">
        <f t="shared" si="13"/>
        <v>161000</v>
      </c>
      <c r="Q138" s="160">
        <f t="shared" si="13"/>
        <v>161000</v>
      </c>
      <c r="R138" s="160">
        <f t="shared" si="13"/>
        <v>161000</v>
      </c>
      <c r="S138" s="160">
        <f t="shared" si="9"/>
        <v>161000</v>
      </c>
      <c r="T138" s="160">
        <f t="shared" si="9"/>
        <v>161000</v>
      </c>
      <c r="U138" s="160">
        <f t="shared" si="9"/>
        <v>161000</v>
      </c>
      <c r="V138" s="160">
        <f t="shared" si="9"/>
        <v>161000</v>
      </c>
      <c r="W138" s="160">
        <f t="shared" si="10"/>
        <v>161000</v>
      </c>
      <c r="X138" s="160">
        <f t="shared" si="10"/>
        <v>144900</v>
      </c>
      <c r="Y138" s="160">
        <f t="shared" si="10"/>
        <v>144900</v>
      </c>
      <c r="Z138" s="160">
        <f t="shared" si="10"/>
        <v>144900</v>
      </c>
      <c r="AA138" s="160">
        <f t="shared" si="11"/>
        <v>144900</v>
      </c>
      <c r="AB138" s="160">
        <f t="shared" si="14"/>
        <v>155633.33333333334</v>
      </c>
      <c r="AC138" s="160">
        <f t="shared" si="15"/>
        <v>161100.30333333334</v>
      </c>
      <c r="AD138" s="160" t="str">
        <f t="shared" si="16"/>
        <v>Yes</v>
      </c>
      <c r="AE138" s="213" t="s">
        <v>105</v>
      </c>
    </row>
    <row r="139" spans="1:31" s="15" customFormat="1" ht="25.5" customHeight="1" x14ac:dyDescent="0.25">
      <c r="A139" s="169"/>
      <c r="B139" s="206" t="s">
        <v>55</v>
      </c>
      <c r="C139" s="179">
        <v>9300</v>
      </c>
      <c r="D139" s="163" t="s">
        <v>106</v>
      </c>
      <c r="E139" s="36">
        <v>162750</v>
      </c>
      <c r="F139" s="36">
        <v>162750</v>
      </c>
      <c r="G139" s="36">
        <f t="shared" si="17"/>
        <v>146475</v>
      </c>
      <c r="H139" s="36">
        <v>146475</v>
      </c>
      <c r="I139" s="36">
        <v>146475</v>
      </c>
      <c r="J139" s="36">
        <v>146475</v>
      </c>
      <c r="K139" s="36" t="s">
        <v>58</v>
      </c>
      <c r="L139" s="35" t="s">
        <v>59</v>
      </c>
      <c r="M139" s="35"/>
      <c r="N139" s="35"/>
      <c r="O139" s="36"/>
      <c r="P139" s="160">
        <f t="shared" si="13"/>
        <v>162750</v>
      </c>
      <c r="Q139" s="160">
        <f t="shared" si="13"/>
        <v>162750</v>
      </c>
      <c r="R139" s="160">
        <f t="shared" si="13"/>
        <v>162750</v>
      </c>
      <c r="S139" s="160">
        <f t="shared" si="9"/>
        <v>162750</v>
      </c>
      <c r="T139" s="160">
        <f t="shared" si="9"/>
        <v>162750</v>
      </c>
      <c r="U139" s="160">
        <f t="shared" si="9"/>
        <v>162750</v>
      </c>
      <c r="V139" s="160">
        <f t="shared" si="9"/>
        <v>162750</v>
      </c>
      <c r="W139" s="160">
        <f t="shared" si="10"/>
        <v>162750</v>
      </c>
      <c r="X139" s="160">
        <f t="shared" si="10"/>
        <v>146475</v>
      </c>
      <c r="Y139" s="160">
        <f t="shared" si="10"/>
        <v>146475</v>
      </c>
      <c r="Z139" s="160">
        <f t="shared" si="10"/>
        <v>146475</v>
      </c>
      <c r="AA139" s="160">
        <f t="shared" si="11"/>
        <v>146475</v>
      </c>
      <c r="AB139" s="160">
        <f t="shared" si="14"/>
        <v>157325</v>
      </c>
      <c r="AC139" s="160">
        <f t="shared" si="15"/>
        <v>162851.39000000001</v>
      </c>
      <c r="AD139" s="160" t="str">
        <f t="shared" si="16"/>
        <v>Yes</v>
      </c>
      <c r="AE139" s="168" t="s">
        <v>105</v>
      </c>
    </row>
    <row r="140" spans="1:31" s="15" customFormat="1" ht="25.5" customHeight="1" x14ac:dyDescent="0.25">
      <c r="A140" s="169"/>
      <c r="B140" s="206" t="s">
        <v>55</v>
      </c>
      <c r="C140" s="179">
        <v>9400</v>
      </c>
      <c r="D140" s="163" t="s">
        <v>106</v>
      </c>
      <c r="E140" s="36">
        <v>164500</v>
      </c>
      <c r="F140" s="36">
        <v>164500</v>
      </c>
      <c r="G140" s="36">
        <f t="shared" si="17"/>
        <v>148050</v>
      </c>
      <c r="H140" s="36">
        <v>148050</v>
      </c>
      <c r="I140" s="36">
        <v>148050</v>
      </c>
      <c r="J140" s="36">
        <v>148050</v>
      </c>
      <c r="K140" s="36" t="s">
        <v>58</v>
      </c>
      <c r="L140" s="35" t="s">
        <v>59</v>
      </c>
      <c r="M140" s="35"/>
      <c r="N140" s="35"/>
      <c r="O140" s="36"/>
      <c r="P140" s="160">
        <f t="shared" si="13"/>
        <v>164500</v>
      </c>
      <c r="Q140" s="160">
        <f t="shared" si="13"/>
        <v>164500</v>
      </c>
      <c r="R140" s="160">
        <f t="shared" si="13"/>
        <v>164500</v>
      </c>
      <c r="S140" s="160">
        <f t="shared" si="13"/>
        <v>164500</v>
      </c>
      <c r="T140" s="160">
        <f t="shared" si="13"/>
        <v>164500</v>
      </c>
      <c r="U140" s="160">
        <f t="shared" si="13"/>
        <v>164500</v>
      </c>
      <c r="V140" s="160">
        <f t="shared" si="13"/>
        <v>164500</v>
      </c>
      <c r="W140" s="160">
        <f t="shared" si="13"/>
        <v>164500</v>
      </c>
      <c r="X140" s="160">
        <f t="shared" si="13"/>
        <v>148050</v>
      </c>
      <c r="Y140" s="160">
        <f t="shared" si="13"/>
        <v>148050</v>
      </c>
      <c r="Z140" s="160">
        <f t="shared" si="13"/>
        <v>148050</v>
      </c>
      <c r="AA140" s="160">
        <f t="shared" si="13"/>
        <v>148050</v>
      </c>
      <c r="AB140" s="160">
        <f t="shared" si="14"/>
        <v>159016.66666666666</v>
      </c>
      <c r="AC140" s="160">
        <f t="shared" si="15"/>
        <v>164602.47666666665</v>
      </c>
      <c r="AD140" s="160" t="str">
        <f t="shared" si="16"/>
        <v>Yes</v>
      </c>
      <c r="AE140" s="213" t="s">
        <v>105</v>
      </c>
    </row>
    <row r="141" spans="1:31" s="15" customFormat="1" ht="25.5" customHeight="1" x14ac:dyDescent="0.25">
      <c r="A141" s="169"/>
      <c r="B141" s="206" t="s">
        <v>55</v>
      </c>
      <c r="C141" s="179">
        <v>9500</v>
      </c>
      <c r="D141" s="163" t="s">
        <v>106</v>
      </c>
      <c r="E141" s="36">
        <v>166250</v>
      </c>
      <c r="F141" s="36">
        <v>166250</v>
      </c>
      <c r="G141" s="36">
        <f t="shared" ref="G141:G172" si="18">15.75*C141</f>
        <v>149625</v>
      </c>
      <c r="H141" s="36">
        <v>149625</v>
      </c>
      <c r="I141" s="36">
        <v>149625</v>
      </c>
      <c r="J141" s="36">
        <v>149625</v>
      </c>
      <c r="K141" s="36" t="s">
        <v>58</v>
      </c>
      <c r="L141" s="35" t="s">
        <v>59</v>
      </c>
      <c r="M141" s="35"/>
      <c r="N141" s="35"/>
      <c r="O141" s="36"/>
      <c r="P141" s="160">
        <f t="shared" ref="P141:S204" si="19">IF(AND(OR($L141="Variable",$L141="Zero"),ISBLANK($N141)),IF(P$11=$E$11,$E141,IF(P$11=$F$11,$F141,IF(P$11=$G$11,$G141,IF(P$11=$H$11,$H141,IF(P$11=$I$11,$I141,IF(P$11=$J$11,$J141,"ERROR")))))),"NA")</f>
        <v>166250</v>
      </c>
      <c r="Q141" s="160">
        <f t="shared" si="19"/>
        <v>166250</v>
      </c>
      <c r="R141" s="160">
        <f t="shared" si="19"/>
        <v>166250</v>
      </c>
      <c r="S141" s="160">
        <f t="shared" si="19"/>
        <v>166250</v>
      </c>
      <c r="T141" s="160">
        <f t="shared" ref="T141:W204" si="20">IF(AND(OR($L141="Variable",$L141="Zero"),ISBLANK($N141)),IF(T$11=$E$11,$E141,IF(T$11=$F$11,$F141,IF(T$11=$G$11,$G141,IF(T$11=$H$11,$H141,IF(T$11=$I$11,$I141,IF(T$11=$J$11,$J141,"ERROR")))))),"NA")</f>
        <v>166250</v>
      </c>
      <c r="U141" s="160">
        <f t="shared" si="20"/>
        <v>166250</v>
      </c>
      <c r="V141" s="160">
        <f t="shared" si="20"/>
        <v>166250</v>
      </c>
      <c r="W141" s="160">
        <f t="shared" si="20"/>
        <v>166250</v>
      </c>
      <c r="X141" s="160">
        <f t="shared" ref="X141:AA204" si="21">IF(AND(OR($L141="Variable",$L141="Zero"),ISBLANK($N141)),IF(X$11=$E$11,$E141,IF(X$11=$F$11,$F141,IF(X$11=$G$11,$G141,IF(X$11=$H$11,$H141,IF(X$11=$I$11,$I141,IF(X$11=$J$11,$J141,"ERROR")))))),"NA")</f>
        <v>149625</v>
      </c>
      <c r="Y141" s="160">
        <f t="shared" si="21"/>
        <v>149625</v>
      </c>
      <c r="Z141" s="160">
        <f t="shared" si="21"/>
        <v>149625</v>
      </c>
      <c r="AA141" s="160">
        <f t="shared" si="21"/>
        <v>149625</v>
      </c>
      <c r="AB141" s="160">
        <f t="shared" ref="AB141:AB204" si="22">IFERROR(IF(AND(OR(L141="Variable",L141="Zero"),ISBLANK($N141)),AVERAGE(P141:AA141),"NA"), "NA")</f>
        <v>160708.33333333334</v>
      </c>
      <c r="AC141" s="160">
        <f t="shared" ref="AC141:AC204" si="23">IFERROR(IF(L141="Fixed",M141,IF(ISBLANK($N141)=FALSE,$O141,IF(OR(L141="Variable",L141="Zero"),MAX(AA141,AB141+ROUND(MAX(0,AB141*((1+$B$7)*(1-1.5%)-1)),2)),IF((OR(L141="Hourly", L141="At cost")),E141,"NA")))),AA141)</f>
        <v>166353.57333333333</v>
      </c>
      <c r="AD141" s="160" t="str">
        <f t="shared" ref="AD141:AD204" si="24">IF(K141="No","NA",IF(MAX(H141:J141)&lt;=AC141,"Yes","No"))</f>
        <v>Yes</v>
      </c>
      <c r="AE141" s="168" t="s">
        <v>105</v>
      </c>
    </row>
    <row r="142" spans="1:31" s="15" customFormat="1" ht="25.5" customHeight="1" x14ac:dyDescent="0.25">
      <c r="A142" s="169"/>
      <c r="B142" s="206" t="s">
        <v>55</v>
      </c>
      <c r="C142" s="179">
        <v>9600</v>
      </c>
      <c r="D142" s="163" t="s">
        <v>106</v>
      </c>
      <c r="E142" s="36">
        <v>168000</v>
      </c>
      <c r="F142" s="36">
        <v>168000</v>
      </c>
      <c r="G142" s="36">
        <f t="shared" si="18"/>
        <v>151200</v>
      </c>
      <c r="H142" s="36">
        <v>151200</v>
      </c>
      <c r="I142" s="36">
        <v>151200</v>
      </c>
      <c r="J142" s="36">
        <v>151200</v>
      </c>
      <c r="K142" s="36" t="s">
        <v>58</v>
      </c>
      <c r="L142" s="35" t="s">
        <v>59</v>
      </c>
      <c r="M142" s="35"/>
      <c r="N142" s="35"/>
      <c r="O142" s="36"/>
      <c r="P142" s="160">
        <f t="shared" si="19"/>
        <v>168000</v>
      </c>
      <c r="Q142" s="160">
        <f t="shared" si="19"/>
        <v>168000</v>
      </c>
      <c r="R142" s="160">
        <f t="shared" si="19"/>
        <v>168000</v>
      </c>
      <c r="S142" s="160">
        <f t="shared" si="19"/>
        <v>168000</v>
      </c>
      <c r="T142" s="160">
        <f t="shared" si="20"/>
        <v>168000</v>
      </c>
      <c r="U142" s="160">
        <f t="shared" si="20"/>
        <v>168000</v>
      </c>
      <c r="V142" s="160">
        <f t="shared" si="20"/>
        <v>168000</v>
      </c>
      <c r="W142" s="160">
        <f t="shared" si="20"/>
        <v>168000</v>
      </c>
      <c r="X142" s="160">
        <f t="shared" si="21"/>
        <v>151200</v>
      </c>
      <c r="Y142" s="160">
        <f t="shared" si="21"/>
        <v>151200</v>
      </c>
      <c r="Z142" s="160">
        <f t="shared" si="21"/>
        <v>151200</v>
      </c>
      <c r="AA142" s="160">
        <f t="shared" si="21"/>
        <v>151200</v>
      </c>
      <c r="AB142" s="160">
        <f t="shared" si="22"/>
        <v>162400</v>
      </c>
      <c r="AC142" s="160">
        <f t="shared" si="23"/>
        <v>168104.66</v>
      </c>
      <c r="AD142" s="160" t="str">
        <f t="shared" si="24"/>
        <v>Yes</v>
      </c>
      <c r="AE142" s="213" t="s">
        <v>105</v>
      </c>
    </row>
    <row r="143" spans="1:31" s="15" customFormat="1" ht="25.5" customHeight="1" x14ac:dyDescent="0.25">
      <c r="A143" s="169"/>
      <c r="B143" s="206" t="s">
        <v>55</v>
      </c>
      <c r="C143" s="179">
        <v>9700</v>
      </c>
      <c r="D143" s="163" t="s">
        <v>106</v>
      </c>
      <c r="E143" s="36">
        <v>169750</v>
      </c>
      <c r="F143" s="36">
        <v>169750</v>
      </c>
      <c r="G143" s="36">
        <f t="shared" si="18"/>
        <v>152775</v>
      </c>
      <c r="H143" s="36">
        <v>152775</v>
      </c>
      <c r="I143" s="36">
        <v>152775</v>
      </c>
      <c r="J143" s="36">
        <v>152775</v>
      </c>
      <c r="K143" s="36" t="s">
        <v>58</v>
      </c>
      <c r="L143" s="35" t="s">
        <v>59</v>
      </c>
      <c r="M143" s="35"/>
      <c r="N143" s="35"/>
      <c r="O143" s="36"/>
      <c r="P143" s="160">
        <f t="shared" si="19"/>
        <v>169750</v>
      </c>
      <c r="Q143" s="160">
        <f t="shared" si="19"/>
        <v>169750</v>
      </c>
      <c r="R143" s="160">
        <f t="shared" si="19"/>
        <v>169750</v>
      </c>
      <c r="S143" s="160">
        <f t="shared" si="19"/>
        <v>169750</v>
      </c>
      <c r="T143" s="160">
        <f t="shared" si="20"/>
        <v>169750</v>
      </c>
      <c r="U143" s="160">
        <f t="shared" si="20"/>
        <v>169750</v>
      </c>
      <c r="V143" s="160">
        <f t="shared" si="20"/>
        <v>169750</v>
      </c>
      <c r="W143" s="160">
        <f t="shared" si="20"/>
        <v>169750</v>
      </c>
      <c r="X143" s="160">
        <f t="shared" si="21"/>
        <v>152775</v>
      </c>
      <c r="Y143" s="160">
        <f t="shared" si="21"/>
        <v>152775</v>
      </c>
      <c r="Z143" s="160">
        <f t="shared" si="21"/>
        <v>152775</v>
      </c>
      <c r="AA143" s="160">
        <f t="shared" si="21"/>
        <v>152775</v>
      </c>
      <c r="AB143" s="160">
        <f t="shared" si="22"/>
        <v>164091.66666666666</v>
      </c>
      <c r="AC143" s="160">
        <f t="shared" si="23"/>
        <v>169855.75666666665</v>
      </c>
      <c r="AD143" s="160" t="str">
        <f t="shared" si="24"/>
        <v>Yes</v>
      </c>
      <c r="AE143" s="213" t="s">
        <v>105</v>
      </c>
    </row>
    <row r="144" spans="1:31" s="15" customFormat="1" ht="25.5" customHeight="1" x14ac:dyDescent="0.25">
      <c r="A144" s="169"/>
      <c r="B144" s="206" t="s">
        <v>55</v>
      </c>
      <c r="C144" s="179">
        <v>9800</v>
      </c>
      <c r="D144" s="163" t="s">
        <v>106</v>
      </c>
      <c r="E144" s="36">
        <v>171500</v>
      </c>
      <c r="F144" s="36">
        <v>171500</v>
      </c>
      <c r="G144" s="36">
        <f t="shared" si="18"/>
        <v>154350</v>
      </c>
      <c r="H144" s="36">
        <v>154350</v>
      </c>
      <c r="I144" s="36">
        <v>154350</v>
      </c>
      <c r="J144" s="36">
        <v>154350</v>
      </c>
      <c r="K144" s="36" t="s">
        <v>58</v>
      </c>
      <c r="L144" s="35" t="s">
        <v>59</v>
      </c>
      <c r="M144" s="35"/>
      <c r="N144" s="35"/>
      <c r="O144" s="36"/>
      <c r="P144" s="160">
        <f t="shared" si="19"/>
        <v>171500</v>
      </c>
      <c r="Q144" s="160">
        <f t="shared" si="19"/>
        <v>171500</v>
      </c>
      <c r="R144" s="160">
        <f t="shared" si="19"/>
        <v>171500</v>
      </c>
      <c r="S144" s="160">
        <f t="shared" si="19"/>
        <v>171500</v>
      </c>
      <c r="T144" s="160">
        <f t="shared" si="20"/>
        <v>171500</v>
      </c>
      <c r="U144" s="160">
        <f t="shared" si="20"/>
        <v>171500</v>
      </c>
      <c r="V144" s="160">
        <f t="shared" si="20"/>
        <v>171500</v>
      </c>
      <c r="W144" s="160">
        <f t="shared" si="20"/>
        <v>171500</v>
      </c>
      <c r="X144" s="160">
        <f t="shared" si="21"/>
        <v>154350</v>
      </c>
      <c r="Y144" s="160">
        <f t="shared" si="21"/>
        <v>154350</v>
      </c>
      <c r="Z144" s="160">
        <f t="shared" si="21"/>
        <v>154350</v>
      </c>
      <c r="AA144" s="160">
        <f t="shared" si="21"/>
        <v>154350</v>
      </c>
      <c r="AB144" s="160">
        <f t="shared" si="22"/>
        <v>165783.33333333334</v>
      </c>
      <c r="AC144" s="160">
        <f t="shared" si="23"/>
        <v>171606.84333333335</v>
      </c>
      <c r="AD144" s="160" t="str">
        <f t="shared" si="24"/>
        <v>Yes</v>
      </c>
      <c r="AE144" s="213" t="s">
        <v>105</v>
      </c>
    </row>
    <row r="145" spans="1:31" s="15" customFormat="1" ht="25.5" customHeight="1" x14ac:dyDescent="0.25">
      <c r="A145" s="169"/>
      <c r="B145" s="206" t="s">
        <v>55</v>
      </c>
      <c r="C145" s="179">
        <v>9900</v>
      </c>
      <c r="D145" s="163" t="s">
        <v>106</v>
      </c>
      <c r="E145" s="36">
        <v>173250</v>
      </c>
      <c r="F145" s="36">
        <v>173250</v>
      </c>
      <c r="G145" s="36">
        <f t="shared" si="18"/>
        <v>155925</v>
      </c>
      <c r="H145" s="36">
        <v>155925</v>
      </c>
      <c r="I145" s="36">
        <v>155925</v>
      </c>
      <c r="J145" s="36">
        <v>155925</v>
      </c>
      <c r="K145" s="36" t="s">
        <v>58</v>
      </c>
      <c r="L145" s="35" t="s">
        <v>59</v>
      </c>
      <c r="M145" s="35"/>
      <c r="N145" s="35"/>
      <c r="O145" s="36"/>
      <c r="P145" s="160">
        <f t="shared" si="19"/>
        <v>173250</v>
      </c>
      <c r="Q145" s="160">
        <f t="shared" si="19"/>
        <v>173250</v>
      </c>
      <c r="R145" s="160">
        <f t="shared" si="19"/>
        <v>173250</v>
      </c>
      <c r="S145" s="160">
        <f t="shared" si="19"/>
        <v>173250</v>
      </c>
      <c r="T145" s="160">
        <f t="shared" si="20"/>
        <v>173250</v>
      </c>
      <c r="U145" s="160">
        <f t="shared" si="20"/>
        <v>173250</v>
      </c>
      <c r="V145" s="160">
        <f t="shared" si="20"/>
        <v>173250</v>
      </c>
      <c r="W145" s="160">
        <f t="shared" si="20"/>
        <v>173250</v>
      </c>
      <c r="X145" s="160">
        <f t="shared" si="21"/>
        <v>155925</v>
      </c>
      <c r="Y145" s="160">
        <f t="shared" si="21"/>
        <v>155925</v>
      </c>
      <c r="Z145" s="160">
        <f t="shared" si="21"/>
        <v>155925</v>
      </c>
      <c r="AA145" s="160">
        <f t="shared" si="21"/>
        <v>155925</v>
      </c>
      <c r="AB145" s="160">
        <f t="shared" si="22"/>
        <v>167475</v>
      </c>
      <c r="AC145" s="160">
        <f t="shared" si="23"/>
        <v>173357.93</v>
      </c>
      <c r="AD145" s="160" t="str">
        <f t="shared" si="24"/>
        <v>Yes</v>
      </c>
      <c r="AE145" s="213" t="s">
        <v>105</v>
      </c>
    </row>
    <row r="146" spans="1:31" s="15" customFormat="1" ht="39" customHeight="1" thickBot="1" x14ac:dyDescent="0.3">
      <c r="A146" s="180"/>
      <c r="B146" s="215" t="s">
        <v>55</v>
      </c>
      <c r="C146" s="96">
        <v>10000</v>
      </c>
      <c r="D146" s="182" t="s">
        <v>104</v>
      </c>
      <c r="E146" s="183">
        <v>175000</v>
      </c>
      <c r="F146" s="183">
        <v>175000</v>
      </c>
      <c r="G146" s="184">
        <f t="shared" si="18"/>
        <v>157500</v>
      </c>
      <c r="H146" s="184">
        <v>157500</v>
      </c>
      <c r="I146" s="184">
        <v>157500</v>
      </c>
      <c r="J146" s="184">
        <v>157500</v>
      </c>
      <c r="K146" s="184" t="s">
        <v>58</v>
      </c>
      <c r="L146" s="183" t="s">
        <v>59</v>
      </c>
      <c r="M146" s="183"/>
      <c r="N146" s="216"/>
      <c r="O146" s="216"/>
      <c r="P146" s="185">
        <f t="shared" si="19"/>
        <v>175000</v>
      </c>
      <c r="Q146" s="186">
        <f t="shared" si="19"/>
        <v>175000</v>
      </c>
      <c r="R146" s="186">
        <f t="shared" si="19"/>
        <v>175000</v>
      </c>
      <c r="S146" s="186">
        <f t="shared" si="19"/>
        <v>175000</v>
      </c>
      <c r="T146" s="186">
        <f t="shared" si="20"/>
        <v>175000</v>
      </c>
      <c r="U146" s="186">
        <f t="shared" si="20"/>
        <v>175000</v>
      </c>
      <c r="V146" s="186">
        <f t="shared" si="20"/>
        <v>175000</v>
      </c>
      <c r="W146" s="186">
        <f t="shared" si="20"/>
        <v>175000</v>
      </c>
      <c r="X146" s="186">
        <f t="shared" si="21"/>
        <v>157500</v>
      </c>
      <c r="Y146" s="186">
        <f t="shared" si="21"/>
        <v>157500</v>
      </c>
      <c r="Z146" s="186">
        <f t="shared" si="21"/>
        <v>157500</v>
      </c>
      <c r="AA146" s="186">
        <f t="shared" si="21"/>
        <v>157500</v>
      </c>
      <c r="AB146" s="185">
        <f t="shared" si="22"/>
        <v>169166.66666666666</v>
      </c>
      <c r="AC146" s="186">
        <f t="shared" si="23"/>
        <v>175109.02666666664</v>
      </c>
      <c r="AD146" s="186" t="str">
        <f t="shared" si="24"/>
        <v>Yes</v>
      </c>
      <c r="AE146" s="167" t="s">
        <v>105</v>
      </c>
    </row>
    <row r="147" spans="1:31" s="15" customFormat="1" ht="15.75" customHeight="1" thickTop="1" x14ac:dyDescent="0.25">
      <c r="A147" s="31" t="s">
        <v>108</v>
      </c>
      <c r="B147" s="206" t="s">
        <v>55</v>
      </c>
      <c r="C147" s="179">
        <v>100</v>
      </c>
      <c r="D147" s="190" t="s">
        <v>109</v>
      </c>
      <c r="E147" s="28">
        <v>1750</v>
      </c>
      <c r="F147" s="28">
        <v>1750</v>
      </c>
      <c r="G147" s="28">
        <f t="shared" si="18"/>
        <v>1575</v>
      </c>
      <c r="H147" s="28">
        <v>1575</v>
      </c>
      <c r="I147" s="28">
        <v>1575</v>
      </c>
      <c r="J147" s="28">
        <v>1575</v>
      </c>
      <c r="K147" s="28" t="s">
        <v>58</v>
      </c>
      <c r="L147" s="29" t="s">
        <v>59</v>
      </c>
      <c r="M147" s="29"/>
      <c r="N147" s="28"/>
      <c r="O147" s="28"/>
      <c r="P147" s="191">
        <f t="shared" si="19"/>
        <v>1750</v>
      </c>
      <c r="Q147" s="192">
        <f t="shared" si="19"/>
        <v>1750</v>
      </c>
      <c r="R147" s="192">
        <f t="shared" si="19"/>
        <v>1750</v>
      </c>
      <c r="S147" s="192">
        <f t="shared" si="19"/>
        <v>1750</v>
      </c>
      <c r="T147" s="192">
        <f t="shared" si="20"/>
        <v>1750</v>
      </c>
      <c r="U147" s="192">
        <f t="shared" si="20"/>
        <v>1750</v>
      </c>
      <c r="V147" s="192">
        <f t="shared" si="20"/>
        <v>1750</v>
      </c>
      <c r="W147" s="192">
        <f t="shared" si="20"/>
        <v>1750</v>
      </c>
      <c r="X147" s="192">
        <f t="shared" si="21"/>
        <v>1575</v>
      </c>
      <c r="Y147" s="192">
        <f t="shared" si="21"/>
        <v>1575</v>
      </c>
      <c r="Z147" s="192">
        <f t="shared" si="21"/>
        <v>1575</v>
      </c>
      <c r="AA147" s="192">
        <f t="shared" si="21"/>
        <v>1575</v>
      </c>
      <c r="AB147" s="191">
        <f t="shared" si="22"/>
        <v>1691.6666666666667</v>
      </c>
      <c r="AC147" s="192">
        <f t="shared" si="23"/>
        <v>1751.0866666666668</v>
      </c>
      <c r="AD147" s="192" t="str">
        <f t="shared" si="24"/>
        <v>Yes</v>
      </c>
      <c r="AE147" s="193" t="s">
        <v>105</v>
      </c>
    </row>
    <row r="148" spans="1:31" s="15" customFormat="1" ht="15" customHeight="1" x14ac:dyDescent="0.25">
      <c r="A148" s="33" t="s">
        <v>94</v>
      </c>
      <c r="B148" s="206" t="s">
        <v>55</v>
      </c>
      <c r="C148" s="179">
        <v>125</v>
      </c>
      <c r="D148" s="163" t="s">
        <v>109</v>
      </c>
      <c r="E148" s="36">
        <v>2187.5</v>
      </c>
      <c r="F148" s="36">
        <v>2187.5</v>
      </c>
      <c r="G148" s="36">
        <f t="shared" si="18"/>
        <v>1968.75</v>
      </c>
      <c r="H148" s="36">
        <v>1968.75</v>
      </c>
      <c r="I148" s="36">
        <v>1968.75</v>
      </c>
      <c r="J148" s="36">
        <v>1968.75</v>
      </c>
      <c r="K148" s="36" t="s">
        <v>58</v>
      </c>
      <c r="L148" s="35" t="s">
        <v>59</v>
      </c>
      <c r="M148" s="35"/>
      <c r="N148" s="35"/>
      <c r="O148" s="36"/>
      <c r="P148" s="160">
        <f t="shared" si="19"/>
        <v>2187.5</v>
      </c>
      <c r="Q148" s="160">
        <f t="shared" si="19"/>
        <v>2187.5</v>
      </c>
      <c r="R148" s="160">
        <f t="shared" si="19"/>
        <v>2187.5</v>
      </c>
      <c r="S148" s="160">
        <f t="shared" si="19"/>
        <v>2187.5</v>
      </c>
      <c r="T148" s="160">
        <f t="shared" si="20"/>
        <v>2187.5</v>
      </c>
      <c r="U148" s="160">
        <f t="shared" si="20"/>
        <v>2187.5</v>
      </c>
      <c r="V148" s="160">
        <f t="shared" si="20"/>
        <v>2187.5</v>
      </c>
      <c r="W148" s="160">
        <f t="shared" si="20"/>
        <v>2187.5</v>
      </c>
      <c r="X148" s="160">
        <f t="shared" si="21"/>
        <v>1968.75</v>
      </c>
      <c r="Y148" s="160">
        <f t="shared" si="21"/>
        <v>1968.75</v>
      </c>
      <c r="Z148" s="160">
        <f t="shared" si="21"/>
        <v>1968.75</v>
      </c>
      <c r="AA148" s="160">
        <f t="shared" si="21"/>
        <v>1968.75</v>
      </c>
      <c r="AB148" s="160">
        <f t="shared" si="22"/>
        <v>2114.5833333333335</v>
      </c>
      <c r="AC148" s="160">
        <f t="shared" si="23"/>
        <v>2188.8633333333337</v>
      </c>
      <c r="AD148" s="160" t="str">
        <f t="shared" si="24"/>
        <v>Yes</v>
      </c>
      <c r="AE148" s="213" t="s">
        <v>105</v>
      </c>
    </row>
    <row r="149" spans="1:31" s="15" customFormat="1" ht="15" customHeight="1" x14ac:dyDescent="0.25">
      <c r="A149" s="169"/>
      <c r="B149" s="206" t="s">
        <v>55</v>
      </c>
      <c r="C149" s="179">
        <v>150</v>
      </c>
      <c r="D149" s="163" t="s">
        <v>109</v>
      </c>
      <c r="E149" s="36">
        <v>2625</v>
      </c>
      <c r="F149" s="36">
        <v>2625</v>
      </c>
      <c r="G149" s="36">
        <f t="shared" si="18"/>
        <v>2362.5</v>
      </c>
      <c r="H149" s="36">
        <v>2362.5</v>
      </c>
      <c r="I149" s="36">
        <v>2362.5</v>
      </c>
      <c r="J149" s="36">
        <v>2362.5</v>
      </c>
      <c r="K149" s="36" t="s">
        <v>58</v>
      </c>
      <c r="L149" s="36" t="s">
        <v>59</v>
      </c>
      <c r="M149" s="35"/>
      <c r="N149" s="36"/>
      <c r="O149" s="36"/>
      <c r="P149" s="160">
        <f t="shared" si="19"/>
        <v>2625</v>
      </c>
      <c r="Q149" s="160">
        <f t="shared" si="19"/>
        <v>2625</v>
      </c>
      <c r="R149" s="160">
        <f t="shared" si="19"/>
        <v>2625</v>
      </c>
      <c r="S149" s="160">
        <f t="shared" si="19"/>
        <v>2625</v>
      </c>
      <c r="T149" s="160">
        <f t="shared" si="20"/>
        <v>2625</v>
      </c>
      <c r="U149" s="160">
        <f t="shared" si="20"/>
        <v>2625</v>
      </c>
      <c r="V149" s="160">
        <f t="shared" si="20"/>
        <v>2625</v>
      </c>
      <c r="W149" s="160">
        <f t="shared" si="20"/>
        <v>2625</v>
      </c>
      <c r="X149" s="160">
        <f t="shared" si="21"/>
        <v>2362.5</v>
      </c>
      <c r="Y149" s="160">
        <f t="shared" si="21"/>
        <v>2362.5</v>
      </c>
      <c r="Z149" s="160">
        <f t="shared" si="21"/>
        <v>2362.5</v>
      </c>
      <c r="AA149" s="160">
        <f t="shared" si="21"/>
        <v>2362.5</v>
      </c>
      <c r="AB149" s="160">
        <f t="shared" si="22"/>
        <v>2537.5</v>
      </c>
      <c r="AC149" s="160">
        <f t="shared" si="23"/>
        <v>2626.64</v>
      </c>
      <c r="AD149" s="160" t="str">
        <f t="shared" si="24"/>
        <v>Yes</v>
      </c>
      <c r="AE149" s="213" t="s">
        <v>105</v>
      </c>
    </row>
    <row r="150" spans="1:31" s="15" customFormat="1" ht="15" customHeight="1" x14ac:dyDescent="0.25">
      <c r="A150" s="169"/>
      <c r="B150" s="206" t="s">
        <v>55</v>
      </c>
      <c r="C150" s="179">
        <v>175</v>
      </c>
      <c r="D150" s="163" t="s">
        <v>109</v>
      </c>
      <c r="E150" s="36">
        <v>3062.5</v>
      </c>
      <c r="F150" s="36">
        <v>3062.5</v>
      </c>
      <c r="G150" s="36">
        <f t="shared" si="18"/>
        <v>2756.25</v>
      </c>
      <c r="H150" s="36">
        <v>2756.25</v>
      </c>
      <c r="I150" s="36">
        <v>2756.25</v>
      </c>
      <c r="J150" s="36">
        <v>2756.25</v>
      </c>
      <c r="K150" s="36" t="s">
        <v>58</v>
      </c>
      <c r="L150" s="35" t="s">
        <v>59</v>
      </c>
      <c r="M150" s="36"/>
      <c r="N150" s="35"/>
      <c r="O150" s="36"/>
      <c r="P150" s="160">
        <f t="shared" si="19"/>
        <v>3062.5</v>
      </c>
      <c r="Q150" s="160">
        <f t="shared" si="19"/>
        <v>3062.5</v>
      </c>
      <c r="R150" s="160">
        <f t="shared" si="19"/>
        <v>3062.5</v>
      </c>
      <c r="S150" s="160">
        <f t="shared" si="19"/>
        <v>3062.5</v>
      </c>
      <c r="T150" s="160">
        <f t="shared" si="20"/>
        <v>3062.5</v>
      </c>
      <c r="U150" s="160">
        <f t="shared" si="20"/>
        <v>3062.5</v>
      </c>
      <c r="V150" s="160">
        <f t="shared" si="20"/>
        <v>3062.5</v>
      </c>
      <c r="W150" s="160">
        <f t="shared" si="20"/>
        <v>3062.5</v>
      </c>
      <c r="X150" s="160">
        <f t="shared" si="21"/>
        <v>2756.25</v>
      </c>
      <c r="Y150" s="160">
        <f t="shared" si="21"/>
        <v>2756.25</v>
      </c>
      <c r="Z150" s="160">
        <f t="shared" si="21"/>
        <v>2756.25</v>
      </c>
      <c r="AA150" s="160">
        <f t="shared" si="21"/>
        <v>2756.25</v>
      </c>
      <c r="AB150" s="160">
        <f t="shared" si="22"/>
        <v>2960.4166666666665</v>
      </c>
      <c r="AC150" s="160">
        <f t="shared" si="23"/>
        <v>3064.4066666666663</v>
      </c>
      <c r="AD150" s="160" t="str">
        <f t="shared" si="24"/>
        <v>Yes</v>
      </c>
      <c r="AE150" s="213" t="s">
        <v>105</v>
      </c>
    </row>
    <row r="151" spans="1:31" s="15" customFormat="1" ht="15" customHeight="1" x14ac:dyDescent="0.25">
      <c r="A151" s="169"/>
      <c r="B151" s="206" t="s">
        <v>55</v>
      </c>
      <c r="C151" s="179">
        <v>200</v>
      </c>
      <c r="D151" s="163" t="s">
        <v>109</v>
      </c>
      <c r="E151" s="36">
        <v>3500</v>
      </c>
      <c r="F151" s="36">
        <v>3500</v>
      </c>
      <c r="G151" s="36">
        <f t="shared" si="18"/>
        <v>3150</v>
      </c>
      <c r="H151" s="36">
        <v>3150</v>
      </c>
      <c r="I151" s="36">
        <v>3150</v>
      </c>
      <c r="J151" s="36">
        <v>3150</v>
      </c>
      <c r="K151" s="36" t="s">
        <v>58</v>
      </c>
      <c r="L151" s="35" t="s">
        <v>59</v>
      </c>
      <c r="M151" s="36"/>
      <c r="N151" s="36"/>
      <c r="O151" s="36"/>
      <c r="P151" s="160">
        <f t="shared" si="19"/>
        <v>3500</v>
      </c>
      <c r="Q151" s="160">
        <f t="shared" si="19"/>
        <v>3500</v>
      </c>
      <c r="R151" s="160">
        <f t="shared" si="19"/>
        <v>3500</v>
      </c>
      <c r="S151" s="160">
        <f t="shared" si="19"/>
        <v>3500</v>
      </c>
      <c r="T151" s="160">
        <f t="shared" si="20"/>
        <v>3500</v>
      </c>
      <c r="U151" s="160">
        <f t="shared" si="20"/>
        <v>3500</v>
      </c>
      <c r="V151" s="160">
        <f t="shared" si="20"/>
        <v>3500</v>
      </c>
      <c r="W151" s="160">
        <f t="shared" si="20"/>
        <v>3500</v>
      </c>
      <c r="X151" s="160">
        <f t="shared" si="21"/>
        <v>3150</v>
      </c>
      <c r="Y151" s="160">
        <f t="shared" si="21"/>
        <v>3150</v>
      </c>
      <c r="Z151" s="160">
        <f t="shared" si="21"/>
        <v>3150</v>
      </c>
      <c r="AA151" s="160">
        <f t="shared" si="21"/>
        <v>3150</v>
      </c>
      <c r="AB151" s="160">
        <f t="shared" si="22"/>
        <v>3383.3333333333335</v>
      </c>
      <c r="AC151" s="160">
        <f t="shared" si="23"/>
        <v>3502.1833333333334</v>
      </c>
      <c r="AD151" s="160" t="str">
        <f t="shared" si="24"/>
        <v>Yes</v>
      </c>
      <c r="AE151" s="213" t="s">
        <v>105</v>
      </c>
    </row>
    <row r="152" spans="1:31" s="15" customFormat="1" ht="15" customHeight="1" x14ac:dyDescent="0.25">
      <c r="A152" s="169"/>
      <c r="B152" s="206" t="s">
        <v>55</v>
      </c>
      <c r="C152" s="179">
        <v>225</v>
      </c>
      <c r="D152" s="163" t="s">
        <v>109</v>
      </c>
      <c r="E152" s="36">
        <v>3937.5</v>
      </c>
      <c r="F152" s="36">
        <v>3937.5</v>
      </c>
      <c r="G152" s="36">
        <f t="shared" si="18"/>
        <v>3543.75</v>
      </c>
      <c r="H152" s="36">
        <v>3543.75</v>
      </c>
      <c r="I152" s="36">
        <v>3543.75</v>
      </c>
      <c r="J152" s="36">
        <v>3543.75</v>
      </c>
      <c r="K152" s="36" t="s">
        <v>58</v>
      </c>
      <c r="L152" s="36" t="s">
        <v>59</v>
      </c>
      <c r="M152" s="36"/>
      <c r="N152" s="35"/>
      <c r="O152" s="36"/>
      <c r="P152" s="160">
        <f t="shared" si="19"/>
        <v>3937.5</v>
      </c>
      <c r="Q152" s="160">
        <f t="shared" si="19"/>
        <v>3937.5</v>
      </c>
      <c r="R152" s="160">
        <f t="shared" si="19"/>
        <v>3937.5</v>
      </c>
      <c r="S152" s="160">
        <f t="shared" si="19"/>
        <v>3937.5</v>
      </c>
      <c r="T152" s="160">
        <f t="shared" si="20"/>
        <v>3937.5</v>
      </c>
      <c r="U152" s="160">
        <f t="shared" si="20"/>
        <v>3937.5</v>
      </c>
      <c r="V152" s="160">
        <f t="shared" si="20"/>
        <v>3937.5</v>
      </c>
      <c r="W152" s="160">
        <f t="shared" si="20"/>
        <v>3937.5</v>
      </c>
      <c r="X152" s="160">
        <f t="shared" si="21"/>
        <v>3543.75</v>
      </c>
      <c r="Y152" s="160">
        <f t="shared" si="21"/>
        <v>3543.75</v>
      </c>
      <c r="Z152" s="160">
        <f t="shared" si="21"/>
        <v>3543.75</v>
      </c>
      <c r="AA152" s="160">
        <f t="shared" si="21"/>
        <v>3543.75</v>
      </c>
      <c r="AB152" s="160">
        <f t="shared" si="22"/>
        <v>3806.25</v>
      </c>
      <c r="AC152" s="160">
        <f t="shared" si="23"/>
        <v>3939.95</v>
      </c>
      <c r="AD152" s="160" t="str">
        <f t="shared" si="24"/>
        <v>Yes</v>
      </c>
      <c r="AE152" s="213" t="s">
        <v>105</v>
      </c>
    </row>
    <row r="153" spans="1:31" s="15" customFormat="1" ht="15" customHeight="1" x14ac:dyDescent="0.25">
      <c r="A153" s="169"/>
      <c r="B153" s="206" t="s">
        <v>55</v>
      </c>
      <c r="C153" s="179">
        <v>250</v>
      </c>
      <c r="D153" s="163" t="s">
        <v>109</v>
      </c>
      <c r="E153" s="36">
        <v>4375</v>
      </c>
      <c r="F153" s="36">
        <v>4375</v>
      </c>
      <c r="G153" s="36">
        <f t="shared" si="18"/>
        <v>3937.5</v>
      </c>
      <c r="H153" s="36">
        <v>3937.5</v>
      </c>
      <c r="I153" s="36">
        <v>3937.5</v>
      </c>
      <c r="J153" s="36">
        <v>3937.5</v>
      </c>
      <c r="K153" s="36" t="s">
        <v>58</v>
      </c>
      <c r="L153" s="36" t="s">
        <v>59</v>
      </c>
      <c r="M153" s="36"/>
      <c r="N153" s="36"/>
      <c r="O153" s="36"/>
      <c r="P153" s="160">
        <f t="shared" si="19"/>
        <v>4375</v>
      </c>
      <c r="Q153" s="160">
        <f t="shared" si="19"/>
        <v>4375</v>
      </c>
      <c r="R153" s="160">
        <f t="shared" si="19"/>
        <v>4375</v>
      </c>
      <c r="S153" s="160">
        <f t="shared" si="19"/>
        <v>4375</v>
      </c>
      <c r="T153" s="160">
        <f t="shared" si="20"/>
        <v>4375</v>
      </c>
      <c r="U153" s="160">
        <f t="shared" si="20"/>
        <v>4375</v>
      </c>
      <c r="V153" s="160">
        <f t="shared" si="20"/>
        <v>4375</v>
      </c>
      <c r="W153" s="160">
        <f t="shared" si="20"/>
        <v>4375</v>
      </c>
      <c r="X153" s="160">
        <f t="shared" si="21"/>
        <v>3937.5</v>
      </c>
      <c r="Y153" s="160">
        <f t="shared" si="21"/>
        <v>3937.5</v>
      </c>
      <c r="Z153" s="160">
        <f t="shared" si="21"/>
        <v>3937.5</v>
      </c>
      <c r="AA153" s="160">
        <f t="shared" si="21"/>
        <v>3937.5</v>
      </c>
      <c r="AB153" s="160">
        <f t="shared" si="22"/>
        <v>4229.166666666667</v>
      </c>
      <c r="AC153" s="160">
        <f t="shared" si="23"/>
        <v>4377.7266666666674</v>
      </c>
      <c r="AD153" s="160" t="str">
        <f t="shared" si="24"/>
        <v>Yes</v>
      </c>
      <c r="AE153" s="213" t="s">
        <v>105</v>
      </c>
    </row>
    <row r="154" spans="1:31" s="15" customFormat="1" ht="15" customHeight="1" x14ac:dyDescent="0.25">
      <c r="A154" s="169"/>
      <c r="B154" s="206" t="s">
        <v>55</v>
      </c>
      <c r="C154" s="179">
        <v>275</v>
      </c>
      <c r="D154" s="163" t="s">
        <v>109</v>
      </c>
      <c r="E154" s="36">
        <v>4812.5</v>
      </c>
      <c r="F154" s="36">
        <v>4812.5</v>
      </c>
      <c r="G154" s="36">
        <f t="shared" si="18"/>
        <v>4331.25</v>
      </c>
      <c r="H154" s="36">
        <v>4331.25</v>
      </c>
      <c r="I154" s="36">
        <v>4331.25</v>
      </c>
      <c r="J154" s="36">
        <v>4331.25</v>
      </c>
      <c r="K154" s="36" t="s">
        <v>58</v>
      </c>
      <c r="L154" s="36" t="s">
        <v>59</v>
      </c>
      <c r="M154" s="36"/>
      <c r="N154" s="35"/>
      <c r="O154" s="36"/>
      <c r="P154" s="160">
        <f t="shared" si="19"/>
        <v>4812.5</v>
      </c>
      <c r="Q154" s="160">
        <f t="shared" si="19"/>
        <v>4812.5</v>
      </c>
      <c r="R154" s="160">
        <f t="shared" si="19"/>
        <v>4812.5</v>
      </c>
      <c r="S154" s="160">
        <f t="shared" si="19"/>
        <v>4812.5</v>
      </c>
      <c r="T154" s="160">
        <f t="shared" si="20"/>
        <v>4812.5</v>
      </c>
      <c r="U154" s="160">
        <f t="shared" si="20"/>
        <v>4812.5</v>
      </c>
      <c r="V154" s="160">
        <f t="shared" si="20"/>
        <v>4812.5</v>
      </c>
      <c r="W154" s="160">
        <f t="shared" si="20"/>
        <v>4812.5</v>
      </c>
      <c r="X154" s="160">
        <f t="shared" si="21"/>
        <v>4331.25</v>
      </c>
      <c r="Y154" s="160">
        <f t="shared" si="21"/>
        <v>4331.25</v>
      </c>
      <c r="Z154" s="160">
        <f t="shared" si="21"/>
        <v>4331.25</v>
      </c>
      <c r="AA154" s="160">
        <f t="shared" si="21"/>
        <v>4331.25</v>
      </c>
      <c r="AB154" s="160">
        <f t="shared" si="22"/>
        <v>4652.083333333333</v>
      </c>
      <c r="AC154" s="160">
        <f t="shared" si="23"/>
        <v>4815.4933333333329</v>
      </c>
      <c r="AD154" s="160" t="str">
        <f t="shared" si="24"/>
        <v>Yes</v>
      </c>
      <c r="AE154" s="213" t="s">
        <v>105</v>
      </c>
    </row>
    <row r="155" spans="1:31" s="15" customFormat="1" ht="15" customHeight="1" x14ac:dyDescent="0.25">
      <c r="A155" s="169"/>
      <c r="B155" s="206" t="s">
        <v>55</v>
      </c>
      <c r="C155" s="179">
        <v>300</v>
      </c>
      <c r="D155" s="163" t="s">
        <v>109</v>
      </c>
      <c r="E155" s="36">
        <v>5250</v>
      </c>
      <c r="F155" s="36">
        <v>5250</v>
      </c>
      <c r="G155" s="36">
        <f t="shared" si="18"/>
        <v>4725</v>
      </c>
      <c r="H155" s="36">
        <v>4725</v>
      </c>
      <c r="I155" s="36">
        <v>4725</v>
      </c>
      <c r="J155" s="36">
        <v>4725</v>
      </c>
      <c r="K155" s="36" t="s">
        <v>58</v>
      </c>
      <c r="L155" s="36" t="s">
        <v>59</v>
      </c>
      <c r="M155" s="36"/>
      <c r="N155" s="36"/>
      <c r="O155" s="36"/>
      <c r="P155" s="160">
        <f t="shared" si="19"/>
        <v>5250</v>
      </c>
      <c r="Q155" s="160">
        <f t="shared" si="19"/>
        <v>5250</v>
      </c>
      <c r="R155" s="160">
        <f t="shared" si="19"/>
        <v>5250</v>
      </c>
      <c r="S155" s="160">
        <f t="shared" si="19"/>
        <v>5250</v>
      </c>
      <c r="T155" s="160">
        <f t="shared" si="20"/>
        <v>5250</v>
      </c>
      <c r="U155" s="160">
        <f t="shared" si="20"/>
        <v>5250</v>
      </c>
      <c r="V155" s="160">
        <f t="shared" si="20"/>
        <v>5250</v>
      </c>
      <c r="W155" s="160">
        <f t="shared" si="20"/>
        <v>5250</v>
      </c>
      <c r="X155" s="160">
        <f t="shared" si="21"/>
        <v>4725</v>
      </c>
      <c r="Y155" s="160">
        <f t="shared" si="21"/>
        <v>4725</v>
      </c>
      <c r="Z155" s="160">
        <f t="shared" si="21"/>
        <v>4725</v>
      </c>
      <c r="AA155" s="160">
        <f t="shared" si="21"/>
        <v>4725</v>
      </c>
      <c r="AB155" s="160">
        <f t="shared" si="22"/>
        <v>5075</v>
      </c>
      <c r="AC155" s="160">
        <f t="shared" si="23"/>
        <v>5253.27</v>
      </c>
      <c r="AD155" s="160" t="str">
        <f t="shared" si="24"/>
        <v>Yes</v>
      </c>
      <c r="AE155" s="213" t="s">
        <v>105</v>
      </c>
    </row>
    <row r="156" spans="1:31" s="15" customFormat="1" ht="15" customHeight="1" x14ac:dyDescent="0.25">
      <c r="A156" s="169"/>
      <c r="B156" s="206" t="s">
        <v>55</v>
      </c>
      <c r="C156" s="179">
        <v>325</v>
      </c>
      <c r="D156" s="163" t="s">
        <v>109</v>
      </c>
      <c r="E156" s="36">
        <v>5687.5</v>
      </c>
      <c r="F156" s="36">
        <v>5687.5</v>
      </c>
      <c r="G156" s="36">
        <f t="shared" si="18"/>
        <v>5118.75</v>
      </c>
      <c r="H156" s="36">
        <v>5118.75</v>
      </c>
      <c r="I156" s="36">
        <v>5118.75</v>
      </c>
      <c r="J156" s="36">
        <v>5118.75</v>
      </c>
      <c r="K156" s="36" t="s">
        <v>58</v>
      </c>
      <c r="L156" s="36" t="s">
        <v>59</v>
      </c>
      <c r="M156" s="36"/>
      <c r="N156" s="35"/>
      <c r="O156" s="36"/>
      <c r="P156" s="160">
        <f t="shared" si="19"/>
        <v>5687.5</v>
      </c>
      <c r="Q156" s="160">
        <f t="shared" si="19"/>
        <v>5687.5</v>
      </c>
      <c r="R156" s="160">
        <f t="shared" si="19"/>
        <v>5687.5</v>
      </c>
      <c r="S156" s="160">
        <f t="shared" si="19"/>
        <v>5687.5</v>
      </c>
      <c r="T156" s="160">
        <f t="shared" si="20"/>
        <v>5687.5</v>
      </c>
      <c r="U156" s="160">
        <f t="shared" si="20"/>
        <v>5687.5</v>
      </c>
      <c r="V156" s="160">
        <f t="shared" si="20"/>
        <v>5687.5</v>
      </c>
      <c r="W156" s="160">
        <f t="shared" si="20"/>
        <v>5687.5</v>
      </c>
      <c r="X156" s="160">
        <f t="shared" si="21"/>
        <v>5118.75</v>
      </c>
      <c r="Y156" s="160">
        <f t="shared" si="21"/>
        <v>5118.75</v>
      </c>
      <c r="Z156" s="160">
        <f t="shared" si="21"/>
        <v>5118.75</v>
      </c>
      <c r="AA156" s="160">
        <f t="shared" si="21"/>
        <v>5118.75</v>
      </c>
      <c r="AB156" s="160">
        <f t="shared" si="22"/>
        <v>5497.916666666667</v>
      </c>
      <c r="AC156" s="160">
        <f t="shared" si="23"/>
        <v>5691.0466666666671</v>
      </c>
      <c r="AD156" s="160" t="str">
        <f t="shared" si="24"/>
        <v>Yes</v>
      </c>
      <c r="AE156" s="213" t="s">
        <v>105</v>
      </c>
    </row>
    <row r="157" spans="1:31" s="15" customFormat="1" ht="15" customHeight="1" x14ac:dyDescent="0.25">
      <c r="A157" s="169"/>
      <c r="B157" s="206" t="s">
        <v>55</v>
      </c>
      <c r="C157" s="179">
        <v>350</v>
      </c>
      <c r="D157" s="163" t="s">
        <v>109</v>
      </c>
      <c r="E157" s="36">
        <v>6125</v>
      </c>
      <c r="F157" s="36">
        <v>6125</v>
      </c>
      <c r="G157" s="36">
        <f t="shared" si="18"/>
        <v>5512.5</v>
      </c>
      <c r="H157" s="36">
        <v>5512.5</v>
      </c>
      <c r="I157" s="36">
        <v>5512.5</v>
      </c>
      <c r="J157" s="36">
        <v>5512.5</v>
      </c>
      <c r="K157" s="36" t="s">
        <v>58</v>
      </c>
      <c r="L157" s="36" t="s">
        <v>59</v>
      </c>
      <c r="M157" s="36"/>
      <c r="N157" s="35"/>
      <c r="O157" s="36"/>
      <c r="P157" s="160">
        <f t="shared" si="19"/>
        <v>6125</v>
      </c>
      <c r="Q157" s="160">
        <f t="shared" si="19"/>
        <v>6125</v>
      </c>
      <c r="R157" s="160">
        <f t="shared" si="19"/>
        <v>6125</v>
      </c>
      <c r="S157" s="160">
        <f t="shared" si="19"/>
        <v>6125</v>
      </c>
      <c r="T157" s="160">
        <f t="shared" si="20"/>
        <v>6125</v>
      </c>
      <c r="U157" s="160">
        <f t="shared" si="20"/>
        <v>6125</v>
      </c>
      <c r="V157" s="160">
        <f t="shared" si="20"/>
        <v>6125</v>
      </c>
      <c r="W157" s="160">
        <f t="shared" si="20"/>
        <v>6125</v>
      </c>
      <c r="X157" s="160">
        <f t="shared" si="21"/>
        <v>5512.5</v>
      </c>
      <c r="Y157" s="160">
        <f t="shared" si="21"/>
        <v>5512.5</v>
      </c>
      <c r="Z157" s="160">
        <f t="shared" si="21"/>
        <v>5512.5</v>
      </c>
      <c r="AA157" s="160">
        <f t="shared" si="21"/>
        <v>5512.5</v>
      </c>
      <c r="AB157" s="160">
        <f t="shared" si="22"/>
        <v>5920.833333333333</v>
      </c>
      <c r="AC157" s="160">
        <f t="shared" si="23"/>
        <v>6128.8133333333326</v>
      </c>
      <c r="AD157" s="160" t="str">
        <f t="shared" si="24"/>
        <v>Yes</v>
      </c>
      <c r="AE157" s="213" t="s">
        <v>105</v>
      </c>
    </row>
    <row r="158" spans="1:31" s="15" customFormat="1" ht="15" customHeight="1" x14ac:dyDescent="0.25">
      <c r="A158" s="169"/>
      <c r="B158" s="206" t="s">
        <v>55</v>
      </c>
      <c r="C158" s="179">
        <v>375</v>
      </c>
      <c r="D158" s="163" t="s">
        <v>109</v>
      </c>
      <c r="E158" s="36">
        <v>6562.5</v>
      </c>
      <c r="F158" s="36">
        <v>6562.5</v>
      </c>
      <c r="G158" s="36">
        <f t="shared" si="18"/>
        <v>5906.25</v>
      </c>
      <c r="H158" s="36">
        <v>5906.25</v>
      </c>
      <c r="I158" s="36">
        <v>5906.25</v>
      </c>
      <c r="J158" s="36">
        <v>5906.25</v>
      </c>
      <c r="K158" s="36" t="s">
        <v>58</v>
      </c>
      <c r="L158" s="36" t="s">
        <v>59</v>
      </c>
      <c r="M158" s="36"/>
      <c r="N158" s="35"/>
      <c r="O158" s="36"/>
      <c r="P158" s="160">
        <f t="shared" si="19"/>
        <v>6562.5</v>
      </c>
      <c r="Q158" s="160">
        <f t="shared" si="19"/>
        <v>6562.5</v>
      </c>
      <c r="R158" s="160">
        <f t="shared" si="19"/>
        <v>6562.5</v>
      </c>
      <c r="S158" s="160">
        <f t="shared" si="19"/>
        <v>6562.5</v>
      </c>
      <c r="T158" s="160">
        <f t="shared" si="20"/>
        <v>6562.5</v>
      </c>
      <c r="U158" s="160">
        <f t="shared" si="20"/>
        <v>6562.5</v>
      </c>
      <c r="V158" s="160">
        <f t="shared" si="20"/>
        <v>6562.5</v>
      </c>
      <c r="W158" s="160">
        <f t="shared" si="20"/>
        <v>6562.5</v>
      </c>
      <c r="X158" s="160">
        <f t="shared" si="21"/>
        <v>5906.25</v>
      </c>
      <c r="Y158" s="160">
        <f t="shared" si="21"/>
        <v>5906.25</v>
      </c>
      <c r="Z158" s="160">
        <f t="shared" si="21"/>
        <v>5906.25</v>
      </c>
      <c r="AA158" s="160">
        <f t="shared" si="21"/>
        <v>5906.25</v>
      </c>
      <c r="AB158" s="160">
        <f t="shared" si="22"/>
        <v>6343.75</v>
      </c>
      <c r="AC158" s="160">
        <f t="shared" si="23"/>
        <v>6566.59</v>
      </c>
      <c r="AD158" s="160" t="str">
        <f t="shared" si="24"/>
        <v>Yes</v>
      </c>
      <c r="AE158" s="213" t="s">
        <v>105</v>
      </c>
    </row>
    <row r="159" spans="1:31" s="15" customFormat="1" ht="15" customHeight="1" x14ac:dyDescent="0.25">
      <c r="A159" s="169"/>
      <c r="B159" s="206" t="s">
        <v>55</v>
      </c>
      <c r="C159" s="179">
        <v>400</v>
      </c>
      <c r="D159" s="163" t="s">
        <v>109</v>
      </c>
      <c r="E159" s="36">
        <v>7000</v>
      </c>
      <c r="F159" s="36">
        <v>7000</v>
      </c>
      <c r="G159" s="36">
        <f t="shared" si="18"/>
        <v>6300</v>
      </c>
      <c r="H159" s="36">
        <v>6300</v>
      </c>
      <c r="I159" s="36">
        <v>6300</v>
      </c>
      <c r="J159" s="36">
        <v>6300</v>
      </c>
      <c r="K159" s="36" t="s">
        <v>58</v>
      </c>
      <c r="L159" s="36" t="s">
        <v>59</v>
      </c>
      <c r="M159" s="36"/>
      <c r="N159" s="36"/>
      <c r="O159" s="36"/>
      <c r="P159" s="160">
        <f t="shared" si="19"/>
        <v>7000</v>
      </c>
      <c r="Q159" s="160">
        <f t="shared" si="19"/>
        <v>7000</v>
      </c>
      <c r="R159" s="160">
        <f t="shared" si="19"/>
        <v>7000</v>
      </c>
      <c r="S159" s="160">
        <f t="shared" si="19"/>
        <v>7000</v>
      </c>
      <c r="T159" s="160">
        <f t="shared" si="20"/>
        <v>7000</v>
      </c>
      <c r="U159" s="160">
        <f t="shared" si="20"/>
        <v>7000</v>
      </c>
      <c r="V159" s="160">
        <f t="shared" si="20"/>
        <v>7000</v>
      </c>
      <c r="W159" s="160">
        <f t="shared" si="20"/>
        <v>7000</v>
      </c>
      <c r="X159" s="160">
        <f t="shared" si="21"/>
        <v>6300</v>
      </c>
      <c r="Y159" s="160">
        <f t="shared" si="21"/>
        <v>6300</v>
      </c>
      <c r="Z159" s="160">
        <f t="shared" si="21"/>
        <v>6300</v>
      </c>
      <c r="AA159" s="160">
        <f t="shared" si="21"/>
        <v>6300</v>
      </c>
      <c r="AB159" s="160">
        <f t="shared" si="22"/>
        <v>6766.666666666667</v>
      </c>
      <c r="AC159" s="160">
        <f t="shared" si="23"/>
        <v>7004.3566666666666</v>
      </c>
      <c r="AD159" s="160" t="str">
        <f t="shared" si="24"/>
        <v>Yes</v>
      </c>
      <c r="AE159" s="213" t="s">
        <v>105</v>
      </c>
    </row>
    <row r="160" spans="1:31" s="15" customFormat="1" ht="15" customHeight="1" x14ac:dyDescent="0.25">
      <c r="A160" s="169"/>
      <c r="B160" s="206" t="s">
        <v>55</v>
      </c>
      <c r="C160" s="179">
        <v>425</v>
      </c>
      <c r="D160" s="163" t="s">
        <v>109</v>
      </c>
      <c r="E160" s="36">
        <v>7437.5</v>
      </c>
      <c r="F160" s="36">
        <v>7437.5</v>
      </c>
      <c r="G160" s="36">
        <f t="shared" si="18"/>
        <v>6693.75</v>
      </c>
      <c r="H160" s="36">
        <v>6693.75</v>
      </c>
      <c r="I160" s="36">
        <v>6693.75</v>
      </c>
      <c r="J160" s="36">
        <v>6693.75</v>
      </c>
      <c r="K160" s="36" t="s">
        <v>58</v>
      </c>
      <c r="L160" s="36" t="s">
        <v>59</v>
      </c>
      <c r="M160" s="36"/>
      <c r="N160" s="35"/>
      <c r="O160" s="36"/>
      <c r="P160" s="160">
        <f t="shared" si="19"/>
        <v>7437.5</v>
      </c>
      <c r="Q160" s="160">
        <f t="shared" si="19"/>
        <v>7437.5</v>
      </c>
      <c r="R160" s="160">
        <f t="shared" si="19"/>
        <v>7437.5</v>
      </c>
      <c r="S160" s="160">
        <f t="shared" si="19"/>
        <v>7437.5</v>
      </c>
      <c r="T160" s="160">
        <f t="shared" si="20"/>
        <v>7437.5</v>
      </c>
      <c r="U160" s="160">
        <f t="shared" si="20"/>
        <v>7437.5</v>
      </c>
      <c r="V160" s="160">
        <f t="shared" si="20"/>
        <v>7437.5</v>
      </c>
      <c r="W160" s="160">
        <f t="shared" si="20"/>
        <v>7437.5</v>
      </c>
      <c r="X160" s="160">
        <f t="shared" si="21"/>
        <v>6693.75</v>
      </c>
      <c r="Y160" s="160">
        <f t="shared" si="21"/>
        <v>6693.75</v>
      </c>
      <c r="Z160" s="160">
        <f t="shared" si="21"/>
        <v>6693.75</v>
      </c>
      <c r="AA160" s="160">
        <f t="shared" si="21"/>
        <v>6693.75</v>
      </c>
      <c r="AB160" s="160">
        <f t="shared" si="22"/>
        <v>7189.583333333333</v>
      </c>
      <c r="AC160" s="160">
        <f t="shared" si="23"/>
        <v>7442.1333333333332</v>
      </c>
      <c r="AD160" s="160" t="str">
        <f t="shared" si="24"/>
        <v>Yes</v>
      </c>
      <c r="AE160" s="213" t="s">
        <v>105</v>
      </c>
    </row>
    <row r="161" spans="1:31" s="15" customFormat="1" ht="15" customHeight="1" x14ac:dyDescent="0.25">
      <c r="A161" s="169"/>
      <c r="B161" s="206" t="s">
        <v>55</v>
      </c>
      <c r="C161" s="179">
        <v>450</v>
      </c>
      <c r="D161" s="163" t="s">
        <v>109</v>
      </c>
      <c r="E161" s="36">
        <v>7875</v>
      </c>
      <c r="F161" s="36">
        <v>7875</v>
      </c>
      <c r="G161" s="36">
        <f t="shared" si="18"/>
        <v>7087.5</v>
      </c>
      <c r="H161" s="36">
        <v>7087.5</v>
      </c>
      <c r="I161" s="36">
        <v>7087.5</v>
      </c>
      <c r="J161" s="36">
        <v>7087.5</v>
      </c>
      <c r="K161" s="36" t="s">
        <v>58</v>
      </c>
      <c r="L161" s="36" t="s">
        <v>59</v>
      </c>
      <c r="M161" s="36"/>
      <c r="N161" s="35"/>
      <c r="O161" s="36"/>
      <c r="P161" s="160">
        <f t="shared" si="19"/>
        <v>7875</v>
      </c>
      <c r="Q161" s="160">
        <f t="shared" si="19"/>
        <v>7875</v>
      </c>
      <c r="R161" s="160">
        <f t="shared" si="19"/>
        <v>7875</v>
      </c>
      <c r="S161" s="160">
        <f t="shared" si="19"/>
        <v>7875</v>
      </c>
      <c r="T161" s="160">
        <f t="shared" si="20"/>
        <v>7875</v>
      </c>
      <c r="U161" s="160">
        <f t="shared" si="20"/>
        <v>7875</v>
      </c>
      <c r="V161" s="160">
        <f t="shared" si="20"/>
        <v>7875</v>
      </c>
      <c r="W161" s="160">
        <f t="shared" si="20"/>
        <v>7875</v>
      </c>
      <c r="X161" s="160">
        <f t="shared" si="21"/>
        <v>7087.5</v>
      </c>
      <c r="Y161" s="160">
        <f t="shared" si="21"/>
        <v>7087.5</v>
      </c>
      <c r="Z161" s="160">
        <f t="shared" si="21"/>
        <v>7087.5</v>
      </c>
      <c r="AA161" s="160">
        <f t="shared" si="21"/>
        <v>7087.5</v>
      </c>
      <c r="AB161" s="160">
        <f t="shared" si="22"/>
        <v>7612.5</v>
      </c>
      <c r="AC161" s="160">
        <f t="shared" si="23"/>
        <v>7879.91</v>
      </c>
      <c r="AD161" s="160" t="str">
        <f t="shared" si="24"/>
        <v>Yes</v>
      </c>
      <c r="AE161" s="168" t="s">
        <v>105</v>
      </c>
    </row>
    <row r="162" spans="1:31" s="15" customFormat="1" ht="15" customHeight="1" x14ac:dyDescent="0.25">
      <c r="A162" s="169"/>
      <c r="B162" s="206" t="s">
        <v>55</v>
      </c>
      <c r="C162" s="179">
        <v>475</v>
      </c>
      <c r="D162" s="163" t="s">
        <v>109</v>
      </c>
      <c r="E162" s="36">
        <v>8312.5</v>
      </c>
      <c r="F162" s="36">
        <v>8312.5</v>
      </c>
      <c r="G162" s="36">
        <f t="shared" si="18"/>
        <v>7481.25</v>
      </c>
      <c r="H162" s="36">
        <v>7481.25</v>
      </c>
      <c r="I162" s="36">
        <v>7481.25</v>
      </c>
      <c r="J162" s="36">
        <v>7481.25</v>
      </c>
      <c r="K162" s="36" t="s">
        <v>58</v>
      </c>
      <c r="L162" s="36" t="s">
        <v>59</v>
      </c>
      <c r="M162" s="36"/>
      <c r="N162" s="35"/>
      <c r="O162" s="36"/>
      <c r="P162" s="160">
        <f t="shared" si="19"/>
        <v>8312.5</v>
      </c>
      <c r="Q162" s="160">
        <f t="shared" si="19"/>
        <v>8312.5</v>
      </c>
      <c r="R162" s="160">
        <f t="shared" si="19"/>
        <v>8312.5</v>
      </c>
      <c r="S162" s="160">
        <f t="shared" si="19"/>
        <v>8312.5</v>
      </c>
      <c r="T162" s="160">
        <f t="shared" si="20"/>
        <v>8312.5</v>
      </c>
      <c r="U162" s="160">
        <f t="shared" si="20"/>
        <v>8312.5</v>
      </c>
      <c r="V162" s="160">
        <f t="shared" si="20"/>
        <v>8312.5</v>
      </c>
      <c r="W162" s="160">
        <f t="shared" si="20"/>
        <v>8312.5</v>
      </c>
      <c r="X162" s="160">
        <f t="shared" si="21"/>
        <v>7481.25</v>
      </c>
      <c r="Y162" s="160">
        <f t="shared" si="21"/>
        <v>7481.25</v>
      </c>
      <c r="Z162" s="160">
        <f t="shared" si="21"/>
        <v>7481.25</v>
      </c>
      <c r="AA162" s="160">
        <f t="shared" si="21"/>
        <v>7481.25</v>
      </c>
      <c r="AB162" s="160">
        <f t="shared" si="22"/>
        <v>8035.416666666667</v>
      </c>
      <c r="AC162" s="160">
        <f t="shared" si="23"/>
        <v>8317.6766666666663</v>
      </c>
      <c r="AD162" s="160" t="str">
        <f t="shared" si="24"/>
        <v>Yes</v>
      </c>
      <c r="AE162" s="213" t="s">
        <v>105</v>
      </c>
    </row>
    <row r="163" spans="1:31" s="15" customFormat="1" ht="15" customHeight="1" x14ac:dyDescent="0.25">
      <c r="A163" s="169"/>
      <c r="B163" s="206" t="s">
        <v>55</v>
      </c>
      <c r="C163" s="179">
        <v>500</v>
      </c>
      <c r="D163" s="163" t="s">
        <v>109</v>
      </c>
      <c r="E163" s="36">
        <v>8750</v>
      </c>
      <c r="F163" s="36">
        <v>8750</v>
      </c>
      <c r="G163" s="36">
        <f t="shared" si="18"/>
        <v>7875</v>
      </c>
      <c r="H163" s="36">
        <v>7875</v>
      </c>
      <c r="I163" s="36">
        <v>7875</v>
      </c>
      <c r="J163" s="36">
        <v>7875</v>
      </c>
      <c r="K163" s="36" t="s">
        <v>58</v>
      </c>
      <c r="L163" s="36" t="s">
        <v>59</v>
      </c>
      <c r="M163" s="36"/>
      <c r="N163" s="36"/>
      <c r="O163" s="36"/>
      <c r="P163" s="160">
        <f t="shared" si="19"/>
        <v>8750</v>
      </c>
      <c r="Q163" s="160">
        <f t="shared" si="19"/>
        <v>8750</v>
      </c>
      <c r="R163" s="160">
        <f t="shared" si="19"/>
        <v>8750</v>
      </c>
      <c r="S163" s="160">
        <f t="shared" si="19"/>
        <v>8750</v>
      </c>
      <c r="T163" s="160">
        <f t="shared" si="20"/>
        <v>8750</v>
      </c>
      <c r="U163" s="160">
        <f t="shared" si="20"/>
        <v>8750</v>
      </c>
      <c r="V163" s="160">
        <f t="shared" si="20"/>
        <v>8750</v>
      </c>
      <c r="W163" s="160">
        <f t="shared" si="20"/>
        <v>8750</v>
      </c>
      <c r="X163" s="160">
        <f t="shared" si="21"/>
        <v>7875</v>
      </c>
      <c r="Y163" s="160">
        <f t="shared" si="21"/>
        <v>7875</v>
      </c>
      <c r="Z163" s="160">
        <f t="shared" si="21"/>
        <v>7875</v>
      </c>
      <c r="AA163" s="160">
        <f t="shared" si="21"/>
        <v>7875</v>
      </c>
      <c r="AB163" s="160">
        <f t="shared" si="22"/>
        <v>8458.3333333333339</v>
      </c>
      <c r="AC163" s="160">
        <f t="shared" si="23"/>
        <v>8755.4533333333347</v>
      </c>
      <c r="AD163" s="160" t="str">
        <f t="shared" si="24"/>
        <v>Yes</v>
      </c>
      <c r="AE163" s="213" t="s">
        <v>105</v>
      </c>
    </row>
    <row r="164" spans="1:31" s="15" customFormat="1" ht="15" customHeight="1" x14ac:dyDescent="0.25">
      <c r="A164" s="169"/>
      <c r="B164" s="206" t="s">
        <v>55</v>
      </c>
      <c r="C164" s="179">
        <v>525</v>
      </c>
      <c r="D164" s="163" t="s">
        <v>109</v>
      </c>
      <c r="E164" s="36">
        <v>9187.5</v>
      </c>
      <c r="F164" s="36">
        <v>9187.5</v>
      </c>
      <c r="G164" s="36">
        <f t="shared" si="18"/>
        <v>8268.75</v>
      </c>
      <c r="H164" s="36">
        <v>8268.75</v>
      </c>
      <c r="I164" s="36">
        <v>8268.75</v>
      </c>
      <c r="J164" s="36">
        <v>8268.75</v>
      </c>
      <c r="K164" s="36" t="s">
        <v>58</v>
      </c>
      <c r="L164" s="36" t="s">
        <v>59</v>
      </c>
      <c r="M164" s="36"/>
      <c r="N164" s="35"/>
      <c r="O164" s="36"/>
      <c r="P164" s="160">
        <f t="shared" si="19"/>
        <v>9187.5</v>
      </c>
      <c r="Q164" s="160">
        <f t="shared" si="19"/>
        <v>9187.5</v>
      </c>
      <c r="R164" s="160">
        <f t="shared" si="19"/>
        <v>9187.5</v>
      </c>
      <c r="S164" s="160">
        <f t="shared" si="19"/>
        <v>9187.5</v>
      </c>
      <c r="T164" s="160">
        <f t="shared" si="20"/>
        <v>9187.5</v>
      </c>
      <c r="U164" s="160">
        <f t="shared" si="20"/>
        <v>9187.5</v>
      </c>
      <c r="V164" s="160">
        <f t="shared" si="20"/>
        <v>9187.5</v>
      </c>
      <c r="W164" s="160">
        <f t="shared" si="20"/>
        <v>9187.5</v>
      </c>
      <c r="X164" s="160">
        <f t="shared" si="21"/>
        <v>8268.75</v>
      </c>
      <c r="Y164" s="160">
        <f t="shared" si="21"/>
        <v>8268.75</v>
      </c>
      <c r="Z164" s="160">
        <f t="shared" si="21"/>
        <v>8268.75</v>
      </c>
      <c r="AA164" s="160">
        <f t="shared" si="21"/>
        <v>8268.75</v>
      </c>
      <c r="AB164" s="160">
        <f t="shared" si="22"/>
        <v>8881.25</v>
      </c>
      <c r="AC164" s="160">
        <f t="shared" si="23"/>
        <v>9193.2199999999993</v>
      </c>
      <c r="AD164" s="160" t="str">
        <f t="shared" si="24"/>
        <v>Yes</v>
      </c>
      <c r="AE164" s="213" t="s">
        <v>105</v>
      </c>
    </row>
    <row r="165" spans="1:31" s="15" customFormat="1" ht="15" customHeight="1" x14ac:dyDescent="0.25">
      <c r="A165" s="169"/>
      <c r="B165" s="206" t="s">
        <v>55</v>
      </c>
      <c r="C165" s="179">
        <v>550</v>
      </c>
      <c r="D165" s="163" t="s">
        <v>109</v>
      </c>
      <c r="E165" s="36">
        <v>9625</v>
      </c>
      <c r="F165" s="36">
        <v>9625</v>
      </c>
      <c r="G165" s="36">
        <f t="shared" si="18"/>
        <v>8662.5</v>
      </c>
      <c r="H165" s="36">
        <v>8662.5</v>
      </c>
      <c r="I165" s="36">
        <v>8662.5</v>
      </c>
      <c r="J165" s="36">
        <v>8662.5</v>
      </c>
      <c r="K165" s="36" t="s">
        <v>58</v>
      </c>
      <c r="L165" s="36" t="s">
        <v>59</v>
      </c>
      <c r="M165" s="36"/>
      <c r="N165" s="35"/>
      <c r="O165" s="36"/>
      <c r="P165" s="160">
        <f t="shared" si="19"/>
        <v>9625</v>
      </c>
      <c r="Q165" s="160">
        <f t="shared" si="19"/>
        <v>9625</v>
      </c>
      <c r="R165" s="160">
        <f t="shared" si="19"/>
        <v>9625</v>
      </c>
      <c r="S165" s="160">
        <f t="shared" si="19"/>
        <v>9625</v>
      </c>
      <c r="T165" s="160">
        <f t="shared" si="20"/>
        <v>9625</v>
      </c>
      <c r="U165" s="160">
        <f t="shared" si="20"/>
        <v>9625</v>
      </c>
      <c r="V165" s="160">
        <f t="shared" si="20"/>
        <v>9625</v>
      </c>
      <c r="W165" s="160">
        <f t="shared" si="20"/>
        <v>9625</v>
      </c>
      <c r="X165" s="160">
        <f t="shared" si="21"/>
        <v>8662.5</v>
      </c>
      <c r="Y165" s="160">
        <f t="shared" si="21"/>
        <v>8662.5</v>
      </c>
      <c r="Z165" s="160">
        <f t="shared" si="21"/>
        <v>8662.5</v>
      </c>
      <c r="AA165" s="160">
        <f t="shared" si="21"/>
        <v>8662.5</v>
      </c>
      <c r="AB165" s="160">
        <f t="shared" si="22"/>
        <v>9304.1666666666661</v>
      </c>
      <c r="AC165" s="160">
        <f t="shared" si="23"/>
        <v>9630.996666666666</v>
      </c>
      <c r="AD165" s="160" t="str">
        <f t="shared" si="24"/>
        <v>Yes</v>
      </c>
      <c r="AE165" s="213" t="s">
        <v>105</v>
      </c>
    </row>
    <row r="166" spans="1:31" s="15" customFormat="1" ht="15" customHeight="1" x14ac:dyDescent="0.25">
      <c r="A166" s="169"/>
      <c r="B166" s="206" t="s">
        <v>55</v>
      </c>
      <c r="C166" s="179">
        <v>575</v>
      </c>
      <c r="D166" s="163" t="s">
        <v>109</v>
      </c>
      <c r="E166" s="36">
        <v>10062.5</v>
      </c>
      <c r="F166" s="36">
        <v>10062.5</v>
      </c>
      <c r="G166" s="36">
        <f t="shared" si="18"/>
        <v>9056.25</v>
      </c>
      <c r="H166" s="36">
        <v>9056.25</v>
      </c>
      <c r="I166" s="36">
        <v>9056.25</v>
      </c>
      <c r="J166" s="36">
        <v>9056.25</v>
      </c>
      <c r="K166" s="36" t="s">
        <v>58</v>
      </c>
      <c r="L166" s="36" t="s">
        <v>59</v>
      </c>
      <c r="M166" s="36"/>
      <c r="N166" s="35"/>
      <c r="O166" s="36"/>
      <c r="P166" s="160">
        <f t="shared" si="19"/>
        <v>10062.5</v>
      </c>
      <c r="Q166" s="160">
        <f t="shared" si="19"/>
        <v>10062.5</v>
      </c>
      <c r="R166" s="160">
        <f t="shared" si="19"/>
        <v>10062.5</v>
      </c>
      <c r="S166" s="160">
        <f t="shared" si="19"/>
        <v>10062.5</v>
      </c>
      <c r="T166" s="160">
        <f t="shared" si="20"/>
        <v>10062.5</v>
      </c>
      <c r="U166" s="160">
        <f t="shared" si="20"/>
        <v>10062.5</v>
      </c>
      <c r="V166" s="160">
        <f t="shared" si="20"/>
        <v>10062.5</v>
      </c>
      <c r="W166" s="160">
        <f t="shared" si="20"/>
        <v>10062.5</v>
      </c>
      <c r="X166" s="160">
        <f t="shared" si="21"/>
        <v>9056.25</v>
      </c>
      <c r="Y166" s="160">
        <f t="shared" si="21"/>
        <v>9056.25</v>
      </c>
      <c r="Z166" s="160">
        <f t="shared" si="21"/>
        <v>9056.25</v>
      </c>
      <c r="AA166" s="160">
        <f t="shared" si="21"/>
        <v>9056.25</v>
      </c>
      <c r="AB166" s="160">
        <f t="shared" si="22"/>
        <v>9727.0833333333339</v>
      </c>
      <c r="AC166" s="160">
        <f t="shared" si="23"/>
        <v>10068.773333333334</v>
      </c>
      <c r="AD166" s="160" t="str">
        <f t="shared" si="24"/>
        <v>Yes</v>
      </c>
      <c r="AE166" s="213" t="s">
        <v>105</v>
      </c>
    </row>
    <row r="167" spans="1:31" s="15" customFormat="1" ht="15" customHeight="1" x14ac:dyDescent="0.25">
      <c r="A167" s="169"/>
      <c r="B167" s="206" t="s">
        <v>55</v>
      </c>
      <c r="C167" s="179">
        <v>600</v>
      </c>
      <c r="D167" s="163" t="s">
        <v>109</v>
      </c>
      <c r="E167" s="36">
        <v>10500</v>
      </c>
      <c r="F167" s="36">
        <v>10500</v>
      </c>
      <c r="G167" s="36">
        <f t="shared" si="18"/>
        <v>9450</v>
      </c>
      <c r="H167" s="36">
        <v>9450</v>
      </c>
      <c r="I167" s="36">
        <v>9450</v>
      </c>
      <c r="J167" s="36">
        <v>9450</v>
      </c>
      <c r="K167" s="36" t="s">
        <v>58</v>
      </c>
      <c r="L167" s="36" t="s">
        <v>59</v>
      </c>
      <c r="M167" s="36"/>
      <c r="N167" s="36"/>
      <c r="O167" s="36"/>
      <c r="P167" s="160">
        <f t="shared" si="19"/>
        <v>10500</v>
      </c>
      <c r="Q167" s="160">
        <f t="shared" si="19"/>
        <v>10500</v>
      </c>
      <c r="R167" s="160">
        <f t="shared" si="19"/>
        <v>10500</v>
      </c>
      <c r="S167" s="160">
        <f t="shared" si="19"/>
        <v>10500</v>
      </c>
      <c r="T167" s="160">
        <f t="shared" si="20"/>
        <v>10500</v>
      </c>
      <c r="U167" s="160">
        <f t="shared" si="20"/>
        <v>10500</v>
      </c>
      <c r="V167" s="160">
        <f t="shared" si="20"/>
        <v>10500</v>
      </c>
      <c r="W167" s="160">
        <f t="shared" si="20"/>
        <v>10500</v>
      </c>
      <c r="X167" s="160">
        <f t="shared" si="21"/>
        <v>9450</v>
      </c>
      <c r="Y167" s="160">
        <f t="shared" si="21"/>
        <v>9450</v>
      </c>
      <c r="Z167" s="160">
        <f t="shared" si="21"/>
        <v>9450</v>
      </c>
      <c r="AA167" s="160">
        <f t="shared" si="21"/>
        <v>9450</v>
      </c>
      <c r="AB167" s="160">
        <f t="shared" si="22"/>
        <v>10150</v>
      </c>
      <c r="AC167" s="160">
        <f t="shared" si="23"/>
        <v>10506.54</v>
      </c>
      <c r="AD167" s="160" t="str">
        <f t="shared" si="24"/>
        <v>Yes</v>
      </c>
      <c r="AE167" s="213" t="s">
        <v>105</v>
      </c>
    </row>
    <row r="168" spans="1:31" s="15" customFormat="1" ht="15" customHeight="1" x14ac:dyDescent="0.25">
      <c r="A168" s="169"/>
      <c r="B168" s="206" t="s">
        <v>55</v>
      </c>
      <c r="C168" s="179">
        <v>625</v>
      </c>
      <c r="D168" s="163" t="s">
        <v>109</v>
      </c>
      <c r="E168" s="36">
        <v>10937.5</v>
      </c>
      <c r="F168" s="36">
        <v>10937.5</v>
      </c>
      <c r="G168" s="36">
        <f t="shared" si="18"/>
        <v>9843.75</v>
      </c>
      <c r="H168" s="36">
        <v>9843.75</v>
      </c>
      <c r="I168" s="36">
        <v>9843.75</v>
      </c>
      <c r="J168" s="36">
        <v>9843.75</v>
      </c>
      <c r="K168" s="36" t="s">
        <v>58</v>
      </c>
      <c r="L168" s="36" t="s">
        <v>59</v>
      </c>
      <c r="M168" s="36"/>
      <c r="N168" s="35"/>
      <c r="O168" s="36"/>
      <c r="P168" s="160">
        <f t="shared" si="19"/>
        <v>10937.5</v>
      </c>
      <c r="Q168" s="160">
        <f t="shared" si="19"/>
        <v>10937.5</v>
      </c>
      <c r="R168" s="160">
        <f t="shared" si="19"/>
        <v>10937.5</v>
      </c>
      <c r="S168" s="160">
        <f t="shared" si="19"/>
        <v>10937.5</v>
      </c>
      <c r="T168" s="160">
        <f t="shared" si="20"/>
        <v>10937.5</v>
      </c>
      <c r="U168" s="160">
        <f t="shared" si="20"/>
        <v>10937.5</v>
      </c>
      <c r="V168" s="160">
        <f t="shared" si="20"/>
        <v>10937.5</v>
      </c>
      <c r="W168" s="160">
        <f t="shared" si="20"/>
        <v>10937.5</v>
      </c>
      <c r="X168" s="160">
        <f t="shared" si="21"/>
        <v>9843.75</v>
      </c>
      <c r="Y168" s="160">
        <f t="shared" si="21"/>
        <v>9843.75</v>
      </c>
      <c r="Z168" s="160">
        <f t="shared" si="21"/>
        <v>9843.75</v>
      </c>
      <c r="AA168" s="160">
        <f t="shared" si="21"/>
        <v>9843.75</v>
      </c>
      <c r="AB168" s="160">
        <f t="shared" si="22"/>
        <v>10572.916666666666</v>
      </c>
      <c r="AC168" s="160">
        <f t="shared" si="23"/>
        <v>10944.316666666666</v>
      </c>
      <c r="AD168" s="160" t="str">
        <f t="shared" si="24"/>
        <v>Yes</v>
      </c>
      <c r="AE168" s="213" t="s">
        <v>105</v>
      </c>
    </row>
    <row r="169" spans="1:31" s="15" customFormat="1" ht="15" customHeight="1" x14ac:dyDescent="0.25">
      <c r="A169" s="169"/>
      <c r="B169" s="206" t="s">
        <v>55</v>
      </c>
      <c r="C169" s="179">
        <v>650</v>
      </c>
      <c r="D169" s="163" t="s">
        <v>109</v>
      </c>
      <c r="E169" s="36">
        <v>11375</v>
      </c>
      <c r="F169" s="36">
        <v>11375</v>
      </c>
      <c r="G169" s="36">
        <f t="shared" si="18"/>
        <v>10237.5</v>
      </c>
      <c r="H169" s="36">
        <v>10237.5</v>
      </c>
      <c r="I169" s="36">
        <v>10237.5</v>
      </c>
      <c r="J169" s="36">
        <v>10237.5</v>
      </c>
      <c r="K169" s="36" t="s">
        <v>58</v>
      </c>
      <c r="L169" s="36" t="s">
        <v>59</v>
      </c>
      <c r="M169" s="36"/>
      <c r="N169" s="35"/>
      <c r="O169" s="36"/>
      <c r="P169" s="160">
        <f t="shared" si="19"/>
        <v>11375</v>
      </c>
      <c r="Q169" s="160">
        <f t="shared" si="19"/>
        <v>11375</v>
      </c>
      <c r="R169" s="160">
        <f t="shared" si="19"/>
        <v>11375</v>
      </c>
      <c r="S169" s="160">
        <f t="shared" si="19"/>
        <v>11375</v>
      </c>
      <c r="T169" s="160">
        <f t="shared" si="20"/>
        <v>11375</v>
      </c>
      <c r="U169" s="160">
        <f t="shared" si="20"/>
        <v>11375</v>
      </c>
      <c r="V169" s="160">
        <f t="shared" si="20"/>
        <v>11375</v>
      </c>
      <c r="W169" s="160">
        <f t="shared" si="20"/>
        <v>11375</v>
      </c>
      <c r="X169" s="160">
        <f t="shared" si="21"/>
        <v>10237.5</v>
      </c>
      <c r="Y169" s="160">
        <f t="shared" si="21"/>
        <v>10237.5</v>
      </c>
      <c r="Z169" s="160">
        <f t="shared" si="21"/>
        <v>10237.5</v>
      </c>
      <c r="AA169" s="160">
        <f t="shared" si="21"/>
        <v>10237.5</v>
      </c>
      <c r="AB169" s="160">
        <f t="shared" si="22"/>
        <v>10995.833333333334</v>
      </c>
      <c r="AC169" s="160">
        <f t="shared" si="23"/>
        <v>11382.083333333334</v>
      </c>
      <c r="AD169" s="160" t="str">
        <f t="shared" si="24"/>
        <v>Yes</v>
      </c>
      <c r="AE169" s="213" t="s">
        <v>105</v>
      </c>
    </row>
    <row r="170" spans="1:31" s="15" customFormat="1" ht="15" customHeight="1" x14ac:dyDescent="0.25">
      <c r="A170" s="169"/>
      <c r="B170" s="206" t="s">
        <v>55</v>
      </c>
      <c r="C170" s="179">
        <v>675</v>
      </c>
      <c r="D170" s="163" t="s">
        <v>109</v>
      </c>
      <c r="E170" s="36">
        <v>11812.5</v>
      </c>
      <c r="F170" s="36">
        <v>11812.5</v>
      </c>
      <c r="G170" s="36">
        <f t="shared" si="18"/>
        <v>10631.25</v>
      </c>
      <c r="H170" s="36">
        <v>10631.25</v>
      </c>
      <c r="I170" s="36">
        <v>10631.25</v>
      </c>
      <c r="J170" s="36">
        <v>10631.25</v>
      </c>
      <c r="K170" s="36" t="s">
        <v>58</v>
      </c>
      <c r="L170" s="36" t="s">
        <v>59</v>
      </c>
      <c r="M170" s="36"/>
      <c r="N170" s="35"/>
      <c r="O170" s="36"/>
      <c r="P170" s="160">
        <f t="shared" si="19"/>
        <v>11812.5</v>
      </c>
      <c r="Q170" s="160">
        <f t="shared" si="19"/>
        <v>11812.5</v>
      </c>
      <c r="R170" s="160">
        <f t="shared" si="19"/>
        <v>11812.5</v>
      </c>
      <c r="S170" s="160">
        <f t="shared" si="19"/>
        <v>11812.5</v>
      </c>
      <c r="T170" s="160">
        <f t="shared" si="20"/>
        <v>11812.5</v>
      </c>
      <c r="U170" s="160">
        <f t="shared" si="20"/>
        <v>11812.5</v>
      </c>
      <c r="V170" s="160">
        <f t="shared" si="20"/>
        <v>11812.5</v>
      </c>
      <c r="W170" s="160">
        <f t="shared" si="20"/>
        <v>11812.5</v>
      </c>
      <c r="X170" s="160">
        <f t="shared" si="21"/>
        <v>10631.25</v>
      </c>
      <c r="Y170" s="160">
        <f t="shared" si="21"/>
        <v>10631.25</v>
      </c>
      <c r="Z170" s="160">
        <f t="shared" si="21"/>
        <v>10631.25</v>
      </c>
      <c r="AA170" s="160">
        <f t="shared" si="21"/>
        <v>10631.25</v>
      </c>
      <c r="AB170" s="160">
        <f t="shared" si="22"/>
        <v>11418.75</v>
      </c>
      <c r="AC170" s="160">
        <f t="shared" si="23"/>
        <v>11819.86</v>
      </c>
      <c r="AD170" s="160" t="str">
        <f t="shared" si="24"/>
        <v>Yes</v>
      </c>
      <c r="AE170" s="213" t="s">
        <v>105</v>
      </c>
    </row>
    <row r="171" spans="1:31" s="15" customFormat="1" ht="15" customHeight="1" x14ac:dyDescent="0.25">
      <c r="A171" s="169"/>
      <c r="B171" s="206" t="s">
        <v>55</v>
      </c>
      <c r="C171" s="179">
        <v>700</v>
      </c>
      <c r="D171" s="163" t="s">
        <v>109</v>
      </c>
      <c r="E171" s="36">
        <v>12250</v>
      </c>
      <c r="F171" s="36">
        <v>12250</v>
      </c>
      <c r="G171" s="36">
        <f t="shared" si="18"/>
        <v>11025</v>
      </c>
      <c r="H171" s="36">
        <v>11025</v>
      </c>
      <c r="I171" s="36">
        <v>11025</v>
      </c>
      <c r="J171" s="36">
        <v>11025</v>
      </c>
      <c r="K171" s="36" t="s">
        <v>58</v>
      </c>
      <c r="L171" s="36" t="s">
        <v>59</v>
      </c>
      <c r="M171" s="36"/>
      <c r="N171" s="36"/>
      <c r="O171" s="36"/>
      <c r="P171" s="160">
        <f t="shared" si="19"/>
        <v>12250</v>
      </c>
      <c r="Q171" s="160">
        <f t="shared" si="19"/>
        <v>12250</v>
      </c>
      <c r="R171" s="160">
        <f t="shared" si="19"/>
        <v>12250</v>
      </c>
      <c r="S171" s="160">
        <f t="shared" si="19"/>
        <v>12250</v>
      </c>
      <c r="T171" s="160">
        <f t="shared" si="20"/>
        <v>12250</v>
      </c>
      <c r="U171" s="160">
        <f t="shared" si="20"/>
        <v>12250</v>
      </c>
      <c r="V171" s="160">
        <f t="shared" si="20"/>
        <v>12250</v>
      </c>
      <c r="W171" s="160">
        <f t="shared" si="20"/>
        <v>12250</v>
      </c>
      <c r="X171" s="160">
        <f t="shared" si="21"/>
        <v>11025</v>
      </c>
      <c r="Y171" s="160">
        <f t="shared" si="21"/>
        <v>11025</v>
      </c>
      <c r="Z171" s="160">
        <f t="shared" si="21"/>
        <v>11025</v>
      </c>
      <c r="AA171" s="160">
        <f t="shared" si="21"/>
        <v>11025</v>
      </c>
      <c r="AB171" s="160">
        <f t="shared" si="22"/>
        <v>11841.666666666666</v>
      </c>
      <c r="AC171" s="160">
        <f t="shared" si="23"/>
        <v>12257.626666666665</v>
      </c>
      <c r="AD171" s="160" t="str">
        <f t="shared" si="24"/>
        <v>Yes</v>
      </c>
      <c r="AE171" s="213" t="s">
        <v>105</v>
      </c>
    </row>
    <row r="172" spans="1:31" s="15" customFormat="1" ht="15" customHeight="1" x14ac:dyDescent="0.25">
      <c r="A172" s="169"/>
      <c r="B172" s="206" t="s">
        <v>55</v>
      </c>
      <c r="C172" s="179">
        <v>725</v>
      </c>
      <c r="D172" s="163" t="s">
        <v>109</v>
      </c>
      <c r="E172" s="36">
        <v>12687.5</v>
      </c>
      <c r="F172" s="36">
        <v>12687.5</v>
      </c>
      <c r="G172" s="36">
        <f t="shared" si="18"/>
        <v>11418.75</v>
      </c>
      <c r="H172" s="36">
        <v>11418.75</v>
      </c>
      <c r="I172" s="36">
        <v>11418.75</v>
      </c>
      <c r="J172" s="36">
        <v>11418.75</v>
      </c>
      <c r="K172" s="36" t="s">
        <v>58</v>
      </c>
      <c r="L172" s="36" t="s">
        <v>59</v>
      </c>
      <c r="M172" s="36"/>
      <c r="N172" s="35"/>
      <c r="O172" s="36"/>
      <c r="P172" s="160">
        <f t="shared" si="19"/>
        <v>12687.5</v>
      </c>
      <c r="Q172" s="160">
        <f t="shared" si="19"/>
        <v>12687.5</v>
      </c>
      <c r="R172" s="160">
        <f t="shared" si="19"/>
        <v>12687.5</v>
      </c>
      <c r="S172" s="160">
        <f t="shared" si="19"/>
        <v>12687.5</v>
      </c>
      <c r="T172" s="160">
        <f t="shared" si="20"/>
        <v>12687.5</v>
      </c>
      <c r="U172" s="160">
        <f t="shared" si="20"/>
        <v>12687.5</v>
      </c>
      <c r="V172" s="160">
        <f t="shared" si="20"/>
        <v>12687.5</v>
      </c>
      <c r="W172" s="160">
        <f t="shared" si="20"/>
        <v>12687.5</v>
      </c>
      <c r="X172" s="160">
        <f t="shared" si="21"/>
        <v>11418.75</v>
      </c>
      <c r="Y172" s="160">
        <f t="shared" si="21"/>
        <v>11418.75</v>
      </c>
      <c r="Z172" s="160">
        <f t="shared" si="21"/>
        <v>11418.75</v>
      </c>
      <c r="AA172" s="160">
        <f t="shared" si="21"/>
        <v>11418.75</v>
      </c>
      <c r="AB172" s="160">
        <f t="shared" si="22"/>
        <v>12264.583333333334</v>
      </c>
      <c r="AC172" s="160">
        <f t="shared" si="23"/>
        <v>12695.403333333334</v>
      </c>
      <c r="AD172" s="160" t="str">
        <f t="shared" si="24"/>
        <v>Yes</v>
      </c>
      <c r="AE172" s="213" t="s">
        <v>105</v>
      </c>
    </row>
    <row r="173" spans="1:31" s="15" customFormat="1" ht="15" customHeight="1" x14ac:dyDescent="0.25">
      <c r="A173" s="169"/>
      <c r="B173" s="206" t="s">
        <v>55</v>
      </c>
      <c r="C173" s="179">
        <v>750</v>
      </c>
      <c r="D173" s="163" t="s">
        <v>109</v>
      </c>
      <c r="E173" s="36">
        <v>13125</v>
      </c>
      <c r="F173" s="36">
        <v>13125</v>
      </c>
      <c r="G173" s="36">
        <f t="shared" ref="G173:G183" si="25">15.75*C173</f>
        <v>11812.5</v>
      </c>
      <c r="H173" s="36">
        <v>11812.5</v>
      </c>
      <c r="I173" s="36">
        <v>11812.5</v>
      </c>
      <c r="J173" s="36">
        <v>11812.5</v>
      </c>
      <c r="K173" s="36" t="s">
        <v>58</v>
      </c>
      <c r="L173" s="36" t="s">
        <v>59</v>
      </c>
      <c r="M173" s="36"/>
      <c r="N173" s="35"/>
      <c r="O173" s="36"/>
      <c r="P173" s="160">
        <f t="shared" si="19"/>
        <v>13125</v>
      </c>
      <c r="Q173" s="160">
        <f t="shared" si="19"/>
        <v>13125</v>
      </c>
      <c r="R173" s="160">
        <f t="shared" si="19"/>
        <v>13125</v>
      </c>
      <c r="S173" s="160">
        <f t="shared" si="19"/>
        <v>13125</v>
      </c>
      <c r="T173" s="160">
        <f t="shared" si="20"/>
        <v>13125</v>
      </c>
      <c r="U173" s="160">
        <f t="shared" si="20"/>
        <v>13125</v>
      </c>
      <c r="V173" s="160">
        <f t="shared" si="20"/>
        <v>13125</v>
      </c>
      <c r="W173" s="160">
        <f t="shared" si="20"/>
        <v>13125</v>
      </c>
      <c r="X173" s="160">
        <f t="shared" si="21"/>
        <v>11812.5</v>
      </c>
      <c r="Y173" s="160">
        <f t="shared" si="21"/>
        <v>11812.5</v>
      </c>
      <c r="Z173" s="160">
        <f t="shared" si="21"/>
        <v>11812.5</v>
      </c>
      <c r="AA173" s="160">
        <f t="shared" si="21"/>
        <v>11812.5</v>
      </c>
      <c r="AB173" s="160">
        <f t="shared" si="22"/>
        <v>12687.5</v>
      </c>
      <c r="AC173" s="160">
        <f t="shared" si="23"/>
        <v>13133.18</v>
      </c>
      <c r="AD173" s="160" t="str">
        <f t="shared" si="24"/>
        <v>Yes</v>
      </c>
      <c r="AE173" s="213" t="s">
        <v>105</v>
      </c>
    </row>
    <row r="174" spans="1:31" s="15" customFormat="1" ht="15" customHeight="1" x14ac:dyDescent="0.25">
      <c r="A174" s="169"/>
      <c r="B174" s="206" t="s">
        <v>55</v>
      </c>
      <c r="C174" s="179">
        <v>775</v>
      </c>
      <c r="D174" s="163" t="s">
        <v>109</v>
      </c>
      <c r="E174" s="36">
        <v>13562.5</v>
      </c>
      <c r="F174" s="36">
        <v>13562.5</v>
      </c>
      <c r="G174" s="36">
        <f t="shared" si="25"/>
        <v>12206.25</v>
      </c>
      <c r="H174" s="36">
        <v>12206.25</v>
      </c>
      <c r="I174" s="36">
        <v>12206.25</v>
      </c>
      <c r="J174" s="36">
        <v>12206.25</v>
      </c>
      <c r="K174" s="36" t="s">
        <v>58</v>
      </c>
      <c r="L174" s="36" t="s">
        <v>59</v>
      </c>
      <c r="M174" s="36"/>
      <c r="N174" s="35"/>
      <c r="O174" s="36"/>
      <c r="P174" s="160">
        <f t="shared" si="19"/>
        <v>13562.5</v>
      </c>
      <c r="Q174" s="160">
        <f t="shared" si="19"/>
        <v>13562.5</v>
      </c>
      <c r="R174" s="160">
        <f t="shared" si="19"/>
        <v>13562.5</v>
      </c>
      <c r="S174" s="160">
        <f t="shared" si="19"/>
        <v>13562.5</v>
      </c>
      <c r="T174" s="160">
        <f t="shared" si="20"/>
        <v>13562.5</v>
      </c>
      <c r="U174" s="160">
        <f t="shared" si="20"/>
        <v>13562.5</v>
      </c>
      <c r="V174" s="160">
        <f t="shared" si="20"/>
        <v>13562.5</v>
      </c>
      <c r="W174" s="160">
        <f t="shared" si="20"/>
        <v>13562.5</v>
      </c>
      <c r="X174" s="160">
        <f t="shared" si="21"/>
        <v>12206.25</v>
      </c>
      <c r="Y174" s="160">
        <f t="shared" si="21"/>
        <v>12206.25</v>
      </c>
      <c r="Z174" s="160">
        <f t="shared" si="21"/>
        <v>12206.25</v>
      </c>
      <c r="AA174" s="160">
        <f t="shared" si="21"/>
        <v>12206.25</v>
      </c>
      <c r="AB174" s="160">
        <f t="shared" si="22"/>
        <v>13110.416666666666</v>
      </c>
      <c r="AC174" s="160">
        <f t="shared" si="23"/>
        <v>13570.946666666667</v>
      </c>
      <c r="AD174" s="160" t="str">
        <f t="shared" si="24"/>
        <v>Yes</v>
      </c>
      <c r="AE174" s="213" t="s">
        <v>105</v>
      </c>
    </row>
    <row r="175" spans="1:31" s="15" customFormat="1" ht="15" customHeight="1" x14ac:dyDescent="0.25">
      <c r="A175" s="169"/>
      <c r="B175" s="206" t="s">
        <v>55</v>
      </c>
      <c r="C175" s="179">
        <v>800</v>
      </c>
      <c r="D175" s="163" t="s">
        <v>109</v>
      </c>
      <c r="E175" s="36">
        <v>14000</v>
      </c>
      <c r="F175" s="36">
        <v>14000</v>
      </c>
      <c r="G175" s="36">
        <f t="shared" si="25"/>
        <v>12600</v>
      </c>
      <c r="H175" s="36">
        <v>12600</v>
      </c>
      <c r="I175" s="36">
        <v>12600</v>
      </c>
      <c r="J175" s="36">
        <v>12600</v>
      </c>
      <c r="K175" s="36" t="s">
        <v>58</v>
      </c>
      <c r="L175" s="36" t="s">
        <v>59</v>
      </c>
      <c r="M175" s="36"/>
      <c r="N175" s="36"/>
      <c r="O175" s="36"/>
      <c r="P175" s="160">
        <f t="shared" si="19"/>
        <v>14000</v>
      </c>
      <c r="Q175" s="160">
        <f t="shared" si="19"/>
        <v>14000</v>
      </c>
      <c r="R175" s="160">
        <f t="shared" si="19"/>
        <v>14000</v>
      </c>
      <c r="S175" s="160">
        <f t="shared" si="19"/>
        <v>14000</v>
      </c>
      <c r="T175" s="160">
        <f t="shared" si="20"/>
        <v>14000</v>
      </c>
      <c r="U175" s="160">
        <f t="shared" si="20"/>
        <v>14000</v>
      </c>
      <c r="V175" s="160">
        <f t="shared" si="20"/>
        <v>14000</v>
      </c>
      <c r="W175" s="160">
        <f t="shared" si="20"/>
        <v>14000</v>
      </c>
      <c r="X175" s="160">
        <f t="shared" si="21"/>
        <v>12600</v>
      </c>
      <c r="Y175" s="160">
        <f t="shared" si="21"/>
        <v>12600</v>
      </c>
      <c r="Z175" s="160">
        <f t="shared" si="21"/>
        <v>12600</v>
      </c>
      <c r="AA175" s="160">
        <f t="shared" si="21"/>
        <v>12600</v>
      </c>
      <c r="AB175" s="160">
        <f t="shared" si="22"/>
        <v>13533.333333333334</v>
      </c>
      <c r="AC175" s="160">
        <f t="shared" si="23"/>
        <v>14008.723333333333</v>
      </c>
      <c r="AD175" s="160" t="str">
        <f t="shared" si="24"/>
        <v>Yes</v>
      </c>
      <c r="AE175" s="213" t="s">
        <v>105</v>
      </c>
    </row>
    <row r="176" spans="1:31" s="15" customFormat="1" ht="15" customHeight="1" x14ac:dyDescent="0.25">
      <c r="A176" s="169"/>
      <c r="B176" s="206" t="s">
        <v>55</v>
      </c>
      <c r="C176" s="179">
        <v>825</v>
      </c>
      <c r="D176" s="163" t="s">
        <v>109</v>
      </c>
      <c r="E176" s="36">
        <v>14437.5</v>
      </c>
      <c r="F176" s="36">
        <v>14437.5</v>
      </c>
      <c r="G176" s="36">
        <f t="shared" si="25"/>
        <v>12993.75</v>
      </c>
      <c r="H176" s="36">
        <v>12993.75</v>
      </c>
      <c r="I176" s="36">
        <v>12993.75</v>
      </c>
      <c r="J176" s="36">
        <v>12993.75</v>
      </c>
      <c r="K176" s="36" t="s">
        <v>58</v>
      </c>
      <c r="L176" s="36" t="s">
        <v>59</v>
      </c>
      <c r="M176" s="36"/>
      <c r="N176" s="35"/>
      <c r="O176" s="36"/>
      <c r="P176" s="160">
        <f t="shared" si="19"/>
        <v>14437.5</v>
      </c>
      <c r="Q176" s="160">
        <f t="shared" si="19"/>
        <v>14437.5</v>
      </c>
      <c r="R176" s="160">
        <f t="shared" si="19"/>
        <v>14437.5</v>
      </c>
      <c r="S176" s="160">
        <f t="shared" si="19"/>
        <v>14437.5</v>
      </c>
      <c r="T176" s="160">
        <f t="shared" si="20"/>
        <v>14437.5</v>
      </c>
      <c r="U176" s="160">
        <f t="shared" si="20"/>
        <v>14437.5</v>
      </c>
      <c r="V176" s="160">
        <f t="shared" si="20"/>
        <v>14437.5</v>
      </c>
      <c r="W176" s="160">
        <f t="shared" si="20"/>
        <v>14437.5</v>
      </c>
      <c r="X176" s="160">
        <f t="shared" si="21"/>
        <v>12993.75</v>
      </c>
      <c r="Y176" s="160">
        <f t="shared" si="21"/>
        <v>12993.75</v>
      </c>
      <c r="Z176" s="160">
        <f t="shared" si="21"/>
        <v>12993.75</v>
      </c>
      <c r="AA176" s="160">
        <f t="shared" si="21"/>
        <v>12993.75</v>
      </c>
      <c r="AB176" s="160">
        <f t="shared" si="22"/>
        <v>13956.25</v>
      </c>
      <c r="AC176" s="160">
        <f t="shared" si="23"/>
        <v>14446.49</v>
      </c>
      <c r="AD176" s="160" t="str">
        <f t="shared" si="24"/>
        <v>Yes</v>
      </c>
      <c r="AE176" s="213" t="s">
        <v>105</v>
      </c>
    </row>
    <row r="177" spans="1:31" s="15" customFormat="1" ht="15" customHeight="1" x14ac:dyDescent="0.25">
      <c r="A177" s="169"/>
      <c r="B177" s="206" t="s">
        <v>55</v>
      </c>
      <c r="C177" s="179">
        <v>850</v>
      </c>
      <c r="D177" s="163" t="s">
        <v>109</v>
      </c>
      <c r="E177" s="36">
        <v>14875</v>
      </c>
      <c r="F177" s="36">
        <v>14875</v>
      </c>
      <c r="G177" s="36">
        <f t="shared" si="25"/>
        <v>13387.5</v>
      </c>
      <c r="H177" s="36">
        <v>13387.5</v>
      </c>
      <c r="I177" s="36">
        <v>13387.5</v>
      </c>
      <c r="J177" s="36">
        <v>13387.5</v>
      </c>
      <c r="K177" s="36" t="s">
        <v>58</v>
      </c>
      <c r="L177" s="36" t="s">
        <v>59</v>
      </c>
      <c r="M177" s="36"/>
      <c r="N177" s="36"/>
      <c r="O177" s="36"/>
      <c r="P177" s="160">
        <f t="shared" si="19"/>
        <v>14875</v>
      </c>
      <c r="Q177" s="160">
        <f t="shared" si="19"/>
        <v>14875</v>
      </c>
      <c r="R177" s="160">
        <f t="shared" si="19"/>
        <v>14875</v>
      </c>
      <c r="S177" s="160">
        <f t="shared" si="19"/>
        <v>14875</v>
      </c>
      <c r="T177" s="160">
        <f t="shared" si="20"/>
        <v>14875</v>
      </c>
      <c r="U177" s="160">
        <f t="shared" si="20"/>
        <v>14875</v>
      </c>
      <c r="V177" s="160">
        <f t="shared" si="20"/>
        <v>14875</v>
      </c>
      <c r="W177" s="160">
        <f t="shared" si="20"/>
        <v>14875</v>
      </c>
      <c r="X177" s="160">
        <f t="shared" si="21"/>
        <v>13387.5</v>
      </c>
      <c r="Y177" s="160">
        <f t="shared" si="21"/>
        <v>13387.5</v>
      </c>
      <c r="Z177" s="160">
        <f t="shared" si="21"/>
        <v>13387.5</v>
      </c>
      <c r="AA177" s="160">
        <f t="shared" si="21"/>
        <v>13387.5</v>
      </c>
      <c r="AB177" s="160">
        <f t="shared" si="22"/>
        <v>14379.166666666666</v>
      </c>
      <c r="AC177" s="160">
        <f t="shared" si="23"/>
        <v>14884.266666666666</v>
      </c>
      <c r="AD177" s="160" t="str">
        <f t="shared" si="24"/>
        <v>Yes</v>
      </c>
      <c r="AE177" s="213" t="s">
        <v>105</v>
      </c>
    </row>
    <row r="178" spans="1:31" s="15" customFormat="1" ht="15" customHeight="1" x14ac:dyDescent="0.25">
      <c r="A178" s="169"/>
      <c r="B178" s="206" t="s">
        <v>55</v>
      </c>
      <c r="C178" s="179">
        <v>875</v>
      </c>
      <c r="D178" s="163" t="s">
        <v>110</v>
      </c>
      <c r="E178" s="36">
        <v>15312.5</v>
      </c>
      <c r="F178" s="36">
        <v>15312.5</v>
      </c>
      <c r="G178" s="36">
        <f t="shared" si="25"/>
        <v>13781.25</v>
      </c>
      <c r="H178" s="36">
        <v>13781.25</v>
      </c>
      <c r="I178" s="36">
        <v>13781.25</v>
      </c>
      <c r="J178" s="36">
        <v>13781.25</v>
      </c>
      <c r="K178" s="36" t="s">
        <v>58</v>
      </c>
      <c r="L178" s="36" t="s">
        <v>59</v>
      </c>
      <c r="M178" s="36"/>
      <c r="N178" s="35"/>
      <c r="O178" s="36"/>
      <c r="P178" s="160">
        <f t="shared" si="19"/>
        <v>15312.5</v>
      </c>
      <c r="Q178" s="160">
        <f t="shared" si="19"/>
        <v>15312.5</v>
      </c>
      <c r="R178" s="160">
        <f t="shared" si="19"/>
        <v>15312.5</v>
      </c>
      <c r="S178" s="160">
        <f t="shared" si="19"/>
        <v>15312.5</v>
      </c>
      <c r="T178" s="160">
        <f t="shared" si="20"/>
        <v>15312.5</v>
      </c>
      <c r="U178" s="160">
        <f t="shared" si="20"/>
        <v>15312.5</v>
      </c>
      <c r="V178" s="160">
        <f t="shared" si="20"/>
        <v>15312.5</v>
      </c>
      <c r="W178" s="160">
        <f t="shared" si="20"/>
        <v>15312.5</v>
      </c>
      <c r="X178" s="160">
        <f t="shared" si="21"/>
        <v>13781.25</v>
      </c>
      <c r="Y178" s="160">
        <f t="shared" si="21"/>
        <v>13781.25</v>
      </c>
      <c r="Z178" s="160">
        <f t="shared" si="21"/>
        <v>13781.25</v>
      </c>
      <c r="AA178" s="160">
        <f t="shared" si="21"/>
        <v>13781.25</v>
      </c>
      <c r="AB178" s="160">
        <f t="shared" si="22"/>
        <v>14802.083333333334</v>
      </c>
      <c r="AC178" s="160">
        <f t="shared" si="23"/>
        <v>15322.043333333335</v>
      </c>
      <c r="AD178" s="160" t="str">
        <f t="shared" si="24"/>
        <v>Yes</v>
      </c>
      <c r="AE178" s="213" t="s">
        <v>105</v>
      </c>
    </row>
    <row r="179" spans="1:31" s="15" customFormat="1" ht="15" customHeight="1" x14ac:dyDescent="0.25">
      <c r="A179" s="169"/>
      <c r="B179" s="206" t="s">
        <v>55</v>
      </c>
      <c r="C179" s="179">
        <v>900</v>
      </c>
      <c r="D179" s="163" t="s">
        <v>110</v>
      </c>
      <c r="E179" s="36">
        <v>15750</v>
      </c>
      <c r="F179" s="36">
        <v>15750</v>
      </c>
      <c r="G179" s="36">
        <f t="shared" si="25"/>
        <v>14175</v>
      </c>
      <c r="H179" s="36">
        <v>14175</v>
      </c>
      <c r="I179" s="36">
        <v>14175</v>
      </c>
      <c r="J179" s="36">
        <v>14175</v>
      </c>
      <c r="K179" s="36" t="s">
        <v>58</v>
      </c>
      <c r="L179" s="36" t="s">
        <v>59</v>
      </c>
      <c r="M179" s="36"/>
      <c r="N179" s="35"/>
      <c r="O179" s="36"/>
      <c r="P179" s="160">
        <f t="shared" si="19"/>
        <v>15750</v>
      </c>
      <c r="Q179" s="160">
        <f t="shared" si="19"/>
        <v>15750</v>
      </c>
      <c r="R179" s="160">
        <f t="shared" si="19"/>
        <v>15750</v>
      </c>
      <c r="S179" s="160">
        <f t="shared" si="19"/>
        <v>15750</v>
      </c>
      <c r="T179" s="160">
        <f t="shared" si="20"/>
        <v>15750</v>
      </c>
      <c r="U179" s="160">
        <f t="shared" si="20"/>
        <v>15750</v>
      </c>
      <c r="V179" s="160">
        <f t="shared" si="20"/>
        <v>15750</v>
      </c>
      <c r="W179" s="160">
        <f t="shared" si="20"/>
        <v>15750</v>
      </c>
      <c r="X179" s="160">
        <f t="shared" si="21"/>
        <v>14175</v>
      </c>
      <c r="Y179" s="160">
        <f t="shared" si="21"/>
        <v>14175</v>
      </c>
      <c r="Z179" s="160">
        <f t="shared" si="21"/>
        <v>14175</v>
      </c>
      <c r="AA179" s="160">
        <f t="shared" si="21"/>
        <v>14175</v>
      </c>
      <c r="AB179" s="160">
        <f t="shared" si="22"/>
        <v>15225</v>
      </c>
      <c r="AC179" s="160">
        <f t="shared" si="23"/>
        <v>15759.81</v>
      </c>
      <c r="AD179" s="160" t="str">
        <f t="shared" si="24"/>
        <v>Yes</v>
      </c>
      <c r="AE179" s="213" t="s">
        <v>105</v>
      </c>
    </row>
    <row r="180" spans="1:31" s="15" customFormat="1" ht="15" customHeight="1" x14ac:dyDescent="0.25">
      <c r="A180" s="169"/>
      <c r="B180" s="206" t="s">
        <v>55</v>
      </c>
      <c r="C180" s="179">
        <v>925</v>
      </c>
      <c r="D180" s="163" t="s">
        <v>110</v>
      </c>
      <c r="E180" s="36">
        <v>16187.5</v>
      </c>
      <c r="F180" s="36">
        <v>16187.5</v>
      </c>
      <c r="G180" s="36">
        <f t="shared" si="25"/>
        <v>14568.75</v>
      </c>
      <c r="H180" s="36">
        <v>14568.75</v>
      </c>
      <c r="I180" s="36">
        <v>14568.75</v>
      </c>
      <c r="J180" s="36">
        <v>14568.75</v>
      </c>
      <c r="K180" s="36" t="s">
        <v>58</v>
      </c>
      <c r="L180" s="36" t="s">
        <v>59</v>
      </c>
      <c r="M180" s="36"/>
      <c r="N180" s="35"/>
      <c r="O180" s="36"/>
      <c r="P180" s="160">
        <f t="shared" si="19"/>
        <v>16187.5</v>
      </c>
      <c r="Q180" s="160">
        <f t="shared" si="19"/>
        <v>16187.5</v>
      </c>
      <c r="R180" s="160">
        <f t="shared" si="19"/>
        <v>16187.5</v>
      </c>
      <c r="S180" s="160">
        <f t="shared" si="19"/>
        <v>16187.5</v>
      </c>
      <c r="T180" s="160">
        <f t="shared" si="20"/>
        <v>16187.5</v>
      </c>
      <c r="U180" s="160">
        <f t="shared" si="20"/>
        <v>16187.5</v>
      </c>
      <c r="V180" s="160">
        <f t="shared" si="20"/>
        <v>16187.5</v>
      </c>
      <c r="W180" s="160">
        <f t="shared" si="20"/>
        <v>16187.5</v>
      </c>
      <c r="X180" s="160">
        <f t="shared" si="21"/>
        <v>14568.75</v>
      </c>
      <c r="Y180" s="160">
        <f t="shared" si="21"/>
        <v>14568.75</v>
      </c>
      <c r="Z180" s="160">
        <f t="shared" si="21"/>
        <v>14568.75</v>
      </c>
      <c r="AA180" s="160">
        <f t="shared" si="21"/>
        <v>14568.75</v>
      </c>
      <c r="AB180" s="160">
        <f t="shared" si="22"/>
        <v>15647.916666666666</v>
      </c>
      <c r="AC180" s="160">
        <f t="shared" si="23"/>
        <v>16197.586666666666</v>
      </c>
      <c r="AD180" s="160" t="str">
        <f t="shared" si="24"/>
        <v>Yes</v>
      </c>
      <c r="AE180" s="213" t="s">
        <v>105</v>
      </c>
    </row>
    <row r="181" spans="1:31" s="15" customFormat="1" ht="15" customHeight="1" x14ac:dyDescent="0.25">
      <c r="A181" s="169"/>
      <c r="B181" s="206" t="s">
        <v>55</v>
      </c>
      <c r="C181" s="179">
        <v>950</v>
      </c>
      <c r="D181" s="163" t="s">
        <v>110</v>
      </c>
      <c r="E181" s="36">
        <v>16625</v>
      </c>
      <c r="F181" s="36">
        <v>16625</v>
      </c>
      <c r="G181" s="36">
        <f t="shared" si="25"/>
        <v>14962.5</v>
      </c>
      <c r="H181" s="36">
        <v>14962.5</v>
      </c>
      <c r="I181" s="36">
        <v>14962.5</v>
      </c>
      <c r="J181" s="36">
        <v>14962.5</v>
      </c>
      <c r="K181" s="36" t="s">
        <v>58</v>
      </c>
      <c r="L181" s="36" t="s">
        <v>59</v>
      </c>
      <c r="M181" s="36"/>
      <c r="N181" s="36"/>
      <c r="O181" s="36"/>
      <c r="P181" s="160">
        <f t="shared" si="19"/>
        <v>16625</v>
      </c>
      <c r="Q181" s="160">
        <f t="shared" si="19"/>
        <v>16625</v>
      </c>
      <c r="R181" s="160">
        <f t="shared" si="19"/>
        <v>16625</v>
      </c>
      <c r="S181" s="160">
        <f t="shared" si="19"/>
        <v>16625</v>
      </c>
      <c r="T181" s="160">
        <f t="shared" si="20"/>
        <v>16625</v>
      </c>
      <c r="U181" s="160">
        <f t="shared" si="20"/>
        <v>16625</v>
      </c>
      <c r="V181" s="160">
        <f t="shared" si="20"/>
        <v>16625</v>
      </c>
      <c r="W181" s="160">
        <f t="shared" si="20"/>
        <v>16625</v>
      </c>
      <c r="X181" s="160">
        <f t="shared" si="21"/>
        <v>14962.5</v>
      </c>
      <c r="Y181" s="160">
        <f t="shared" si="21"/>
        <v>14962.5</v>
      </c>
      <c r="Z181" s="160">
        <f t="shared" si="21"/>
        <v>14962.5</v>
      </c>
      <c r="AA181" s="160">
        <f t="shared" si="21"/>
        <v>14962.5</v>
      </c>
      <c r="AB181" s="160">
        <f t="shared" si="22"/>
        <v>16070.833333333334</v>
      </c>
      <c r="AC181" s="160">
        <f t="shared" si="23"/>
        <v>16635.353333333333</v>
      </c>
      <c r="AD181" s="160" t="str">
        <f t="shared" si="24"/>
        <v>Yes</v>
      </c>
      <c r="AE181" s="213" t="s">
        <v>105</v>
      </c>
    </row>
    <row r="182" spans="1:31" s="15" customFormat="1" ht="15" customHeight="1" x14ac:dyDescent="0.25">
      <c r="A182" s="169"/>
      <c r="B182" s="206" t="s">
        <v>55</v>
      </c>
      <c r="C182" s="179">
        <v>975</v>
      </c>
      <c r="D182" s="163" t="s">
        <v>110</v>
      </c>
      <c r="E182" s="36">
        <v>17062.5</v>
      </c>
      <c r="F182" s="36">
        <v>17062.5</v>
      </c>
      <c r="G182" s="36">
        <f t="shared" si="25"/>
        <v>15356.25</v>
      </c>
      <c r="H182" s="36">
        <v>15356.25</v>
      </c>
      <c r="I182" s="36">
        <v>15356.25</v>
      </c>
      <c r="J182" s="36">
        <v>15356.25</v>
      </c>
      <c r="K182" s="36" t="s">
        <v>58</v>
      </c>
      <c r="L182" s="36" t="s">
        <v>59</v>
      </c>
      <c r="M182" s="36"/>
      <c r="N182" s="35"/>
      <c r="O182" s="36"/>
      <c r="P182" s="160">
        <f t="shared" si="19"/>
        <v>17062.5</v>
      </c>
      <c r="Q182" s="160">
        <f t="shared" si="19"/>
        <v>17062.5</v>
      </c>
      <c r="R182" s="160">
        <f t="shared" si="19"/>
        <v>17062.5</v>
      </c>
      <c r="S182" s="160">
        <f t="shared" si="19"/>
        <v>17062.5</v>
      </c>
      <c r="T182" s="160">
        <f t="shared" si="20"/>
        <v>17062.5</v>
      </c>
      <c r="U182" s="160">
        <f t="shared" si="20"/>
        <v>17062.5</v>
      </c>
      <c r="V182" s="160">
        <f t="shared" si="20"/>
        <v>17062.5</v>
      </c>
      <c r="W182" s="160">
        <f t="shared" si="20"/>
        <v>17062.5</v>
      </c>
      <c r="X182" s="160">
        <f t="shared" si="21"/>
        <v>15356.25</v>
      </c>
      <c r="Y182" s="160">
        <f t="shared" si="21"/>
        <v>15356.25</v>
      </c>
      <c r="Z182" s="160">
        <f t="shared" si="21"/>
        <v>15356.25</v>
      </c>
      <c r="AA182" s="160">
        <f t="shared" si="21"/>
        <v>15356.25</v>
      </c>
      <c r="AB182" s="160">
        <f t="shared" si="22"/>
        <v>16493.75</v>
      </c>
      <c r="AC182" s="160">
        <f t="shared" si="23"/>
        <v>17073.13</v>
      </c>
      <c r="AD182" s="160" t="str">
        <f t="shared" si="24"/>
        <v>Yes</v>
      </c>
      <c r="AE182" s="213" t="s">
        <v>105</v>
      </c>
    </row>
    <row r="183" spans="1:31" s="15" customFormat="1" ht="15.75" customHeight="1" thickBot="1" x14ac:dyDescent="0.3">
      <c r="A183" s="169"/>
      <c r="B183" s="206" t="s">
        <v>55</v>
      </c>
      <c r="C183" s="179">
        <v>1000</v>
      </c>
      <c r="D183" s="182" t="s">
        <v>110</v>
      </c>
      <c r="E183" s="184">
        <v>17500</v>
      </c>
      <c r="F183" s="184">
        <v>17500</v>
      </c>
      <c r="G183" s="184">
        <f t="shared" si="25"/>
        <v>15750</v>
      </c>
      <c r="H183" s="184">
        <v>15750</v>
      </c>
      <c r="I183" s="184">
        <v>15750</v>
      </c>
      <c r="J183" s="184">
        <v>15750</v>
      </c>
      <c r="K183" s="184" t="s">
        <v>58</v>
      </c>
      <c r="L183" s="184" t="s">
        <v>59</v>
      </c>
      <c r="M183" s="184"/>
      <c r="N183" s="183"/>
      <c r="O183" s="184"/>
      <c r="P183" s="186">
        <f t="shared" si="19"/>
        <v>17500</v>
      </c>
      <c r="Q183" s="186">
        <f t="shared" si="19"/>
        <v>17500</v>
      </c>
      <c r="R183" s="186">
        <f t="shared" si="19"/>
        <v>17500</v>
      </c>
      <c r="S183" s="186">
        <f t="shared" si="19"/>
        <v>17500</v>
      </c>
      <c r="T183" s="186">
        <f t="shared" si="20"/>
        <v>17500</v>
      </c>
      <c r="U183" s="186">
        <f t="shared" si="20"/>
        <v>17500</v>
      </c>
      <c r="V183" s="186">
        <f t="shared" si="20"/>
        <v>17500</v>
      </c>
      <c r="W183" s="186">
        <f t="shared" si="20"/>
        <v>17500</v>
      </c>
      <c r="X183" s="186">
        <f t="shared" si="21"/>
        <v>15750</v>
      </c>
      <c r="Y183" s="186">
        <f t="shared" si="21"/>
        <v>15750</v>
      </c>
      <c r="Z183" s="186">
        <f t="shared" si="21"/>
        <v>15750</v>
      </c>
      <c r="AA183" s="186">
        <f t="shared" si="21"/>
        <v>15750</v>
      </c>
      <c r="AB183" s="186">
        <f t="shared" si="22"/>
        <v>16916.666666666668</v>
      </c>
      <c r="AC183" s="186">
        <f t="shared" si="23"/>
        <v>17510.906666666669</v>
      </c>
      <c r="AD183" s="186" t="str">
        <f t="shared" si="24"/>
        <v>Yes</v>
      </c>
      <c r="AE183" s="217" t="s">
        <v>105</v>
      </c>
    </row>
    <row r="184" spans="1:31" s="15" customFormat="1" ht="39" customHeight="1" thickTop="1" x14ac:dyDescent="0.25">
      <c r="A184" s="31" t="s">
        <v>111</v>
      </c>
      <c r="B184" s="80" t="s">
        <v>55</v>
      </c>
      <c r="C184" s="218">
        <v>5</v>
      </c>
      <c r="D184" s="190" t="s">
        <v>57</v>
      </c>
      <c r="E184" s="27">
        <v>87.5</v>
      </c>
      <c r="F184" s="27">
        <v>87.5</v>
      </c>
      <c r="G184" s="27">
        <v>87.5</v>
      </c>
      <c r="H184" s="27">
        <v>87.5</v>
      </c>
      <c r="I184" s="27">
        <v>87.5</v>
      </c>
      <c r="J184" s="27">
        <v>87.5</v>
      </c>
      <c r="K184" s="50" t="s">
        <v>58</v>
      </c>
      <c r="L184" s="27" t="s">
        <v>59</v>
      </c>
      <c r="M184" s="29"/>
      <c r="N184" s="28"/>
      <c r="O184" s="50"/>
      <c r="P184" s="192">
        <f t="shared" si="19"/>
        <v>87.5</v>
      </c>
      <c r="Q184" s="192">
        <f t="shared" si="19"/>
        <v>87.5</v>
      </c>
      <c r="R184" s="192">
        <f t="shared" si="19"/>
        <v>87.5</v>
      </c>
      <c r="S184" s="192">
        <f t="shared" si="19"/>
        <v>87.5</v>
      </c>
      <c r="T184" s="192">
        <f t="shared" si="20"/>
        <v>87.5</v>
      </c>
      <c r="U184" s="192">
        <f t="shared" si="20"/>
        <v>87.5</v>
      </c>
      <c r="V184" s="192">
        <f t="shared" si="20"/>
        <v>87.5</v>
      </c>
      <c r="W184" s="192">
        <f t="shared" si="20"/>
        <v>87.5</v>
      </c>
      <c r="X184" s="192">
        <f t="shared" si="21"/>
        <v>87.5</v>
      </c>
      <c r="Y184" s="192">
        <f t="shared" si="21"/>
        <v>87.5</v>
      </c>
      <c r="Z184" s="192">
        <f t="shared" si="21"/>
        <v>87.5</v>
      </c>
      <c r="AA184" s="192">
        <f t="shared" si="21"/>
        <v>87.5</v>
      </c>
      <c r="AB184" s="192">
        <f t="shared" si="22"/>
        <v>87.5</v>
      </c>
      <c r="AC184" s="192">
        <f t="shared" si="23"/>
        <v>90.57</v>
      </c>
      <c r="AD184" s="192" t="str">
        <f t="shared" si="24"/>
        <v>Yes</v>
      </c>
      <c r="AE184" s="219"/>
    </row>
    <row r="185" spans="1:31" s="15" customFormat="1" ht="38.25" customHeight="1" x14ac:dyDescent="0.25">
      <c r="A185" s="33" t="s">
        <v>94</v>
      </c>
      <c r="B185" s="42" t="s">
        <v>55</v>
      </c>
      <c r="C185" s="220">
        <v>10</v>
      </c>
      <c r="D185" s="163" t="s">
        <v>57</v>
      </c>
      <c r="E185" s="35">
        <v>175</v>
      </c>
      <c r="F185" s="35">
        <v>175</v>
      </c>
      <c r="G185" s="35">
        <v>175</v>
      </c>
      <c r="H185" s="35">
        <v>175</v>
      </c>
      <c r="I185" s="35">
        <v>175</v>
      </c>
      <c r="J185" s="35">
        <v>175</v>
      </c>
      <c r="K185" s="36" t="s">
        <v>58</v>
      </c>
      <c r="L185" s="35" t="s">
        <v>59</v>
      </c>
      <c r="M185" s="35"/>
      <c r="N185" s="36"/>
      <c r="O185" s="36"/>
      <c r="P185" s="160">
        <f t="shared" si="19"/>
        <v>175</v>
      </c>
      <c r="Q185" s="160">
        <f t="shared" si="19"/>
        <v>175</v>
      </c>
      <c r="R185" s="160">
        <f t="shared" si="19"/>
        <v>175</v>
      </c>
      <c r="S185" s="160">
        <f t="shared" si="19"/>
        <v>175</v>
      </c>
      <c r="T185" s="160">
        <f t="shared" si="20"/>
        <v>175</v>
      </c>
      <c r="U185" s="160">
        <f t="shared" si="20"/>
        <v>175</v>
      </c>
      <c r="V185" s="160">
        <f t="shared" si="20"/>
        <v>175</v>
      </c>
      <c r="W185" s="160">
        <f t="shared" si="20"/>
        <v>175</v>
      </c>
      <c r="X185" s="160">
        <f t="shared" si="21"/>
        <v>175</v>
      </c>
      <c r="Y185" s="160">
        <f t="shared" si="21"/>
        <v>175</v>
      </c>
      <c r="Z185" s="160">
        <f t="shared" si="21"/>
        <v>175</v>
      </c>
      <c r="AA185" s="160">
        <f t="shared" si="21"/>
        <v>175</v>
      </c>
      <c r="AB185" s="160">
        <f t="shared" si="22"/>
        <v>175</v>
      </c>
      <c r="AC185" s="160">
        <f t="shared" si="23"/>
        <v>181.15</v>
      </c>
      <c r="AD185" s="160" t="str">
        <f t="shared" si="24"/>
        <v>Yes</v>
      </c>
      <c r="AE185" s="195"/>
    </row>
    <row r="186" spans="1:31" s="15" customFormat="1" ht="38.25" customHeight="1" x14ac:dyDescent="0.25">
      <c r="A186" s="33"/>
      <c r="B186" s="42" t="s">
        <v>55</v>
      </c>
      <c r="C186" s="221">
        <v>20</v>
      </c>
      <c r="D186" s="163" t="s">
        <v>104</v>
      </c>
      <c r="E186" s="38">
        <v>350</v>
      </c>
      <c r="F186" s="38">
        <v>350</v>
      </c>
      <c r="G186" s="38">
        <v>350</v>
      </c>
      <c r="H186" s="38">
        <v>350</v>
      </c>
      <c r="I186" s="38">
        <v>350</v>
      </c>
      <c r="J186" s="38">
        <v>350</v>
      </c>
      <c r="K186" s="39" t="s">
        <v>58</v>
      </c>
      <c r="L186" s="38" t="s">
        <v>59</v>
      </c>
      <c r="M186" s="35"/>
      <c r="N186" s="36"/>
      <c r="O186" s="36"/>
      <c r="P186" s="160">
        <f t="shared" si="19"/>
        <v>350</v>
      </c>
      <c r="Q186" s="160">
        <f t="shared" si="19"/>
        <v>350</v>
      </c>
      <c r="R186" s="160">
        <f t="shared" si="19"/>
        <v>350</v>
      </c>
      <c r="S186" s="160">
        <f t="shared" si="19"/>
        <v>350</v>
      </c>
      <c r="T186" s="160">
        <f t="shared" si="20"/>
        <v>350</v>
      </c>
      <c r="U186" s="160">
        <f t="shared" si="20"/>
        <v>350</v>
      </c>
      <c r="V186" s="160">
        <f t="shared" si="20"/>
        <v>350</v>
      </c>
      <c r="W186" s="160">
        <f t="shared" si="20"/>
        <v>350</v>
      </c>
      <c r="X186" s="160">
        <f t="shared" si="21"/>
        <v>350</v>
      </c>
      <c r="Y186" s="160">
        <f t="shared" si="21"/>
        <v>350</v>
      </c>
      <c r="Z186" s="160">
        <f t="shared" si="21"/>
        <v>350</v>
      </c>
      <c r="AA186" s="160">
        <f t="shared" si="21"/>
        <v>350</v>
      </c>
      <c r="AB186" s="160">
        <f t="shared" si="22"/>
        <v>350</v>
      </c>
      <c r="AC186" s="160">
        <f t="shared" si="23"/>
        <v>362.29</v>
      </c>
      <c r="AD186" s="160" t="str">
        <f t="shared" si="24"/>
        <v>Yes</v>
      </c>
      <c r="AE186" s="195"/>
    </row>
    <row r="187" spans="1:31" s="15" customFormat="1" ht="25.5" customHeight="1" x14ac:dyDescent="0.25">
      <c r="A187" s="33"/>
      <c r="B187" s="42" t="s">
        <v>55</v>
      </c>
      <c r="C187" s="221">
        <v>25</v>
      </c>
      <c r="D187" s="163" t="s">
        <v>106</v>
      </c>
      <c r="E187" s="39">
        <v>437.5</v>
      </c>
      <c r="F187" s="39">
        <v>437.5</v>
      </c>
      <c r="G187" s="39">
        <v>437.5</v>
      </c>
      <c r="H187" s="39">
        <v>437.5</v>
      </c>
      <c r="I187" s="39">
        <v>437.5</v>
      </c>
      <c r="J187" s="39">
        <v>437.5</v>
      </c>
      <c r="K187" s="39" t="s">
        <v>58</v>
      </c>
      <c r="L187" s="38" t="s">
        <v>59</v>
      </c>
      <c r="M187" s="35"/>
      <c r="N187" s="35"/>
      <c r="O187" s="36"/>
      <c r="P187" s="160">
        <f t="shared" si="19"/>
        <v>437.5</v>
      </c>
      <c r="Q187" s="160">
        <f t="shared" si="19"/>
        <v>437.5</v>
      </c>
      <c r="R187" s="160">
        <f t="shared" si="19"/>
        <v>437.5</v>
      </c>
      <c r="S187" s="160">
        <f t="shared" si="19"/>
        <v>437.5</v>
      </c>
      <c r="T187" s="160">
        <f t="shared" si="20"/>
        <v>437.5</v>
      </c>
      <c r="U187" s="160">
        <f t="shared" si="20"/>
        <v>437.5</v>
      </c>
      <c r="V187" s="160">
        <f t="shared" si="20"/>
        <v>437.5</v>
      </c>
      <c r="W187" s="160">
        <f t="shared" si="20"/>
        <v>437.5</v>
      </c>
      <c r="X187" s="160">
        <f t="shared" si="21"/>
        <v>437.5</v>
      </c>
      <c r="Y187" s="160">
        <f t="shared" si="21"/>
        <v>437.5</v>
      </c>
      <c r="Z187" s="160">
        <f t="shared" si="21"/>
        <v>437.5</v>
      </c>
      <c r="AA187" s="160">
        <f t="shared" si="21"/>
        <v>437.5</v>
      </c>
      <c r="AB187" s="160">
        <f t="shared" si="22"/>
        <v>437.5</v>
      </c>
      <c r="AC187" s="160">
        <f t="shared" si="23"/>
        <v>452.87</v>
      </c>
      <c r="AD187" s="160" t="str">
        <f t="shared" si="24"/>
        <v>Yes</v>
      </c>
      <c r="AE187" s="195"/>
    </row>
    <row r="188" spans="1:31" s="15" customFormat="1" ht="25.5" customHeight="1" x14ac:dyDescent="0.25">
      <c r="A188" s="33"/>
      <c r="B188" s="42" t="s">
        <v>55</v>
      </c>
      <c r="C188" s="221">
        <v>30</v>
      </c>
      <c r="D188" s="163" t="s">
        <v>106</v>
      </c>
      <c r="E188" s="39">
        <v>525</v>
      </c>
      <c r="F188" s="39">
        <v>525</v>
      </c>
      <c r="G188" s="39">
        <v>525</v>
      </c>
      <c r="H188" s="39">
        <v>525</v>
      </c>
      <c r="I188" s="39">
        <v>525</v>
      </c>
      <c r="J188" s="39">
        <v>525</v>
      </c>
      <c r="K188" s="39" t="s">
        <v>58</v>
      </c>
      <c r="L188" s="38" t="s">
        <v>59</v>
      </c>
      <c r="M188" s="35"/>
      <c r="N188" s="35"/>
      <c r="O188" s="36"/>
      <c r="P188" s="160">
        <f t="shared" si="19"/>
        <v>525</v>
      </c>
      <c r="Q188" s="160">
        <f t="shared" si="19"/>
        <v>525</v>
      </c>
      <c r="R188" s="160">
        <f t="shared" si="19"/>
        <v>525</v>
      </c>
      <c r="S188" s="160">
        <f t="shared" si="19"/>
        <v>525</v>
      </c>
      <c r="T188" s="160">
        <f t="shared" si="20"/>
        <v>525</v>
      </c>
      <c r="U188" s="160">
        <f t="shared" si="20"/>
        <v>525</v>
      </c>
      <c r="V188" s="160">
        <f t="shared" si="20"/>
        <v>525</v>
      </c>
      <c r="W188" s="160">
        <f t="shared" si="20"/>
        <v>525</v>
      </c>
      <c r="X188" s="160">
        <f t="shared" si="21"/>
        <v>525</v>
      </c>
      <c r="Y188" s="160">
        <f t="shared" si="21"/>
        <v>525</v>
      </c>
      <c r="Z188" s="160">
        <f t="shared" si="21"/>
        <v>525</v>
      </c>
      <c r="AA188" s="160">
        <f t="shared" si="21"/>
        <v>525</v>
      </c>
      <c r="AB188" s="160">
        <f t="shared" si="22"/>
        <v>525</v>
      </c>
      <c r="AC188" s="160">
        <f t="shared" si="23"/>
        <v>543.44000000000005</v>
      </c>
      <c r="AD188" s="160" t="str">
        <f t="shared" si="24"/>
        <v>Yes</v>
      </c>
      <c r="AE188" s="195"/>
    </row>
    <row r="189" spans="1:31" s="15" customFormat="1" ht="25.5" customHeight="1" x14ac:dyDescent="0.25">
      <c r="A189" s="33"/>
      <c r="B189" s="42" t="s">
        <v>55</v>
      </c>
      <c r="C189" s="221">
        <v>40</v>
      </c>
      <c r="D189" s="163" t="s">
        <v>106</v>
      </c>
      <c r="E189" s="39">
        <v>700</v>
      </c>
      <c r="F189" s="39">
        <v>700</v>
      </c>
      <c r="G189" s="39">
        <v>700</v>
      </c>
      <c r="H189" s="39">
        <v>700</v>
      </c>
      <c r="I189" s="39">
        <v>700</v>
      </c>
      <c r="J189" s="39">
        <v>700</v>
      </c>
      <c r="K189" s="39" t="s">
        <v>58</v>
      </c>
      <c r="L189" s="38" t="s">
        <v>59</v>
      </c>
      <c r="M189" s="35"/>
      <c r="N189" s="35"/>
      <c r="O189" s="36"/>
      <c r="P189" s="160">
        <f t="shared" si="19"/>
        <v>700</v>
      </c>
      <c r="Q189" s="160">
        <f t="shared" si="19"/>
        <v>700</v>
      </c>
      <c r="R189" s="160">
        <f t="shared" si="19"/>
        <v>700</v>
      </c>
      <c r="S189" s="160">
        <f t="shared" si="19"/>
        <v>700</v>
      </c>
      <c r="T189" s="160">
        <f t="shared" si="20"/>
        <v>700</v>
      </c>
      <c r="U189" s="160">
        <f t="shared" si="20"/>
        <v>700</v>
      </c>
      <c r="V189" s="160">
        <f t="shared" si="20"/>
        <v>700</v>
      </c>
      <c r="W189" s="160">
        <f t="shared" si="20"/>
        <v>700</v>
      </c>
      <c r="X189" s="160">
        <f t="shared" si="21"/>
        <v>700</v>
      </c>
      <c r="Y189" s="160">
        <f t="shared" si="21"/>
        <v>700</v>
      </c>
      <c r="Z189" s="160">
        <f t="shared" si="21"/>
        <v>700</v>
      </c>
      <c r="AA189" s="160">
        <f t="shared" si="21"/>
        <v>700</v>
      </c>
      <c r="AB189" s="160">
        <f t="shared" si="22"/>
        <v>700</v>
      </c>
      <c r="AC189" s="160">
        <f t="shared" si="23"/>
        <v>724.59</v>
      </c>
      <c r="AD189" s="160" t="str">
        <f t="shared" si="24"/>
        <v>Yes</v>
      </c>
      <c r="AE189" s="195"/>
    </row>
    <row r="190" spans="1:31" s="15" customFormat="1" ht="38.25" customHeight="1" x14ac:dyDescent="0.25">
      <c r="A190" s="33"/>
      <c r="B190" s="42" t="s">
        <v>55</v>
      </c>
      <c r="C190" s="221">
        <v>50</v>
      </c>
      <c r="D190" s="163" t="s">
        <v>104</v>
      </c>
      <c r="E190" s="38">
        <v>875</v>
      </c>
      <c r="F190" s="38">
        <v>875</v>
      </c>
      <c r="G190" s="38">
        <v>875</v>
      </c>
      <c r="H190" s="38">
        <v>875</v>
      </c>
      <c r="I190" s="38">
        <v>875</v>
      </c>
      <c r="J190" s="38">
        <v>875</v>
      </c>
      <c r="K190" s="39" t="s">
        <v>58</v>
      </c>
      <c r="L190" s="38" t="s">
        <v>59</v>
      </c>
      <c r="M190" s="35"/>
      <c r="N190" s="36"/>
      <c r="O190" s="36"/>
      <c r="P190" s="160">
        <f t="shared" si="19"/>
        <v>875</v>
      </c>
      <c r="Q190" s="160">
        <f t="shared" si="19"/>
        <v>875</v>
      </c>
      <c r="R190" s="160">
        <f t="shared" si="19"/>
        <v>875</v>
      </c>
      <c r="S190" s="160">
        <f t="shared" si="19"/>
        <v>875</v>
      </c>
      <c r="T190" s="160">
        <f t="shared" si="20"/>
        <v>875</v>
      </c>
      <c r="U190" s="160">
        <f t="shared" si="20"/>
        <v>875</v>
      </c>
      <c r="V190" s="160">
        <f t="shared" si="20"/>
        <v>875</v>
      </c>
      <c r="W190" s="160">
        <f t="shared" si="20"/>
        <v>875</v>
      </c>
      <c r="X190" s="160">
        <f t="shared" si="21"/>
        <v>875</v>
      </c>
      <c r="Y190" s="160">
        <f t="shared" si="21"/>
        <v>875</v>
      </c>
      <c r="Z190" s="160">
        <f t="shared" si="21"/>
        <v>875</v>
      </c>
      <c r="AA190" s="160">
        <f t="shared" si="21"/>
        <v>875</v>
      </c>
      <c r="AB190" s="160">
        <f t="shared" si="22"/>
        <v>875</v>
      </c>
      <c r="AC190" s="160">
        <f t="shared" si="23"/>
        <v>905.74</v>
      </c>
      <c r="AD190" s="160" t="str">
        <f t="shared" si="24"/>
        <v>Yes</v>
      </c>
      <c r="AE190" s="195"/>
    </row>
    <row r="191" spans="1:31" s="15" customFormat="1" ht="25.5" customHeight="1" x14ac:dyDescent="0.25">
      <c r="A191" s="33"/>
      <c r="B191" s="42" t="s">
        <v>55</v>
      </c>
      <c r="C191" s="221">
        <v>60</v>
      </c>
      <c r="D191" s="163" t="s">
        <v>106</v>
      </c>
      <c r="E191" s="39">
        <v>1050</v>
      </c>
      <c r="F191" s="39">
        <v>1050</v>
      </c>
      <c r="G191" s="39">
        <v>1050</v>
      </c>
      <c r="H191" s="39">
        <v>1050</v>
      </c>
      <c r="I191" s="39">
        <v>1050</v>
      </c>
      <c r="J191" s="39">
        <v>1050</v>
      </c>
      <c r="K191" s="39" t="s">
        <v>58</v>
      </c>
      <c r="L191" s="38" t="s">
        <v>59</v>
      </c>
      <c r="M191" s="35"/>
      <c r="N191" s="35"/>
      <c r="O191" s="36"/>
      <c r="P191" s="160">
        <f t="shared" si="19"/>
        <v>1050</v>
      </c>
      <c r="Q191" s="160">
        <f t="shared" si="19"/>
        <v>1050</v>
      </c>
      <c r="R191" s="160">
        <f t="shared" si="19"/>
        <v>1050</v>
      </c>
      <c r="S191" s="160">
        <f t="shared" si="19"/>
        <v>1050</v>
      </c>
      <c r="T191" s="160">
        <f t="shared" si="20"/>
        <v>1050</v>
      </c>
      <c r="U191" s="160">
        <f t="shared" si="20"/>
        <v>1050</v>
      </c>
      <c r="V191" s="160">
        <f t="shared" si="20"/>
        <v>1050</v>
      </c>
      <c r="W191" s="160">
        <f t="shared" si="20"/>
        <v>1050</v>
      </c>
      <c r="X191" s="160">
        <f t="shared" si="21"/>
        <v>1050</v>
      </c>
      <c r="Y191" s="160">
        <f t="shared" si="21"/>
        <v>1050</v>
      </c>
      <c r="Z191" s="160">
        <f t="shared" si="21"/>
        <v>1050</v>
      </c>
      <c r="AA191" s="160">
        <f t="shared" si="21"/>
        <v>1050</v>
      </c>
      <c r="AB191" s="160">
        <f t="shared" si="22"/>
        <v>1050</v>
      </c>
      <c r="AC191" s="160">
        <f t="shared" si="23"/>
        <v>1086.8800000000001</v>
      </c>
      <c r="AD191" s="160" t="str">
        <f t="shared" si="24"/>
        <v>Yes</v>
      </c>
      <c r="AE191" s="195"/>
    </row>
    <row r="192" spans="1:31" s="15" customFormat="1" ht="25.5" customHeight="1" x14ac:dyDescent="0.25">
      <c r="A192" s="33"/>
      <c r="B192" s="42" t="s">
        <v>55</v>
      </c>
      <c r="C192" s="221">
        <v>80</v>
      </c>
      <c r="D192" s="163" t="s">
        <v>106</v>
      </c>
      <c r="E192" s="39">
        <v>1400</v>
      </c>
      <c r="F192" s="39">
        <v>1400</v>
      </c>
      <c r="G192" s="39">
        <v>1400</v>
      </c>
      <c r="H192" s="39">
        <v>1400</v>
      </c>
      <c r="I192" s="39">
        <v>1400</v>
      </c>
      <c r="J192" s="39">
        <v>1400</v>
      </c>
      <c r="K192" s="39" t="s">
        <v>58</v>
      </c>
      <c r="L192" s="38" t="s">
        <v>59</v>
      </c>
      <c r="M192" s="35"/>
      <c r="N192" s="35"/>
      <c r="O192" s="36"/>
      <c r="P192" s="160">
        <f t="shared" si="19"/>
        <v>1400</v>
      </c>
      <c r="Q192" s="160">
        <f t="shared" si="19"/>
        <v>1400</v>
      </c>
      <c r="R192" s="160">
        <f t="shared" si="19"/>
        <v>1400</v>
      </c>
      <c r="S192" s="160">
        <f t="shared" si="19"/>
        <v>1400</v>
      </c>
      <c r="T192" s="160">
        <f t="shared" si="20"/>
        <v>1400</v>
      </c>
      <c r="U192" s="160">
        <f t="shared" si="20"/>
        <v>1400</v>
      </c>
      <c r="V192" s="160">
        <f t="shared" si="20"/>
        <v>1400</v>
      </c>
      <c r="W192" s="160">
        <f t="shared" si="20"/>
        <v>1400</v>
      </c>
      <c r="X192" s="160">
        <f t="shared" si="21"/>
        <v>1400</v>
      </c>
      <c r="Y192" s="160">
        <f t="shared" si="21"/>
        <v>1400</v>
      </c>
      <c r="Z192" s="160">
        <f t="shared" si="21"/>
        <v>1400</v>
      </c>
      <c r="AA192" s="160">
        <f t="shared" si="21"/>
        <v>1400</v>
      </c>
      <c r="AB192" s="160">
        <f t="shared" si="22"/>
        <v>1400</v>
      </c>
      <c r="AC192" s="160">
        <f t="shared" si="23"/>
        <v>1449.18</v>
      </c>
      <c r="AD192" s="160" t="str">
        <f t="shared" si="24"/>
        <v>Yes</v>
      </c>
      <c r="AE192" s="195"/>
    </row>
    <row r="193" spans="1:31" s="15" customFormat="1" ht="38.25" customHeight="1" x14ac:dyDescent="0.25">
      <c r="A193" s="33"/>
      <c r="B193" s="42" t="s">
        <v>55</v>
      </c>
      <c r="C193" s="221">
        <v>100</v>
      </c>
      <c r="D193" s="163" t="s">
        <v>104</v>
      </c>
      <c r="E193" s="38">
        <v>1750</v>
      </c>
      <c r="F193" s="38">
        <v>1750</v>
      </c>
      <c r="G193" s="38">
        <v>1750</v>
      </c>
      <c r="H193" s="38">
        <v>1750</v>
      </c>
      <c r="I193" s="38">
        <v>1750</v>
      </c>
      <c r="J193" s="38">
        <v>1750</v>
      </c>
      <c r="K193" s="39" t="s">
        <v>58</v>
      </c>
      <c r="L193" s="38" t="s">
        <v>59</v>
      </c>
      <c r="M193" s="35"/>
      <c r="N193" s="36"/>
      <c r="O193" s="36"/>
      <c r="P193" s="160">
        <f t="shared" si="19"/>
        <v>1750</v>
      </c>
      <c r="Q193" s="160">
        <f t="shared" si="19"/>
        <v>1750</v>
      </c>
      <c r="R193" s="160">
        <f t="shared" si="19"/>
        <v>1750</v>
      </c>
      <c r="S193" s="160">
        <f t="shared" si="19"/>
        <v>1750</v>
      </c>
      <c r="T193" s="160">
        <f t="shared" si="20"/>
        <v>1750</v>
      </c>
      <c r="U193" s="160">
        <f t="shared" si="20"/>
        <v>1750</v>
      </c>
      <c r="V193" s="160">
        <f t="shared" si="20"/>
        <v>1750</v>
      </c>
      <c r="W193" s="160">
        <f t="shared" si="20"/>
        <v>1750</v>
      </c>
      <c r="X193" s="160">
        <f t="shared" si="21"/>
        <v>1750</v>
      </c>
      <c r="Y193" s="160">
        <f t="shared" si="21"/>
        <v>1750</v>
      </c>
      <c r="Z193" s="160">
        <f t="shared" si="21"/>
        <v>1750</v>
      </c>
      <c r="AA193" s="160">
        <f t="shared" si="21"/>
        <v>1750</v>
      </c>
      <c r="AB193" s="160">
        <f t="shared" si="22"/>
        <v>1750</v>
      </c>
      <c r="AC193" s="160">
        <f t="shared" si="23"/>
        <v>1811.47</v>
      </c>
      <c r="AD193" s="160" t="str">
        <f t="shared" si="24"/>
        <v>Yes</v>
      </c>
      <c r="AE193" s="195"/>
    </row>
    <row r="194" spans="1:31" s="15" customFormat="1" ht="25.5" customHeight="1" x14ac:dyDescent="0.25">
      <c r="A194" s="33"/>
      <c r="B194" s="42" t="s">
        <v>55</v>
      </c>
      <c r="C194" s="221">
        <v>120</v>
      </c>
      <c r="D194" s="163" t="s">
        <v>106</v>
      </c>
      <c r="E194" s="39">
        <v>2100</v>
      </c>
      <c r="F194" s="39">
        <v>2100</v>
      </c>
      <c r="G194" s="39">
        <v>2100</v>
      </c>
      <c r="H194" s="39">
        <v>2100</v>
      </c>
      <c r="I194" s="39">
        <v>2100</v>
      </c>
      <c r="J194" s="39">
        <v>2100</v>
      </c>
      <c r="K194" s="39" t="s">
        <v>58</v>
      </c>
      <c r="L194" s="38" t="s">
        <v>59</v>
      </c>
      <c r="M194" s="35"/>
      <c r="N194" s="35"/>
      <c r="O194" s="36"/>
      <c r="P194" s="160">
        <f t="shared" si="19"/>
        <v>2100</v>
      </c>
      <c r="Q194" s="160">
        <f t="shared" si="19"/>
        <v>2100</v>
      </c>
      <c r="R194" s="160">
        <f t="shared" si="19"/>
        <v>2100</v>
      </c>
      <c r="S194" s="160">
        <f t="shared" si="19"/>
        <v>2100</v>
      </c>
      <c r="T194" s="160">
        <f t="shared" si="20"/>
        <v>2100</v>
      </c>
      <c r="U194" s="160">
        <f t="shared" si="20"/>
        <v>2100</v>
      </c>
      <c r="V194" s="160">
        <f t="shared" si="20"/>
        <v>2100</v>
      </c>
      <c r="W194" s="160">
        <f t="shared" si="20"/>
        <v>2100</v>
      </c>
      <c r="X194" s="160">
        <f t="shared" si="21"/>
        <v>2100</v>
      </c>
      <c r="Y194" s="160">
        <f t="shared" si="21"/>
        <v>2100</v>
      </c>
      <c r="Z194" s="160">
        <f t="shared" si="21"/>
        <v>2100</v>
      </c>
      <c r="AA194" s="160">
        <f t="shared" si="21"/>
        <v>2100</v>
      </c>
      <c r="AB194" s="160">
        <f t="shared" si="22"/>
        <v>2100</v>
      </c>
      <c r="AC194" s="160">
        <f t="shared" si="23"/>
        <v>2173.77</v>
      </c>
      <c r="AD194" s="160" t="str">
        <f t="shared" si="24"/>
        <v>Yes</v>
      </c>
      <c r="AE194" s="195"/>
    </row>
    <row r="195" spans="1:31" s="15" customFormat="1" ht="38.25" customHeight="1" x14ac:dyDescent="0.25">
      <c r="A195" s="33"/>
      <c r="B195" s="42" t="s">
        <v>55</v>
      </c>
      <c r="C195" s="221">
        <v>150</v>
      </c>
      <c r="D195" s="163" t="s">
        <v>104</v>
      </c>
      <c r="E195" s="38">
        <v>2625</v>
      </c>
      <c r="F195" s="38">
        <v>2625</v>
      </c>
      <c r="G195" s="38">
        <v>2625</v>
      </c>
      <c r="H195" s="38">
        <v>2625</v>
      </c>
      <c r="I195" s="38">
        <v>2625</v>
      </c>
      <c r="J195" s="38">
        <v>2625</v>
      </c>
      <c r="K195" s="39" t="s">
        <v>58</v>
      </c>
      <c r="L195" s="38" t="s">
        <v>59</v>
      </c>
      <c r="M195" s="35"/>
      <c r="N195" s="36"/>
      <c r="O195" s="36"/>
      <c r="P195" s="160">
        <f t="shared" si="19"/>
        <v>2625</v>
      </c>
      <c r="Q195" s="160">
        <f t="shared" si="19"/>
        <v>2625</v>
      </c>
      <c r="R195" s="160">
        <f t="shared" si="19"/>
        <v>2625</v>
      </c>
      <c r="S195" s="160">
        <f t="shared" si="19"/>
        <v>2625</v>
      </c>
      <c r="T195" s="160">
        <f t="shared" si="20"/>
        <v>2625</v>
      </c>
      <c r="U195" s="160">
        <f t="shared" si="20"/>
        <v>2625</v>
      </c>
      <c r="V195" s="160">
        <f t="shared" si="20"/>
        <v>2625</v>
      </c>
      <c r="W195" s="160">
        <f t="shared" si="20"/>
        <v>2625</v>
      </c>
      <c r="X195" s="160">
        <f t="shared" si="21"/>
        <v>2625</v>
      </c>
      <c r="Y195" s="160">
        <f t="shared" si="21"/>
        <v>2625</v>
      </c>
      <c r="Z195" s="160">
        <f t="shared" si="21"/>
        <v>2625</v>
      </c>
      <c r="AA195" s="160">
        <f t="shared" si="21"/>
        <v>2625</v>
      </c>
      <c r="AB195" s="160">
        <f t="shared" si="22"/>
        <v>2625</v>
      </c>
      <c r="AC195" s="160">
        <f t="shared" si="23"/>
        <v>2717.21</v>
      </c>
      <c r="AD195" s="160" t="str">
        <f t="shared" si="24"/>
        <v>Yes</v>
      </c>
      <c r="AE195" s="195"/>
    </row>
    <row r="196" spans="1:31" s="15" customFormat="1" ht="38.25" customHeight="1" x14ac:dyDescent="0.25">
      <c r="A196" s="33"/>
      <c r="B196" s="42" t="s">
        <v>55</v>
      </c>
      <c r="C196" s="221">
        <v>200</v>
      </c>
      <c r="D196" s="163" t="s">
        <v>104</v>
      </c>
      <c r="E196" s="38">
        <v>3500</v>
      </c>
      <c r="F196" s="38">
        <v>3500</v>
      </c>
      <c r="G196" s="38">
        <v>3500</v>
      </c>
      <c r="H196" s="38">
        <v>3500</v>
      </c>
      <c r="I196" s="38">
        <v>3500</v>
      </c>
      <c r="J196" s="38">
        <v>3500</v>
      </c>
      <c r="K196" s="39" t="s">
        <v>58</v>
      </c>
      <c r="L196" s="38" t="s">
        <v>59</v>
      </c>
      <c r="M196" s="35"/>
      <c r="N196" s="36"/>
      <c r="O196" s="36"/>
      <c r="P196" s="160">
        <f t="shared" si="19"/>
        <v>3500</v>
      </c>
      <c r="Q196" s="160">
        <f t="shared" si="19"/>
        <v>3500</v>
      </c>
      <c r="R196" s="160">
        <f t="shared" si="19"/>
        <v>3500</v>
      </c>
      <c r="S196" s="160">
        <f t="shared" si="19"/>
        <v>3500</v>
      </c>
      <c r="T196" s="160">
        <f t="shared" si="20"/>
        <v>3500</v>
      </c>
      <c r="U196" s="160">
        <f t="shared" si="20"/>
        <v>3500</v>
      </c>
      <c r="V196" s="160">
        <f t="shared" si="20"/>
        <v>3500</v>
      </c>
      <c r="W196" s="160">
        <f t="shared" si="20"/>
        <v>3500</v>
      </c>
      <c r="X196" s="160">
        <f t="shared" si="21"/>
        <v>3500</v>
      </c>
      <c r="Y196" s="160">
        <f t="shared" si="21"/>
        <v>3500</v>
      </c>
      <c r="Z196" s="160">
        <f t="shared" si="21"/>
        <v>3500</v>
      </c>
      <c r="AA196" s="160">
        <f t="shared" si="21"/>
        <v>3500</v>
      </c>
      <c r="AB196" s="160">
        <f t="shared" si="22"/>
        <v>3500</v>
      </c>
      <c r="AC196" s="160">
        <f t="shared" si="23"/>
        <v>3622.95</v>
      </c>
      <c r="AD196" s="160" t="str">
        <f t="shared" si="24"/>
        <v>Yes</v>
      </c>
      <c r="AE196" s="195"/>
    </row>
    <row r="197" spans="1:31" s="15" customFormat="1" ht="38.25" customHeight="1" x14ac:dyDescent="0.25">
      <c r="A197" s="33"/>
      <c r="B197" s="42" t="s">
        <v>55</v>
      </c>
      <c r="C197" s="221">
        <v>250</v>
      </c>
      <c r="D197" s="163" t="s">
        <v>104</v>
      </c>
      <c r="E197" s="38">
        <v>4375</v>
      </c>
      <c r="F197" s="38">
        <v>4375</v>
      </c>
      <c r="G197" s="38">
        <v>4375</v>
      </c>
      <c r="H197" s="38">
        <v>4375</v>
      </c>
      <c r="I197" s="38">
        <v>4375</v>
      </c>
      <c r="J197" s="38">
        <v>4375</v>
      </c>
      <c r="K197" s="39" t="s">
        <v>58</v>
      </c>
      <c r="L197" s="38" t="s">
        <v>59</v>
      </c>
      <c r="M197" s="35"/>
      <c r="N197" s="36"/>
      <c r="O197" s="36"/>
      <c r="P197" s="160">
        <f t="shared" si="19"/>
        <v>4375</v>
      </c>
      <c r="Q197" s="160">
        <f t="shared" si="19"/>
        <v>4375</v>
      </c>
      <c r="R197" s="160">
        <f t="shared" si="19"/>
        <v>4375</v>
      </c>
      <c r="S197" s="160">
        <f t="shared" si="19"/>
        <v>4375</v>
      </c>
      <c r="T197" s="160">
        <f t="shared" si="20"/>
        <v>4375</v>
      </c>
      <c r="U197" s="160">
        <f t="shared" si="20"/>
        <v>4375</v>
      </c>
      <c r="V197" s="160">
        <f t="shared" si="20"/>
        <v>4375</v>
      </c>
      <c r="W197" s="160">
        <f t="shared" si="20"/>
        <v>4375</v>
      </c>
      <c r="X197" s="160">
        <f t="shared" si="21"/>
        <v>4375</v>
      </c>
      <c r="Y197" s="160">
        <f t="shared" si="21"/>
        <v>4375</v>
      </c>
      <c r="Z197" s="160">
        <f t="shared" si="21"/>
        <v>4375</v>
      </c>
      <c r="AA197" s="160">
        <f t="shared" si="21"/>
        <v>4375</v>
      </c>
      <c r="AB197" s="160">
        <f t="shared" si="22"/>
        <v>4375</v>
      </c>
      <c r="AC197" s="160">
        <f t="shared" si="23"/>
        <v>4528.68</v>
      </c>
      <c r="AD197" s="160" t="str">
        <f t="shared" si="24"/>
        <v>Yes</v>
      </c>
      <c r="AE197" s="195"/>
    </row>
    <row r="198" spans="1:31" s="15" customFormat="1" ht="38.25" customHeight="1" x14ac:dyDescent="0.25">
      <c r="A198" s="33"/>
      <c r="B198" s="42" t="s">
        <v>55</v>
      </c>
      <c r="C198" s="221">
        <v>300</v>
      </c>
      <c r="D198" s="163" t="s">
        <v>104</v>
      </c>
      <c r="E198" s="38">
        <v>5250</v>
      </c>
      <c r="F198" s="38">
        <v>5250</v>
      </c>
      <c r="G198" s="38">
        <v>5250</v>
      </c>
      <c r="H198" s="38">
        <v>5250</v>
      </c>
      <c r="I198" s="38">
        <v>5250</v>
      </c>
      <c r="J198" s="38">
        <v>5250</v>
      </c>
      <c r="K198" s="39" t="s">
        <v>58</v>
      </c>
      <c r="L198" s="38" t="s">
        <v>59</v>
      </c>
      <c r="M198" s="35"/>
      <c r="N198" s="36"/>
      <c r="O198" s="36"/>
      <c r="P198" s="160">
        <f t="shared" si="19"/>
        <v>5250</v>
      </c>
      <c r="Q198" s="160">
        <f t="shared" si="19"/>
        <v>5250</v>
      </c>
      <c r="R198" s="160">
        <f t="shared" si="19"/>
        <v>5250</v>
      </c>
      <c r="S198" s="160">
        <f t="shared" si="19"/>
        <v>5250</v>
      </c>
      <c r="T198" s="160">
        <f t="shared" si="20"/>
        <v>5250</v>
      </c>
      <c r="U198" s="160">
        <f t="shared" si="20"/>
        <v>5250</v>
      </c>
      <c r="V198" s="160">
        <f t="shared" si="20"/>
        <v>5250</v>
      </c>
      <c r="W198" s="160">
        <f t="shared" si="20"/>
        <v>5250</v>
      </c>
      <c r="X198" s="160">
        <f t="shared" si="21"/>
        <v>5250</v>
      </c>
      <c r="Y198" s="160">
        <f t="shared" si="21"/>
        <v>5250</v>
      </c>
      <c r="Z198" s="160">
        <f t="shared" si="21"/>
        <v>5250</v>
      </c>
      <c r="AA198" s="160">
        <f t="shared" si="21"/>
        <v>5250</v>
      </c>
      <c r="AB198" s="160">
        <f t="shared" si="22"/>
        <v>5250</v>
      </c>
      <c r="AC198" s="160">
        <f t="shared" si="23"/>
        <v>5434.42</v>
      </c>
      <c r="AD198" s="160" t="str">
        <f t="shared" si="24"/>
        <v>Yes</v>
      </c>
      <c r="AE198" s="195"/>
    </row>
    <row r="199" spans="1:31" s="15" customFormat="1" ht="38.25" customHeight="1" x14ac:dyDescent="0.25">
      <c r="A199" s="33"/>
      <c r="B199" s="42" t="s">
        <v>55</v>
      </c>
      <c r="C199" s="221">
        <v>400</v>
      </c>
      <c r="D199" s="163" t="s">
        <v>104</v>
      </c>
      <c r="E199" s="38">
        <v>7000</v>
      </c>
      <c r="F199" s="38">
        <v>7000</v>
      </c>
      <c r="G199" s="38">
        <v>7000</v>
      </c>
      <c r="H199" s="38">
        <v>7000</v>
      </c>
      <c r="I199" s="38">
        <v>7000</v>
      </c>
      <c r="J199" s="38">
        <v>7000</v>
      </c>
      <c r="K199" s="39" t="s">
        <v>58</v>
      </c>
      <c r="L199" s="38" t="s">
        <v>59</v>
      </c>
      <c r="M199" s="35"/>
      <c r="N199" s="36"/>
      <c r="O199" s="36"/>
      <c r="P199" s="160">
        <f t="shared" si="19"/>
        <v>7000</v>
      </c>
      <c r="Q199" s="160">
        <f t="shared" si="19"/>
        <v>7000</v>
      </c>
      <c r="R199" s="160">
        <f t="shared" si="19"/>
        <v>7000</v>
      </c>
      <c r="S199" s="160">
        <f t="shared" si="19"/>
        <v>7000</v>
      </c>
      <c r="T199" s="160">
        <f t="shared" si="20"/>
        <v>7000</v>
      </c>
      <c r="U199" s="160">
        <f t="shared" si="20"/>
        <v>7000</v>
      </c>
      <c r="V199" s="160">
        <f t="shared" si="20"/>
        <v>7000</v>
      </c>
      <c r="W199" s="160">
        <f t="shared" si="20"/>
        <v>7000</v>
      </c>
      <c r="X199" s="160">
        <f t="shared" si="21"/>
        <v>7000</v>
      </c>
      <c r="Y199" s="160">
        <f t="shared" si="21"/>
        <v>7000</v>
      </c>
      <c r="Z199" s="160">
        <f t="shared" si="21"/>
        <v>7000</v>
      </c>
      <c r="AA199" s="160">
        <f t="shared" si="21"/>
        <v>7000</v>
      </c>
      <c r="AB199" s="160">
        <f t="shared" si="22"/>
        <v>7000</v>
      </c>
      <c r="AC199" s="160">
        <f t="shared" si="23"/>
        <v>7245.89</v>
      </c>
      <c r="AD199" s="160" t="str">
        <f t="shared" si="24"/>
        <v>Yes</v>
      </c>
      <c r="AE199" s="195"/>
    </row>
    <row r="200" spans="1:31" s="15" customFormat="1" ht="39" customHeight="1" thickBot="1" x14ac:dyDescent="0.3">
      <c r="A200" s="57"/>
      <c r="B200" s="222" t="s">
        <v>55</v>
      </c>
      <c r="C200" s="223">
        <v>500</v>
      </c>
      <c r="D200" s="182" t="s">
        <v>104</v>
      </c>
      <c r="E200" s="224">
        <v>8750</v>
      </c>
      <c r="F200" s="224">
        <v>8750</v>
      </c>
      <c r="G200" s="224">
        <v>8750</v>
      </c>
      <c r="H200" s="224">
        <v>8750</v>
      </c>
      <c r="I200" s="224">
        <v>8750</v>
      </c>
      <c r="J200" s="224">
        <v>8750</v>
      </c>
      <c r="K200" s="224" t="s">
        <v>58</v>
      </c>
      <c r="L200" s="224" t="s">
        <v>59</v>
      </c>
      <c r="M200" s="224"/>
      <c r="N200" s="184"/>
      <c r="O200" s="184"/>
      <c r="P200" s="186">
        <f t="shared" si="19"/>
        <v>8750</v>
      </c>
      <c r="Q200" s="186">
        <f t="shared" si="19"/>
        <v>8750</v>
      </c>
      <c r="R200" s="186">
        <f t="shared" si="19"/>
        <v>8750</v>
      </c>
      <c r="S200" s="186">
        <f t="shared" si="19"/>
        <v>8750</v>
      </c>
      <c r="T200" s="186">
        <f t="shared" si="20"/>
        <v>8750</v>
      </c>
      <c r="U200" s="186">
        <f t="shared" si="20"/>
        <v>8750</v>
      </c>
      <c r="V200" s="186">
        <f t="shared" si="20"/>
        <v>8750</v>
      </c>
      <c r="W200" s="186">
        <f t="shared" si="20"/>
        <v>8750</v>
      </c>
      <c r="X200" s="186">
        <f t="shared" si="21"/>
        <v>8750</v>
      </c>
      <c r="Y200" s="186">
        <f t="shared" si="21"/>
        <v>8750</v>
      </c>
      <c r="Z200" s="186">
        <f t="shared" si="21"/>
        <v>8750</v>
      </c>
      <c r="AA200" s="186">
        <f t="shared" si="21"/>
        <v>8750</v>
      </c>
      <c r="AB200" s="186">
        <f t="shared" si="22"/>
        <v>8750</v>
      </c>
      <c r="AC200" s="186">
        <f t="shared" si="23"/>
        <v>9057.36</v>
      </c>
      <c r="AD200" s="186" t="str">
        <f t="shared" si="24"/>
        <v>Yes</v>
      </c>
      <c r="AE200" s="202"/>
    </row>
    <row r="201" spans="1:31" s="15" customFormat="1" ht="26.25" customHeight="1" thickTop="1" x14ac:dyDescent="0.25">
      <c r="A201" s="40" t="s">
        <v>112</v>
      </c>
      <c r="B201" s="85" t="s">
        <v>55</v>
      </c>
      <c r="C201" s="225">
        <v>5</v>
      </c>
      <c r="D201" s="226" t="s">
        <v>113</v>
      </c>
      <c r="E201" s="227">
        <v>87.5</v>
      </c>
      <c r="F201" s="227">
        <v>87.5</v>
      </c>
      <c r="G201" s="227">
        <v>87.5</v>
      </c>
      <c r="H201" s="227">
        <v>87.5</v>
      </c>
      <c r="I201" s="227">
        <v>87.5</v>
      </c>
      <c r="J201" s="227">
        <v>87.5</v>
      </c>
      <c r="K201" s="228" t="s">
        <v>58</v>
      </c>
      <c r="L201" s="228" t="s">
        <v>59</v>
      </c>
      <c r="M201" s="227"/>
      <c r="N201" s="27"/>
      <c r="O201" s="74"/>
      <c r="P201" s="192">
        <f t="shared" si="19"/>
        <v>87.5</v>
      </c>
      <c r="Q201" s="192">
        <f t="shared" si="19"/>
        <v>87.5</v>
      </c>
      <c r="R201" s="192">
        <f t="shared" si="19"/>
        <v>87.5</v>
      </c>
      <c r="S201" s="192">
        <f t="shared" si="19"/>
        <v>87.5</v>
      </c>
      <c r="T201" s="192">
        <f t="shared" si="20"/>
        <v>87.5</v>
      </c>
      <c r="U201" s="192">
        <f t="shared" si="20"/>
        <v>87.5</v>
      </c>
      <c r="V201" s="192">
        <f t="shared" si="20"/>
        <v>87.5</v>
      </c>
      <c r="W201" s="192">
        <f t="shared" si="20"/>
        <v>87.5</v>
      </c>
      <c r="X201" s="192">
        <f t="shared" si="21"/>
        <v>87.5</v>
      </c>
      <c r="Y201" s="192">
        <f t="shared" si="21"/>
        <v>87.5</v>
      </c>
      <c r="Z201" s="192">
        <f t="shared" si="21"/>
        <v>87.5</v>
      </c>
      <c r="AA201" s="192">
        <f t="shared" si="21"/>
        <v>87.5</v>
      </c>
      <c r="AB201" s="192">
        <f t="shared" si="22"/>
        <v>87.5</v>
      </c>
      <c r="AC201" s="192">
        <f t="shared" si="23"/>
        <v>90.57</v>
      </c>
      <c r="AD201" s="192" t="str">
        <f t="shared" si="24"/>
        <v>Yes</v>
      </c>
      <c r="AE201" s="219"/>
    </row>
    <row r="202" spans="1:31" s="15" customFormat="1" ht="25.5" customHeight="1" x14ac:dyDescent="0.25">
      <c r="A202" s="48" t="s">
        <v>94</v>
      </c>
      <c r="B202" s="85" t="s">
        <v>55</v>
      </c>
      <c r="C202" s="229">
        <v>10</v>
      </c>
      <c r="D202" s="230" t="s">
        <v>113</v>
      </c>
      <c r="E202" s="228">
        <v>175</v>
      </c>
      <c r="F202" s="228">
        <v>175</v>
      </c>
      <c r="G202" s="228">
        <v>175</v>
      </c>
      <c r="H202" s="228">
        <v>175</v>
      </c>
      <c r="I202" s="228">
        <v>175</v>
      </c>
      <c r="J202" s="228">
        <v>175</v>
      </c>
      <c r="K202" s="228" t="s">
        <v>58</v>
      </c>
      <c r="L202" s="228" t="s">
        <v>59</v>
      </c>
      <c r="M202" s="231"/>
      <c r="N202" s="27"/>
      <c r="O202" s="35"/>
      <c r="P202" s="160">
        <f t="shared" si="19"/>
        <v>175</v>
      </c>
      <c r="Q202" s="160">
        <f t="shared" si="19"/>
        <v>175</v>
      </c>
      <c r="R202" s="160">
        <f t="shared" si="19"/>
        <v>175</v>
      </c>
      <c r="S202" s="160">
        <f t="shared" si="19"/>
        <v>175</v>
      </c>
      <c r="T202" s="160">
        <f t="shared" si="20"/>
        <v>175</v>
      </c>
      <c r="U202" s="160">
        <f t="shared" si="20"/>
        <v>175</v>
      </c>
      <c r="V202" s="160">
        <f t="shared" si="20"/>
        <v>175</v>
      </c>
      <c r="W202" s="160">
        <f t="shared" si="20"/>
        <v>175</v>
      </c>
      <c r="X202" s="160">
        <f t="shared" si="21"/>
        <v>175</v>
      </c>
      <c r="Y202" s="160">
        <f t="shared" si="21"/>
        <v>175</v>
      </c>
      <c r="Z202" s="160">
        <f t="shared" si="21"/>
        <v>175</v>
      </c>
      <c r="AA202" s="160">
        <f t="shared" si="21"/>
        <v>175</v>
      </c>
      <c r="AB202" s="160">
        <f t="shared" si="22"/>
        <v>175</v>
      </c>
      <c r="AC202" s="160">
        <f t="shared" si="23"/>
        <v>181.15</v>
      </c>
      <c r="AD202" s="160" t="str">
        <f t="shared" si="24"/>
        <v>Yes</v>
      </c>
      <c r="AE202" s="195"/>
    </row>
    <row r="203" spans="1:31" s="15" customFormat="1" ht="25.5" customHeight="1" x14ac:dyDescent="0.25">
      <c r="A203" s="232"/>
      <c r="B203" s="85" t="s">
        <v>55</v>
      </c>
      <c r="C203" s="233">
        <v>20</v>
      </c>
      <c r="D203" s="230" t="s">
        <v>113</v>
      </c>
      <c r="E203" s="228">
        <v>350</v>
      </c>
      <c r="F203" s="228">
        <v>350</v>
      </c>
      <c r="G203" s="228">
        <v>350</v>
      </c>
      <c r="H203" s="228">
        <v>350</v>
      </c>
      <c r="I203" s="228">
        <v>350</v>
      </c>
      <c r="J203" s="228">
        <v>350</v>
      </c>
      <c r="K203" s="228" t="s">
        <v>58</v>
      </c>
      <c r="L203" s="228" t="s">
        <v>59</v>
      </c>
      <c r="M203" s="228"/>
      <c r="N203" s="27"/>
      <c r="O203" s="35"/>
      <c r="P203" s="160">
        <f t="shared" si="19"/>
        <v>350</v>
      </c>
      <c r="Q203" s="160">
        <f t="shared" si="19"/>
        <v>350</v>
      </c>
      <c r="R203" s="160">
        <f t="shared" si="19"/>
        <v>350</v>
      </c>
      <c r="S203" s="160">
        <f t="shared" si="19"/>
        <v>350</v>
      </c>
      <c r="T203" s="160">
        <f t="shared" si="20"/>
        <v>350</v>
      </c>
      <c r="U203" s="160">
        <f t="shared" si="20"/>
        <v>350</v>
      </c>
      <c r="V203" s="160">
        <f t="shared" si="20"/>
        <v>350</v>
      </c>
      <c r="W203" s="160">
        <f t="shared" si="20"/>
        <v>350</v>
      </c>
      <c r="X203" s="160">
        <f t="shared" si="21"/>
        <v>350</v>
      </c>
      <c r="Y203" s="160">
        <f t="shared" si="21"/>
        <v>350</v>
      </c>
      <c r="Z203" s="160">
        <f t="shared" si="21"/>
        <v>350</v>
      </c>
      <c r="AA203" s="160">
        <f t="shared" si="21"/>
        <v>350</v>
      </c>
      <c r="AB203" s="160">
        <f t="shared" si="22"/>
        <v>350</v>
      </c>
      <c r="AC203" s="160">
        <f t="shared" si="23"/>
        <v>362.29</v>
      </c>
      <c r="AD203" s="160" t="str">
        <f t="shared" si="24"/>
        <v>Yes</v>
      </c>
      <c r="AE203" s="195"/>
    </row>
    <row r="204" spans="1:31" s="15" customFormat="1" ht="25.5" customHeight="1" x14ac:dyDescent="0.25">
      <c r="A204" s="232"/>
      <c r="B204" s="85"/>
      <c r="C204" s="234">
        <v>25</v>
      </c>
      <c r="D204" s="230" t="s">
        <v>113</v>
      </c>
      <c r="E204" s="235">
        <v>437.5</v>
      </c>
      <c r="F204" s="235">
        <v>437.5</v>
      </c>
      <c r="G204" s="235">
        <v>437.5</v>
      </c>
      <c r="H204" s="235">
        <v>437.5</v>
      </c>
      <c r="I204" s="235">
        <v>437.5</v>
      </c>
      <c r="J204" s="235">
        <v>437.5</v>
      </c>
      <c r="K204" s="228" t="s">
        <v>58</v>
      </c>
      <c r="L204" s="228" t="s">
        <v>59</v>
      </c>
      <c r="M204" s="236"/>
      <c r="N204" s="27"/>
      <c r="O204" s="50"/>
      <c r="P204" s="160">
        <f t="shared" si="19"/>
        <v>437.5</v>
      </c>
      <c r="Q204" s="160">
        <f t="shared" si="19"/>
        <v>437.5</v>
      </c>
      <c r="R204" s="160">
        <f t="shared" si="19"/>
        <v>437.5</v>
      </c>
      <c r="S204" s="160">
        <f t="shared" ref="S204:V267" si="26">IF(AND(OR($L204="Variable",$L204="Zero"),ISBLANK($N204)),IF(S$11=$E$11,$E204,IF(S$11=$F$11,$F204,IF(S$11=$G$11,$G204,IF(S$11=$H$11,$H204,IF(S$11=$I$11,$I204,IF(S$11=$J$11,$J204,"ERROR")))))),"NA")</f>
        <v>437.5</v>
      </c>
      <c r="T204" s="160">
        <f t="shared" si="20"/>
        <v>437.5</v>
      </c>
      <c r="U204" s="160">
        <f t="shared" si="20"/>
        <v>437.5</v>
      </c>
      <c r="V204" s="160">
        <f t="shared" si="20"/>
        <v>437.5</v>
      </c>
      <c r="W204" s="160">
        <f t="shared" ref="W204:Z267" si="27">IF(AND(OR($L204="Variable",$L204="Zero"),ISBLANK($N204)),IF(W$11=$E$11,$E204,IF(W$11=$F$11,$F204,IF(W$11=$G$11,$G204,IF(W$11=$H$11,$H204,IF(W$11=$I$11,$I204,IF(W$11=$J$11,$J204,"ERROR")))))),"NA")</f>
        <v>437.5</v>
      </c>
      <c r="X204" s="160">
        <f t="shared" si="21"/>
        <v>437.5</v>
      </c>
      <c r="Y204" s="160">
        <f t="shared" si="21"/>
        <v>437.5</v>
      </c>
      <c r="Z204" s="160">
        <f t="shared" si="21"/>
        <v>437.5</v>
      </c>
      <c r="AA204" s="160">
        <f t="shared" ref="AA204:AA267" si="28">IF(AND(OR($L204="Variable",$L204="Zero"),ISBLANK($N204)),IF(AA$11=$E$11,$E204,IF(AA$11=$F$11,$F204,IF(AA$11=$G$11,$G204,IF(AA$11=$H$11,$H204,IF(AA$11=$I$11,$I204,IF(AA$11=$J$11,$J204,"ERROR")))))),"NA")</f>
        <v>437.5</v>
      </c>
      <c r="AB204" s="160">
        <f t="shared" si="22"/>
        <v>437.5</v>
      </c>
      <c r="AC204" s="160">
        <f t="shared" si="23"/>
        <v>452.87</v>
      </c>
      <c r="AD204" s="160" t="str">
        <f t="shared" si="24"/>
        <v>Yes</v>
      </c>
      <c r="AE204" s="195"/>
    </row>
    <row r="205" spans="1:31" s="15" customFormat="1" ht="25.5" customHeight="1" x14ac:dyDescent="0.25">
      <c r="A205" s="232"/>
      <c r="B205" s="85"/>
      <c r="C205" s="234">
        <v>30</v>
      </c>
      <c r="D205" s="230" t="s">
        <v>113</v>
      </c>
      <c r="E205" s="235">
        <v>525</v>
      </c>
      <c r="F205" s="235">
        <v>525</v>
      </c>
      <c r="G205" s="235">
        <v>525</v>
      </c>
      <c r="H205" s="235">
        <v>525</v>
      </c>
      <c r="I205" s="235">
        <v>525</v>
      </c>
      <c r="J205" s="235">
        <v>525</v>
      </c>
      <c r="K205" s="228" t="s">
        <v>58</v>
      </c>
      <c r="L205" s="228" t="s">
        <v>59</v>
      </c>
      <c r="M205" s="236"/>
      <c r="N205" s="27"/>
      <c r="O205" s="50"/>
      <c r="P205" s="160">
        <f t="shared" ref="P205:AA268" si="29">IF(AND(OR($L205="Variable",$L205="Zero"),ISBLANK($N205)),IF(P$11=$E$11,$E205,IF(P$11=$F$11,$F205,IF(P$11=$G$11,$G205,IF(P$11=$H$11,$H205,IF(P$11=$I$11,$I205,IF(P$11=$J$11,$J205,"ERROR")))))),"NA")</f>
        <v>525</v>
      </c>
      <c r="Q205" s="160">
        <f t="shared" si="29"/>
        <v>525</v>
      </c>
      <c r="R205" s="160">
        <f t="shared" si="29"/>
        <v>525</v>
      </c>
      <c r="S205" s="160">
        <f t="shared" si="26"/>
        <v>525</v>
      </c>
      <c r="T205" s="160">
        <f t="shared" si="26"/>
        <v>525</v>
      </c>
      <c r="U205" s="160">
        <f t="shared" si="26"/>
        <v>525</v>
      </c>
      <c r="V205" s="160">
        <f t="shared" si="26"/>
        <v>525</v>
      </c>
      <c r="W205" s="160">
        <f t="shared" si="27"/>
        <v>525</v>
      </c>
      <c r="X205" s="160">
        <f t="shared" si="27"/>
        <v>525</v>
      </c>
      <c r="Y205" s="160">
        <f t="shared" si="27"/>
        <v>525</v>
      </c>
      <c r="Z205" s="160">
        <f t="shared" si="27"/>
        <v>525</v>
      </c>
      <c r="AA205" s="160">
        <f t="shared" si="28"/>
        <v>525</v>
      </c>
      <c r="AB205" s="160">
        <f t="shared" ref="AB205:AB268" si="30">IFERROR(IF(AND(OR(L205="Variable",L205="Zero"),ISBLANK($N205)),AVERAGE(P205:AA205),"NA"), "NA")</f>
        <v>525</v>
      </c>
      <c r="AC205" s="160">
        <f t="shared" ref="AC205:AC268" si="31">IFERROR(IF(L205="Fixed",M205,IF(ISBLANK($N205)=FALSE,$O205,IF(OR(L205="Variable",L205="Zero"),MAX(AA205,AB205+ROUND(MAX(0,AB205*((1+$B$7)*(1-1.5%)-1)),2)),IF((OR(L205="Hourly", L205="At cost")),E205,"NA")))),AA205)</f>
        <v>543.44000000000005</v>
      </c>
      <c r="AD205" s="160" t="str">
        <f t="shared" ref="AD205:AD268" si="32">IF(K205="No","NA",IF(MAX(H205:J205)&lt;=AC205,"Yes","No"))</f>
        <v>Yes</v>
      </c>
      <c r="AE205" s="195"/>
    </row>
    <row r="206" spans="1:31" s="15" customFormat="1" ht="25.5" customHeight="1" x14ac:dyDescent="0.25">
      <c r="A206" s="232"/>
      <c r="B206" s="85"/>
      <c r="C206" s="234">
        <v>40</v>
      </c>
      <c r="D206" s="230" t="s">
        <v>113</v>
      </c>
      <c r="E206" s="235">
        <v>700</v>
      </c>
      <c r="F206" s="235">
        <v>700</v>
      </c>
      <c r="G206" s="235">
        <v>700</v>
      </c>
      <c r="H206" s="235">
        <v>700</v>
      </c>
      <c r="I206" s="235">
        <v>700</v>
      </c>
      <c r="J206" s="235">
        <v>700</v>
      </c>
      <c r="K206" s="228" t="s">
        <v>58</v>
      </c>
      <c r="L206" s="228" t="s">
        <v>59</v>
      </c>
      <c r="M206" s="236"/>
      <c r="N206" s="27"/>
      <c r="O206" s="50"/>
      <c r="P206" s="160">
        <f t="shared" si="29"/>
        <v>700</v>
      </c>
      <c r="Q206" s="160">
        <f t="shared" si="29"/>
        <v>700</v>
      </c>
      <c r="R206" s="160">
        <f t="shared" si="29"/>
        <v>700</v>
      </c>
      <c r="S206" s="160">
        <f t="shared" si="26"/>
        <v>700</v>
      </c>
      <c r="T206" s="160">
        <f t="shared" si="26"/>
        <v>700</v>
      </c>
      <c r="U206" s="160">
        <f t="shared" si="26"/>
        <v>700</v>
      </c>
      <c r="V206" s="160">
        <f t="shared" si="26"/>
        <v>700</v>
      </c>
      <c r="W206" s="160">
        <f t="shared" si="27"/>
        <v>700</v>
      </c>
      <c r="X206" s="160">
        <f t="shared" si="27"/>
        <v>700</v>
      </c>
      <c r="Y206" s="160">
        <f t="shared" si="27"/>
        <v>700</v>
      </c>
      <c r="Z206" s="160">
        <f t="shared" si="27"/>
        <v>700</v>
      </c>
      <c r="AA206" s="160">
        <f t="shared" si="28"/>
        <v>700</v>
      </c>
      <c r="AB206" s="160">
        <f t="shared" si="30"/>
        <v>700</v>
      </c>
      <c r="AC206" s="160">
        <f t="shared" si="31"/>
        <v>724.59</v>
      </c>
      <c r="AD206" s="160" t="str">
        <f t="shared" si="32"/>
        <v>Yes</v>
      </c>
      <c r="AE206" s="195"/>
    </row>
    <row r="207" spans="1:31" s="15" customFormat="1" ht="25.5" customHeight="1" x14ac:dyDescent="0.25">
      <c r="A207" s="232"/>
      <c r="B207" s="85" t="s">
        <v>55</v>
      </c>
      <c r="C207" s="234">
        <v>50</v>
      </c>
      <c r="D207" s="230" t="s">
        <v>114</v>
      </c>
      <c r="E207" s="236">
        <v>875</v>
      </c>
      <c r="F207" s="236">
        <v>875</v>
      </c>
      <c r="G207" s="236">
        <v>875</v>
      </c>
      <c r="H207" s="236">
        <v>875</v>
      </c>
      <c r="I207" s="236">
        <v>875</v>
      </c>
      <c r="J207" s="236">
        <v>875</v>
      </c>
      <c r="K207" s="228" t="s">
        <v>58</v>
      </c>
      <c r="L207" s="228" t="s">
        <v>59</v>
      </c>
      <c r="M207" s="236"/>
      <c r="N207" s="50"/>
      <c r="O207" s="50"/>
      <c r="P207" s="160">
        <f t="shared" si="29"/>
        <v>875</v>
      </c>
      <c r="Q207" s="160">
        <f t="shared" si="29"/>
        <v>875</v>
      </c>
      <c r="R207" s="160">
        <f t="shared" si="29"/>
        <v>875</v>
      </c>
      <c r="S207" s="160">
        <f t="shared" si="26"/>
        <v>875</v>
      </c>
      <c r="T207" s="160">
        <f t="shared" si="26"/>
        <v>875</v>
      </c>
      <c r="U207" s="160">
        <f t="shared" si="26"/>
        <v>875</v>
      </c>
      <c r="V207" s="160">
        <f t="shared" si="26"/>
        <v>875</v>
      </c>
      <c r="W207" s="160">
        <f t="shared" si="27"/>
        <v>875</v>
      </c>
      <c r="X207" s="160">
        <f t="shared" si="27"/>
        <v>875</v>
      </c>
      <c r="Y207" s="160">
        <f t="shared" si="27"/>
        <v>875</v>
      </c>
      <c r="Z207" s="160">
        <f t="shared" si="27"/>
        <v>875</v>
      </c>
      <c r="AA207" s="160">
        <f t="shared" si="28"/>
        <v>875</v>
      </c>
      <c r="AB207" s="160">
        <f t="shared" si="30"/>
        <v>875</v>
      </c>
      <c r="AC207" s="160">
        <f t="shared" si="31"/>
        <v>905.74</v>
      </c>
      <c r="AD207" s="160" t="str">
        <f t="shared" si="32"/>
        <v>Yes</v>
      </c>
      <c r="AE207" s="195"/>
    </row>
    <row r="208" spans="1:31" s="15" customFormat="1" ht="25.5" customHeight="1" x14ac:dyDescent="0.25">
      <c r="A208" s="232"/>
      <c r="B208" s="85"/>
      <c r="C208" s="234">
        <v>60</v>
      </c>
      <c r="D208" s="230" t="s">
        <v>113</v>
      </c>
      <c r="E208" s="235">
        <v>1050</v>
      </c>
      <c r="F208" s="235">
        <v>1050</v>
      </c>
      <c r="G208" s="235">
        <v>1050</v>
      </c>
      <c r="H208" s="235">
        <v>1050</v>
      </c>
      <c r="I208" s="235">
        <v>1050</v>
      </c>
      <c r="J208" s="235">
        <v>1050</v>
      </c>
      <c r="K208" s="228" t="s">
        <v>58</v>
      </c>
      <c r="L208" s="228" t="s">
        <v>59</v>
      </c>
      <c r="M208" s="236"/>
      <c r="N208" s="27"/>
      <c r="O208" s="50"/>
      <c r="P208" s="160">
        <f t="shared" si="29"/>
        <v>1050</v>
      </c>
      <c r="Q208" s="160">
        <f t="shared" si="29"/>
        <v>1050</v>
      </c>
      <c r="R208" s="160">
        <f t="shared" si="29"/>
        <v>1050</v>
      </c>
      <c r="S208" s="160">
        <f t="shared" si="26"/>
        <v>1050</v>
      </c>
      <c r="T208" s="160">
        <f t="shared" si="26"/>
        <v>1050</v>
      </c>
      <c r="U208" s="160">
        <f t="shared" si="26"/>
        <v>1050</v>
      </c>
      <c r="V208" s="160">
        <f t="shared" si="26"/>
        <v>1050</v>
      </c>
      <c r="W208" s="160">
        <f t="shared" si="27"/>
        <v>1050</v>
      </c>
      <c r="X208" s="160">
        <f t="shared" si="27"/>
        <v>1050</v>
      </c>
      <c r="Y208" s="160">
        <f t="shared" si="27"/>
        <v>1050</v>
      </c>
      <c r="Z208" s="160">
        <f t="shared" si="27"/>
        <v>1050</v>
      </c>
      <c r="AA208" s="160">
        <f t="shared" si="28"/>
        <v>1050</v>
      </c>
      <c r="AB208" s="160">
        <f t="shared" si="30"/>
        <v>1050</v>
      </c>
      <c r="AC208" s="160">
        <f t="shared" si="31"/>
        <v>1086.8800000000001</v>
      </c>
      <c r="AD208" s="160" t="str">
        <f t="shared" si="32"/>
        <v>Yes</v>
      </c>
      <c r="AE208" s="195"/>
    </row>
    <row r="209" spans="1:31" s="15" customFormat="1" ht="25.5" customHeight="1" x14ac:dyDescent="0.25">
      <c r="A209" s="232"/>
      <c r="B209" s="85"/>
      <c r="C209" s="234">
        <v>80</v>
      </c>
      <c r="D209" s="230" t="s">
        <v>113</v>
      </c>
      <c r="E209" s="235">
        <v>1400</v>
      </c>
      <c r="F209" s="235">
        <v>1400</v>
      </c>
      <c r="G209" s="235">
        <v>1400</v>
      </c>
      <c r="H209" s="235">
        <v>1400</v>
      </c>
      <c r="I209" s="235">
        <v>1400</v>
      </c>
      <c r="J209" s="235">
        <v>1400</v>
      </c>
      <c r="K209" s="228" t="s">
        <v>58</v>
      </c>
      <c r="L209" s="228" t="s">
        <v>59</v>
      </c>
      <c r="M209" s="236"/>
      <c r="N209" s="27"/>
      <c r="O209" s="50"/>
      <c r="P209" s="160">
        <f t="shared" si="29"/>
        <v>1400</v>
      </c>
      <c r="Q209" s="160">
        <f t="shared" si="29"/>
        <v>1400</v>
      </c>
      <c r="R209" s="160">
        <f t="shared" si="29"/>
        <v>1400</v>
      </c>
      <c r="S209" s="160">
        <f t="shared" si="26"/>
        <v>1400</v>
      </c>
      <c r="T209" s="160">
        <f t="shared" si="26"/>
        <v>1400</v>
      </c>
      <c r="U209" s="160">
        <f t="shared" si="26"/>
        <v>1400</v>
      </c>
      <c r="V209" s="160">
        <f t="shared" si="26"/>
        <v>1400</v>
      </c>
      <c r="W209" s="160">
        <f t="shared" si="27"/>
        <v>1400</v>
      </c>
      <c r="X209" s="160">
        <f t="shared" si="27"/>
        <v>1400</v>
      </c>
      <c r="Y209" s="160">
        <f t="shared" si="27"/>
        <v>1400</v>
      </c>
      <c r="Z209" s="160">
        <f t="shared" si="27"/>
        <v>1400</v>
      </c>
      <c r="AA209" s="160">
        <f t="shared" si="28"/>
        <v>1400</v>
      </c>
      <c r="AB209" s="160">
        <f t="shared" si="30"/>
        <v>1400</v>
      </c>
      <c r="AC209" s="160">
        <f t="shared" si="31"/>
        <v>1449.18</v>
      </c>
      <c r="AD209" s="160" t="str">
        <f t="shared" si="32"/>
        <v>Yes</v>
      </c>
      <c r="AE209" s="195"/>
    </row>
    <row r="210" spans="1:31" s="15" customFormat="1" ht="25.5" customHeight="1" x14ac:dyDescent="0.25">
      <c r="A210" s="48"/>
      <c r="B210" s="33" t="s">
        <v>55</v>
      </c>
      <c r="C210" s="212">
        <v>100</v>
      </c>
      <c r="D210" s="230" t="s">
        <v>114</v>
      </c>
      <c r="E210" s="35">
        <v>1750</v>
      </c>
      <c r="F210" s="35">
        <v>1750</v>
      </c>
      <c r="G210" s="35">
        <v>1750</v>
      </c>
      <c r="H210" s="35">
        <v>1750</v>
      </c>
      <c r="I210" s="35">
        <v>1750</v>
      </c>
      <c r="J210" s="35">
        <v>1750</v>
      </c>
      <c r="K210" s="36" t="s">
        <v>58</v>
      </c>
      <c r="L210" s="36" t="s">
        <v>59</v>
      </c>
      <c r="M210" s="35"/>
      <c r="N210" s="36"/>
      <c r="O210" s="36"/>
      <c r="P210" s="160">
        <f t="shared" si="29"/>
        <v>1750</v>
      </c>
      <c r="Q210" s="160">
        <f t="shared" si="29"/>
        <v>1750</v>
      </c>
      <c r="R210" s="160">
        <f t="shared" si="29"/>
        <v>1750</v>
      </c>
      <c r="S210" s="160">
        <f t="shared" si="26"/>
        <v>1750</v>
      </c>
      <c r="T210" s="160">
        <f t="shared" si="26"/>
        <v>1750</v>
      </c>
      <c r="U210" s="160">
        <f t="shared" si="26"/>
        <v>1750</v>
      </c>
      <c r="V210" s="160">
        <f t="shared" si="26"/>
        <v>1750</v>
      </c>
      <c r="W210" s="160">
        <f t="shared" si="27"/>
        <v>1750</v>
      </c>
      <c r="X210" s="160">
        <f t="shared" si="27"/>
        <v>1750</v>
      </c>
      <c r="Y210" s="160">
        <f t="shared" si="27"/>
        <v>1750</v>
      </c>
      <c r="Z210" s="160">
        <f t="shared" si="27"/>
        <v>1750</v>
      </c>
      <c r="AA210" s="160">
        <f t="shared" si="28"/>
        <v>1750</v>
      </c>
      <c r="AB210" s="160">
        <f t="shared" si="30"/>
        <v>1750</v>
      </c>
      <c r="AC210" s="160">
        <f t="shared" si="31"/>
        <v>1811.47</v>
      </c>
      <c r="AD210" s="160" t="str">
        <f t="shared" si="32"/>
        <v>Yes</v>
      </c>
      <c r="AE210" s="195"/>
    </row>
    <row r="211" spans="1:31" s="15" customFormat="1" ht="25.5" customHeight="1" x14ac:dyDescent="0.25">
      <c r="A211" s="48"/>
      <c r="B211" s="33"/>
      <c r="C211" s="212">
        <v>120</v>
      </c>
      <c r="D211" s="230" t="s">
        <v>113</v>
      </c>
      <c r="E211" s="36">
        <v>2100</v>
      </c>
      <c r="F211" s="36">
        <v>2100</v>
      </c>
      <c r="G211" s="36">
        <v>2100</v>
      </c>
      <c r="H211" s="36">
        <v>2100</v>
      </c>
      <c r="I211" s="36">
        <v>2100</v>
      </c>
      <c r="J211" s="36">
        <v>2100</v>
      </c>
      <c r="K211" s="75" t="s">
        <v>58</v>
      </c>
      <c r="L211" s="74" t="s">
        <v>59</v>
      </c>
      <c r="M211" s="35"/>
      <c r="N211" s="27"/>
      <c r="O211" s="50"/>
      <c r="P211" s="160">
        <f t="shared" si="29"/>
        <v>2100</v>
      </c>
      <c r="Q211" s="160">
        <f t="shared" si="29"/>
        <v>2100</v>
      </c>
      <c r="R211" s="160">
        <f t="shared" si="29"/>
        <v>2100</v>
      </c>
      <c r="S211" s="160">
        <f t="shared" si="26"/>
        <v>2100</v>
      </c>
      <c r="T211" s="160">
        <f t="shared" si="26"/>
        <v>2100</v>
      </c>
      <c r="U211" s="160">
        <f t="shared" si="26"/>
        <v>2100</v>
      </c>
      <c r="V211" s="160">
        <f t="shared" si="26"/>
        <v>2100</v>
      </c>
      <c r="W211" s="160">
        <f t="shared" si="27"/>
        <v>2100</v>
      </c>
      <c r="X211" s="160">
        <f t="shared" si="27"/>
        <v>2100</v>
      </c>
      <c r="Y211" s="160">
        <f t="shared" si="27"/>
        <v>2100</v>
      </c>
      <c r="Z211" s="160">
        <f t="shared" si="27"/>
        <v>2100</v>
      </c>
      <c r="AA211" s="160">
        <f t="shared" si="28"/>
        <v>2100</v>
      </c>
      <c r="AB211" s="160">
        <f t="shared" si="30"/>
        <v>2100</v>
      </c>
      <c r="AC211" s="160">
        <f t="shared" si="31"/>
        <v>2173.77</v>
      </c>
      <c r="AD211" s="160" t="str">
        <f t="shared" si="32"/>
        <v>Yes</v>
      </c>
      <c r="AE211" s="195"/>
    </row>
    <row r="212" spans="1:31" s="15" customFormat="1" ht="25.5" customHeight="1" x14ac:dyDescent="0.25">
      <c r="A212" s="33"/>
      <c r="B212" s="33" t="s">
        <v>55</v>
      </c>
      <c r="C212" s="212">
        <v>150</v>
      </c>
      <c r="D212" s="230" t="s">
        <v>114</v>
      </c>
      <c r="E212" s="35">
        <v>2625</v>
      </c>
      <c r="F212" s="35">
        <v>2625</v>
      </c>
      <c r="G212" s="35">
        <v>2625</v>
      </c>
      <c r="H212" s="35">
        <v>2625</v>
      </c>
      <c r="I212" s="35">
        <v>2625</v>
      </c>
      <c r="J212" s="35">
        <v>2625</v>
      </c>
      <c r="K212" s="36" t="s">
        <v>58</v>
      </c>
      <c r="L212" s="36" t="s">
        <v>59</v>
      </c>
      <c r="M212" s="35"/>
      <c r="N212" s="36"/>
      <c r="O212" s="36"/>
      <c r="P212" s="160">
        <f t="shared" si="29"/>
        <v>2625</v>
      </c>
      <c r="Q212" s="160">
        <f t="shared" si="29"/>
        <v>2625</v>
      </c>
      <c r="R212" s="160">
        <f t="shared" si="29"/>
        <v>2625</v>
      </c>
      <c r="S212" s="160">
        <f t="shared" si="26"/>
        <v>2625</v>
      </c>
      <c r="T212" s="160">
        <f t="shared" si="26"/>
        <v>2625</v>
      </c>
      <c r="U212" s="160">
        <f t="shared" si="26"/>
        <v>2625</v>
      </c>
      <c r="V212" s="160">
        <f t="shared" si="26"/>
        <v>2625</v>
      </c>
      <c r="W212" s="160">
        <f t="shared" si="27"/>
        <v>2625</v>
      </c>
      <c r="X212" s="160">
        <f t="shared" si="27"/>
        <v>2625</v>
      </c>
      <c r="Y212" s="160">
        <f t="shared" si="27"/>
        <v>2625</v>
      </c>
      <c r="Z212" s="160">
        <f t="shared" si="27"/>
        <v>2625</v>
      </c>
      <c r="AA212" s="160">
        <f t="shared" si="28"/>
        <v>2625</v>
      </c>
      <c r="AB212" s="160">
        <f t="shared" si="30"/>
        <v>2625</v>
      </c>
      <c r="AC212" s="160">
        <f t="shared" si="31"/>
        <v>2717.21</v>
      </c>
      <c r="AD212" s="160" t="str">
        <f t="shared" si="32"/>
        <v>Yes</v>
      </c>
      <c r="AE212" s="195"/>
    </row>
    <row r="213" spans="1:31" s="15" customFormat="1" ht="25.5" customHeight="1" x14ac:dyDescent="0.25">
      <c r="A213" s="169"/>
      <c r="B213" s="206" t="s">
        <v>55</v>
      </c>
      <c r="C213" s="212">
        <v>200</v>
      </c>
      <c r="D213" s="230" t="s">
        <v>114</v>
      </c>
      <c r="E213" s="35">
        <v>3500</v>
      </c>
      <c r="F213" s="35">
        <v>3500</v>
      </c>
      <c r="G213" s="35">
        <v>3500</v>
      </c>
      <c r="H213" s="35">
        <v>3500</v>
      </c>
      <c r="I213" s="35">
        <v>3500</v>
      </c>
      <c r="J213" s="35">
        <v>3500</v>
      </c>
      <c r="K213" s="36" t="s">
        <v>58</v>
      </c>
      <c r="L213" s="36" t="s">
        <v>59</v>
      </c>
      <c r="M213" s="35"/>
      <c r="N213" s="36"/>
      <c r="O213" s="36"/>
      <c r="P213" s="160">
        <f t="shared" si="29"/>
        <v>3500</v>
      </c>
      <c r="Q213" s="160">
        <f t="shared" si="29"/>
        <v>3500</v>
      </c>
      <c r="R213" s="160">
        <f t="shared" si="29"/>
        <v>3500</v>
      </c>
      <c r="S213" s="160">
        <f t="shared" si="26"/>
        <v>3500</v>
      </c>
      <c r="T213" s="160">
        <f t="shared" si="26"/>
        <v>3500</v>
      </c>
      <c r="U213" s="160">
        <f t="shared" si="26"/>
        <v>3500</v>
      </c>
      <c r="V213" s="160">
        <f t="shared" si="26"/>
        <v>3500</v>
      </c>
      <c r="W213" s="160">
        <f t="shared" si="27"/>
        <v>3500</v>
      </c>
      <c r="X213" s="160">
        <f t="shared" si="27"/>
        <v>3500</v>
      </c>
      <c r="Y213" s="160">
        <f t="shared" si="27"/>
        <v>3500</v>
      </c>
      <c r="Z213" s="160">
        <f t="shared" si="27"/>
        <v>3500</v>
      </c>
      <c r="AA213" s="160">
        <f t="shared" si="28"/>
        <v>3500</v>
      </c>
      <c r="AB213" s="160">
        <f t="shared" si="30"/>
        <v>3500</v>
      </c>
      <c r="AC213" s="160">
        <f t="shared" si="31"/>
        <v>3622.95</v>
      </c>
      <c r="AD213" s="160" t="str">
        <f t="shared" si="32"/>
        <v>Yes</v>
      </c>
      <c r="AE213" s="195"/>
    </row>
    <row r="214" spans="1:31" s="15" customFormat="1" ht="25.5" customHeight="1" x14ac:dyDescent="0.25">
      <c r="A214" s="169"/>
      <c r="B214" s="206" t="s">
        <v>55</v>
      </c>
      <c r="C214" s="212">
        <v>250</v>
      </c>
      <c r="D214" s="230" t="s">
        <v>114</v>
      </c>
      <c r="E214" s="35">
        <v>4375</v>
      </c>
      <c r="F214" s="35">
        <v>4375</v>
      </c>
      <c r="G214" s="35">
        <v>4375</v>
      </c>
      <c r="H214" s="35">
        <v>4375</v>
      </c>
      <c r="I214" s="35">
        <v>4375</v>
      </c>
      <c r="J214" s="35">
        <v>4375</v>
      </c>
      <c r="K214" s="36" t="s">
        <v>58</v>
      </c>
      <c r="L214" s="36" t="s">
        <v>59</v>
      </c>
      <c r="M214" s="35"/>
      <c r="N214" s="36"/>
      <c r="O214" s="36"/>
      <c r="P214" s="160">
        <f t="shared" si="29"/>
        <v>4375</v>
      </c>
      <c r="Q214" s="160">
        <f t="shared" si="29"/>
        <v>4375</v>
      </c>
      <c r="R214" s="160">
        <f t="shared" si="29"/>
        <v>4375</v>
      </c>
      <c r="S214" s="160">
        <f t="shared" si="26"/>
        <v>4375</v>
      </c>
      <c r="T214" s="160">
        <f t="shared" si="26"/>
        <v>4375</v>
      </c>
      <c r="U214" s="160">
        <f t="shared" si="26"/>
        <v>4375</v>
      </c>
      <c r="V214" s="160">
        <f t="shared" si="26"/>
        <v>4375</v>
      </c>
      <c r="W214" s="160">
        <f t="shared" si="27"/>
        <v>4375</v>
      </c>
      <c r="X214" s="160">
        <f t="shared" si="27"/>
        <v>4375</v>
      </c>
      <c r="Y214" s="160">
        <f t="shared" si="27"/>
        <v>4375</v>
      </c>
      <c r="Z214" s="160">
        <f t="shared" si="27"/>
        <v>4375</v>
      </c>
      <c r="AA214" s="160">
        <f t="shared" si="28"/>
        <v>4375</v>
      </c>
      <c r="AB214" s="160">
        <f t="shared" si="30"/>
        <v>4375</v>
      </c>
      <c r="AC214" s="160">
        <f t="shared" si="31"/>
        <v>4528.68</v>
      </c>
      <c r="AD214" s="160" t="str">
        <f t="shared" si="32"/>
        <v>Yes</v>
      </c>
      <c r="AE214" s="195"/>
    </row>
    <row r="215" spans="1:31" s="15" customFormat="1" ht="25.5" customHeight="1" x14ac:dyDescent="0.25">
      <c r="A215" s="169"/>
      <c r="B215" s="206" t="s">
        <v>55</v>
      </c>
      <c r="C215" s="212">
        <v>300</v>
      </c>
      <c r="D215" s="230" t="s">
        <v>114</v>
      </c>
      <c r="E215" s="35">
        <v>5250</v>
      </c>
      <c r="F215" s="35">
        <v>5250</v>
      </c>
      <c r="G215" s="35">
        <v>5250</v>
      </c>
      <c r="H215" s="35">
        <v>5250</v>
      </c>
      <c r="I215" s="35">
        <v>5250</v>
      </c>
      <c r="J215" s="35">
        <v>5250</v>
      </c>
      <c r="K215" s="36" t="s">
        <v>58</v>
      </c>
      <c r="L215" s="36" t="s">
        <v>59</v>
      </c>
      <c r="M215" s="35"/>
      <c r="N215" s="36"/>
      <c r="O215" s="36"/>
      <c r="P215" s="160">
        <f t="shared" si="29"/>
        <v>5250</v>
      </c>
      <c r="Q215" s="160">
        <f t="shared" si="29"/>
        <v>5250</v>
      </c>
      <c r="R215" s="160">
        <f t="shared" si="29"/>
        <v>5250</v>
      </c>
      <c r="S215" s="160">
        <f t="shared" si="26"/>
        <v>5250</v>
      </c>
      <c r="T215" s="160">
        <f t="shared" si="26"/>
        <v>5250</v>
      </c>
      <c r="U215" s="160">
        <f t="shared" si="26"/>
        <v>5250</v>
      </c>
      <c r="V215" s="160">
        <f t="shared" si="26"/>
        <v>5250</v>
      </c>
      <c r="W215" s="160">
        <f t="shared" si="27"/>
        <v>5250</v>
      </c>
      <c r="X215" s="160">
        <f t="shared" si="27"/>
        <v>5250</v>
      </c>
      <c r="Y215" s="160">
        <f t="shared" si="27"/>
        <v>5250</v>
      </c>
      <c r="Z215" s="160">
        <f t="shared" si="27"/>
        <v>5250</v>
      </c>
      <c r="AA215" s="160">
        <f t="shared" si="28"/>
        <v>5250</v>
      </c>
      <c r="AB215" s="160">
        <f t="shared" si="30"/>
        <v>5250</v>
      </c>
      <c r="AC215" s="160">
        <f t="shared" si="31"/>
        <v>5434.42</v>
      </c>
      <c r="AD215" s="160" t="str">
        <f t="shared" si="32"/>
        <v>Yes</v>
      </c>
      <c r="AE215" s="195"/>
    </row>
    <row r="216" spans="1:31" s="15" customFormat="1" ht="25.5" customHeight="1" x14ac:dyDescent="0.25">
      <c r="A216" s="169"/>
      <c r="B216" s="206" t="s">
        <v>55</v>
      </c>
      <c r="C216" s="212">
        <v>400</v>
      </c>
      <c r="D216" s="230" t="s">
        <v>114</v>
      </c>
      <c r="E216" s="35">
        <v>7000</v>
      </c>
      <c r="F216" s="35">
        <v>7000</v>
      </c>
      <c r="G216" s="35">
        <v>7000</v>
      </c>
      <c r="H216" s="35">
        <v>7000</v>
      </c>
      <c r="I216" s="35">
        <v>7000</v>
      </c>
      <c r="J216" s="35">
        <v>7000</v>
      </c>
      <c r="K216" s="36" t="s">
        <v>58</v>
      </c>
      <c r="L216" s="36" t="s">
        <v>59</v>
      </c>
      <c r="M216" s="35"/>
      <c r="N216" s="36"/>
      <c r="O216" s="36"/>
      <c r="P216" s="160">
        <f t="shared" si="29"/>
        <v>7000</v>
      </c>
      <c r="Q216" s="160">
        <f t="shared" si="29"/>
        <v>7000</v>
      </c>
      <c r="R216" s="160">
        <f t="shared" si="29"/>
        <v>7000</v>
      </c>
      <c r="S216" s="160">
        <f t="shared" si="26"/>
        <v>7000</v>
      </c>
      <c r="T216" s="160">
        <f t="shared" si="26"/>
        <v>7000</v>
      </c>
      <c r="U216" s="160">
        <f t="shared" si="26"/>
        <v>7000</v>
      </c>
      <c r="V216" s="160">
        <f t="shared" si="26"/>
        <v>7000</v>
      </c>
      <c r="W216" s="160">
        <f t="shared" si="27"/>
        <v>7000</v>
      </c>
      <c r="X216" s="160">
        <f t="shared" si="27"/>
        <v>7000</v>
      </c>
      <c r="Y216" s="160">
        <f t="shared" si="27"/>
        <v>7000</v>
      </c>
      <c r="Z216" s="160">
        <f t="shared" si="27"/>
        <v>7000</v>
      </c>
      <c r="AA216" s="160">
        <f t="shared" si="28"/>
        <v>7000</v>
      </c>
      <c r="AB216" s="160">
        <f t="shared" si="30"/>
        <v>7000</v>
      </c>
      <c r="AC216" s="160">
        <f t="shared" si="31"/>
        <v>7245.89</v>
      </c>
      <c r="AD216" s="160" t="str">
        <f t="shared" si="32"/>
        <v>Yes</v>
      </c>
      <c r="AE216" s="195"/>
    </row>
    <row r="217" spans="1:31" s="15" customFormat="1" ht="25.5" customHeight="1" x14ac:dyDescent="0.25">
      <c r="A217" s="169"/>
      <c r="B217" s="206" t="s">
        <v>55</v>
      </c>
      <c r="C217" s="212">
        <v>500</v>
      </c>
      <c r="D217" s="230" t="s">
        <v>114</v>
      </c>
      <c r="E217" s="35">
        <v>8750</v>
      </c>
      <c r="F217" s="35">
        <v>8750</v>
      </c>
      <c r="G217" s="35">
        <v>8750</v>
      </c>
      <c r="H217" s="35">
        <v>8750</v>
      </c>
      <c r="I217" s="35">
        <v>8750</v>
      </c>
      <c r="J217" s="35">
        <v>8750</v>
      </c>
      <c r="K217" s="36" t="s">
        <v>58</v>
      </c>
      <c r="L217" s="36" t="s">
        <v>59</v>
      </c>
      <c r="M217" s="35"/>
      <c r="N217" s="36"/>
      <c r="O217" s="36"/>
      <c r="P217" s="160">
        <f t="shared" si="29"/>
        <v>8750</v>
      </c>
      <c r="Q217" s="160">
        <f t="shared" si="29"/>
        <v>8750</v>
      </c>
      <c r="R217" s="160">
        <f t="shared" si="29"/>
        <v>8750</v>
      </c>
      <c r="S217" s="160">
        <f t="shared" si="26"/>
        <v>8750</v>
      </c>
      <c r="T217" s="160">
        <f t="shared" si="26"/>
        <v>8750</v>
      </c>
      <c r="U217" s="160">
        <f t="shared" si="26"/>
        <v>8750</v>
      </c>
      <c r="V217" s="160">
        <f t="shared" si="26"/>
        <v>8750</v>
      </c>
      <c r="W217" s="160">
        <f t="shared" si="27"/>
        <v>8750</v>
      </c>
      <c r="X217" s="160">
        <f t="shared" si="27"/>
        <v>8750</v>
      </c>
      <c r="Y217" s="160">
        <f t="shared" si="27"/>
        <v>8750</v>
      </c>
      <c r="Z217" s="160">
        <f t="shared" si="27"/>
        <v>8750</v>
      </c>
      <c r="AA217" s="160">
        <f t="shared" si="28"/>
        <v>8750</v>
      </c>
      <c r="AB217" s="160">
        <f t="shared" si="30"/>
        <v>8750</v>
      </c>
      <c r="AC217" s="160">
        <f t="shared" si="31"/>
        <v>9057.36</v>
      </c>
      <c r="AD217" s="160" t="str">
        <f t="shared" si="32"/>
        <v>Yes</v>
      </c>
      <c r="AE217" s="195"/>
    </row>
    <row r="218" spans="1:31" s="15" customFormat="1" ht="25.5" customHeight="1" x14ac:dyDescent="0.25">
      <c r="A218" s="169"/>
      <c r="B218" s="206" t="s">
        <v>55</v>
      </c>
      <c r="C218" s="212">
        <v>600</v>
      </c>
      <c r="D218" s="230" t="s">
        <v>114</v>
      </c>
      <c r="E218" s="35">
        <v>10500</v>
      </c>
      <c r="F218" s="35">
        <v>10500</v>
      </c>
      <c r="G218" s="35">
        <v>10500</v>
      </c>
      <c r="H218" s="35">
        <v>10500</v>
      </c>
      <c r="I218" s="35">
        <v>10500</v>
      </c>
      <c r="J218" s="35">
        <v>10500</v>
      </c>
      <c r="K218" s="36" t="s">
        <v>58</v>
      </c>
      <c r="L218" s="36" t="s">
        <v>59</v>
      </c>
      <c r="M218" s="35"/>
      <c r="N218" s="36"/>
      <c r="O218" s="36"/>
      <c r="P218" s="160">
        <f t="shared" si="29"/>
        <v>10500</v>
      </c>
      <c r="Q218" s="160">
        <f t="shared" si="29"/>
        <v>10500</v>
      </c>
      <c r="R218" s="160">
        <f t="shared" si="29"/>
        <v>10500</v>
      </c>
      <c r="S218" s="160">
        <f t="shared" si="26"/>
        <v>10500</v>
      </c>
      <c r="T218" s="160">
        <f t="shared" si="26"/>
        <v>10500</v>
      </c>
      <c r="U218" s="160">
        <f t="shared" si="26"/>
        <v>10500</v>
      </c>
      <c r="V218" s="160">
        <f t="shared" si="26"/>
        <v>10500</v>
      </c>
      <c r="W218" s="160">
        <f t="shared" si="27"/>
        <v>10500</v>
      </c>
      <c r="X218" s="160">
        <f t="shared" si="27"/>
        <v>10500</v>
      </c>
      <c r="Y218" s="160">
        <f t="shared" si="27"/>
        <v>10500</v>
      </c>
      <c r="Z218" s="160">
        <f t="shared" si="27"/>
        <v>10500</v>
      </c>
      <c r="AA218" s="160">
        <f t="shared" si="28"/>
        <v>10500</v>
      </c>
      <c r="AB218" s="160">
        <f t="shared" si="30"/>
        <v>10500</v>
      </c>
      <c r="AC218" s="160">
        <f t="shared" si="31"/>
        <v>10868.84</v>
      </c>
      <c r="AD218" s="160" t="str">
        <f t="shared" si="32"/>
        <v>Yes</v>
      </c>
      <c r="AE218" s="195"/>
    </row>
    <row r="219" spans="1:31" s="15" customFormat="1" ht="25.5" customHeight="1" x14ac:dyDescent="0.25">
      <c r="A219" s="169"/>
      <c r="B219" s="206" t="s">
        <v>55</v>
      </c>
      <c r="C219" s="212">
        <v>700</v>
      </c>
      <c r="D219" s="230" t="s">
        <v>114</v>
      </c>
      <c r="E219" s="35">
        <v>12250</v>
      </c>
      <c r="F219" s="35">
        <v>12250</v>
      </c>
      <c r="G219" s="35">
        <v>12250</v>
      </c>
      <c r="H219" s="35">
        <v>12250</v>
      </c>
      <c r="I219" s="35">
        <v>12250</v>
      </c>
      <c r="J219" s="35">
        <v>12250</v>
      </c>
      <c r="K219" s="36" t="s">
        <v>58</v>
      </c>
      <c r="L219" s="36" t="s">
        <v>59</v>
      </c>
      <c r="M219" s="35"/>
      <c r="N219" s="36"/>
      <c r="O219" s="36"/>
      <c r="P219" s="160">
        <f t="shared" si="29"/>
        <v>12250</v>
      </c>
      <c r="Q219" s="160">
        <f t="shared" si="29"/>
        <v>12250</v>
      </c>
      <c r="R219" s="160">
        <f t="shared" si="29"/>
        <v>12250</v>
      </c>
      <c r="S219" s="160">
        <f t="shared" si="26"/>
        <v>12250</v>
      </c>
      <c r="T219" s="160">
        <f t="shared" si="26"/>
        <v>12250</v>
      </c>
      <c r="U219" s="160">
        <f t="shared" si="26"/>
        <v>12250</v>
      </c>
      <c r="V219" s="160">
        <f t="shared" si="26"/>
        <v>12250</v>
      </c>
      <c r="W219" s="160">
        <f t="shared" si="27"/>
        <v>12250</v>
      </c>
      <c r="X219" s="160">
        <f t="shared" si="27"/>
        <v>12250</v>
      </c>
      <c r="Y219" s="160">
        <f t="shared" si="27"/>
        <v>12250</v>
      </c>
      <c r="Z219" s="160">
        <f t="shared" si="27"/>
        <v>12250</v>
      </c>
      <c r="AA219" s="160">
        <f t="shared" si="28"/>
        <v>12250</v>
      </c>
      <c r="AB219" s="160">
        <f t="shared" si="30"/>
        <v>12250</v>
      </c>
      <c r="AC219" s="160">
        <f t="shared" si="31"/>
        <v>12680.31</v>
      </c>
      <c r="AD219" s="160" t="str">
        <f t="shared" si="32"/>
        <v>Yes</v>
      </c>
      <c r="AE219" s="195"/>
    </row>
    <row r="220" spans="1:31" s="15" customFormat="1" ht="25.5" customHeight="1" x14ac:dyDescent="0.25">
      <c r="A220" s="169"/>
      <c r="B220" s="206" t="s">
        <v>55</v>
      </c>
      <c r="C220" s="212">
        <v>800</v>
      </c>
      <c r="D220" s="230" t="s">
        <v>114</v>
      </c>
      <c r="E220" s="35">
        <v>14000</v>
      </c>
      <c r="F220" s="35">
        <v>14000</v>
      </c>
      <c r="G220" s="35">
        <v>14000</v>
      </c>
      <c r="H220" s="35">
        <v>14000</v>
      </c>
      <c r="I220" s="35">
        <v>14000</v>
      </c>
      <c r="J220" s="35">
        <v>14000</v>
      </c>
      <c r="K220" s="36" t="s">
        <v>58</v>
      </c>
      <c r="L220" s="36" t="s">
        <v>59</v>
      </c>
      <c r="M220" s="35"/>
      <c r="N220" s="36"/>
      <c r="O220" s="36"/>
      <c r="P220" s="160">
        <f t="shared" si="29"/>
        <v>14000</v>
      </c>
      <c r="Q220" s="160">
        <f t="shared" si="29"/>
        <v>14000</v>
      </c>
      <c r="R220" s="160">
        <f t="shared" si="29"/>
        <v>14000</v>
      </c>
      <c r="S220" s="160">
        <f t="shared" si="26"/>
        <v>14000</v>
      </c>
      <c r="T220" s="160">
        <f t="shared" si="26"/>
        <v>14000</v>
      </c>
      <c r="U220" s="160">
        <f t="shared" si="26"/>
        <v>14000</v>
      </c>
      <c r="V220" s="160">
        <f t="shared" si="26"/>
        <v>14000</v>
      </c>
      <c r="W220" s="160">
        <f t="shared" si="27"/>
        <v>14000</v>
      </c>
      <c r="X220" s="160">
        <f t="shared" si="27"/>
        <v>14000</v>
      </c>
      <c r="Y220" s="160">
        <f t="shared" si="27"/>
        <v>14000</v>
      </c>
      <c r="Z220" s="160">
        <f t="shared" si="27"/>
        <v>14000</v>
      </c>
      <c r="AA220" s="160">
        <f t="shared" si="28"/>
        <v>14000</v>
      </c>
      <c r="AB220" s="160">
        <f t="shared" si="30"/>
        <v>14000</v>
      </c>
      <c r="AC220" s="160">
        <f t="shared" si="31"/>
        <v>14491.78</v>
      </c>
      <c r="AD220" s="160" t="str">
        <f t="shared" si="32"/>
        <v>Yes</v>
      </c>
      <c r="AE220" s="195"/>
    </row>
    <row r="221" spans="1:31" s="15" customFormat="1" ht="25.5" customHeight="1" x14ac:dyDescent="0.25">
      <c r="A221" s="169"/>
      <c r="B221" s="206" t="s">
        <v>55</v>
      </c>
      <c r="C221" s="212">
        <v>900</v>
      </c>
      <c r="D221" s="230" t="s">
        <v>114</v>
      </c>
      <c r="E221" s="35">
        <v>15750</v>
      </c>
      <c r="F221" s="35">
        <v>15750</v>
      </c>
      <c r="G221" s="35">
        <v>15750</v>
      </c>
      <c r="H221" s="35">
        <v>15750</v>
      </c>
      <c r="I221" s="35">
        <v>15750</v>
      </c>
      <c r="J221" s="35">
        <v>15750</v>
      </c>
      <c r="K221" s="36" t="s">
        <v>58</v>
      </c>
      <c r="L221" s="36" t="s">
        <v>59</v>
      </c>
      <c r="M221" s="35"/>
      <c r="N221" s="36"/>
      <c r="O221" s="36"/>
      <c r="P221" s="160">
        <f t="shared" si="29"/>
        <v>15750</v>
      </c>
      <c r="Q221" s="160">
        <f t="shared" si="29"/>
        <v>15750</v>
      </c>
      <c r="R221" s="160">
        <f t="shared" si="29"/>
        <v>15750</v>
      </c>
      <c r="S221" s="160">
        <f t="shared" si="26"/>
        <v>15750</v>
      </c>
      <c r="T221" s="160">
        <f t="shared" si="26"/>
        <v>15750</v>
      </c>
      <c r="U221" s="160">
        <f t="shared" si="26"/>
        <v>15750</v>
      </c>
      <c r="V221" s="160">
        <f t="shared" si="26"/>
        <v>15750</v>
      </c>
      <c r="W221" s="160">
        <f t="shared" si="27"/>
        <v>15750</v>
      </c>
      <c r="X221" s="160">
        <f t="shared" si="27"/>
        <v>15750</v>
      </c>
      <c r="Y221" s="160">
        <f t="shared" si="27"/>
        <v>15750</v>
      </c>
      <c r="Z221" s="160">
        <f t="shared" si="27"/>
        <v>15750</v>
      </c>
      <c r="AA221" s="160">
        <f t="shared" si="28"/>
        <v>15750</v>
      </c>
      <c r="AB221" s="160">
        <f t="shared" si="30"/>
        <v>15750</v>
      </c>
      <c r="AC221" s="160">
        <f t="shared" si="31"/>
        <v>16303.25</v>
      </c>
      <c r="AD221" s="160" t="str">
        <f t="shared" si="32"/>
        <v>Yes</v>
      </c>
      <c r="AE221" s="168"/>
    </row>
    <row r="222" spans="1:31" s="15" customFormat="1" ht="26.25" customHeight="1" thickBot="1" x14ac:dyDescent="0.3">
      <c r="A222" s="180"/>
      <c r="B222" s="215" t="s">
        <v>55</v>
      </c>
      <c r="C222" s="237">
        <v>1000</v>
      </c>
      <c r="D222" s="238" t="s">
        <v>114</v>
      </c>
      <c r="E222" s="183">
        <v>17500</v>
      </c>
      <c r="F222" s="183">
        <v>17500</v>
      </c>
      <c r="G222" s="183">
        <v>17500</v>
      </c>
      <c r="H222" s="183">
        <v>17500</v>
      </c>
      <c r="I222" s="183">
        <v>17500</v>
      </c>
      <c r="J222" s="183">
        <v>17500</v>
      </c>
      <c r="K222" s="184" t="s">
        <v>58</v>
      </c>
      <c r="L222" s="184" t="s">
        <v>59</v>
      </c>
      <c r="M222" s="183"/>
      <c r="N222" s="184"/>
      <c r="O222" s="184"/>
      <c r="P222" s="186">
        <f t="shared" si="29"/>
        <v>17500</v>
      </c>
      <c r="Q222" s="186">
        <f t="shared" si="29"/>
        <v>17500</v>
      </c>
      <c r="R222" s="186">
        <f t="shared" si="29"/>
        <v>17500</v>
      </c>
      <c r="S222" s="186">
        <f t="shared" si="26"/>
        <v>17500</v>
      </c>
      <c r="T222" s="186">
        <f t="shared" si="26"/>
        <v>17500</v>
      </c>
      <c r="U222" s="186">
        <f t="shared" si="26"/>
        <v>17500</v>
      </c>
      <c r="V222" s="186">
        <f t="shared" si="26"/>
        <v>17500</v>
      </c>
      <c r="W222" s="186">
        <f t="shared" si="27"/>
        <v>17500</v>
      </c>
      <c r="X222" s="186">
        <f t="shared" si="27"/>
        <v>17500</v>
      </c>
      <c r="Y222" s="186">
        <f t="shared" si="27"/>
        <v>17500</v>
      </c>
      <c r="Z222" s="186">
        <f t="shared" si="27"/>
        <v>17500</v>
      </c>
      <c r="AA222" s="186">
        <f t="shared" si="28"/>
        <v>17500</v>
      </c>
      <c r="AB222" s="185">
        <f t="shared" si="30"/>
        <v>17500</v>
      </c>
      <c r="AC222" s="186">
        <f t="shared" si="31"/>
        <v>18114.73</v>
      </c>
      <c r="AD222" s="186" t="str">
        <f t="shared" si="32"/>
        <v>Yes</v>
      </c>
      <c r="AE222" s="202"/>
    </row>
    <row r="223" spans="1:31" s="15" customFormat="1" ht="39.75" thickTop="1" thickBot="1" x14ac:dyDescent="0.3">
      <c r="A223" s="40" t="s">
        <v>115</v>
      </c>
      <c r="B223" s="209" t="s">
        <v>55</v>
      </c>
      <c r="C223" s="189" t="s">
        <v>116</v>
      </c>
      <c r="D223" s="190" t="s">
        <v>57</v>
      </c>
      <c r="E223" s="29">
        <v>200</v>
      </c>
      <c r="F223" s="29">
        <v>200</v>
      </c>
      <c r="G223" s="29">
        <v>200</v>
      </c>
      <c r="H223" s="29">
        <v>200</v>
      </c>
      <c r="I223" s="29">
        <v>100</v>
      </c>
      <c r="J223" s="29">
        <v>100</v>
      </c>
      <c r="K223" s="28" t="s">
        <v>58</v>
      </c>
      <c r="L223" s="28" t="s">
        <v>59</v>
      </c>
      <c r="M223" s="29"/>
      <c r="N223" s="28"/>
      <c r="O223" s="28"/>
      <c r="P223" s="192">
        <f t="shared" si="29"/>
        <v>200</v>
      </c>
      <c r="Q223" s="192">
        <f t="shared" si="29"/>
        <v>200</v>
      </c>
      <c r="R223" s="192">
        <f t="shared" si="29"/>
        <v>200</v>
      </c>
      <c r="S223" s="192">
        <f t="shared" si="26"/>
        <v>200</v>
      </c>
      <c r="T223" s="192">
        <f t="shared" si="26"/>
        <v>200</v>
      </c>
      <c r="U223" s="192">
        <f t="shared" si="26"/>
        <v>200</v>
      </c>
      <c r="V223" s="192">
        <f t="shared" si="26"/>
        <v>200</v>
      </c>
      <c r="W223" s="192">
        <f t="shared" si="27"/>
        <v>200</v>
      </c>
      <c r="X223" s="192">
        <f t="shared" si="27"/>
        <v>200</v>
      </c>
      <c r="Y223" s="192">
        <f t="shared" si="27"/>
        <v>200</v>
      </c>
      <c r="Z223" s="192">
        <f t="shared" si="27"/>
        <v>200</v>
      </c>
      <c r="AA223" s="192">
        <f t="shared" si="28"/>
        <v>200</v>
      </c>
      <c r="AB223" s="239">
        <f t="shared" si="30"/>
        <v>200</v>
      </c>
      <c r="AC223" s="192">
        <f t="shared" si="31"/>
        <v>207.03</v>
      </c>
      <c r="AD223" s="240" t="str">
        <f t="shared" si="32"/>
        <v>Yes</v>
      </c>
      <c r="AE223" s="219"/>
    </row>
    <row r="224" spans="1:31" s="15" customFormat="1" ht="39.75" thickTop="1" thickBot="1" x14ac:dyDescent="0.3">
      <c r="A224" s="48" t="s">
        <v>117</v>
      </c>
      <c r="B224" s="33" t="s">
        <v>55</v>
      </c>
      <c r="C224" s="171" t="s">
        <v>118</v>
      </c>
      <c r="D224" s="163" t="s">
        <v>57</v>
      </c>
      <c r="E224" s="35">
        <v>400</v>
      </c>
      <c r="F224" s="35">
        <v>400</v>
      </c>
      <c r="G224" s="35">
        <v>400</v>
      </c>
      <c r="H224" s="35">
        <v>400</v>
      </c>
      <c r="I224" s="35">
        <v>400</v>
      </c>
      <c r="J224" s="35">
        <v>400</v>
      </c>
      <c r="K224" s="36" t="s">
        <v>58</v>
      </c>
      <c r="L224" s="36" t="s">
        <v>59</v>
      </c>
      <c r="M224" s="35"/>
      <c r="N224" s="36"/>
      <c r="O224" s="36"/>
      <c r="P224" s="160">
        <f t="shared" si="29"/>
        <v>400</v>
      </c>
      <c r="Q224" s="160">
        <f t="shared" si="29"/>
        <v>400</v>
      </c>
      <c r="R224" s="160">
        <f t="shared" si="29"/>
        <v>400</v>
      </c>
      <c r="S224" s="160">
        <f t="shared" si="26"/>
        <v>400</v>
      </c>
      <c r="T224" s="160">
        <f t="shared" si="26"/>
        <v>400</v>
      </c>
      <c r="U224" s="160">
        <f t="shared" si="26"/>
        <v>400</v>
      </c>
      <c r="V224" s="160">
        <f t="shared" si="26"/>
        <v>400</v>
      </c>
      <c r="W224" s="160">
        <f t="shared" si="27"/>
        <v>400</v>
      </c>
      <c r="X224" s="160">
        <f t="shared" si="27"/>
        <v>400</v>
      </c>
      <c r="Y224" s="160">
        <f t="shared" si="27"/>
        <v>400</v>
      </c>
      <c r="Z224" s="160">
        <f t="shared" si="27"/>
        <v>400</v>
      </c>
      <c r="AA224" s="160">
        <f t="shared" si="28"/>
        <v>400</v>
      </c>
      <c r="AB224" s="241">
        <f t="shared" si="30"/>
        <v>400</v>
      </c>
      <c r="AC224" s="241">
        <f t="shared" si="31"/>
        <v>414.05</v>
      </c>
      <c r="AD224" s="242" t="str">
        <f t="shared" si="32"/>
        <v>Yes</v>
      </c>
      <c r="AE224" s="195"/>
    </row>
    <row r="225" spans="1:31" s="15" customFormat="1" ht="16.5" thickTop="1" thickBot="1" x14ac:dyDescent="0.3">
      <c r="A225" s="48"/>
      <c r="B225" s="33" t="s">
        <v>55</v>
      </c>
      <c r="C225" s="171" t="s">
        <v>119</v>
      </c>
      <c r="D225" s="163" t="s">
        <v>120</v>
      </c>
      <c r="E225" s="36">
        <v>2400</v>
      </c>
      <c r="F225" s="36">
        <v>2400</v>
      </c>
      <c r="G225" s="36">
        <v>2400</v>
      </c>
      <c r="H225" s="36">
        <v>2400</v>
      </c>
      <c r="I225" s="36">
        <v>2400</v>
      </c>
      <c r="J225" s="36">
        <v>2400</v>
      </c>
      <c r="K225" s="36" t="s">
        <v>58</v>
      </c>
      <c r="L225" s="36" t="s">
        <v>59</v>
      </c>
      <c r="M225" s="35"/>
      <c r="N225" s="36"/>
      <c r="O225" s="36"/>
      <c r="P225" s="160">
        <f t="shared" si="29"/>
        <v>2400</v>
      </c>
      <c r="Q225" s="160">
        <f t="shared" si="29"/>
        <v>2400</v>
      </c>
      <c r="R225" s="160">
        <f t="shared" si="29"/>
        <v>2400</v>
      </c>
      <c r="S225" s="160">
        <f t="shared" si="26"/>
        <v>2400</v>
      </c>
      <c r="T225" s="160">
        <f t="shared" si="26"/>
        <v>2400</v>
      </c>
      <c r="U225" s="160">
        <f t="shared" si="26"/>
        <v>2400</v>
      </c>
      <c r="V225" s="160">
        <f t="shared" si="26"/>
        <v>2400</v>
      </c>
      <c r="W225" s="160">
        <f t="shared" si="27"/>
        <v>2400</v>
      </c>
      <c r="X225" s="160">
        <f t="shared" si="27"/>
        <v>2400</v>
      </c>
      <c r="Y225" s="160">
        <f t="shared" si="27"/>
        <v>2400</v>
      </c>
      <c r="Z225" s="160">
        <f t="shared" si="27"/>
        <v>2400</v>
      </c>
      <c r="AA225" s="160">
        <f t="shared" si="28"/>
        <v>2400</v>
      </c>
      <c r="AB225" s="241">
        <f t="shared" si="30"/>
        <v>2400</v>
      </c>
      <c r="AC225" s="241">
        <f t="shared" si="31"/>
        <v>2484.31</v>
      </c>
      <c r="AD225" s="242" t="str">
        <f t="shared" si="32"/>
        <v>Yes</v>
      </c>
      <c r="AE225" s="195"/>
    </row>
    <row r="226" spans="1:31" s="15" customFormat="1" ht="39.75" thickTop="1" thickBot="1" x14ac:dyDescent="0.3">
      <c r="A226" s="48"/>
      <c r="B226" s="33" t="s">
        <v>55</v>
      </c>
      <c r="C226" s="171" t="s">
        <v>121</v>
      </c>
      <c r="D226" s="163" t="s">
        <v>57</v>
      </c>
      <c r="E226" s="36">
        <v>250</v>
      </c>
      <c r="F226" s="36">
        <v>250</v>
      </c>
      <c r="G226" s="36">
        <v>250</v>
      </c>
      <c r="H226" s="36">
        <v>250</v>
      </c>
      <c r="I226" s="36">
        <v>125</v>
      </c>
      <c r="J226" s="36">
        <v>125</v>
      </c>
      <c r="K226" s="36" t="s">
        <v>58</v>
      </c>
      <c r="L226" s="36" t="s">
        <v>59</v>
      </c>
      <c r="M226" s="35"/>
      <c r="N226" s="36"/>
      <c r="O226" s="36"/>
      <c r="P226" s="160">
        <f t="shared" si="29"/>
        <v>250</v>
      </c>
      <c r="Q226" s="160">
        <f t="shared" si="29"/>
        <v>250</v>
      </c>
      <c r="R226" s="160">
        <f t="shared" si="29"/>
        <v>250</v>
      </c>
      <c r="S226" s="160">
        <f t="shared" si="26"/>
        <v>250</v>
      </c>
      <c r="T226" s="160">
        <f t="shared" si="26"/>
        <v>250</v>
      </c>
      <c r="U226" s="160">
        <f t="shared" si="26"/>
        <v>250</v>
      </c>
      <c r="V226" s="160">
        <f t="shared" si="26"/>
        <v>250</v>
      </c>
      <c r="W226" s="160">
        <f t="shared" si="27"/>
        <v>250</v>
      </c>
      <c r="X226" s="160">
        <f t="shared" si="27"/>
        <v>250</v>
      </c>
      <c r="Y226" s="160">
        <f t="shared" si="27"/>
        <v>250</v>
      </c>
      <c r="Z226" s="160">
        <f t="shared" si="27"/>
        <v>250</v>
      </c>
      <c r="AA226" s="160">
        <f t="shared" si="28"/>
        <v>250</v>
      </c>
      <c r="AB226" s="241">
        <f t="shared" si="30"/>
        <v>250</v>
      </c>
      <c r="AC226" s="241">
        <f t="shared" si="31"/>
        <v>258.77999999999997</v>
      </c>
      <c r="AD226" s="242" t="str">
        <f t="shared" si="32"/>
        <v>Yes</v>
      </c>
      <c r="AE226" s="195"/>
    </row>
    <row r="227" spans="1:31" s="15" customFormat="1" ht="39.75" thickTop="1" thickBot="1" x14ac:dyDescent="0.3">
      <c r="A227" s="232"/>
      <c r="B227" s="170" t="s">
        <v>55</v>
      </c>
      <c r="C227" s="243" t="s">
        <v>122</v>
      </c>
      <c r="D227" s="163" t="s">
        <v>57</v>
      </c>
      <c r="E227" s="36">
        <v>500</v>
      </c>
      <c r="F227" s="36">
        <v>500</v>
      </c>
      <c r="G227" s="36">
        <v>500</v>
      </c>
      <c r="H227" s="36">
        <v>500</v>
      </c>
      <c r="I227" s="36">
        <v>500</v>
      </c>
      <c r="J227" s="36">
        <v>500</v>
      </c>
      <c r="K227" s="36" t="s">
        <v>58</v>
      </c>
      <c r="L227" s="36" t="s">
        <v>59</v>
      </c>
      <c r="M227" s="35"/>
      <c r="N227" s="36"/>
      <c r="O227" s="35"/>
      <c r="P227" s="160">
        <f t="shared" si="29"/>
        <v>500</v>
      </c>
      <c r="Q227" s="160">
        <f t="shared" si="29"/>
        <v>500</v>
      </c>
      <c r="R227" s="160">
        <f t="shared" si="29"/>
        <v>500</v>
      </c>
      <c r="S227" s="160">
        <f t="shared" si="26"/>
        <v>500</v>
      </c>
      <c r="T227" s="160">
        <f t="shared" si="26"/>
        <v>500</v>
      </c>
      <c r="U227" s="160">
        <f t="shared" si="26"/>
        <v>500</v>
      </c>
      <c r="V227" s="160">
        <f t="shared" si="26"/>
        <v>500</v>
      </c>
      <c r="W227" s="160">
        <f t="shared" si="27"/>
        <v>500</v>
      </c>
      <c r="X227" s="160">
        <f t="shared" si="27"/>
        <v>500</v>
      </c>
      <c r="Y227" s="160">
        <f t="shared" si="27"/>
        <v>500</v>
      </c>
      <c r="Z227" s="160">
        <f t="shared" si="27"/>
        <v>500</v>
      </c>
      <c r="AA227" s="160">
        <f t="shared" si="28"/>
        <v>500</v>
      </c>
      <c r="AB227" s="241">
        <f t="shared" si="30"/>
        <v>500</v>
      </c>
      <c r="AC227" s="241">
        <f t="shared" si="31"/>
        <v>517.55999999999995</v>
      </c>
      <c r="AD227" s="242" t="str">
        <f t="shared" si="32"/>
        <v>Yes</v>
      </c>
      <c r="AE227" s="168"/>
    </row>
    <row r="228" spans="1:31" s="15" customFormat="1" ht="16.5" thickTop="1" thickBot="1" x14ac:dyDescent="0.3">
      <c r="A228" s="207"/>
      <c r="B228" s="181" t="s">
        <v>55</v>
      </c>
      <c r="C228" s="244" t="s">
        <v>123</v>
      </c>
      <c r="D228" s="245" t="s">
        <v>120</v>
      </c>
      <c r="E228" s="81">
        <v>3000</v>
      </c>
      <c r="F228" s="81">
        <v>3000</v>
      </c>
      <c r="G228" s="81">
        <v>3000</v>
      </c>
      <c r="H228" s="81">
        <v>3000</v>
      </c>
      <c r="I228" s="81">
        <v>3000</v>
      </c>
      <c r="J228" s="81">
        <v>3000</v>
      </c>
      <c r="K228" s="184" t="s">
        <v>58</v>
      </c>
      <c r="L228" s="184" t="s">
        <v>59</v>
      </c>
      <c r="M228" s="183"/>
      <c r="N228" s="183"/>
      <c r="O228" s="184"/>
      <c r="P228" s="186">
        <f t="shared" si="29"/>
        <v>3000</v>
      </c>
      <c r="Q228" s="186">
        <f t="shared" si="29"/>
        <v>3000</v>
      </c>
      <c r="R228" s="186">
        <f t="shared" si="29"/>
        <v>3000</v>
      </c>
      <c r="S228" s="186">
        <f t="shared" si="26"/>
        <v>3000</v>
      </c>
      <c r="T228" s="186">
        <f t="shared" si="26"/>
        <v>3000</v>
      </c>
      <c r="U228" s="186">
        <f t="shared" si="26"/>
        <v>3000</v>
      </c>
      <c r="V228" s="186">
        <f t="shared" si="26"/>
        <v>3000</v>
      </c>
      <c r="W228" s="186">
        <f t="shared" si="27"/>
        <v>3000</v>
      </c>
      <c r="X228" s="186">
        <f t="shared" si="27"/>
        <v>3000</v>
      </c>
      <c r="Y228" s="186">
        <f t="shared" si="27"/>
        <v>3000</v>
      </c>
      <c r="Z228" s="186">
        <f t="shared" si="27"/>
        <v>3000</v>
      </c>
      <c r="AA228" s="186">
        <f t="shared" si="28"/>
        <v>3000</v>
      </c>
      <c r="AB228" s="246">
        <f t="shared" si="30"/>
        <v>3000</v>
      </c>
      <c r="AC228" s="246">
        <f t="shared" si="31"/>
        <v>3105.38</v>
      </c>
      <c r="AD228" s="247" t="str">
        <f t="shared" si="32"/>
        <v>Yes</v>
      </c>
      <c r="AE228" s="217"/>
    </row>
    <row r="229" spans="1:31" s="15" customFormat="1" ht="27" thickTop="1" thickBot="1" x14ac:dyDescent="0.3">
      <c r="A229" s="248" t="s">
        <v>124</v>
      </c>
      <c r="B229" s="215" t="s">
        <v>55</v>
      </c>
      <c r="C229" s="249"/>
      <c r="D229" s="250" t="s">
        <v>125</v>
      </c>
      <c r="E229" s="71">
        <v>130</v>
      </c>
      <c r="F229" s="71">
        <v>130</v>
      </c>
      <c r="G229" s="71">
        <v>130</v>
      </c>
      <c r="H229" s="71">
        <v>130</v>
      </c>
      <c r="I229" s="71">
        <v>65</v>
      </c>
      <c r="J229" s="71">
        <v>65</v>
      </c>
      <c r="K229" s="81" t="s">
        <v>58</v>
      </c>
      <c r="L229" s="81" t="s">
        <v>59</v>
      </c>
      <c r="M229" s="81"/>
      <c r="N229" s="81"/>
      <c r="O229" s="81"/>
      <c r="P229" s="251">
        <f t="shared" si="29"/>
        <v>130</v>
      </c>
      <c r="Q229" s="251">
        <f t="shared" si="29"/>
        <v>130</v>
      </c>
      <c r="R229" s="251">
        <f t="shared" si="29"/>
        <v>130</v>
      </c>
      <c r="S229" s="251">
        <f t="shared" si="26"/>
        <v>130</v>
      </c>
      <c r="T229" s="251">
        <f t="shared" si="26"/>
        <v>130</v>
      </c>
      <c r="U229" s="251">
        <f t="shared" si="26"/>
        <v>130</v>
      </c>
      <c r="V229" s="251">
        <f t="shared" si="26"/>
        <v>130</v>
      </c>
      <c r="W229" s="251">
        <f t="shared" si="27"/>
        <v>130</v>
      </c>
      <c r="X229" s="251">
        <f t="shared" si="27"/>
        <v>130</v>
      </c>
      <c r="Y229" s="251">
        <f t="shared" si="27"/>
        <v>130</v>
      </c>
      <c r="Z229" s="251">
        <f t="shared" si="27"/>
        <v>130</v>
      </c>
      <c r="AA229" s="251">
        <f t="shared" si="28"/>
        <v>130</v>
      </c>
      <c r="AB229" s="251">
        <f t="shared" si="30"/>
        <v>130</v>
      </c>
      <c r="AC229" s="251">
        <f t="shared" si="31"/>
        <v>134.57</v>
      </c>
      <c r="AD229" s="252" t="str">
        <f t="shared" si="32"/>
        <v>Yes</v>
      </c>
      <c r="AE229" s="217"/>
    </row>
    <row r="230" spans="1:31" s="15" customFormat="1" ht="27" customHeight="1" thickTop="1" thickBot="1" x14ac:dyDescent="0.3">
      <c r="A230" s="47" t="s">
        <v>126</v>
      </c>
      <c r="B230" s="85" t="s">
        <v>55</v>
      </c>
      <c r="C230" s="253"/>
      <c r="D230" s="254" t="s">
        <v>87</v>
      </c>
      <c r="E230" s="255">
        <v>17.5</v>
      </c>
      <c r="F230" s="255">
        <v>17.5</v>
      </c>
      <c r="G230" s="255">
        <v>17.5</v>
      </c>
      <c r="H230" s="255">
        <v>17.5</v>
      </c>
      <c r="I230" s="255">
        <v>17.5</v>
      </c>
      <c r="J230" s="255">
        <v>17.5</v>
      </c>
      <c r="K230" s="256" t="s">
        <v>58</v>
      </c>
      <c r="L230" s="256" t="s">
        <v>59</v>
      </c>
      <c r="M230" s="256"/>
      <c r="N230" s="256"/>
      <c r="O230" s="256"/>
      <c r="P230" s="251">
        <f t="shared" si="29"/>
        <v>17.5</v>
      </c>
      <c r="Q230" s="251">
        <f t="shared" si="29"/>
        <v>17.5</v>
      </c>
      <c r="R230" s="251">
        <f t="shared" si="29"/>
        <v>17.5</v>
      </c>
      <c r="S230" s="251">
        <f t="shared" si="26"/>
        <v>17.5</v>
      </c>
      <c r="T230" s="251">
        <f t="shared" si="26"/>
        <v>17.5</v>
      </c>
      <c r="U230" s="251">
        <f t="shared" si="26"/>
        <v>17.5</v>
      </c>
      <c r="V230" s="251">
        <f t="shared" si="26"/>
        <v>17.5</v>
      </c>
      <c r="W230" s="251">
        <f t="shared" si="27"/>
        <v>17.5</v>
      </c>
      <c r="X230" s="251">
        <f t="shared" si="27"/>
        <v>17.5</v>
      </c>
      <c r="Y230" s="251">
        <f t="shared" si="27"/>
        <v>17.5</v>
      </c>
      <c r="Z230" s="251">
        <f t="shared" si="27"/>
        <v>17.5</v>
      </c>
      <c r="AA230" s="251">
        <f t="shared" si="28"/>
        <v>17.5</v>
      </c>
      <c r="AB230" s="251">
        <f t="shared" si="30"/>
        <v>17.5</v>
      </c>
      <c r="AC230" s="251">
        <f t="shared" si="31"/>
        <v>18.11</v>
      </c>
      <c r="AD230" s="252" t="str">
        <f t="shared" si="32"/>
        <v>Yes</v>
      </c>
      <c r="AE230" s="257"/>
    </row>
    <row r="231" spans="1:31" s="15" customFormat="1" ht="26.25" customHeight="1" thickTop="1" x14ac:dyDescent="0.25">
      <c r="A231" s="40" t="s">
        <v>127</v>
      </c>
      <c r="B231" s="80" t="s">
        <v>55</v>
      </c>
      <c r="C231" s="258" t="s">
        <v>128</v>
      </c>
      <c r="D231" s="190" t="s">
        <v>96</v>
      </c>
      <c r="E231" s="29">
        <v>15</v>
      </c>
      <c r="F231" s="29">
        <v>15</v>
      </c>
      <c r="G231" s="29">
        <v>15</v>
      </c>
      <c r="H231" s="29">
        <v>15</v>
      </c>
      <c r="I231" s="29">
        <v>15</v>
      </c>
      <c r="J231" s="29">
        <v>15</v>
      </c>
      <c r="K231" s="28" t="s">
        <v>58</v>
      </c>
      <c r="L231" s="28" t="s">
        <v>59</v>
      </c>
      <c r="M231" s="28"/>
      <c r="N231" s="28"/>
      <c r="O231" s="28"/>
      <c r="P231" s="192">
        <f t="shared" si="29"/>
        <v>15</v>
      </c>
      <c r="Q231" s="192">
        <f t="shared" si="29"/>
        <v>15</v>
      </c>
      <c r="R231" s="192">
        <f t="shared" si="29"/>
        <v>15</v>
      </c>
      <c r="S231" s="192">
        <f t="shared" si="26"/>
        <v>15</v>
      </c>
      <c r="T231" s="192">
        <f t="shared" si="26"/>
        <v>15</v>
      </c>
      <c r="U231" s="192">
        <f t="shared" si="26"/>
        <v>15</v>
      </c>
      <c r="V231" s="192">
        <f t="shared" si="26"/>
        <v>15</v>
      </c>
      <c r="W231" s="192">
        <f t="shared" si="27"/>
        <v>15</v>
      </c>
      <c r="X231" s="192">
        <f t="shared" si="27"/>
        <v>15</v>
      </c>
      <c r="Y231" s="192">
        <f t="shared" si="27"/>
        <v>15</v>
      </c>
      <c r="Z231" s="192">
        <f t="shared" si="27"/>
        <v>15</v>
      </c>
      <c r="AA231" s="160">
        <f t="shared" si="28"/>
        <v>15</v>
      </c>
      <c r="AB231" s="160">
        <f t="shared" si="30"/>
        <v>15</v>
      </c>
      <c r="AC231" s="160">
        <f t="shared" si="31"/>
        <v>15.53</v>
      </c>
      <c r="AD231" s="160" t="str">
        <f t="shared" si="32"/>
        <v>Yes</v>
      </c>
      <c r="AE231" s="213"/>
    </row>
    <row r="232" spans="1:31" s="15" customFormat="1" ht="25.5" customHeight="1" x14ac:dyDescent="0.25">
      <c r="A232" s="48"/>
      <c r="B232" s="33" t="s">
        <v>55</v>
      </c>
      <c r="C232" s="243" t="s">
        <v>129</v>
      </c>
      <c r="D232" s="259" t="s">
        <v>130</v>
      </c>
      <c r="E232" s="35">
        <v>40</v>
      </c>
      <c r="F232" s="35">
        <v>40</v>
      </c>
      <c r="G232" s="35">
        <v>40</v>
      </c>
      <c r="H232" s="35">
        <v>40</v>
      </c>
      <c r="I232" s="35">
        <v>40</v>
      </c>
      <c r="J232" s="35">
        <v>40</v>
      </c>
      <c r="K232" s="44" t="s">
        <v>58</v>
      </c>
      <c r="L232" s="44" t="s">
        <v>59</v>
      </c>
      <c r="M232" s="44"/>
      <c r="N232" s="44"/>
      <c r="O232" s="36"/>
      <c r="P232" s="160">
        <f t="shared" si="29"/>
        <v>40</v>
      </c>
      <c r="Q232" s="160">
        <f t="shared" si="29"/>
        <v>40</v>
      </c>
      <c r="R232" s="160">
        <f t="shared" si="29"/>
        <v>40</v>
      </c>
      <c r="S232" s="160">
        <f t="shared" si="26"/>
        <v>40</v>
      </c>
      <c r="T232" s="160">
        <f t="shared" si="26"/>
        <v>40</v>
      </c>
      <c r="U232" s="160">
        <f t="shared" si="26"/>
        <v>40</v>
      </c>
      <c r="V232" s="160">
        <f t="shared" si="26"/>
        <v>40</v>
      </c>
      <c r="W232" s="160">
        <f t="shared" si="27"/>
        <v>40</v>
      </c>
      <c r="X232" s="160">
        <f t="shared" si="27"/>
        <v>40</v>
      </c>
      <c r="Y232" s="160">
        <f t="shared" si="27"/>
        <v>40</v>
      </c>
      <c r="Z232" s="160">
        <f t="shared" si="27"/>
        <v>40</v>
      </c>
      <c r="AA232" s="160">
        <f t="shared" si="28"/>
        <v>40</v>
      </c>
      <c r="AB232" s="160">
        <f t="shared" si="30"/>
        <v>40</v>
      </c>
      <c r="AC232" s="160">
        <f t="shared" si="31"/>
        <v>41.41</v>
      </c>
      <c r="AD232" s="160" t="str">
        <f t="shared" si="32"/>
        <v>Yes</v>
      </c>
      <c r="AE232" s="195"/>
    </row>
    <row r="233" spans="1:31" s="15" customFormat="1" ht="25.5" customHeight="1" x14ac:dyDescent="0.25">
      <c r="A233" s="260"/>
      <c r="B233" s="206" t="s">
        <v>55</v>
      </c>
      <c r="C233" s="243" t="s">
        <v>131</v>
      </c>
      <c r="D233" s="259" t="s">
        <v>130</v>
      </c>
      <c r="E233" s="35">
        <v>25</v>
      </c>
      <c r="F233" s="35">
        <v>25</v>
      </c>
      <c r="G233" s="35">
        <v>25</v>
      </c>
      <c r="H233" s="35">
        <v>25</v>
      </c>
      <c r="I233" s="35">
        <v>25</v>
      </c>
      <c r="J233" s="35">
        <v>25</v>
      </c>
      <c r="K233" s="44" t="s">
        <v>58</v>
      </c>
      <c r="L233" s="44" t="s">
        <v>59</v>
      </c>
      <c r="M233" s="44"/>
      <c r="N233" s="44"/>
      <c r="O233" s="36"/>
      <c r="P233" s="160">
        <f t="shared" si="29"/>
        <v>25</v>
      </c>
      <c r="Q233" s="160">
        <f t="shared" si="29"/>
        <v>25</v>
      </c>
      <c r="R233" s="160">
        <f t="shared" si="29"/>
        <v>25</v>
      </c>
      <c r="S233" s="160">
        <f t="shared" si="26"/>
        <v>25</v>
      </c>
      <c r="T233" s="160">
        <f t="shared" si="26"/>
        <v>25</v>
      </c>
      <c r="U233" s="160">
        <f t="shared" si="26"/>
        <v>25</v>
      </c>
      <c r="V233" s="160">
        <f t="shared" si="26"/>
        <v>25</v>
      </c>
      <c r="W233" s="160">
        <f t="shared" si="27"/>
        <v>25</v>
      </c>
      <c r="X233" s="160">
        <f t="shared" si="27"/>
        <v>25</v>
      </c>
      <c r="Y233" s="160">
        <f t="shared" si="27"/>
        <v>25</v>
      </c>
      <c r="Z233" s="160">
        <f t="shared" si="27"/>
        <v>25</v>
      </c>
      <c r="AA233" s="160">
        <f t="shared" si="28"/>
        <v>25</v>
      </c>
      <c r="AB233" s="160">
        <f t="shared" si="30"/>
        <v>25</v>
      </c>
      <c r="AC233" s="160">
        <f t="shared" si="31"/>
        <v>25.88</v>
      </c>
      <c r="AD233" s="160" t="str">
        <f t="shared" si="32"/>
        <v>Yes</v>
      </c>
      <c r="AE233" s="195"/>
    </row>
    <row r="234" spans="1:31" s="15" customFormat="1" ht="25.5" customHeight="1" x14ac:dyDescent="0.25">
      <c r="A234" s="261"/>
      <c r="B234" s="170" t="s">
        <v>55</v>
      </c>
      <c r="C234" s="243" t="s">
        <v>132</v>
      </c>
      <c r="D234" s="259" t="s">
        <v>130</v>
      </c>
      <c r="E234" s="35">
        <v>55</v>
      </c>
      <c r="F234" s="35">
        <v>55</v>
      </c>
      <c r="G234" s="35">
        <v>55</v>
      </c>
      <c r="H234" s="35">
        <v>55</v>
      </c>
      <c r="I234" s="35">
        <v>55</v>
      </c>
      <c r="J234" s="35">
        <v>55</v>
      </c>
      <c r="K234" s="44" t="s">
        <v>58</v>
      </c>
      <c r="L234" s="44" t="s">
        <v>59</v>
      </c>
      <c r="M234" s="44"/>
      <c r="N234" s="43"/>
      <c r="O234" s="44"/>
      <c r="P234" s="160">
        <f t="shared" si="29"/>
        <v>55</v>
      </c>
      <c r="Q234" s="160">
        <f t="shared" si="29"/>
        <v>55</v>
      </c>
      <c r="R234" s="160">
        <f t="shared" si="29"/>
        <v>55</v>
      </c>
      <c r="S234" s="160">
        <f t="shared" si="26"/>
        <v>55</v>
      </c>
      <c r="T234" s="160">
        <f t="shared" si="26"/>
        <v>55</v>
      </c>
      <c r="U234" s="160">
        <f t="shared" si="26"/>
        <v>55</v>
      </c>
      <c r="V234" s="160">
        <f t="shared" si="26"/>
        <v>55</v>
      </c>
      <c r="W234" s="160">
        <f t="shared" si="27"/>
        <v>55</v>
      </c>
      <c r="X234" s="160">
        <f t="shared" si="27"/>
        <v>55</v>
      </c>
      <c r="Y234" s="160">
        <f t="shared" si="27"/>
        <v>55</v>
      </c>
      <c r="Z234" s="160">
        <f t="shared" si="27"/>
        <v>55</v>
      </c>
      <c r="AA234" s="160">
        <f t="shared" si="28"/>
        <v>55</v>
      </c>
      <c r="AB234" s="160">
        <f t="shared" si="30"/>
        <v>55</v>
      </c>
      <c r="AC234" s="160">
        <f t="shared" si="31"/>
        <v>56.93</v>
      </c>
      <c r="AD234" s="160" t="str">
        <f t="shared" si="32"/>
        <v>Yes</v>
      </c>
      <c r="AE234" s="195"/>
    </row>
    <row r="235" spans="1:31" s="15" customFormat="1" ht="102" customHeight="1" x14ac:dyDescent="0.25">
      <c r="A235" s="260"/>
      <c r="B235" s="170" t="s">
        <v>55</v>
      </c>
      <c r="C235" s="262" t="s">
        <v>133</v>
      </c>
      <c r="D235" s="259" t="s">
        <v>134</v>
      </c>
      <c r="E235" s="35">
        <v>32.5</v>
      </c>
      <c r="F235" s="35">
        <v>32.5</v>
      </c>
      <c r="G235" s="35">
        <v>32.5</v>
      </c>
      <c r="H235" s="35">
        <v>32.5</v>
      </c>
      <c r="I235" s="35">
        <v>32.5</v>
      </c>
      <c r="J235" s="35">
        <v>32.5</v>
      </c>
      <c r="K235" s="44" t="s">
        <v>58</v>
      </c>
      <c r="L235" s="44" t="s">
        <v>59</v>
      </c>
      <c r="M235" s="44"/>
      <c r="N235" s="44"/>
      <c r="O235" s="35"/>
      <c r="P235" s="160">
        <f t="shared" si="29"/>
        <v>32.5</v>
      </c>
      <c r="Q235" s="160">
        <f t="shared" si="29"/>
        <v>32.5</v>
      </c>
      <c r="R235" s="160">
        <f t="shared" si="29"/>
        <v>32.5</v>
      </c>
      <c r="S235" s="160">
        <f t="shared" si="26"/>
        <v>32.5</v>
      </c>
      <c r="T235" s="160">
        <f t="shared" si="26"/>
        <v>32.5</v>
      </c>
      <c r="U235" s="160">
        <f t="shared" si="26"/>
        <v>32.5</v>
      </c>
      <c r="V235" s="160">
        <f t="shared" si="26"/>
        <v>32.5</v>
      </c>
      <c r="W235" s="160">
        <f t="shared" si="27"/>
        <v>32.5</v>
      </c>
      <c r="X235" s="160">
        <f t="shared" si="27"/>
        <v>32.5</v>
      </c>
      <c r="Y235" s="160">
        <f t="shared" si="27"/>
        <v>32.5</v>
      </c>
      <c r="Z235" s="160">
        <f t="shared" si="27"/>
        <v>32.5</v>
      </c>
      <c r="AA235" s="160">
        <f t="shared" si="28"/>
        <v>32.5</v>
      </c>
      <c r="AB235" s="160">
        <f t="shared" si="30"/>
        <v>32.5</v>
      </c>
      <c r="AC235" s="160">
        <f t="shared" si="31"/>
        <v>33.64</v>
      </c>
      <c r="AD235" s="160" t="str">
        <f t="shared" si="32"/>
        <v>Yes</v>
      </c>
      <c r="AE235" s="263"/>
    </row>
    <row r="236" spans="1:31" s="15" customFormat="1" ht="25.5" customHeight="1" x14ac:dyDescent="0.25">
      <c r="A236" s="232"/>
      <c r="B236" s="197" t="s">
        <v>55</v>
      </c>
      <c r="C236" s="243" t="s">
        <v>135</v>
      </c>
      <c r="D236" s="259" t="s">
        <v>136</v>
      </c>
      <c r="E236" s="35">
        <v>65</v>
      </c>
      <c r="F236" s="35">
        <v>65</v>
      </c>
      <c r="G236" s="35">
        <v>65</v>
      </c>
      <c r="H236" s="35">
        <v>65</v>
      </c>
      <c r="I236" s="35">
        <v>65</v>
      </c>
      <c r="J236" s="35">
        <v>65</v>
      </c>
      <c r="K236" s="43" t="s">
        <v>58</v>
      </c>
      <c r="L236" s="44" t="s">
        <v>59</v>
      </c>
      <c r="M236" s="43"/>
      <c r="N236" s="43"/>
      <c r="O236" s="35"/>
      <c r="P236" s="160">
        <f t="shared" si="29"/>
        <v>65</v>
      </c>
      <c r="Q236" s="160">
        <f t="shared" si="29"/>
        <v>65</v>
      </c>
      <c r="R236" s="160">
        <f t="shared" si="29"/>
        <v>65</v>
      </c>
      <c r="S236" s="160">
        <f t="shared" si="26"/>
        <v>65</v>
      </c>
      <c r="T236" s="160">
        <f t="shared" si="26"/>
        <v>65</v>
      </c>
      <c r="U236" s="160">
        <f t="shared" si="26"/>
        <v>65</v>
      </c>
      <c r="V236" s="160">
        <f t="shared" si="26"/>
        <v>65</v>
      </c>
      <c r="W236" s="160">
        <f t="shared" si="27"/>
        <v>65</v>
      </c>
      <c r="X236" s="160">
        <f t="shared" si="27"/>
        <v>65</v>
      </c>
      <c r="Y236" s="160">
        <f t="shared" si="27"/>
        <v>65</v>
      </c>
      <c r="Z236" s="160">
        <f t="shared" si="27"/>
        <v>65</v>
      </c>
      <c r="AA236" s="160">
        <f t="shared" si="28"/>
        <v>65</v>
      </c>
      <c r="AB236" s="160">
        <f t="shared" si="30"/>
        <v>65</v>
      </c>
      <c r="AC236" s="160">
        <f t="shared" si="31"/>
        <v>67.28</v>
      </c>
      <c r="AD236" s="160" t="str">
        <f t="shared" si="32"/>
        <v>Yes</v>
      </c>
      <c r="AE236" s="195"/>
    </row>
    <row r="237" spans="1:31" s="15" customFormat="1" ht="25.5" customHeight="1" x14ac:dyDescent="0.25">
      <c r="A237" s="232"/>
      <c r="B237" s="197" t="s">
        <v>55</v>
      </c>
      <c r="C237" s="262" t="s">
        <v>137</v>
      </c>
      <c r="D237" s="264" t="s">
        <v>136</v>
      </c>
      <c r="E237" s="35">
        <v>40</v>
      </c>
      <c r="F237" s="35">
        <v>40</v>
      </c>
      <c r="G237" s="35">
        <v>40</v>
      </c>
      <c r="H237" s="35">
        <v>40</v>
      </c>
      <c r="I237" s="35">
        <v>40</v>
      </c>
      <c r="J237" s="35">
        <v>40</v>
      </c>
      <c r="K237" s="44" t="s">
        <v>58</v>
      </c>
      <c r="L237" s="44" t="s">
        <v>59</v>
      </c>
      <c r="M237" s="44"/>
      <c r="N237" s="44"/>
      <c r="O237" s="35"/>
      <c r="P237" s="160">
        <f t="shared" si="29"/>
        <v>40</v>
      </c>
      <c r="Q237" s="160">
        <f t="shared" si="29"/>
        <v>40</v>
      </c>
      <c r="R237" s="160">
        <f t="shared" si="29"/>
        <v>40</v>
      </c>
      <c r="S237" s="160">
        <f t="shared" si="26"/>
        <v>40</v>
      </c>
      <c r="T237" s="160">
        <f t="shared" si="26"/>
        <v>40</v>
      </c>
      <c r="U237" s="160">
        <f t="shared" si="26"/>
        <v>40</v>
      </c>
      <c r="V237" s="160">
        <f t="shared" si="26"/>
        <v>40</v>
      </c>
      <c r="W237" s="160">
        <f t="shared" si="27"/>
        <v>40</v>
      </c>
      <c r="X237" s="160">
        <f t="shared" si="27"/>
        <v>40</v>
      </c>
      <c r="Y237" s="160">
        <f t="shared" si="27"/>
        <v>40</v>
      </c>
      <c r="Z237" s="160">
        <f t="shared" si="27"/>
        <v>40</v>
      </c>
      <c r="AA237" s="160">
        <f t="shared" si="28"/>
        <v>40</v>
      </c>
      <c r="AB237" s="160">
        <f t="shared" si="30"/>
        <v>40</v>
      </c>
      <c r="AC237" s="160">
        <f t="shared" si="31"/>
        <v>41.41</v>
      </c>
      <c r="AD237" s="160" t="str">
        <f t="shared" si="32"/>
        <v>Yes</v>
      </c>
      <c r="AE237" s="265"/>
    </row>
    <row r="238" spans="1:31" s="15" customFormat="1" ht="26.25" customHeight="1" thickBot="1" x14ac:dyDescent="0.3">
      <c r="A238" s="232"/>
      <c r="B238" s="181" t="s">
        <v>55</v>
      </c>
      <c r="C238" s="266" t="s">
        <v>138</v>
      </c>
      <c r="D238" s="267" t="s">
        <v>136</v>
      </c>
      <c r="E238" s="268">
        <v>75</v>
      </c>
      <c r="F238" s="183">
        <v>75</v>
      </c>
      <c r="G238" s="183">
        <v>75</v>
      </c>
      <c r="H238" s="183">
        <v>75</v>
      </c>
      <c r="I238" s="183">
        <v>75</v>
      </c>
      <c r="J238" s="183">
        <v>75</v>
      </c>
      <c r="K238" s="86" t="s">
        <v>58</v>
      </c>
      <c r="L238" s="60" t="s">
        <v>59</v>
      </c>
      <c r="M238" s="60"/>
      <c r="N238" s="86"/>
      <c r="O238" s="183"/>
      <c r="P238" s="186">
        <f t="shared" si="29"/>
        <v>75</v>
      </c>
      <c r="Q238" s="186">
        <f t="shared" si="29"/>
        <v>75</v>
      </c>
      <c r="R238" s="186">
        <f t="shared" si="29"/>
        <v>75</v>
      </c>
      <c r="S238" s="186">
        <f t="shared" si="26"/>
        <v>75</v>
      </c>
      <c r="T238" s="186">
        <f t="shared" si="26"/>
        <v>75</v>
      </c>
      <c r="U238" s="186">
        <f t="shared" si="26"/>
        <v>75</v>
      </c>
      <c r="V238" s="186">
        <f t="shared" si="26"/>
        <v>75</v>
      </c>
      <c r="W238" s="186">
        <f t="shared" si="27"/>
        <v>75</v>
      </c>
      <c r="X238" s="186">
        <f t="shared" si="27"/>
        <v>75</v>
      </c>
      <c r="Y238" s="186">
        <f t="shared" si="27"/>
        <v>75</v>
      </c>
      <c r="Z238" s="186">
        <f t="shared" si="27"/>
        <v>75</v>
      </c>
      <c r="AA238" s="186">
        <f t="shared" si="28"/>
        <v>75</v>
      </c>
      <c r="AB238" s="185">
        <f t="shared" si="30"/>
        <v>75</v>
      </c>
      <c r="AC238" s="160">
        <f t="shared" si="31"/>
        <v>77.63</v>
      </c>
      <c r="AD238" s="185" t="str">
        <f t="shared" si="32"/>
        <v>Yes</v>
      </c>
      <c r="AE238" s="217"/>
    </row>
    <row r="239" spans="1:31" s="15" customFormat="1" ht="78" thickTop="1" thickBot="1" x14ac:dyDescent="0.3">
      <c r="A239" s="40" t="s">
        <v>139</v>
      </c>
      <c r="B239" s="197" t="s">
        <v>140</v>
      </c>
      <c r="C239" s="269" t="s">
        <v>141</v>
      </c>
      <c r="D239" s="270" t="s">
        <v>142</v>
      </c>
      <c r="E239" s="74" t="s">
        <v>65</v>
      </c>
      <c r="F239" s="74" t="s">
        <v>65</v>
      </c>
      <c r="G239" s="74" t="s">
        <v>65</v>
      </c>
      <c r="H239" s="74" t="s">
        <v>65</v>
      </c>
      <c r="I239" s="74" t="s">
        <v>65</v>
      </c>
      <c r="J239" s="74">
        <v>150</v>
      </c>
      <c r="K239" s="86" t="s">
        <v>58</v>
      </c>
      <c r="L239" s="60" t="s">
        <v>59</v>
      </c>
      <c r="M239" s="271"/>
      <c r="N239" s="271" t="s">
        <v>53</v>
      </c>
      <c r="O239" s="74">
        <v>150</v>
      </c>
      <c r="P239" s="272" t="str">
        <f t="shared" si="29"/>
        <v>NA</v>
      </c>
      <c r="Q239" s="272" t="str">
        <f t="shared" si="29"/>
        <v>NA</v>
      </c>
      <c r="R239" s="272" t="str">
        <f t="shared" si="29"/>
        <v>NA</v>
      </c>
      <c r="S239" s="272" t="str">
        <f t="shared" si="26"/>
        <v>NA</v>
      </c>
      <c r="T239" s="272" t="str">
        <f t="shared" si="26"/>
        <v>NA</v>
      </c>
      <c r="U239" s="272" t="str">
        <f t="shared" ref="U239:V239" si="33">IF(AND(OR($L239="Variable",$L239="Zero"),ISBLANK($N239)),IF(U$11=$E$11,$E239,IF(U$11=$F$11,$F239,IF(U$11=$G$11,$G239,IF(U$11=$H$11,$H239,IF(U$11=$I$11,$I239,IF(U$11=$J$11,$J239,"ERROR")))))),"NA")</f>
        <v>NA</v>
      </c>
      <c r="V239" s="272" t="str">
        <f t="shared" si="33"/>
        <v>NA</v>
      </c>
      <c r="W239" s="272" t="str">
        <f t="shared" si="27"/>
        <v>NA</v>
      </c>
      <c r="X239" s="272" t="str">
        <f t="shared" si="27"/>
        <v>NA</v>
      </c>
      <c r="Y239" s="272" t="str">
        <f t="shared" ref="Y239:Z239" si="34">IF(AND(OR($L239="Variable",$L239="Zero"),ISBLANK($N239)),IF(Y$11=$E$11,$E239,IF(Y$11=$F$11,$F239,IF(Y$11=$G$11,$G239,IF(Y$11=$H$11,$H239,IF(Y$11=$I$11,$I239,IF(Y$11=$J$11,$J239,"ERROR")))))),"NA")</f>
        <v>NA</v>
      </c>
      <c r="Z239" s="272" t="str">
        <f t="shared" si="34"/>
        <v>NA</v>
      </c>
      <c r="AA239" s="272" t="str">
        <f t="shared" si="28"/>
        <v>NA</v>
      </c>
      <c r="AB239" s="251" t="str">
        <f t="shared" si="30"/>
        <v>NA</v>
      </c>
      <c r="AC239" s="251">
        <f t="shared" si="31"/>
        <v>150</v>
      </c>
      <c r="AD239" s="252" t="str">
        <f t="shared" si="32"/>
        <v>Yes</v>
      </c>
      <c r="AE239" s="273" t="s">
        <v>143</v>
      </c>
    </row>
    <row r="240" spans="1:31" s="15" customFormat="1" ht="15.75" customHeight="1" thickTop="1" x14ac:dyDescent="0.25">
      <c r="A240" s="40" t="s">
        <v>144</v>
      </c>
      <c r="B240" s="274" t="s">
        <v>145</v>
      </c>
      <c r="C240" s="218" t="s">
        <v>146</v>
      </c>
      <c r="D240" s="190" t="s">
        <v>109</v>
      </c>
      <c r="E240" s="29">
        <v>0</v>
      </c>
      <c r="F240" s="29">
        <v>0</v>
      </c>
      <c r="G240" s="29">
        <v>0</v>
      </c>
      <c r="H240" s="29">
        <v>0</v>
      </c>
      <c r="I240" s="29">
        <v>0</v>
      </c>
      <c r="J240" s="29">
        <v>0</v>
      </c>
      <c r="K240" s="275" t="s">
        <v>58</v>
      </c>
      <c r="L240" s="275" t="s">
        <v>147</v>
      </c>
      <c r="M240" s="275"/>
      <c r="N240" s="29"/>
      <c r="O240" s="29"/>
      <c r="P240" s="192">
        <f t="shared" si="29"/>
        <v>0</v>
      </c>
      <c r="Q240" s="192">
        <f t="shared" si="29"/>
        <v>0</v>
      </c>
      <c r="R240" s="192">
        <f t="shared" si="29"/>
        <v>0</v>
      </c>
      <c r="S240" s="192">
        <f t="shared" si="26"/>
        <v>0</v>
      </c>
      <c r="T240" s="192">
        <f t="shared" si="26"/>
        <v>0</v>
      </c>
      <c r="U240" s="192">
        <f t="shared" si="26"/>
        <v>0</v>
      </c>
      <c r="V240" s="192">
        <f t="shared" si="26"/>
        <v>0</v>
      </c>
      <c r="W240" s="192">
        <f t="shared" si="27"/>
        <v>0</v>
      </c>
      <c r="X240" s="192">
        <f t="shared" si="27"/>
        <v>0</v>
      </c>
      <c r="Y240" s="192">
        <f t="shared" si="27"/>
        <v>0</v>
      </c>
      <c r="Z240" s="192">
        <f t="shared" si="27"/>
        <v>0</v>
      </c>
      <c r="AA240" s="192">
        <f t="shared" si="28"/>
        <v>0</v>
      </c>
      <c r="AB240" s="160">
        <f t="shared" si="30"/>
        <v>0</v>
      </c>
      <c r="AC240" s="160">
        <f t="shared" si="31"/>
        <v>0</v>
      </c>
      <c r="AD240" s="160" t="str">
        <f t="shared" si="32"/>
        <v>Yes</v>
      </c>
      <c r="AE240" s="213"/>
    </row>
    <row r="241" spans="1:31" s="15" customFormat="1" ht="15" customHeight="1" x14ac:dyDescent="0.25">
      <c r="A241" s="276"/>
      <c r="B241" s="277" t="s">
        <v>145</v>
      </c>
      <c r="C241" s="220" t="s">
        <v>148</v>
      </c>
      <c r="D241" s="163" t="s">
        <v>109</v>
      </c>
      <c r="E241" s="35">
        <v>18</v>
      </c>
      <c r="F241" s="35">
        <v>18</v>
      </c>
      <c r="G241" s="35">
        <v>18</v>
      </c>
      <c r="H241" s="35">
        <v>18</v>
      </c>
      <c r="I241" s="35">
        <v>18</v>
      </c>
      <c r="J241" s="35">
        <v>18</v>
      </c>
      <c r="K241" s="278" t="s">
        <v>58</v>
      </c>
      <c r="L241" s="278" t="s">
        <v>59</v>
      </c>
      <c r="M241" s="278"/>
      <c r="N241" s="35"/>
      <c r="O241" s="35"/>
      <c r="P241" s="160">
        <f t="shared" si="29"/>
        <v>18</v>
      </c>
      <c r="Q241" s="160">
        <f t="shared" si="29"/>
        <v>18</v>
      </c>
      <c r="R241" s="160">
        <f t="shared" si="29"/>
        <v>18</v>
      </c>
      <c r="S241" s="160">
        <f t="shared" si="26"/>
        <v>18</v>
      </c>
      <c r="T241" s="160">
        <f t="shared" si="26"/>
        <v>18</v>
      </c>
      <c r="U241" s="160">
        <f t="shared" si="26"/>
        <v>18</v>
      </c>
      <c r="V241" s="160">
        <f t="shared" si="26"/>
        <v>18</v>
      </c>
      <c r="W241" s="160">
        <f t="shared" si="27"/>
        <v>18</v>
      </c>
      <c r="X241" s="160">
        <f t="shared" si="27"/>
        <v>18</v>
      </c>
      <c r="Y241" s="160">
        <f t="shared" si="27"/>
        <v>18</v>
      </c>
      <c r="Z241" s="160">
        <f t="shared" si="27"/>
        <v>18</v>
      </c>
      <c r="AA241" s="160">
        <f t="shared" si="28"/>
        <v>18</v>
      </c>
      <c r="AB241" s="160">
        <f t="shared" si="30"/>
        <v>18</v>
      </c>
      <c r="AC241" s="160">
        <f t="shared" si="31"/>
        <v>18.63</v>
      </c>
      <c r="AD241" s="160" t="str">
        <f t="shared" si="32"/>
        <v>Yes</v>
      </c>
      <c r="AE241" s="195"/>
    </row>
    <row r="242" spans="1:31" s="15" customFormat="1" ht="15.75" customHeight="1" thickBot="1" x14ac:dyDescent="0.3">
      <c r="A242" s="53"/>
      <c r="B242" s="279" t="s">
        <v>145</v>
      </c>
      <c r="C242" s="223" t="s">
        <v>149</v>
      </c>
      <c r="D242" s="182" t="s">
        <v>109</v>
      </c>
      <c r="E242" s="183">
        <v>40</v>
      </c>
      <c r="F242" s="183">
        <v>40</v>
      </c>
      <c r="G242" s="183">
        <v>40</v>
      </c>
      <c r="H242" s="183">
        <v>40</v>
      </c>
      <c r="I242" s="183">
        <v>40</v>
      </c>
      <c r="J242" s="183">
        <v>40</v>
      </c>
      <c r="K242" s="280" t="s">
        <v>58</v>
      </c>
      <c r="L242" s="280" t="s">
        <v>59</v>
      </c>
      <c r="M242" s="280"/>
      <c r="N242" s="183"/>
      <c r="O242" s="183"/>
      <c r="P242" s="186">
        <f t="shared" si="29"/>
        <v>40</v>
      </c>
      <c r="Q242" s="186">
        <f t="shared" si="29"/>
        <v>40</v>
      </c>
      <c r="R242" s="186">
        <f t="shared" si="29"/>
        <v>40</v>
      </c>
      <c r="S242" s="186">
        <f t="shared" si="26"/>
        <v>40</v>
      </c>
      <c r="T242" s="186">
        <f t="shared" si="26"/>
        <v>40</v>
      </c>
      <c r="U242" s="186">
        <f t="shared" si="26"/>
        <v>40</v>
      </c>
      <c r="V242" s="186">
        <f t="shared" si="26"/>
        <v>40</v>
      </c>
      <c r="W242" s="186">
        <f t="shared" si="27"/>
        <v>40</v>
      </c>
      <c r="X242" s="186">
        <f t="shared" si="27"/>
        <v>40</v>
      </c>
      <c r="Y242" s="186">
        <f t="shared" si="27"/>
        <v>40</v>
      </c>
      <c r="Z242" s="186">
        <f t="shared" si="27"/>
        <v>40</v>
      </c>
      <c r="AA242" s="186">
        <f t="shared" si="28"/>
        <v>40</v>
      </c>
      <c r="AB242" s="186">
        <f t="shared" si="30"/>
        <v>40</v>
      </c>
      <c r="AC242" s="186">
        <f t="shared" si="31"/>
        <v>41.41</v>
      </c>
      <c r="AD242" s="186" t="str">
        <f t="shared" si="32"/>
        <v>Yes</v>
      </c>
      <c r="AE242" s="202"/>
    </row>
    <row r="243" spans="1:31" s="15" customFormat="1" ht="27" thickTop="1" thickBot="1" x14ac:dyDescent="0.3">
      <c r="A243" s="40" t="s">
        <v>150</v>
      </c>
      <c r="B243" s="279" t="s">
        <v>151</v>
      </c>
      <c r="C243" s="281"/>
      <c r="D243" s="282" t="s">
        <v>125</v>
      </c>
      <c r="E243" s="74">
        <v>0</v>
      </c>
      <c r="F243" s="74">
        <v>0</v>
      </c>
      <c r="G243" s="74">
        <v>0</v>
      </c>
      <c r="H243" s="74">
        <v>0</v>
      </c>
      <c r="I243" s="74">
        <v>0</v>
      </c>
      <c r="J243" s="74">
        <v>0</v>
      </c>
      <c r="K243" s="283" t="s">
        <v>58</v>
      </c>
      <c r="L243" s="284" t="s">
        <v>147</v>
      </c>
      <c r="M243" s="284"/>
      <c r="N243" s="74"/>
      <c r="O243" s="74"/>
      <c r="P243" s="272">
        <f t="shared" si="29"/>
        <v>0</v>
      </c>
      <c r="Q243" s="272">
        <f t="shared" si="29"/>
        <v>0</v>
      </c>
      <c r="R243" s="272">
        <f t="shared" si="29"/>
        <v>0</v>
      </c>
      <c r="S243" s="272">
        <f t="shared" si="26"/>
        <v>0</v>
      </c>
      <c r="T243" s="272">
        <f t="shared" si="26"/>
        <v>0</v>
      </c>
      <c r="U243" s="272">
        <f t="shared" si="26"/>
        <v>0</v>
      </c>
      <c r="V243" s="272">
        <f t="shared" si="26"/>
        <v>0</v>
      </c>
      <c r="W243" s="272">
        <f t="shared" si="27"/>
        <v>0</v>
      </c>
      <c r="X243" s="272">
        <f t="shared" si="27"/>
        <v>0</v>
      </c>
      <c r="Y243" s="272">
        <f t="shared" si="27"/>
        <v>0</v>
      </c>
      <c r="Z243" s="272">
        <f t="shared" si="27"/>
        <v>0</v>
      </c>
      <c r="AA243" s="272">
        <f t="shared" si="28"/>
        <v>0</v>
      </c>
      <c r="AB243" s="285">
        <f t="shared" si="30"/>
        <v>0</v>
      </c>
      <c r="AC243" s="285">
        <f t="shared" si="31"/>
        <v>0</v>
      </c>
      <c r="AD243" s="285" t="str">
        <f t="shared" si="32"/>
        <v>Yes</v>
      </c>
      <c r="AE243" s="205"/>
    </row>
    <row r="244" spans="1:31" s="15" customFormat="1" ht="15.75" customHeight="1" thickTop="1" x14ac:dyDescent="0.25">
      <c r="A244" s="40" t="s">
        <v>152</v>
      </c>
      <c r="B244" s="25" t="s">
        <v>140</v>
      </c>
      <c r="C244" s="286" t="s">
        <v>153</v>
      </c>
      <c r="D244" s="190" t="s">
        <v>154</v>
      </c>
      <c r="E244" s="29">
        <v>0</v>
      </c>
      <c r="F244" s="29">
        <v>0</v>
      </c>
      <c r="G244" s="29">
        <v>0</v>
      </c>
      <c r="H244" s="29">
        <v>0</v>
      </c>
      <c r="I244" s="29">
        <v>0</v>
      </c>
      <c r="J244" s="29">
        <v>0</v>
      </c>
      <c r="K244" s="50" t="s">
        <v>58</v>
      </c>
      <c r="L244" s="29" t="s">
        <v>147</v>
      </c>
      <c r="M244" s="29"/>
      <c r="N244" s="29"/>
      <c r="O244" s="29"/>
      <c r="P244" s="192">
        <f t="shared" si="29"/>
        <v>0</v>
      </c>
      <c r="Q244" s="192">
        <f t="shared" si="29"/>
        <v>0</v>
      </c>
      <c r="R244" s="192">
        <f t="shared" si="29"/>
        <v>0</v>
      </c>
      <c r="S244" s="192">
        <f t="shared" si="26"/>
        <v>0</v>
      </c>
      <c r="T244" s="192">
        <f t="shared" si="26"/>
        <v>0</v>
      </c>
      <c r="U244" s="192">
        <f t="shared" si="26"/>
        <v>0</v>
      </c>
      <c r="V244" s="192">
        <f t="shared" si="26"/>
        <v>0</v>
      </c>
      <c r="W244" s="192">
        <f t="shared" si="27"/>
        <v>0</v>
      </c>
      <c r="X244" s="192">
        <f t="shared" si="27"/>
        <v>0</v>
      </c>
      <c r="Y244" s="192">
        <f t="shared" si="27"/>
        <v>0</v>
      </c>
      <c r="Z244" s="192">
        <f t="shared" si="27"/>
        <v>0</v>
      </c>
      <c r="AA244" s="192">
        <f t="shared" si="28"/>
        <v>0</v>
      </c>
      <c r="AB244" s="191">
        <f t="shared" si="30"/>
        <v>0</v>
      </c>
      <c r="AC244" s="191">
        <f t="shared" si="31"/>
        <v>0</v>
      </c>
      <c r="AD244" s="191" t="str">
        <f t="shared" si="32"/>
        <v>Yes</v>
      </c>
      <c r="AE244" s="193"/>
    </row>
    <row r="245" spans="1:31" s="15" customFormat="1" ht="25.5" customHeight="1" x14ac:dyDescent="0.25">
      <c r="A245" s="47"/>
      <c r="B245" s="42" t="s">
        <v>140</v>
      </c>
      <c r="C245" s="286" t="s">
        <v>153</v>
      </c>
      <c r="D245" s="163" t="s">
        <v>155</v>
      </c>
      <c r="E245" s="27">
        <v>0</v>
      </c>
      <c r="F245" s="27">
        <v>0</v>
      </c>
      <c r="G245" s="27">
        <v>0</v>
      </c>
      <c r="H245" s="27">
        <v>0</v>
      </c>
      <c r="I245" s="27">
        <v>0</v>
      </c>
      <c r="J245" s="27">
        <v>0</v>
      </c>
      <c r="K245" s="50" t="s">
        <v>64</v>
      </c>
      <c r="L245" s="50" t="s">
        <v>65</v>
      </c>
      <c r="M245" s="35"/>
      <c r="N245" s="35"/>
      <c r="O245" s="35"/>
      <c r="P245" s="160" t="str">
        <f t="shared" si="29"/>
        <v>NA</v>
      </c>
      <c r="Q245" s="160" t="str">
        <f t="shared" si="29"/>
        <v>NA</v>
      </c>
      <c r="R245" s="160" t="str">
        <f t="shared" si="29"/>
        <v>NA</v>
      </c>
      <c r="S245" s="160" t="str">
        <f t="shared" si="26"/>
        <v>NA</v>
      </c>
      <c r="T245" s="160" t="str">
        <f t="shared" si="26"/>
        <v>NA</v>
      </c>
      <c r="U245" s="160" t="str">
        <f t="shared" si="26"/>
        <v>NA</v>
      </c>
      <c r="V245" s="160" t="str">
        <f t="shared" si="26"/>
        <v>NA</v>
      </c>
      <c r="W245" s="160" t="str">
        <f t="shared" si="27"/>
        <v>NA</v>
      </c>
      <c r="X245" s="160" t="str">
        <f t="shared" si="27"/>
        <v>NA</v>
      </c>
      <c r="Y245" s="160" t="str">
        <f t="shared" si="27"/>
        <v>NA</v>
      </c>
      <c r="Z245" s="160" t="str">
        <f t="shared" si="27"/>
        <v>NA</v>
      </c>
      <c r="AA245" s="160" t="str">
        <f t="shared" si="28"/>
        <v>NA</v>
      </c>
      <c r="AB245" s="160" t="str">
        <f t="shared" si="30"/>
        <v>NA</v>
      </c>
      <c r="AC245" s="160" t="str">
        <f t="shared" si="31"/>
        <v>NA</v>
      </c>
      <c r="AD245" s="160" t="str">
        <f t="shared" si="32"/>
        <v>NA</v>
      </c>
      <c r="AE245" s="265"/>
    </row>
    <row r="246" spans="1:31" s="15" customFormat="1" ht="15" customHeight="1" x14ac:dyDescent="0.25">
      <c r="A246" s="47"/>
      <c r="B246" s="42" t="s">
        <v>140</v>
      </c>
      <c r="C246" s="286" t="s">
        <v>153</v>
      </c>
      <c r="D246" s="163" t="s">
        <v>156</v>
      </c>
      <c r="E246" s="50">
        <v>0</v>
      </c>
      <c r="F246" s="50">
        <v>0</v>
      </c>
      <c r="G246" s="50">
        <v>0</v>
      </c>
      <c r="H246" s="50">
        <v>0</v>
      </c>
      <c r="I246" s="50">
        <v>0</v>
      </c>
      <c r="J246" s="50">
        <v>0</v>
      </c>
      <c r="K246" s="50" t="s">
        <v>64</v>
      </c>
      <c r="L246" s="50" t="s">
        <v>65</v>
      </c>
      <c r="M246" s="35"/>
      <c r="N246" s="35"/>
      <c r="O246" s="35"/>
      <c r="P246" s="160" t="str">
        <f t="shared" si="29"/>
        <v>NA</v>
      </c>
      <c r="Q246" s="160" t="str">
        <f t="shared" si="29"/>
        <v>NA</v>
      </c>
      <c r="R246" s="160" t="str">
        <f t="shared" si="29"/>
        <v>NA</v>
      </c>
      <c r="S246" s="160" t="str">
        <f t="shared" si="26"/>
        <v>NA</v>
      </c>
      <c r="T246" s="160" t="str">
        <f t="shared" si="26"/>
        <v>NA</v>
      </c>
      <c r="U246" s="160" t="str">
        <f t="shared" si="26"/>
        <v>NA</v>
      </c>
      <c r="V246" s="160" t="str">
        <f t="shared" si="26"/>
        <v>NA</v>
      </c>
      <c r="W246" s="160" t="str">
        <f t="shared" si="27"/>
        <v>NA</v>
      </c>
      <c r="X246" s="160" t="str">
        <f t="shared" si="27"/>
        <v>NA</v>
      </c>
      <c r="Y246" s="160" t="str">
        <f t="shared" si="27"/>
        <v>NA</v>
      </c>
      <c r="Z246" s="160" t="str">
        <f t="shared" si="27"/>
        <v>NA</v>
      </c>
      <c r="AA246" s="160" t="str">
        <f t="shared" si="28"/>
        <v>NA</v>
      </c>
      <c r="AB246" s="160" t="str">
        <f t="shared" si="30"/>
        <v>NA</v>
      </c>
      <c r="AC246" s="160" t="str">
        <f t="shared" si="31"/>
        <v>NA</v>
      </c>
      <c r="AD246" s="160" t="str">
        <f t="shared" si="32"/>
        <v>NA</v>
      </c>
      <c r="AE246" s="168"/>
    </row>
    <row r="247" spans="1:31" s="15" customFormat="1" ht="114.75" x14ac:dyDescent="0.25">
      <c r="A247" s="232"/>
      <c r="B247" s="42" t="s">
        <v>140</v>
      </c>
      <c r="C247" s="97" t="s">
        <v>157</v>
      </c>
      <c r="D247" s="163" t="s">
        <v>154</v>
      </c>
      <c r="E247" s="43" t="s">
        <v>158</v>
      </c>
      <c r="F247" s="43" t="s">
        <v>158</v>
      </c>
      <c r="G247" s="43" t="s">
        <v>158</v>
      </c>
      <c r="H247" s="43" t="s">
        <v>158</v>
      </c>
      <c r="I247" s="43" t="s">
        <v>158</v>
      </c>
      <c r="J247" s="43" t="s">
        <v>158</v>
      </c>
      <c r="K247" s="44" t="s">
        <v>58</v>
      </c>
      <c r="L247" s="44" t="s">
        <v>159</v>
      </c>
      <c r="M247" s="43"/>
      <c r="N247" s="43"/>
      <c r="O247" s="43"/>
      <c r="P247" s="160" t="str">
        <f t="shared" si="29"/>
        <v>NA</v>
      </c>
      <c r="Q247" s="160" t="str">
        <f t="shared" si="29"/>
        <v>NA</v>
      </c>
      <c r="R247" s="160" t="str">
        <f t="shared" si="29"/>
        <v>NA</v>
      </c>
      <c r="S247" s="160" t="str">
        <f t="shared" si="26"/>
        <v>NA</v>
      </c>
      <c r="T247" s="160" t="str">
        <f t="shared" si="26"/>
        <v>NA</v>
      </c>
      <c r="U247" s="160" t="str">
        <f t="shared" si="26"/>
        <v>NA</v>
      </c>
      <c r="V247" s="160" t="str">
        <f t="shared" si="26"/>
        <v>NA</v>
      </c>
      <c r="W247" s="160" t="str">
        <f t="shared" si="27"/>
        <v>NA</v>
      </c>
      <c r="X247" s="160" t="str">
        <f t="shared" si="27"/>
        <v>NA</v>
      </c>
      <c r="Y247" s="160" t="str">
        <f t="shared" si="27"/>
        <v>NA</v>
      </c>
      <c r="Z247" s="160" t="str">
        <f t="shared" si="27"/>
        <v>NA</v>
      </c>
      <c r="AA247" s="160" t="str">
        <f t="shared" si="28"/>
        <v>NA</v>
      </c>
      <c r="AB247" s="160" t="str">
        <f t="shared" si="30"/>
        <v>NA</v>
      </c>
      <c r="AC247" s="160" t="str">
        <f t="shared" si="31"/>
        <v>Labour Rate + Materials over and above Initial Standard Installation</v>
      </c>
      <c r="AD247" s="160" t="str">
        <f t="shared" si="32"/>
        <v>Yes</v>
      </c>
      <c r="AE247" s="195" t="s">
        <v>160</v>
      </c>
    </row>
    <row r="248" spans="1:31" s="15" customFormat="1" ht="51" customHeight="1" x14ac:dyDescent="0.25">
      <c r="A248" s="232"/>
      <c r="B248" s="42" t="s">
        <v>140</v>
      </c>
      <c r="C248" s="97" t="s">
        <v>157</v>
      </c>
      <c r="D248" s="163" t="s">
        <v>155</v>
      </c>
      <c r="E248" s="43" t="s">
        <v>158</v>
      </c>
      <c r="F248" s="43" t="s">
        <v>158</v>
      </c>
      <c r="G248" s="43" t="s">
        <v>158</v>
      </c>
      <c r="H248" s="43" t="s">
        <v>158</v>
      </c>
      <c r="I248" s="43" t="s">
        <v>158</v>
      </c>
      <c r="J248" s="43" t="s">
        <v>158</v>
      </c>
      <c r="K248" s="44" t="s">
        <v>64</v>
      </c>
      <c r="L248" s="44" t="s">
        <v>65</v>
      </c>
      <c r="M248" s="43"/>
      <c r="N248" s="43"/>
      <c r="O248" s="43"/>
      <c r="P248" s="160" t="str">
        <f t="shared" si="29"/>
        <v>NA</v>
      </c>
      <c r="Q248" s="160" t="str">
        <f t="shared" si="29"/>
        <v>NA</v>
      </c>
      <c r="R248" s="160" t="str">
        <f t="shared" si="29"/>
        <v>NA</v>
      </c>
      <c r="S248" s="160" t="str">
        <f t="shared" si="26"/>
        <v>NA</v>
      </c>
      <c r="T248" s="160" t="str">
        <f t="shared" si="26"/>
        <v>NA</v>
      </c>
      <c r="U248" s="160" t="str">
        <f t="shared" si="26"/>
        <v>NA</v>
      </c>
      <c r="V248" s="160" t="str">
        <f t="shared" si="26"/>
        <v>NA</v>
      </c>
      <c r="W248" s="160" t="str">
        <f t="shared" si="27"/>
        <v>NA</v>
      </c>
      <c r="X248" s="160" t="str">
        <f t="shared" si="27"/>
        <v>NA</v>
      </c>
      <c r="Y248" s="160" t="str">
        <f t="shared" si="27"/>
        <v>NA</v>
      </c>
      <c r="Z248" s="160" t="str">
        <f t="shared" si="27"/>
        <v>NA</v>
      </c>
      <c r="AA248" s="160" t="str">
        <f t="shared" si="28"/>
        <v>NA</v>
      </c>
      <c r="AB248" s="160" t="str">
        <f t="shared" si="30"/>
        <v>NA</v>
      </c>
      <c r="AC248" s="160" t="str">
        <f t="shared" si="31"/>
        <v>NA</v>
      </c>
      <c r="AD248" s="160" t="str">
        <f t="shared" si="32"/>
        <v>NA</v>
      </c>
      <c r="AE248" s="167"/>
    </row>
    <row r="249" spans="1:31" s="15" customFormat="1" ht="51" customHeight="1" x14ac:dyDescent="0.25">
      <c r="A249" s="232"/>
      <c r="B249" s="42" t="s">
        <v>140</v>
      </c>
      <c r="C249" s="97" t="s">
        <v>157</v>
      </c>
      <c r="D249" s="163" t="s">
        <v>156</v>
      </c>
      <c r="E249" s="43" t="s">
        <v>158</v>
      </c>
      <c r="F249" s="43" t="s">
        <v>158</v>
      </c>
      <c r="G249" s="43" t="s">
        <v>158</v>
      </c>
      <c r="H249" s="43" t="s">
        <v>158</v>
      </c>
      <c r="I249" s="43" t="s">
        <v>158</v>
      </c>
      <c r="J249" s="43" t="s">
        <v>158</v>
      </c>
      <c r="K249" s="44" t="s">
        <v>64</v>
      </c>
      <c r="L249" s="44" t="s">
        <v>65</v>
      </c>
      <c r="M249" s="43"/>
      <c r="N249" s="43"/>
      <c r="O249" s="43"/>
      <c r="P249" s="160" t="str">
        <f t="shared" si="29"/>
        <v>NA</v>
      </c>
      <c r="Q249" s="160" t="str">
        <f t="shared" si="29"/>
        <v>NA</v>
      </c>
      <c r="R249" s="160" t="str">
        <f t="shared" si="29"/>
        <v>NA</v>
      </c>
      <c r="S249" s="160" t="str">
        <f t="shared" si="26"/>
        <v>NA</v>
      </c>
      <c r="T249" s="160" t="str">
        <f t="shared" si="26"/>
        <v>NA</v>
      </c>
      <c r="U249" s="160" t="str">
        <f t="shared" si="26"/>
        <v>NA</v>
      </c>
      <c r="V249" s="160" t="str">
        <f t="shared" si="26"/>
        <v>NA</v>
      </c>
      <c r="W249" s="160" t="str">
        <f t="shared" si="27"/>
        <v>NA</v>
      </c>
      <c r="X249" s="160" t="str">
        <f t="shared" si="27"/>
        <v>NA</v>
      </c>
      <c r="Y249" s="160" t="str">
        <f t="shared" si="27"/>
        <v>NA</v>
      </c>
      <c r="Z249" s="160" t="str">
        <f t="shared" si="27"/>
        <v>NA</v>
      </c>
      <c r="AA249" s="160" t="str">
        <f t="shared" si="28"/>
        <v>NA</v>
      </c>
      <c r="AB249" s="160" t="str">
        <f t="shared" si="30"/>
        <v>NA</v>
      </c>
      <c r="AC249" s="160" t="str">
        <f t="shared" si="31"/>
        <v>NA</v>
      </c>
      <c r="AD249" s="160" t="str">
        <f t="shared" si="32"/>
        <v>NA</v>
      </c>
      <c r="AE249" s="167"/>
    </row>
    <row r="250" spans="1:31" s="15" customFormat="1" ht="38.25" x14ac:dyDescent="0.25">
      <c r="A250" s="47"/>
      <c r="B250" s="42" t="s">
        <v>140</v>
      </c>
      <c r="C250" s="97" t="s">
        <v>161</v>
      </c>
      <c r="D250" s="163" t="s">
        <v>162</v>
      </c>
      <c r="E250" s="50">
        <v>150</v>
      </c>
      <c r="F250" s="50">
        <v>150</v>
      </c>
      <c r="G250" s="50">
        <v>150</v>
      </c>
      <c r="H250" s="50">
        <v>150</v>
      </c>
      <c r="I250" s="50">
        <v>150</v>
      </c>
      <c r="J250" s="50">
        <v>150</v>
      </c>
      <c r="K250" s="50" t="s">
        <v>58</v>
      </c>
      <c r="L250" s="50" t="s">
        <v>59</v>
      </c>
      <c r="M250" s="35"/>
      <c r="N250" s="35"/>
      <c r="O250" s="35"/>
      <c r="P250" s="160">
        <f t="shared" si="29"/>
        <v>150</v>
      </c>
      <c r="Q250" s="160">
        <f t="shared" si="29"/>
        <v>150</v>
      </c>
      <c r="R250" s="160">
        <f t="shared" si="29"/>
        <v>150</v>
      </c>
      <c r="S250" s="160">
        <f t="shared" si="26"/>
        <v>150</v>
      </c>
      <c r="T250" s="160">
        <f t="shared" si="26"/>
        <v>150</v>
      </c>
      <c r="U250" s="160">
        <f t="shared" si="26"/>
        <v>150</v>
      </c>
      <c r="V250" s="160">
        <f t="shared" si="26"/>
        <v>150</v>
      </c>
      <c r="W250" s="160">
        <f t="shared" si="27"/>
        <v>150</v>
      </c>
      <c r="X250" s="160">
        <f t="shared" si="27"/>
        <v>150</v>
      </c>
      <c r="Y250" s="160">
        <f t="shared" si="27"/>
        <v>150</v>
      </c>
      <c r="Z250" s="160">
        <f t="shared" si="27"/>
        <v>150</v>
      </c>
      <c r="AA250" s="160">
        <f t="shared" si="28"/>
        <v>150</v>
      </c>
      <c r="AB250" s="160">
        <f t="shared" si="30"/>
        <v>150</v>
      </c>
      <c r="AC250" s="160">
        <f t="shared" si="31"/>
        <v>155.27000000000001</v>
      </c>
      <c r="AD250" s="160" t="str">
        <f t="shared" si="32"/>
        <v>Yes</v>
      </c>
      <c r="AE250" s="195" t="s">
        <v>163</v>
      </c>
    </row>
    <row r="251" spans="1:31" s="15" customFormat="1" ht="25.5" customHeight="1" x14ac:dyDescent="0.25">
      <c r="A251" s="47"/>
      <c r="B251" s="42" t="s">
        <v>140</v>
      </c>
      <c r="C251" s="97" t="s">
        <v>161</v>
      </c>
      <c r="D251" s="163" t="s">
        <v>164</v>
      </c>
      <c r="E251" s="50">
        <v>150</v>
      </c>
      <c r="F251" s="50">
        <v>150</v>
      </c>
      <c r="G251" s="50">
        <v>150</v>
      </c>
      <c r="H251" s="50">
        <v>150</v>
      </c>
      <c r="I251" s="50">
        <v>150</v>
      </c>
      <c r="J251" s="50">
        <v>150</v>
      </c>
      <c r="K251" s="50" t="s">
        <v>64</v>
      </c>
      <c r="L251" s="50" t="s">
        <v>65</v>
      </c>
      <c r="M251" s="35"/>
      <c r="N251" s="35"/>
      <c r="O251" s="35"/>
      <c r="P251" s="160" t="str">
        <f t="shared" si="29"/>
        <v>NA</v>
      </c>
      <c r="Q251" s="160" t="str">
        <f t="shared" si="29"/>
        <v>NA</v>
      </c>
      <c r="R251" s="160" t="str">
        <f t="shared" si="29"/>
        <v>NA</v>
      </c>
      <c r="S251" s="160" t="str">
        <f t="shared" si="26"/>
        <v>NA</v>
      </c>
      <c r="T251" s="160" t="str">
        <f t="shared" si="26"/>
        <v>NA</v>
      </c>
      <c r="U251" s="160" t="str">
        <f t="shared" si="26"/>
        <v>NA</v>
      </c>
      <c r="V251" s="160" t="str">
        <f t="shared" si="26"/>
        <v>NA</v>
      </c>
      <c r="W251" s="160" t="str">
        <f t="shared" si="27"/>
        <v>NA</v>
      </c>
      <c r="X251" s="160" t="str">
        <f t="shared" si="27"/>
        <v>NA</v>
      </c>
      <c r="Y251" s="160" t="str">
        <f t="shared" si="27"/>
        <v>NA</v>
      </c>
      <c r="Z251" s="160" t="str">
        <f t="shared" si="27"/>
        <v>NA</v>
      </c>
      <c r="AA251" s="160" t="str">
        <f t="shared" si="28"/>
        <v>NA</v>
      </c>
      <c r="AB251" s="160" t="str">
        <f t="shared" si="30"/>
        <v>NA</v>
      </c>
      <c r="AC251" s="160" t="str">
        <f t="shared" si="31"/>
        <v>NA</v>
      </c>
      <c r="AD251" s="160" t="str">
        <f t="shared" si="32"/>
        <v>NA</v>
      </c>
      <c r="AE251" s="195"/>
    </row>
    <row r="252" spans="1:31" s="15" customFormat="1" ht="15" customHeight="1" x14ac:dyDescent="0.25">
      <c r="A252" s="47"/>
      <c r="B252" s="42" t="s">
        <v>140</v>
      </c>
      <c r="C252" s="97" t="s">
        <v>161</v>
      </c>
      <c r="D252" s="163" t="s">
        <v>165</v>
      </c>
      <c r="E252" s="50" t="s">
        <v>65</v>
      </c>
      <c r="F252" s="50" t="s">
        <v>65</v>
      </c>
      <c r="G252" s="50" t="s">
        <v>65</v>
      </c>
      <c r="H252" s="50" t="s">
        <v>65</v>
      </c>
      <c r="I252" s="50" t="s">
        <v>65</v>
      </c>
      <c r="J252" s="50" t="s">
        <v>65</v>
      </c>
      <c r="K252" s="50" t="s">
        <v>64</v>
      </c>
      <c r="L252" s="50" t="s">
        <v>65</v>
      </c>
      <c r="M252" s="35"/>
      <c r="N252" s="35"/>
      <c r="O252" s="35"/>
      <c r="P252" s="160" t="str">
        <f t="shared" si="29"/>
        <v>NA</v>
      </c>
      <c r="Q252" s="160" t="str">
        <f t="shared" si="29"/>
        <v>NA</v>
      </c>
      <c r="R252" s="160" t="str">
        <f t="shared" si="29"/>
        <v>NA</v>
      </c>
      <c r="S252" s="160" t="str">
        <f t="shared" si="26"/>
        <v>NA</v>
      </c>
      <c r="T252" s="160" t="str">
        <f t="shared" si="26"/>
        <v>NA</v>
      </c>
      <c r="U252" s="160" t="str">
        <f t="shared" si="26"/>
        <v>NA</v>
      </c>
      <c r="V252" s="160" t="str">
        <f t="shared" si="26"/>
        <v>NA</v>
      </c>
      <c r="W252" s="160" t="str">
        <f t="shared" si="27"/>
        <v>NA</v>
      </c>
      <c r="X252" s="160" t="str">
        <f t="shared" si="27"/>
        <v>NA</v>
      </c>
      <c r="Y252" s="160" t="str">
        <f t="shared" si="27"/>
        <v>NA</v>
      </c>
      <c r="Z252" s="160" t="str">
        <f t="shared" si="27"/>
        <v>NA</v>
      </c>
      <c r="AA252" s="160" t="str">
        <f t="shared" si="28"/>
        <v>NA</v>
      </c>
      <c r="AB252" s="160" t="str">
        <f t="shared" si="30"/>
        <v>NA</v>
      </c>
      <c r="AC252" s="160" t="str">
        <f t="shared" si="31"/>
        <v>NA</v>
      </c>
      <c r="AD252" s="160" t="str">
        <f t="shared" si="32"/>
        <v>NA</v>
      </c>
      <c r="AE252" s="195"/>
    </row>
    <row r="253" spans="1:31" s="15" customFormat="1" ht="38.25" customHeight="1" x14ac:dyDescent="0.25">
      <c r="A253" s="232"/>
      <c r="B253" s="42" t="s">
        <v>140</v>
      </c>
      <c r="C253" s="97" t="s">
        <v>166</v>
      </c>
      <c r="D253" s="163" t="s">
        <v>154</v>
      </c>
      <c r="E253" s="43" t="s">
        <v>65</v>
      </c>
      <c r="F253" s="43" t="s">
        <v>65</v>
      </c>
      <c r="G253" s="43" t="s">
        <v>65</v>
      </c>
      <c r="H253" s="43" t="s">
        <v>65</v>
      </c>
      <c r="I253" s="43" t="s">
        <v>65</v>
      </c>
      <c r="J253" s="43" t="s">
        <v>65</v>
      </c>
      <c r="K253" s="287" t="s">
        <v>64</v>
      </c>
      <c r="L253" s="44" t="s">
        <v>65</v>
      </c>
      <c r="M253" s="43"/>
      <c r="N253" s="43"/>
      <c r="O253" s="43"/>
      <c r="P253" s="160" t="str">
        <f t="shared" si="29"/>
        <v>NA</v>
      </c>
      <c r="Q253" s="160" t="str">
        <f t="shared" si="29"/>
        <v>NA</v>
      </c>
      <c r="R253" s="160" t="str">
        <f t="shared" si="29"/>
        <v>NA</v>
      </c>
      <c r="S253" s="160" t="str">
        <f t="shared" si="26"/>
        <v>NA</v>
      </c>
      <c r="T253" s="160" t="str">
        <f t="shared" si="26"/>
        <v>NA</v>
      </c>
      <c r="U253" s="160" t="str">
        <f t="shared" si="26"/>
        <v>NA</v>
      </c>
      <c r="V253" s="160" t="str">
        <f t="shared" si="26"/>
        <v>NA</v>
      </c>
      <c r="W253" s="160" t="str">
        <f t="shared" si="27"/>
        <v>NA</v>
      </c>
      <c r="X253" s="160" t="str">
        <f t="shared" si="27"/>
        <v>NA</v>
      </c>
      <c r="Y253" s="160" t="str">
        <f t="shared" si="27"/>
        <v>NA</v>
      </c>
      <c r="Z253" s="160" t="str">
        <f t="shared" si="27"/>
        <v>NA</v>
      </c>
      <c r="AA253" s="160" t="str">
        <f t="shared" si="28"/>
        <v>NA</v>
      </c>
      <c r="AB253" s="160" t="str">
        <f t="shared" si="30"/>
        <v>NA</v>
      </c>
      <c r="AC253" s="160" t="str">
        <f t="shared" si="31"/>
        <v>NA</v>
      </c>
      <c r="AD253" s="160" t="str">
        <f t="shared" si="32"/>
        <v>NA</v>
      </c>
      <c r="AE253" s="195" t="s">
        <v>167</v>
      </c>
    </row>
    <row r="254" spans="1:31" s="15" customFormat="1" ht="38.25" customHeight="1" x14ac:dyDescent="0.25">
      <c r="A254" s="232"/>
      <c r="B254" s="42" t="s">
        <v>140</v>
      </c>
      <c r="C254" s="97" t="s">
        <v>166</v>
      </c>
      <c r="D254" s="163" t="s">
        <v>168</v>
      </c>
      <c r="E254" s="44" t="s">
        <v>169</v>
      </c>
      <c r="F254" s="44" t="s">
        <v>169</v>
      </c>
      <c r="G254" s="44" t="s">
        <v>169</v>
      </c>
      <c r="H254" s="44" t="s">
        <v>169</v>
      </c>
      <c r="I254" s="44" t="s">
        <v>169</v>
      </c>
      <c r="J254" s="44" t="s">
        <v>169</v>
      </c>
      <c r="K254" s="44" t="s">
        <v>64</v>
      </c>
      <c r="L254" s="44" t="s">
        <v>65</v>
      </c>
      <c r="M254" s="43"/>
      <c r="N254" s="43"/>
      <c r="O254" s="43"/>
      <c r="P254" s="160" t="str">
        <f t="shared" si="29"/>
        <v>NA</v>
      </c>
      <c r="Q254" s="160" t="str">
        <f t="shared" si="29"/>
        <v>NA</v>
      </c>
      <c r="R254" s="160" t="str">
        <f t="shared" si="29"/>
        <v>NA</v>
      </c>
      <c r="S254" s="160" t="str">
        <f t="shared" si="26"/>
        <v>NA</v>
      </c>
      <c r="T254" s="160" t="str">
        <f t="shared" si="26"/>
        <v>NA</v>
      </c>
      <c r="U254" s="160" t="str">
        <f t="shared" si="26"/>
        <v>NA</v>
      </c>
      <c r="V254" s="160" t="str">
        <f t="shared" si="26"/>
        <v>NA</v>
      </c>
      <c r="W254" s="160" t="str">
        <f t="shared" si="27"/>
        <v>NA</v>
      </c>
      <c r="X254" s="160" t="str">
        <f t="shared" si="27"/>
        <v>NA</v>
      </c>
      <c r="Y254" s="160" t="str">
        <f t="shared" si="27"/>
        <v>NA</v>
      </c>
      <c r="Z254" s="160" t="str">
        <f t="shared" si="27"/>
        <v>NA</v>
      </c>
      <c r="AA254" s="160" t="str">
        <f t="shared" si="28"/>
        <v>NA</v>
      </c>
      <c r="AB254" s="160" t="str">
        <f t="shared" si="30"/>
        <v>NA</v>
      </c>
      <c r="AC254" s="160" t="str">
        <f t="shared" si="31"/>
        <v>NA</v>
      </c>
      <c r="AD254" s="160" t="str">
        <f t="shared" si="32"/>
        <v>NA</v>
      </c>
      <c r="AE254" s="195" t="s">
        <v>170</v>
      </c>
    </row>
    <row r="255" spans="1:31" s="15" customFormat="1" ht="38.25" customHeight="1" x14ac:dyDescent="0.25">
      <c r="A255" s="232"/>
      <c r="B255" s="42" t="s">
        <v>140</v>
      </c>
      <c r="C255" s="97" t="s">
        <v>166</v>
      </c>
      <c r="D255" s="163" t="s">
        <v>165</v>
      </c>
      <c r="E255" s="44" t="s">
        <v>65</v>
      </c>
      <c r="F255" s="44" t="s">
        <v>65</v>
      </c>
      <c r="G255" s="44" t="s">
        <v>65</v>
      </c>
      <c r="H255" s="44" t="s">
        <v>65</v>
      </c>
      <c r="I255" s="44" t="s">
        <v>65</v>
      </c>
      <c r="J255" s="44" t="s">
        <v>65</v>
      </c>
      <c r="K255" s="44" t="s">
        <v>64</v>
      </c>
      <c r="L255" s="44" t="s">
        <v>65</v>
      </c>
      <c r="M255" s="43"/>
      <c r="N255" s="43"/>
      <c r="O255" s="43"/>
      <c r="P255" s="160" t="str">
        <f t="shared" si="29"/>
        <v>NA</v>
      </c>
      <c r="Q255" s="160" t="str">
        <f t="shared" si="29"/>
        <v>NA</v>
      </c>
      <c r="R255" s="160" t="str">
        <f t="shared" si="29"/>
        <v>NA</v>
      </c>
      <c r="S255" s="160" t="str">
        <f t="shared" si="26"/>
        <v>NA</v>
      </c>
      <c r="T255" s="160" t="str">
        <f t="shared" si="26"/>
        <v>NA</v>
      </c>
      <c r="U255" s="160" t="str">
        <f t="shared" si="26"/>
        <v>NA</v>
      </c>
      <c r="V255" s="160" t="str">
        <f t="shared" si="26"/>
        <v>NA</v>
      </c>
      <c r="W255" s="160" t="str">
        <f t="shared" si="27"/>
        <v>NA</v>
      </c>
      <c r="X255" s="160" t="str">
        <f t="shared" si="27"/>
        <v>NA</v>
      </c>
      <c r="Y255" s="160" t="str">
        <f t="shared" si="27"/>
        <v>NA</v>
      </c>
      <c r="Z255" s="160" t="str">
        <f t="shared" si="27"/>
        <v>NA</v>
      </c>
      <c r="AA255" s="160" t="str">
        <f t="shared" si="28"/>
        <v>NA</v>
      </c>
      <c r="AB255" s="160" t="str">
        <f t="shared" si="30"/>
        <v>NA</v>
      </c>
      <c r="AC255" s="160" t="str">
        <f t="shared" si="31"/>
        <v>NA</v>
      </c>
      <c r="AD255" s="160" t="str">
        <f t="shared" si="32"/>
        <v>NA</v>
      </c>
      <c r="AE255" s="195" t="s">
        <v>167</v>
      </c>
    </row>
    <row r="256" spans="1:31" s="15" customFormat="1" ht="102" customHeight="1" x14ac:dyDescent="0.25">
      <c r="A256" s="232"/>
      <c r="B256" s="42" t="s">
        <v>140</v>
      </c>
      <c r="C256" s="97" t="s">
        <v>171</v>
      </c>
      <c r="D256" s="163" t="s">
        <v>154</v>
      </c>
      <c r="E256" s="43" t="s">
        <v>65</v>
      </c>
      <c r="F256" s="43" t="s">
        <v>65</v>
      </c>
      <c r="G256" s="43" t="s">
        <v>65</v>
      </c>
      <c r="H256" s="43" t="s">
        <v>65</v>
      </c>
      <c r="I256" s="43" t="s">
        <v>65</v>
      </c>
      <c r="J256" s="43" t="s">
        <v>65</v>
      </c>
      <c r="K256" s="287" t="s">
        <v>64</v>
      </c>
      <c r="L256" s="44" t="s">
        <v>65</v>
      </c>
      <c r="M256" s="43"/>
      <c r="N256" s="43"/>
      <c r="O256" s="43"/>
      <c r="P256" s="160" t="str">
        <f t="shared" si="29"/>
        <v>NA</v>
      </c>
      <c r="Q256" s="160" t="str">
        <f t="shared" si="29"/>
        <v>NA</v>
      </c>
      <c r="R256" s="160" t="str">
        <f t="shared" si="29"/>
        <v>NA</v>
      </c>
      <c r="S256" s="160" t="str">
        <f t="shared" si="26"/>
        <v>NA</v>
      </c>
      <c r="T256" s="160" t="str">
        <f t="shared" si="26"/>
        <v>NA</v>
      </c>
      <c r="U256" s="160" t="str">
        <f t="shared" si="26"/>
        <v>NA</v>
      </c>
      <c r="V256" s="160" t="str">
        <f t="shared" si="26"/>
        <v>NA</v>
      </c>
      <c r="W256" s="160" t="str">
        <f t="shared" si="27"/>
        <v>NA</v>
      </c>
      <c r="X256" s="160" t="str">
        <f t="shared" si="27"/>
        <v>NA</v>
      </c>
      <c r="Y256" s="160" t="str">
        <f t="shared" si="27"/>
        <v>NA</v>
      </c>
      <c r="Z256" s="160" t="str">
        <f t="shared" si="27"/>
        <v>NA</v>
      </c>
      <c r="AA256" s="160" t="str">
        <f t="shared" si="28"/>
        <v>NA</v>
      </c>
      <c r="AB256" s="160" t="str">
        <f t="shared" si="30"/>
        <v>NA</v>
      </c>
      <c r="AC256" s="160" t="str">
        <f t="shared" si="31"/>
        <v>NA</v>
      </c>
      <c r="AD256" s="160" t="str">
        <f t="shared" si="32"/>
        <v>NA</v>
      </c>
      <c r="AE256" s="195" t="s">
        <v>172</v>
      </c>
    </row>
    <row r="257" spans="1:31" s="15" customFormat="1" ht="102" customHeight="1" x14ac:dyDescent="0.25">
      <c r="A257" s="232"/>
      <c r="B257" s="42" t="s">
        <v>140</v>
      </c>
      <c r="C257" s="97" t="s">
        <v>171</v>
      </c>
      <c r="D257" s="163" t="s">
        <v>155</v>
      </c>
      <c r="E257" s="43" t="s">
        <v>65</v>
      </c>
      <c r="F257" s="43" t="s">
        <v>65</v>
      </c>
      <c r="G257" s="43" t="s">
        <v>65</v>
      </c>
      <c r="H257" s="43" t="s">
        <v>65</v>
      </c>
      <c r="I257" s="43" t="s">
        <v>65</v>
      </c>
      <c r="J257" s="43" t="s">
        <v>65</v>
      </c>
      <c r="K257" s="44" t="s">
        <v>64</v>
      </c>
      <c r="L257" s="44" t="s">
        <v>65</v>
      </c>
      <c r="M257" s="43"/>
      <c r="N257" s="43"/>
      <c r="O257" s="43"/>
      <c r="P257" s="160" t="str">
        <f t="shared" si="29"/>
        <v>NA</v>
      </c>
      <c r="Q257" s="160" t="str">
        <f t="shared" si="29"/>
        <v>NA</v>
      </c>
      <c r="R257" s="160" t="str">
        <f t="shared" si="29"/>
        <v>NA</v>
      </c>
      <c r="S257" s="160" t="str">
        <f t="shared" si="26"/>
        <v>NA</v>
      </c>
      <c r="T257" s="160" t="str">
        <f t="shared" si="26"/>
        <v>NA</v>
      </c>
      <c r="U257" s="160" t="str">
        <f t="shared" si="26"/>
        <v>NA</v>
      </c>
      <c r="V257" s="160" t="str">
        <f t="shared" si="26"/>
        <v>NA</v>
      </c>
      <c r="W257" s="160" t="str">
        <f t="shared" si="27"/>
        <v>NA</v>
      </c>
      <c r="X257" s="160" t="str">
        <f t="shared" si="27"/>
        <v>NA</v>
      </c>
      <c r="Y257" s="160" t="str">
        <f t="shared" si="27"/>
        <v>NA</v>
      </c>
      <c r="Z257" s="160" t="str">
        <f t="shared" si="27"/>
        <v>NA</v>
      </c>
      <c r="AA257" s="160" t="str">
        <f t="shared" si="28"/>
        <v>NA</v>
      </c>
      <c r="AB257" s="160" t="str">
        <f t="shared" si="30"/>
        <v>NA</v>
      </c>
      <c r="AC257" s="160" t="str">
        <f t="shared" si="31"/>
        <v>NA</v>
      </c>
      <c r="AD257" s="160" t="str">
        <f t="shared" si="32"/>
        <v>NA</v>
      </c>
      <c r="AE257" s="195" t="s">
        <v>172</v>
      </c>
    </row>
    <row r="258" spans="1:31" s="15" customFormat="1" ht="102" customHeight="1" x14ac:dyDescent="0.25">
      <c r="A258" s="232"/>
      <c r="B258" s="42" t="s">
        <v>140</v>
      </c>
      <c r="C258" s="97" t="s">
        <v>171</v>
      </c>
      <c r="D258" s="163" t="s">
        <v>156</v>
      </c>
      <c r="E258" s="44" t="s">
        <v>169</v>
      </c>
      <c r="F258" s="44" t="s">
        <v>169</v>
      </c>
      <c r="G258" s="44" t="s">
        <v>169</v>
      </c>
      <c r="H258" s="44" t="s">
        <v>169</v>
      </c>
      <c r="I258" s="44" t="s">
        <v>169</v>
      </c>
      <c r="J258" s="44" t="s">
        <v>169</v>
      </c>
      <c r="K258" s="44" t="s">
        <v>64</v>
      </c>
      <c r="L258" s="44" t="s">
        <v>65</v>
      </c>
      <c r="M258" s="43"/>
      <c r="N258" s="43"/>
      <c r="O258" s="43"/>
      <c r="P258" s="160" t="str">
        <f t="shared" si="29"/>
        <v>NA</v>
      </c>
      <c r="Q258" s="160" t="str">
        <f t="shared" si="29"/>
        <v>NA</v>
      </c>
      <c r="R258" s="160" t="str">
        <f t="shared" si="29"/>
        <v>NA</v>
      </c>
      <c r="S258" s="160" t="str">
        <f t="shared" si="26"/>
        <v>NA</v>
      </c>
      <c r="T258" s="160" t="str">
        <f t="shared" si="26"/>
        <v>NA</v>
      </c>
      <c r="U258" s="160" t="str">
        <f t="shared" si="26"/>
        <v>NA</v>
      </c>
      <c r="V258" s="160" t="str">
        <f t="shared" si="26"/>
        <v>NA</v>
      </c>
      <c r="W258" s="160" t="str">
        <f t="shared" si="27"/>
        <v>NA</v>
      </c>
      <c r="X258" s="160" t="str">
        <f t="shared" si="27"/>
        <v>NA</v>
      </c>
      <c r="Y258" s="160" t="str">
        <f t="shared" si="27"/>
        <v>NA</v>
      </c>
      <c r="Z258" s="160" t="str">
        <f t="shared" si="27"/>
        <v>NA</v>
      </c>
      <c r="AA258" s="160" t="str">
        <f t="shared" si="28"/>
        <v>NA</v>
      </c>
      <c r="AB258" s="160" t="str">
        <f t="shared" si="30"/>
        <v>NA</v>
      </c>
      <c r="AC258" s="160" t="str">
        <f t="shared" si="31"/>
        <v>NA</v>
      </c>
      <c r="AD258" s="160" t="str">
        <f t="shared" si="32"/>
        <v>NA</v>
      </c>
      <c r="AE258" s="195" t="s">
        <v>173</v>
      </c>
    </row>
    <row r="259" spans="1:31" s="15" customFormat="1" ht="75" customHeight="1" x14ac:dyDescent="0.25">
      <c r="A259" s="232"/>
      <c r="B259" s="42" t="s">
        <v>140</v>
      </c>
      <c r="C259" s="97" t="s">
        <v>174</v>
      </c>
      <c r="D259" s="163" t="s">
        <v>154</v>
      </c>
      <c r="E259" s="288" t="s">
        <v>175</v>
      </c>
      <c r="F259" s="288" t="s">
        <v>175</v>
      </c>
      <c r="G259" s="288" t="s">
        <v>175</v>
      </c>
      <c r="H259" s="288" t="s">
        <v>175</v>
      </c>
      <c r="I259" s="288" t="s">
        <v>175</v>
      </c>
      <c r="J259" s="288" t="s">
        <v>175</v>
      </c>
      <c r="K259" s="287" t="s">
        <v>58</v>
      </c>
      <c r="L259" s="287" t="s">
        <v>159</v>
      </c>
      <c r="M259" s="288"/>
      <c r="N259" s="288"/>
      <c r="O259" s="288"/>
      <c r="P259" s="160" t="str">
        <f t="shared" si="29"/>
        <v>NA</v>
      </c>
      <c r="Q259" s="160" t="str">
        <f t="shared" si="29"/>
        <v>NA</v>
      </c>
      <c r="R259" s="160" t="str">
        <f t="shared" si="29"/>
        <v>NA</v>
      </c>
      <c r="S259" s="160" t="str">
        <f t="shared" si="26"/>
        <v>NA</v>
      </c>
      <c r="T259" s="160" t="str">
        <f t="shared" si="26"/>
        <v>NA</v>
      </c>
      <c r="U259" s="160" t="str">
        <f t="shared" si="26"/>
        <v>NA</v>
      </c>
      <c r="V259" s="160" t="str">
        <f t="shared" si="26"/>
        <v>NA</v>
      </c>
      <c r="W259" s="160" t="str">
        <f t="shared" si="27"/>
        <v>NA</v>
      </c>
      <c r="X259" s="160" t="str">
        <f t="shared" si="27"/>
        <v>NA</v>
      </c>
      <c r="Y259" s="160" t="str">
        <f t="shared" si="27"/>
        <v>NA</v>
      </c>
      <c r="Z259" s="160" t="str">
        <f t="shared" si="27"/>
        <v>NA</v>
      </c>
      <c r="AA259" s="160" t="str">
        <f t="shared" si="28"/>
        <v>NA</v>
      </c>
      <c r="AB259" s="160" t="str">
        <f t="shared" si="30"/>
        <v>NA</v>
      </c>
      <c r="AC259" s="160" t="str">
        <f t="shared" si="31"/>
        <v>$270.00 + Labour Rate + Materials over and above Initial Standard Installation</v>
      </c>
      <c r="AD259" s="160" t="str">
        <f t="shared" si="32"/>
        <v>Yes</v>
      </c>
      <c r="AE259" s="195"/>
    </row>
    <row r="260" spans="1:31" s="15" customFormat="1" ht="51" customHeight="1" x14ac:dyDescent="0.25">
      <c r="A260" s="232"/>
      <c r="B260" s="42" t="s">
        <v>140</v>
      </c>
      <c r="C260" s="97" t="s">
        <v>174</v>
      </c>
      <c r="D260" s="163" t="s">
        <v>155</v>
      </c>
      <c r="E260" s="43" t="s">
        <v>175</v>
      </c>
      <c r="F260" s="43" t="s">
        <v>175</v>
      </c>
      <c r="G260" s="43" t="s">
        <v>175</v>
      </c>
      <c r="H260" s="43" t="s">
        <v>175</v>
      </c>
      <c r="I260" s="43" t="s">
        <v>175</v>
      </c>
      <c r="J260" s="43" t="s">
        <v>175</v>
      </c>
      <c r="K260" s="44" t="s">
        <v>64</v>
      </c>
      <c r="L260" s="44" t="s">
        <v>65</v>
      </c>
      <c r="M260" s="43"/>
      <c r="N260" s="43"/>
      <c r="O260" s="43"/>
      <c r="P260" s="160" t="str">
        <f t="shared" si="29"/>
        <v>NA</v>
      </c>
      <c r="Q260" s="160" t="str">
        <f t="shared" si="29"/>
        <v>NA</v>
      </c>
      <c r="R260" s="160" t="str">
        <f t="shared" si="29"/>
        <v>NA</v>
      </c>
      <c r="S260" s="160" t="str">
        <f t="shared" si="26"/>
        <v>NA</v>
      </c>
      <c r="T260" s="160" t="str">
        <f t="shared" si="26"/>
        <v>NA</v>
      </c>
      <c r="U260" s="160" t="str">
        <f t="shared" si="26"/>
        <v>NA</v>
      </c>
      <c r="V260" s="160" t="str">
        <f t="shared" si="26"/>
        <v>NA</v>
      </c>
      <c r="W260" s="160" t="str">
        <f t="shared" si="27"/>
        <v>NA</v>
      </c>
      <c r="X260" s="160" t="str">
        <f t="shared" si="27"/>
        <v>NA</v>
      </c>
      <c r="Y260" s="160" t="str">
        <f t="shared" si="27"/>
        <v>NA</v>
      </c>
      <c r="Z260" s="160" t="str">
        <f t="shared" si="27"/>
        <v>NA</v>
      </c>
      <c r="AA260" s="160" t="str">
        <f t="shared" si="28"/>
        <v>NA</v>
      </c>
      <c r="AB260" s="160" t="str">
        <f t="shared" si="30"/>
        <v>NA</v>
      </c>
      <c r="AC260" s="160" t="str">
        <f t="shared" si="31"/>
        <v>NA</v>
      </c>
      <c r="AD260" s="160" t="str">
        <f t="shared" si="32"/>
        <v>NA</v>
      </c>
      <c r="AE260" s="195"/>
    </row>
    <row r="261" spans="1:31" s="15" customFormat="1" ht="51" customHeight="1" x14ac:dyDescent="0.25">
      <c r="A261" s="232"/>
      <c r="B261" s="42" t="s">
        <v>140</v>
      </c>
      <c r="C261" s="97" t="s">
        <v>174</v>
      </c>
      <c r="D261" s="163" t="s">
        <v>156</v>
      </c>
      <c r="E261" s="43" t="s">
        <v>175</v>
      </c>
      <c r="F261" s="43" t="s">
        <v>175</v>
      </c>
      <c r="G261" s="43" t="s">
        <v>175</v>
      </c>
      <c r="H261" s="43" t="s">
        <v>175</v>
      </c>
      <c r="I261" s="43" t="s">
        <v>175</v>
      </c>
      <c r="J261" s="43" t="s">
        <v>175</v>
      </c>
      <c r="K261" s="44" t="s">
        <v>64</v>
      </c>
      <c r="L261" s="44" t="s">
        <v>65</v>
      </c>
      <c r="M261" s="43"/>
      <c r="N261" s="43"/>
      <c r="O261" s="43"/>
      <c r="P261" s="160" t="str">
        <f t="shared" si="29"/>
        <v>NA</v>
      </c>
      <c r="Q261" s="160" t="str">
        <f t="shared" si="29"/>
        <v>NA</v>
      </c>
      <c r="R261" s="160" t="str">
        <f t="shared" si="29"/>
        <v>NA</v>
      </c>
      <c r="S261" s="160" t="str">
        <f t="shared" si="26"/>
        <v>NA</v>
      </c>
      <c r="T261" s="160" t="str">
        <f t="shared" si="26"/>
        <v>NA</v>
      </c>
      <c r="U261" s="160" t="str">
        <f t="shared" si="26"/>
        <v>NA</v>
      </c>
      <c r="V261" s="160" t="str">
        <f t="shared" si="26"/>
        <v>NA</v>
      </c>
      <c r="W261" s="160" t="str">
        <f t="shared" si="27"/>
        <v>NA</v>
      </c>
      <c r="X261" s="160" t="str">
        <f t="shared" si="27"/>
        <v>NA</v>
      </c>
      <c r="Y261" s="160" t="str">
        <f t="shared" si="27"/>
        <v>NA</v>
      </c>
      <c r="Z261" s="160" t="str">
        <f t="shared" si="27"/>
        <v>NA</v>
      </c>
      <c r="AA261" s="160" t="str">
        <f t="shared" si="28"/>
        <v>NA</v>
      </c>
      <c r="AB261" s="160" t="str">
        <f t="shared" si="30"/>
        <v>NA</v>
      </c>
      <c r="AC261" s="160" t="str">
        <f t="shared" si="31"/>
        <v>NA</v>
      </c>
      <c r="AD261" s="160" t="str">
        <f t="shared" si="32"/>
        <v>NA</v>
      </c>
      <c r="AE261" s="195"/>
    </row>
    <row r="262" spans="1:31" s="15" customFormat="1" ht="89.25" customHeight="1" x14ac:dyDescent="0.25">
      <c r="A262" s="232"/>
      <c r="B262" s="42" t="s">
        <v>140</v>
      </c>
      <c r="C262" s="97" t="s">
        <v>176</v>
      </c>
      <c r="D262" s="163" t="s">
        <v>154</v>
      </c>
      <c r="E262" s="35">
        <v>0</v>
      </c>
      <c r="F262" s="35">
        <v>0</v>
      </c>
      <c r="G262" s="35">
        <v>0</v>
      </c>
      <c r="H262" s="35">
        <v>0</v>
      </c>
      <c r="I262" s="35">
        <v>0</v>
      </c>
      <c r="J262" s="35">
        <v>0</v>
      </c>
      <c r="K262" s="44" t="s">
        <v>64</v>
      </c>
      <c r="L262" s="44" t="s">
        <v>65</v>
      </c>
      <c r="M262" s="43"/>
      <c r="N262" s="43"/>
      <c r="O262" s="43"/>
      <c r="P262" s="160" t="str">
        <f t="shared" si="29"/>
        <v>NA</v>
      </c>
      <c r="Q262" s="160" t="str">
        <f t="shared" si="29"/>
        <v>NA</v>
      </c>
      <c r="R262" s="160" t="str">
        <f t="shared" si="29"/>
        <v>NA</v>
      </c>
      <c r="S262" s="160" t="str">
        <f t="shared" si="26"/>
        <v>NA</v>
      </c>
      <c r="T262" s="160" t="str">
        <f t="shared" si="26"/>
        <v>NA</v>
      </c>
      <c r="U262" s="160" t="str">
        <f t="shared" si="26"/>
        <v>NA</v>
      </c>
      <c r="V262" s="160" t="str">
        <f t="shared" si="26"/>
        <v>NA</v>
      </c>
      <c r="W262" s="160" t="str">
        <f t="shared" si="27"/>
        <v>NA</v>
      </c>
      <c r="X262" s="160" t="str">
        <f t="shared" si="27"/>
        <v>NA</v>
      </c>
      <c r="Y262" s="160" t="str">
        <f t="shared" si="27"/>
        <v>NA</v>
      </c>
      <c r="Z262" s="160" t="str">
        <f t="shared" si="27"/>
        <v>NA</v>
      </c>
      <c r="AA262" s="160" t="str">
        <f t="shared" si="28"/>
        <v>NA</v>
      </c>
      <c r="AB262" s="160" t="str">
        <f t="shared" si="30"/>
        <v>NA</v>
      </c>
      <c r="AC262" s="160" t="str">
        <f t="shared" si="31"/>
        <v>NA</v>
      </c>
      <c r="AD262" s="160" t="str">
        <f t="shared" si="32"/>
        <v>NA</v>
      </c>
      <c r="AE262" s="195" t="s">
        <v>177</v>
      </c>
    </row>
    <row r="263" spans="1:31" s="15" customFormat="1" ht="38.25" customHeight="1" x14ac:dyDescent="0.25">
      <c r="A263" s="232"/>
      <c r="B263" s="42" t="s">
        <v>140</v>
      </c>
      <c r="C263" s="97" t="s">
        <v>176</v>
      </c>
      <c r="D263" s="163" t="s">
        <v>155</v>
      </c>
      <c r="E263" s="35" t="s">
        <v>65</v>
      </c>
      <c r="F263" s="35" t="s">
        <v>65</v>
      </c>
      <c r="G263" s="35" t="s">
        <v>65</v>
      </c>
      <c r="H263" s="35" t="s">
        <v>65</v>
      </c>
      <c r="I263" s="35" t="s">
        <v>65</v>
      </c>
      <c r="J263" s="35" t="s">
        <v>65</v>
      </c>
      <c r="K263" s="44" t="s">
        <v>64</v>
      </c>
      <c r="L263" s="44" t="s">
        <v>65</v>
      </c>
      <c r="M263" s="43"/>
      <c r="N263" s="43"/>
      <c r="O263" s="43"/>
      <c r="P263" s="160" t="str">
        <f t="shared" si="29"/>
        <v>NA</v>
      </c>
      <c r="Q263" s="160" t="str">
        <f t="shared" si="29"/>
        <v>NA</v>
      </c>
      <c r="R263" s="160" t="str">
        <f t="shared" si="29"/>
        <v>NA</v>
      </c>
      <c r="S263" s="160" t="str">
        <f t="shared" si="26"/>
        <v>NA</v>
      </c>
      <c r="T263" s="160" t="str">
        <f t="shared" si="26"/>
        <v>NA</v>
      </c>
      <c r="U263" s="160" t="str">
        <f t="shared" si="26"/>
        <v>NA</v>
      </c>
      <c r="V263" s="160" t="str">
        <f t="shared" si="26"/>
        <v>NA</v>
      </c>
      <c r="W263" s="160" t="str">
        <f t="shared" si="27"/>
        <v>NA</v>
      </c>
      <c r="X263" s="160" t="str">
        <f t="shared" si="27"/>
        <v>NA</v>
      </c>
      <c r="Y263" s="160" t="str">
        <f t="shared" si="27"/>
        <v>NA</v>
      </c>
      <c r="Z263" s="160" t="str">
        <f t="shared" si="27"/>
        <v>NA</v>
      </c>
      <c r="AA263" s="160" t="str">
        <f t="shared" si="28"/>
        <v>NA</v>
      </c>
      <c r="AB263" s="160" t="str">
        <f t="shared" si="30"/>
        <v>NA</v>
      </c>
      <c r="AC263" s="160" t="str">
        <f t="shared" si="31"/>
        <v>NA</v>
      </c>
      <c r="AD263" s="160" t="str">
        <f t="shared" si="32"/>
        <v>NA</v>
      </c>
      <c r="AE263" s="195" t="s">
        <v>172</v>
      </c>
    </row>
    <row r="264" spans="1:31" s="15" customFormat="1" ht="45.6" customHeight="1" x14ac:dyDescent="0.25">
      <c r="A264" s="232"/>
      <c r="B264" s="42" t="s">
        <v>140</v>
      </c>
      <c r="C264" s="97" t="s">
        <v>176</v>
      </c>
      <c r="D264" s="163" t="s">
        <v>156</v>
      </c>
      <c r="E264" s="36" t="s">
        <v>65</v>
      </c>
      <c r="F264" s="36" t="s">
        <v>65</v>
      </c>
      <c r="G264" s="36" t="s">
        <v>65</v>
      </c>
      <c r="H264" s="36" t="s">
        <v>65</v>
      </c>
      <c r="I264" s="36" t="s">
        <v>65</v>
      </c>
      <c r="J264" s="36" t="s">
        <v>65</v>
      </c>
      <c r="K264" s="44" t="s">
        <v>64</v>
      </c>
      <c r="L264" s="44" t="s">
        <v>65</v>
      </c>
      <c r="M264" s="43"/>
      <c r="N264" s="43"/>
      <c r="O264" s="43"/>
      <c r="P264" s="160" t="str">
        <f t="shared" si="29"/>
        <v>NA</v>
      </c>
      <c r="Q264" s="160" t="str">
        <f t="shared" si="29"/>
        <v>NA</v>
      </c>
      <c r="R264" s="160" t="str">
        <f t="shared" si="29"/>
        <v>NA</v>
      </c>
      <c r="S264" s="160" t="str">
        <f t="shared" si="26"/>
        <v>NA</v>
      </c>
      <c r="T264" s="160" t="str">
        <f t="shared" si="26"/>
        <v>NA</v>
      </c>
      <c r="U264" s="160" t="str">
        <f t="shared" si="26"/>
        <v>NA</v>
      </c>
      <c r="V264" s="160" t="str">
        <f t="shared" si="26"/>
        <v>NA</v>
      </c>
      <c r="W264" s="160" t="str">
        <f t="shared" si="27"/>
        <v>NA</v>
      </c>
      <c r="X264" s="160" t="str">
        <f t="shared" si="27"/>
        <v>NA</v>
      </c>
      <c r="Y264" s="160" t="str">
        <f t="shared" si="27"/>
        <v>NA</v>
      </c>
      <c r="Z264" s="160" t="str">
        <f t="shared" si="27"/>
        <v>NA</v>
      </c>
      <c r="AA264" s="160" t="str">
        <f t="shared" si="28"/>
        <v>NA</v>
      </c>
      <c r="AB264" s="160" t="str">
        <f t="shared" si="30"/>
        <v>NA</v>
      </c>
      <c r="AC264" s="160" t="str">
        <f t="shared" si="31"/>
        <v>NA</v>
      </c>
      <c r="AD264" s="160" t="str">
        <f t="shared" si="32"/>
        <v>NA</v>
      </c>
      <c r="AE264" s="195" t="s">
        <v>172</v>
      </c>
    </row>
    <row r="265" spans="1:31" s="15" customFormat="1" ht="135.94999999999999" customHeight="1" x14ac:dyDescent="0.25">
      <c r="A265" s="232"/>
      <c r="B265" s="42" t="s">
        <v>140</v>
      </c>
      <c r="C265" s="97" t="s">
        <v>178</v>
      </c>
      <c r="D265" s="163" t="s">
        <v>154</v>
      </c>
      <c r="E265" s="36">
        <v>5</v>
      </c>
      <c r="F265" s="36">
        <v>5</v>
      </c>
      <c r="G265" s="36">
        <v>5</v>
      </c>
      <c r="H265" s="36">
        <v>5</v>
      </c>
      <c r="I265" s="36">
        <v>5</v>
      </c>
      <c r="J265" s="36">
        <v>5</v>
      </c>
      <c r="K265" s="36" t="s">
        <v>58</v>
      </c>
      <c r="L265" s="44" t="s">
        <v>59</v>
      </c>
      <c r="M265" s="35"/>
      <c r="N265" s="35"/>
      <c r="O265" s="35"/>
      <c r="P265" s="160">
        <f t="shared" si="29"/>
        <v>5</v>
      </c>
      <c r="Q265" s="160">
        <f t="shared" si="29"/>
        <v>5</v>
      </c>
      <c r="R265" s="160">
        <f t="shared" si="29"/>
        <v>5</v>
      </c>
      <c r="S265" s="160">
        <f t="shared" si="26"/>
        <v>5</v>
      </c>
      <c r="T265" s="160">
        <f t="shared" si="26"/>
        <v>5</v>
      </c>
      <c r="U265" s="160">
        <f t="shared" si="26"/>
        <v>5</v>
      </c>
      <c r="V265" s="160">
        <f t="shared" si="26"/>
        <v>5</v>
      </c>
      <c r="W265" s="160">
        <f t="shared" si="27"/>
        <v>5</v>
      </c>
      <c r="X265" s="160">
        <f t="shared" si="27"/>
        <v>5</v>
      </c>
      <c r="Y265" s="160">
        <f t="shared" si="27"/>
        <v>5</v>
      </c>
      <c r="Z265" s="160">
        <f t="shared" si="27"/>
        <v>5</v>
      </c>
      <c r="AA265" s="160">
        <f t="shared" si="28"/>
        <v>5</v>
      </c>
      <c r="AB265" s="160">
        <f t="shared" si="30"/>
        <v>5</v>
      </c>
      <c r="AC265" s="160">
        <f t="shared" si="31"/>
        <v>5.18</v>
      </c>
      <c r="AD265" s="160" t="str">
        <f t="shared" si="32"/>
        <v>Yes</v>
      </c>
      <c r="AE265" s="62" t="s">
        <v>179</v>
      </c>
    </row>
    <row r="266" spans="1:31" s="15" customFormat="1" ht="48.95" customHeight="1" x14ac:dyDescent="0.25">
      <c r="A266" s="232"/>
      <c r="B266" s="42" t="s">
        <v>140</v>
      </c>
      <c r="C266" s="97" t="s">
        <v>178</v>
      </c>
      <c r="D266" s="163" t="s">
        <v>155</v>
      </c>
      <c r="E266" s="36">
        <v>5</v>
      </c>
      <c r="F266" s="36">
        <v>5</v>
      </c>
      <c r="G266" s="36">
        <v>5</v>
      </c>
      <c r="H266" s="36">
        <v>5</v>
      </c>
      <c r="I266" s="36">
        <v>5</v>
      </c>
      <c r="J266" s="36">
        <v>5</v>
      </c>
      <c r="K266" s="36" t="s">
        <v>64</v>
      </c>
      <c r="L266" s="36" t="s">
        <v>65</v>
      </c>
      <c r="M266" s="35"/>
      <c r="N266" s="35"/>
      <c r="O266" s="35"/>
      <c r="P266" s="160" t="str">
        <f t="shared" si="29"/>
        <v>NA</v>
      </c>
      <c r="Q266" s="160" t="str">
        <f t="shared" si="29"/>
        <v>NA</v>
      </c>
      <c r="R266" s="160" t="str">
        <f t="shared" si="29"/>
        <v>NA</v>
      </c>
      <c r="S266" s="160" t="str">
        <f t="shared" si="26"/>
        <v>NA</v>
      </c>
      <c r="T266" s="160" t="str">
        <f t="shared" si="26"/>
        <v>NA</v>
      </c>
      <c r="U266" s="160" t="str">
        <f t="shared" si="26"/>
        <v>NA</v>
      </c>
      <c r="V266" s="160" t="str">
        <f t="shared" si="26"/>
        <v>NA</v>
      </c>
      <c r="W266" s="160" t="str">
        <f t="shared" si="27"/>
        <v>NA</v>
      </c>
      <c r="X266" s="160" t="str">
        <f t="shared" si="27"/>
        <v>NA</v>
      </c>
      <c r="Y266" s="160" t="str">
        <f t="shared" si="27"/>
        <v>NA</v>
      </c>
      <c r="Z266" s="160" t="str">
        <f t="shared" si="27"/>
        <v>NA</v>
      </c>
      <c r="AA266" s="160" t="str">
        <f t="shared" si="28"/>
        <v>NA</v>
      </c>
      <c r="AB266" s="160" t="str">
        <f t="shared" si="30"/>
        <v>NA</v>
      </c>
      <c r="AC266" s="160" t="str">
        <f t="shared" si="31"/>
        <v>NA</v>
      </c>
      <c r="AD266" s="160" t="str">
        <f t="shared" si="32"/>
        <v>NA</v>
      </c>
      <c r="AE266" s="512" t="s">
        <v>180</v>
      </c>
    </row>
    <row r="267" spans="1:31" s="15" customFormat="1" ht="46.5" customHeight="1" x14ac:dyDescent="0.25">
      <c r="A267" s="232"/>
      <c r="B267" s="42" t="s">
        <v>140</v>
      </c>
      <c r="C267" s="97" t="s">
        <v>178</v>
      </c>
      <c r="D267" s="163" t="s">
        <v>156</v>
      </c>
      <c r="E267" s="36">
        <v>5</v>
      </c>
      <c r="F267" s="36">
        <v>5</v>
      </c>
      <c r="G267" s="36">
        <v>5</v>
      </c>
      <c r="H267" s="36">
        <v>5</v>
      </c>
      <c r="I267" s="36">
        <v>5</v>
      </c>
      <c r="J267" s="36">
        <v>5</v>
      </c>
      <c r="K267" s="44" t="s">
        <v>64</v>
      </c>
      <c r="L267" s="36" t="s">
        <v>65</v>
      </c>
      <c r="M267" s="35"/>
      <c r="N267" s="35"/>
      <c r="O267" s="35"/>
      <c r="P267" s="160" t="str">
        <f t="shared" si="29"/>
        <v>NA</v>
      </c>
      <c r="Q267" s="160" t="str">
        <f t="shared" si="29"/>
        <v>NA</v>
      </c>
      <c r="R267" s="160" t="str">
        <f t="shared" si="29"/>
        <v>NA</v>
      </c>
      <c r="S267" s="160" t="str">
        <f t="shared" si="26"/>
        <v>NA</v>
      </c>
      <c r="T267" s="160" t="str">
        <f t="shared" si="26"/>
        <v>NA</v>
      </c>
      <c r="U267" s="160" t="str">
        <f t="shared" si="26"/>
        <v>NA</v>
      </c>
      <c r="V267" s="160" t="str">
        <f t="shared" si="26"/>
        <v>NA</v>
      </c>
      <c r="W267" s="160" t="str">
        <f t="shared" si="27"/>
        <v>NA</v>
      </c>
      <c r="X267" s="160" t="str">
        <f t="shared" si="27"/>
        <v>NA</v>
      </c>
      <c r="Y267" s="160" t="str">
        <f t="shared" si="27"/>
        <v>NA</v>
      </c>
      <c r="Z267" s="160" t="str">
        <f t="shared" si="27"/>
        <v>NA</v>
      </c>
      <c r="AA267" s="160" t="str">
        <f t="shared" si="28"/>
        <v>NA</v>
      </c>
      <c r="AB267" s="160" t="str">
        <f t="shared" si="30"/>
        <v>NA</v>
      </c>
      <c r="AC267" s="160" t="str">
        <f t="shared" si="31"/>
        <v>NA</v>
      </c>
      <c r="AD267" s="160" t="str">
        <f t="shared" si="32"/>
        <v>NA</v>
      </c>
      <c r="AE267" s="514"/>
    </row>
    <row r="268" spans="1:31" s="15" customFormat="1" ht="51" customHeight="1" x14ac:dyDescent="0.25">
      <c r="A268" s="232"/>
      <c r="B268" s="42" t="s">
        <v>140</v>
      </c>
      <c r="C268" s="97" t="s">
        <v>181</v>
      </c>
      <c r="D268" s="163" t="s">
        <v>154</v>
      </c>
      <c r="E268" s="35">
        <v>0</v>
      </c>
      <c r="F268" s="35">
        <v>0</v>
      </c>
      <c r="G268" s="35">
        <v>0</v>
      </c>
      <c r="H268" s="35">
        <v>0</v>
      </c>
      <c r="I268" s="35">
        <v>0</v>
      </c>
      <c r="J268" s="35">
        <v>0</v>
      </c>
      <c r="K268" s="36" t="s">
        <v>58</v>
      </c>
      <c r="L268" s="36" t="s">
        <v>147</v>
      </c>
      <c r="M268" s="35"/>
      <c r="N268" s="35"/>
      <c r="O268" s="35"/>
      <c r="P268" s="160">
        <f t="shared" si="29"/>
        <v>0</v>
      </c>
      <c r="Q268" s="160">
        <f t="shared" si="29"/>
        <v>0</v>
      </c>
      <c r="R268" s="160">
        <f t="shared" si="29"/>
        <v>0</v>
      </c>
      <c r="S268" s="160">
        <f t="shared" si="29"/>
        <v>0</v>
      </c>
      <c r="T268" s="160">
        <f t="shared" si="29"/>
        <v>0</v>
      </c>
      <c r="U268" s="160">
        <f t="shared" si="29"/>
        <v>0</v>
      </c>
      <c r="V268" s="160">
        <f t="shared" si="29"/>
        <v>0</v>
      </c>
      <c r="W268" s="160">
        <f t="shared" si="29"/>
        <v>0</v>
      </c>
      <c r="X268" s="160">
        <f t="shared" si="29"/>
        <v>0</v>
      </c>
      <c r="Y268" s="160">
        <f t="shared" si="29"/>
        <v>0</v>
      </c>
      <c r="Z268" s="160">
        <f t="shared" si="29"/>
        <v>0</v>
      </c>
      <c r="AA268" s="160">
        <f t="shared" si="29"/>
        <v>0</v>
      </c>
      <c r="AB268" s="160">
        <f t="shared" si="30"/>
        <v>0</v>
      </c>
      <c r="AC268" s="160">
        <f t="shared" si="31"/>
        <v>0</v>
      </c>
      <c r="AD268" s="160" t="str">
        <f t="shared" si="32"/>
        <v>Yes</v>
      </c>
      <c r="AE268" s="198" t="s">
        <v>182</v>
      </c>
    </row>
    <row r="269" spans="1:31" s="15" customFormat="1" ht="51" customHeight="1" x14ac:dyDescent="0.25">
      <c r="A269" s="232"/>
      <c r="B269" s="42" t="s">
        <v>140</v>
      </c>
      <c r="C269" s="97" t="s">
        <v>181</v>
      </c>
      <c r="D269" s="163" t="s">
        <v>155</v>
      </c>
      <c r="E269" s="36" t="s">
        <v>65</v>
      </c>
      <c r="F269" s="36" t="s">
        <v>65</v>
      </c>
      <c r="G269" s="36" t="s">
        <v>65</v>
      </c>
      <c r="H269" s="36" t="s">
        <v>65</v>
      </c>
      <c r="I269" s="36" t="s">
        <v>65</v>
      </c>
      <c r="J269" s="36" t="s">
        <v>65</v>
      </c>
      <c r="K269" s="36" t="s">
        <v>64</v>
      </c>
      <c r="L269" s="36" t="s">
        <v>65</v>
      </c>
      <c r="M269" s="35"/>
      <c r="N269" s="35"/>
      <c r="O269" s="35"/>
      <c r="P269" s="160" t="str">
        <f t="shared" ref="P269:S332" si="35">IF(AND(OR($L269="Variable",$L269="Zero"),ISBLANK($N269)),IF(P$11=$E$11,$E269,IF(P$11=$F$11,$F269,IF(P$11=$G$11,$G269,IF(P$11=$H$11,$H269,IF(P$11=$I$11,$I269,IF(P$11=$J$11,$J269,"ERROR")))))),"NA")</f>
        <v>NA</v>
      </c>
      <c r="Q269" s="160" t="str">
        <f t="shared" si="35"/>
        <v>NA</v>
      </c>
      <c r="R269" s="160" t="str">
        <f t="shared" si="35"/>
        <v>NA</v>
      </c>
      <c r="S269" s="160" t="str">
        <f t="shared" si="35"/>
        <v>NA</v>
      </c>
      <c r="T269" s="160" t="str">
        <f t="shared" ref="T269:W332" si="36">IF(AND(OR($L269="Variable",$L269="Zero"),ISBLANK($N269)),IF(T$11=$E$11,$E269,IF(T$11=$F$11,$F269,IF(T$11=$G$11,$G269,IF(T$11=$H$11,$H269,IF(T$11=$I$11,$I269,IF(T$11=$J$11,$J269,"ERROR")))))),"NA")</f>
        <v>NA</v>
      </c>
      <c r="U269" s="160" t="str">
        <f t="shared" si="36"/>
        <v>NA</v>
      </c>
      <c r="V269" s="160" t="str">
        <f t="shared" si="36"/>
        <v>NA</v>
      </c>
      <c r="W269" s="160" t="str">
        <f t="shared" si="36"/>
        <v>NA</v>
      </c>
      <c r="X269" s="160" t="str">
        <f t="shared" ref="X269:AA332" si="37">IF(AND(OR($L269="Variable",$L269="Zero"),ISBLANK($N269)),IF(X$11=$E$11,$E269,IF(X$11=$F$11,$F269,IF(X$11=$G$11,$G269,IF(X$11=$H$11,$H269,IF(X$11=$I$11,$I269,IF(X$11=$J$11,$J269,"ERROR")))))),"NA")</f>
        <v>NA</v>
      </c>
      <c r="Y269" s="160" t="str">
        <f t="shared" si="37"/>
        <v>NA</v>
      </c>
      <c r="Z269" s="160" t="str">
        <f t="shared" si="37"/>
        <v>NA</v>
      </c>
      <c r="AA269" s="160" t="str">
        <f t="shared" si="37"/>
        <v>NA</v>
      </c>
      <c r="AB269" s="160" t="str">
        <f t="shared" ref="AB269:AB332" si="38">IFERROR(IF(AND(OR(L269="Variable",L269="Zero"),ISBLANK($N269)),AVERAGE(P269:AA269),"NA"), "NA")</f>
        <v>NA</v>
      </c>
      <c r="AC269" s="160" t="str">
        <f t="shared" ref="AC269:AC332" si="39">IFERROR(IF(L269="Fixed",M269,IF(ISBLANK($N269)=FALSE,$O269,IF(OR(L269="Variable",L269="Zero"),MAX(AA269,AB269+ROUND(MAX(0,AB269*((1+$B$7)*(1-1.5%)-1)),2)),IF((OR(L269="Hourly", L269="At cost")),E269,"NA")))),AA269)</f>
        <v>NA</v>
      </c>
      <c r="AD269" s="160" t="str">
        <f t="shared" ref="AD269:AD332" si="40">IF(K269="No","NA",IF(MAX(H269:J269)&lt;=AC269,"Yes","No"))</f>
        <v>NA</v>
      </c>
      <c r="AE269" s="195" t="s">
        <v>183</v>
      </c>
    </row>
    <row r="270" spans="1:31" s="15" customFormat="1" ht="38.25" customHeight="1" x14ac:dyDescent="0.25">
      <c r="A270" s="232"/>
      <c r="B270" s="42" t="s">
        <v>140</v>
      </c>
      <c r="C270" s="97" t="s">
        <v>181</v>
      </c>
      <c r="D270" s="163" t="s">
        <v>156</v>
      </c>
      <c r="E270" s="36" t="s">
        <v>65</v>
      </c>
      <c r="F270" s="36" t="s">
        <v>65</v>
      </c>
      <c r="G270" s="36" t="s">
        <v>65</v>
      </c>
      <c r="H270" s="36" t="s">
        <v>65</v>
      </c>
      <c r="I270" s="36" t="s">
        <v>65</v>
      </c>
      <c r="J270" s="36" t="s">
        <v>65</v>
      </c>
      <c r="K270" s="44" t="s">
        <v>64</v>
      </c>
      <c r="L270" s="36" t="s">
        <v>65</v>
      </c>
      <c r="M270" s="35"/>
      <c r="N270" s="35"/>
      <c r="O270" s="35"/>
      <c r="P270" s="160" t="str">
        <f t="shared" si="35"/>
        <v>NA</v>
      </c>
      <c r="Q270" s="160" t="str">
        <f t="shared" si="35"/>
        <v>NA</v>
      </c>
      <c r="R270" s="160" t="str">
        <f t="shared" si="35"/>
        <v>NA</v>
      </c>
      <c r="S270" s="160" t="str">
        <f t="shared" si="35"/>
        <v>NA</v>
      </c>
      <c r="T270" s="160" t="str">
        <f t="shared" si="36"/>
        <v>NA</v>
      </c>
      <c r="U270" s="160" t="str">
        <f t="shared" si="36"/>
        <v>NA</v>
      </c>
      <c r="V270" s="160" t="str">
        <f t="shared" si="36"/>
        <v>NA</v>
      </c>
      <c r="W270" s="160" t="str">
        <f t="shared" si="36"/>
        <v>NA</v>
      </c>
      <c r="X270" s="160" t="str">
        <f t="shared" si="37"/>
        <v>NA</v>
      </c>
      <c r="Y270" s="160" t="str">
        <f t="shared" si="37"/>
        <v>NA</v>
      </c>
      <c r="Z270" s="160" t="str">
        <f t="shared" si="37"/>
        <v>NA</v>
      </c>
      <c r="AA270" s="160" t="str">
        <f t="shared" si="37"/>
        <v>NA</v>
      </c>
      <c r="AB270" s="160" t="str">
        <f t="shared" si="38"/>
        <v>NA</v>
      </c>
      <c r="AC270" s="160" t="str">
        <f t="shared" si="39"/>
        <v>NA</v>
      </c>
      <c r="AD270" s="160" t="str">
        <f t="shared" si="40"/>
        <v>NA</v>
      </c>
      <c r="AE270" s="195" t="s">
        <v>167</v>
      </c>
    </row>
    <row r="271" spans="1:31" s="15" customFormat="1" ht="15" customHeight="1" x14ac:dyDescent="0.25">
      <c r="A271" s="232"/>
      <c r="B271" s="42" t="s">
        <v>140</v>
      </c>
      <c r="C271" s="97" t="s">
        <v>184</v>
      </c>
      <c r="D271" s="163" t="s">
        <v>154</v>
      </c>
      <c r="E271" s="35">
        <v>0</v>
      </c>
      <c r="F271" s="35">
        <v>0</v>
      </c>
      <c r="G271" s="35">
        <v>0</v>
      </c>
      <c r="H271" s="35">
        <v>0</v>
      </c>
      <c r="I271" s="35">
        <v>0</v>
      </c>
      <c r="J271" s="35">
        <v>0</v>
      </c>
      <c r="K271" s="36" t="s">
        <v>58</v>
      </c>
      <c r="L271" s="36" t="s">
        <v>147</v>
      </c>
      <c r="M271" s="35"/>
      <c r="N271" s="35"/>
      <c r="O271" s="35"/>
      <c r="P271" s="160">
        <f t="shared" si="35"/>
        <v>0</v>
      </c>
      <c r="Q271" s="160">
        <f t="shared" si="35"/>
        <v>0</v>
      </c>
      <c r="R271" s="160">
        <f t="shared" si="35"/>
        <v>0</v>
      </c>
      <c r="S271" s="160">
        <f t="shared" si="35"/>
        <v>0</v>
      </c>
      <c r="T271" s="160">
        <f t="shared" si="36"/>
        <v>0</v>
      </c>
      <c r="U271" s="160">
        <f t="shared" si="36"/>
        <v>0</v>
      </c>
      <c r="V271" s="160">
        <f t="shared" si="36"/>
        <v>0</v>
      </c>
      <c r="W271" s="160">
        <f t="shared" si="36"/>
        <v>0</v>
      </c>
      <c r="X271" s="160">
        <f t="shared" si="37"/>
        <v>0</v>
      </c>
      <c r="Y271" s="160">
        <f t="shared" si="37"/>
        <v>0</v>
      </c>
      <c r="Z271" s="160">
        <f t="shared" si="37"/>
        <v>0</v>
      </c>
      <c r="AA271" s="160">
        <f t="shared" si="37"/>
        <v>0</v>
      </c>
      <c r="AB271" s="160">
        <f t="shared" si="38"/>
        <v>0</v>
      </c>
      <c r="AC271" s="160">
        <f t="shared" si="39"/>
        <v>0</v>
      </c>
      <c r="AD271" s="160" t="str">
        <f t="shared" si="40"/>
        <v>Yes</v>
      </c>
      <c r="AE271" s="198"/>
    </row>
    <row r="272" spans="1:31" s="15" customFormat="1" ht="25.5" customHeight="1" x14ac:dyDescent="0.25">
      <c r="A272" s="232"/>
      <c r="B272" s="42" t="s">
        <v>140</v>
      </c>
      <c r="C272" s="97" t="s">
        <v>184</v>
      </c>
      <c r="D272" s="163" t="s">
        <v>155</v>
      </c>
      <c r="E272" s="35">
        <v>0</v>
      </c>
      <c r="F272" s="35">
        <v>0</v>
      </c>
      <c r="G272" s="35">
        <v>0</v>
      </c>
      <c r="H272" s="35">
        <v>0</v>
      </c>
      <c r="I272" s="35">
        <v>0</v>
      </c>
      <c r="J272" s="35">
        <v>0</v>
      </c>
      <c r="K272" s="36" t="s">
        <v>64</v>
      </c>
      <c r="L272" s="36" t="s">
        <v>65</v>
      </c>
      <c r="M272" s="35"/>
      <c r="N272" s="35"/>
      <c r="O272" s="35"/>
      <c r="P272" s="160" t="str">
        <f t="shared" si="35"/>
        <v>NA</v>
      </c>
      <c r="Q272" s="160" t="str">
        <f t="shared" si="35"/>
        <v>NA</v>
      </c>
      <c r="R272" s="160" t="str">
        <f t="shared" si="35"/>
        <v>NA</v>
      </c>
      <c r="S272" s="160" t="str">
        <f t="shared" si="35"/>
        <v>NA</v>
      </c>
      <c r="T272" s="160" t="str">
        <f t="shared" si="36"/>
        <v>NA</v>
      </c>
      <c r="U272" s="160" t="str">
        <f t="shared" si="36"/>
        <v>NA</v>
      </c>
      <c r="V272" s="160" t="str">
        <f t="shared" si="36"/>
        <v>NA</v>
      </c>
      <c r="W272" s="160" t="str">
        <f t="shared" si="36"/>
        <v>NA</v>
      </c>
      <c r="X272" s="160" t="str">
        <f t="shared" si="37"/>
        <v>NA</v>
      </c>
      <c r="Y272" s="160" t="str">
        <f t="shared" si="37"/>
        <v>NA</v>
      </c>
      <c r="Z272" s="160" t="str">
        <f t="shared" si="37"/>
        <v>NA</v>
      </c>
      <c r="AA272" s="160" t="str">
        <f t="shared" si="37"/>
        <v>NA</v>
      </c>
      <c r="AB272" s="160" t="str">
        <f t="shared" si="38"/>
        <v>NA</v>
      </c>
      <c r="AC272" s="160" t="str">
        <f t="shared" si="39"/>
        <v>NA</v>
      </c>
      <c r="AD272" s="160" t="str">
        <f t="shared" si="40"/>
        <v>NA</v>
      </c>
      <c r="AE272" s="198"/>
    </row>
    <row r="273" spans="1:31" s="15" customFormat="1" ht="15" customHeight="1" x14ac:dyDescent="0.25">
      <c r="A273" s="232"/>
      <c r="B273" s="42" t="s">
        <v>140</v>
      </c>
      <c r="C273" s="97" t="s">
        <v>184</v>
      </c>
      <c r="D273" s="163" t="s">
        <v>156</v>
      </c>
      <c r="E273" s="35">
        <v>0</v>
      </c>
      <c r="F273" s="35">
        <v>0</v>
      </c>
      <c r="G273" s="35">
        <v>0</v>
      </c>
      <c r="H273" s="35">
        <v>0</v>
      </c>
      <c r="I273" s="35">
        <v>0</v>
      </c>
      <c r="J273" s="35">
        <v>0</v>
      </c>
      <c r="K273" s="44" t="s">
        <v>64</v>
      </c>
      <c r="L273" s="36" t="s">
        <v>65</v>
      </c>
      <c r="M273" s="35"/>
      <c r="N273" s="35"/>
      <c r="O273" s="35"/>
      <c r="P273" s="160" t="str">
        <f t="shared" si="35"/>
        <v>NA</v>
      </c>
      <c r="Q273" s="160" t="str">
        <f t="shared" si="35"/>
        <v>NA</v>
      </c>
      <c r="R273" s="160" t="str">
        <f t="shared" si="35"/>
        <v>NA</v>
      </c>
      <c r="S273" s="160" t="str">
        <f t="shared" si="35"/>
        <v>NA</v>
      </c>
      <c r="T273" s="160" t="str">
        <f t="shared" si="36"/>
        <v>NA</v>
      </c>
      <c r="U273" s="160" t="str">
        <f t="shared" si="36"/>
        <v>NA</v>
      </c>
      <c r="V273" s="160" t="str">
        <f t="shared" si="36"/>
        <v>NA</v>
      </c>
      <c r="W273" s="160" t="str">
        <f t="shared" si="36"/>
        <v>NA</v>
      </c>
      <c r="X273" s="160" t="str">
        <f t="shared" si="37"/>
        <v>NA</v>
      </c>
      <c r="Y273" s="160" t="str">
        <f t="shared" si="37"/>
        <v>NA</v>
      </c>
      <c r="Z273" s="160" t="str">
        <f t="shared" si="37"/>
        <v>NA</v>
      </c>
      <c r="AA273" s="160" t="str">
        <f t="shared" si="37"/>
        <v>NA</v>
      </c>
      <c r="AB273" s="160" t="str">
        <f t="shared" si="38"/>
        <v>NA</v>
      </c>
      <c r="AC273" s="160" t="str">
        <f t="shared" si="39"/>
        <v>NA</v>
      </c>
      <c r="AD273" s="160" t="str">
        <f t="shared" si="40"/>
        <v>NA</v>
      </c>
      <c r="AE273" s="198"/>
    </row>
    <row r="274" spans="1:31" s="15" customFormat="1" ht="51" customHeight="1" x14ac:dyDescent="0.25">
      <c r="A274" s="232"/>
      <c r="B274" s="42" t="s">
        <v>140</v>
      </c>
      <c r="C274" s="97" t="s">
        <v>185</v>
      </c>
      <c r="D274" s="163" t="s">
        <v>154</v>
      </c>
      <c r="E274" s="35">
        <v>0</v>
      </c>
      <c r="F274" s="35">
        <v>0</v>
      </c>
      <c r="G274" s="35">
        <v>0</v>
      </c>
      <c r="H274" s="35">
        <v>0</v>
      </c>
      <c r="I274" s="35">
        <v>0</v>
      </c>
      <c r="J274" s="35">
        <v>0</v>
      </c>
      <c r="K274" s="36" t="s">
        <v>58</v>
      </c>
      <c r="L274" s="36" t="s">
        <v>147</v>
      </c>
      <c r="M274" s="35"/>
      <c r="N274" s="35"/>
      <c r="O274" s="35"/>
      <c r="P274" s="160">
        <f t="shared" si="35"/>
        <v>0</v>
      </c>
      <c r="Q274" s="160">
        <f t="shared" si="35"/>
        <v>0</v>
      </c>
      <c r="R274" s="160">
        <f t="shared" si="35"/>
        <v>0</v>
      </c>
      <c r="S274" s="160">
        <f t="shared" si="35"/>
        <v>0</v>
      </c>
      <c r="T274" s="160">
        <f t="shared" si="36"/>
        <v>0</v>
      </c>
      <c r="U274" s="160">
        <f t="shared" si="36"/>
        <v>0</v>
      </c>
      <c r="V274" s="160">
        <f t="shared" si="36"/>
        <v>0</v>
      </c>
      <c r="W274" s="160">
        <f t="shared" si="36"/>
        <v>0</v>
      </c>
      <c r="X274" s="160">
        <f t="shared" si="37"/>
        <v>0</v>
      </c>
      <c r="Y274" s="160">
        <f t="shared" si="37"/>
        <v>0</v>
      </c>
      <c r="Z274" s="160">
        <f t="shared" si="37"/>
        <v>0</v>
      </c>
      <c r="AA274" s="160">
        <f t="shared" si="37"/>
        <v>0</v>
      </c>
      <c r="AB274" s="160">
        <f t="shared" si="38"/>
        <v>0</v>
      </c>
      <c r="AC274" s="160">
        <f t="shared" si="39"/>
        <v>0</v>
      </c>
      <c r="AD274" s="160" t="str">
        <f t="shared" si="40"/>
        <v>Yes</v>
      </c>
      <c r="AE274" s="198" t="s">
        <v>182</v>
      </c>
    </row>
    <row r="275" spans="1:31" s="15" customFormat="1" ht="51" customHeight="1" x14ac:dyDescent="0.25">
      <c r="A275" s="232"/>
      <c r="B275" s="42" t="s">
        <v>140</v>
      </c>
      <c r="C275" s="97" t="s">
        <v>185</v>
      </c>
      <c r="D275" s="163" t="s">
        <v>155</v>
      </c>
      <c r="E275" s="35" t="s">
        <v>65</v>
      </c>
      <c r="F275" s="35" t="s">
        <v>65</v>
      </c>
      <c r="G275" s="35" t="s">
        <v>65</v>
      </c>
      <c r="H275" s="35" t="s">
        <v>65</v>
      </c>
      <c r="I275" s="35" t="s">
        <v>65</v>
      </c>
      <c r="J275" s="35" t="s">
        <v>65</v>
      </c>
      <c r="K275" s="36" t="s">
        <v>64</v>
      </c>
      <c r="L275" s="36" t="s">
        <v>65</v>
      </c>
      <c r="M275" s="35"/>
      <c r="N275" s="35"/>
      <c r="O275" s="35"/>
      <c r="P275" s="160" t="str">
        <f t="shared" si="35"/>
        <v>NA</v>
      </c>
      <c r="Q275" s="160" t="str">
        <f t="shared" si="35"/>
        <v>NA</v>
      </c>
      <c r="R275" s="160" t="str">
        <f t="shared" si="35"/>
        <v>NA</v>
      </c>
      <c r="S275" s="160" t="str">
        <f t="shared" si="35"/>
        <v>NA</v>
      </c>
      <c r="T275" s="160" t="str">
        <f t="shared" si="36"/>
        <v>NA</v>
      </c>
      <c r="U275" s="160" t="str">
        <f t="shared" si="36"/>
        <v>NA</v>
      </c>
      <c r="V275" s="160" t="str">
        <f t="shared" si="36"/>
        <v>NA</v>
      </c>
      <c r="W275" s="160" t="str">
        <f t="shared" si="36"/>
        <v>NA</v>
      </c>
      <c r="X275" s="160" t="str">
        <f t="shared" si="37"/>
        <v>NA</v>
      </c>
      <c r="Y275" s="160" t="str">
        <f t="shared" si="37"/>
        <v>NA</v>
      </c>
      <c r="Z275" s="160" t="str">
        <f t="shared" si="37"/>
        <v>NA</v>
      </c>
      <c r="AA275" s="160" t="str">
        <f t="shared" si="37"/>
        <v>NA</v>
      </c>
      <c r="AB275" s="160" t="str">
        <f t="shared" si="38"/>
        <v>NA</v>
      </c>
      <c r="AC275" s="160" t="str">
        <f t="shared" si="39"/>
        <v>NA</v>
      </c>
      <c r="AD275" s="160" t="str">
        <f t="shared" si="40"/>
        <v>NA</v>
      </c>
      <c r="AE275" s="195" t="s">
        <v>183</v>
      </c>
    </row>
    <row r="276" spans="1:31" s="15" customFormat="1" ht="38.25" customHeight="1" x14ac:dyDescent="0.25">
      <c r="A276" s="232"/>
      <c r="B276" s="42" t="s">
        <v>140</v>
      </c>
      <c r="C276" s="97" t="s">
        <v>185</v>
      </c>
      <c r="D276" s="163" t="s">
        <v>156</v>
      </c>
      <c r="E276" s="36" t="s">
        <v>65</v>
      </c>
      <c r="F276" s="36" t="s">
        <v>65</v>
      </c>
      <c r="G276" s="36" t="s">
        <v>65</v>
      </c>
      <c r="H276" s="36" t="s">
        <v>65</v>
      </c>
      <c r="I276" s="36" t="s">
        <v>65</v>
      </c>
      <c r="J276" s="36" t="s">
        <v>65</v>
      </c>
      <c r="K276" s="44" t="s">
        <v>64</v>
      </c>
      <c r="L276" s="36" t="s">
        <v>65</v>
      </c>
      <c r="M276" s="35"/>
      <c r="N276" s="35"/>
      <c r="O276" s="35"/>
      <c r="P276" s="160" t="str">
        <f t="shared" si="35"/>
        <v>NA</v>
      </c>
      <c r="Q276" s="160" t="str">
        <f t="shared" si="35"/>
        <v>NA</v>
      </c>
      <c r="R276" s="160" t="str">
        <f t="shared" si="35"/>
        <v>NA</v>
      </c>
      <c r="S276" s="160" t="str">
        <f t="shared" si="35"/>
        <v>NA</v>
      </c>
      <c r="T276" s="160" t="str">
        <f t="shared" si="36"/>
        <v>NA</v>
      </c>
      <c r="U276" s="160" t="str">
        <f t="shared" si="36"/>
        <v>NA</v>
      </c>
      <c r="V276" s="160" t="str">
        <f t="shared" si="36"/>
        <v>NA</v>
      </c>
      <c r="W276" s="160" t="str">
        <f t="shared" si="36"/>
        <v>NA</v>
      </c>
      <c r="X276" s="160" t="str">
        <f t="shared" si="37"/>
        <v>NA</v>
      </c>
      <c r="Y276" s="160" t="str">
        <f t="shared" si="37"/>
        <v>NA</v>
      </c>
      <c r="Z276" s="160" t="str">
        <f t="shared" si="37"/>
        <v>NA</v>
      </c>
      <c r="AA276" s="160" t="str">
        <f t="shared" si="37"/>
        <v>NA</v>
      </c>
      <c r="AB276" s="160" t="str">
        <f t="shared" si="38"/>
        <v>NA</v>
      </c>
      <c r="AC276" s="160" t="str">
        <f t="shared" si="39"/>
        <v>NA</v>
      </c>
      <c r="AD276" s="160" t="str">
        <f t="shared" si="40"/>
        <v>NA</v>
      </c>
      <c r="AE276" s="195" t="s">
        <v>167</v>
      </c>
    </row>
    <row r="277" spans="1:31" s="15" customFormat="1" ht="38.25" customHeight="1" x14ac:dyDescent="0.25">
      <c r="A277" s="232"/>
      <c r="B277" s="42" t="s">
        <v>140</v>
      </c>
      <c r="C277" s="289" t="s">
        <v>186</v>
      </c>
      <c r="D277" s="163" t="s">
        <v>57</v>
      </c>
      <c r="E277" s="35">
        <v>1000</v>
      </c>
      <c r="F277" s="35">
        <v>1000</v>
      </c>
      <c r="G277" s="35">
        <v>1000</v>
      </c>
      <c r="H277" s="35">
        <v>1000</v>
      </c>
      <c r="I277" s="35">
        <v>1000</v>
      </c>
      <c r="J277" s="35">
        <v>1000</v>
      </c>
      <c r="K277" s="36" t="s">
        <v>58</v>
      </c>
      <c r="L277" s="36" t="s">
        <v>59</v>
      </c>
      <c r="M277" s="35"/>
      <c r="N277" s="35"/>
      <c r="O277" s="35"/>
      <c r="P277" s="160">
        <f t="shared" si="35"/>
        <v>1000</v>
      </c>
      <c r="Q277" s="160">
        <f t="shared" si="35"/>
        <v>1000</v>
      </c>
      <c r="R277" s="160">
        <f t="shared" si="35"/>
        <v>1000</v>
      </c>
      <c r="S277" s="160">
        <f t="shared" si="35"/>
        <v>1000</v>
      </c>
      <c r="T277" s="160">
        <f t="shared" si="36"/>
        <v>1000</v>
      </c>
      <c r="U277" s="160">
        <f t="shared" si="36"/>
        <v>1000</v>
      </c>
      <c r="V277" s="160">
        <f t="shared" si="36"/>
        <v>1000</v>
      </c>
      <c r="W277" s="160">
        <f t="shared" si="36"/>
        <v>1000</v>
      </c>
      <c r="X277" s="160">
        <f t="shared" si="37"/>
        <v>1000</v>
      </c>
      <c r="Y277" s="160">
        <f t="shared" si="37"/>
        <v>1000</v>
      </c>
      <c r="Z277" s="160">
        <f t="shared" si="37"/>
        <v>1000</v>
      </c>
      <c r="AA277" s="160">
        <f t="shared" si="37"/>
        <v>1000</v>
      </c>
      <c r="AB277" s="160">
        <f t="shared" si="38"/>
        <v>1000</v>
      </c>
      <c r="AC277" s="160">
        <f t="shared" si="39"/>
        <v>1035.1300000000001</v>
      </c>
      <c r="AD277" s="160" t="str">
        <f t="shared" si="40"/>
        <v>Yes</v>
      </c>
      <c r="AE277" s="198"/>
    </row>
    <row r="278" spans="1:31" s="15" customFormat="1" ht="38.25" customHeight="1" x14ac:dyDescent="0.25">
      <c r="A278" s="232"/>
      <c r="B278" s="42" t="s">
        <v>140</v>
      </c>
      <c r="C278" s="289" t="s">
        <v>187</v>
      </c>
      <c r="D278" s="163" t="s">
        <v>57</v>
      </c>
      <c r="E278" s="35">
        <v>5000</v>
      </c>
      <c r="F278" s="35">
        <v>5000</v>
      </c>
      <c r="G278" s="35">
        <v>5000</v>
      </c>
      <c r="H278" s="35">
        <v>5000</v>
      </c>
      <c r="I278" s="35">
        <v>5000</v>
      </c>
      <c r="J278" s="35">
        <v>5000</v>
      </c>
      <c r="K278" s="36" t="s">
        <v>58</v>
      </c>
      <c r="L278" s="36" t="s">
        <v>59</v>
      </c>
      <c r="M278" s="35"/>
      <c r="N278" s="35"/>
      <c r="O278" s="35"/>
      <c r="P278" s="160">
        <f t="shared" si="35"/>
        <v>5000</v>
      </c>
      <c r="Q278" s="160">
        <f t="shared" si="35"/>
        <v>5000</v>
      </c>
      <c r="R278" s="160">
        <f t="shared" si="35"/>
        <v>5000</v>
      </c>
      <c r="S278" s="160">
        <f t="shared" si="35"/>
        <v>5000</v>
      </c>
      <c r="T278" s="160">
        <f t="shared" si="36"/>
        <v>5000</v>
      </c>
      <c r="U278" s="160">
        <f t="shared" si="36"/>
        <v>5000</v>
      </c>
      <c r="V278" s="160">
        <f t="shared" si="36"/>
        <v>5000</v>
      </c>
      <c r="W278" s="160">
        <f t="shared" si="36"/>
        <v>5000</v>
      </c>
      <c r="X278" s="160">
        <f t="shared" si="37"/>
        <v>5000</v>
      </c>
      <c r="Y278" s="160">
        <f t="shared" si="37"/>
        <v>5000</v>
      </c>
      <c r="Z278" s="160">
        <f t="shared" si="37"/>
        <v>5000</v>
      </c>
      <c r="AA278" s="160">
        <f t="shared" si="37"/>
        <v>5000</v>
      </c>
      <c r="AB278" s="160">
        <f t="shared" si="38"/>
        <v>5000</v>
      </c>
      <c r="AC278" s="160">
        <f t="shared" si="39"/>
        <v>5175.6400000000003</v>
      </c>
      <c r="AD278" s="160" t="str">
        <f t="shared" si="40"/>
        <v>Yes</v>
      </c>
      <c r="AE278" s="198"/>
    </row>
    <row r="279" spans="1:31" s="15" customFormat="1" ht="38.25" customHeight="1" x14ac:dyDescent="0.25">
      <c r="A279" s="232"/>
      <c r="B279" s="42" t="s">
        <v>140</v>
      </c>
      <c r="C279" s="289" t="s">
        <v>188</v>
      </c>
      <c r="D279" s="245" t="s">
        <v>120</v>
      </c>
      <c r="E279" s="36">
        <v>30000</v>
      </c>
      <c r="F279" s="36">
        <v>30000</v>
      </c>
      <c r="G279" s="36">
        <v>30000</v>
      </c>
      <c r="H279" s="36">
        <v>30000</v>
      </c>
      <c r="I279" s="36">
        <v>30000</v>
      </c>
      <c r="J279" s="36">
        <v>30000</v>
      </c>
      <c r="K279" s="36" t="s">
        <v>58</v>
      </c>
      <c r="L279" s="36" t="s">
        <v>59</v>
      </c>
      <c r="M279" s="35"/>
      <c r="N279" s="35"/>
      <c r="O279" s="35"/>
      <c r="P279" s="160">
        <f t="shared" si="35"/>
        <v>30000</v>
      </c>
      <c r="Q279" s="160">
        <f t="shared" si="35"/>
        <v>30000</v>
      </c>
      <c r="R279" s="160">
        <f t="shared" si="35"/>
        <v>30000</v>
      </c>
      <c r="S279" s="160">
        <f t="shared" si="35"/>
        <v>30000</v>
      </c>
      <c r="T279" s="160">
        <f t="shared" si="36"/>
        <v>30000</v>
      </c>
      <c r="U279" s="160">
        <f t="shared" si="36"/>
        <v>30000</v>
      </c>
      <c r="V279" s="160">
        <f t="shared" si="36"/>
        <v>30000</v>
      </c>
      <c r="W279" s="160">
        <f t="shared" si="36"/>
        <v>30000</v>
      </c>
      <c r="X279" s="160">
        <f t="shared" si="37"/>
        <v>30000</v>
      </c>
      <c r="Y279" s="160">
        <f t="shared" si="37"/>
        <v>30000</v>
      </c>
      <c r="Z279" s="160">
        <f t="shared" si="37"/>
        <v>30000</v>
      </c>
      <c r="AA279" s="160">
        <f t="shared" si="37"/>
        <v>30000</v>
      </c>
      <c r="AB279" s="160">
        <f t="shared" si="38"/>
        <v>30000</v>
      </c>
      <c r="AC279" s="160">
        <f t="shared" si="39"/>
        <v>31053.82</v>
      </c>
      <c r="AD279" s="160" t="str">
        <f t="shared" si="40"/>
        <v>Yes</v>
      </c>
      <c r="AE279" s="198"/>
    </row>
    <row r="280" spans="1:31" s="15" customFormat="1" ht="45" customHeight="1" x14ac:dyDescent="0.25">
      <c r="A280" s="232"/>
      <c r="B280" s="42" t="s">
        <v>140</v>
      </c>
      <c r="C280" s="97" t="s">
        <v>189</v>
      </c>
      <c r="D280" s="163" t="s">
        <v>57</v>
      </c>
      <c r="E280" s="36">
        <v>2000</v>
      </c>
      <c r="F280" s="36">
        <v>2000</v>
      </c>
      <c r="G280" s="36">
        <v>2000</v>
      </c>
      <c r="H280" s="36">
        <v>2000</v>
      </c>
      <c r="I280" s="36">
        <v>2000</v>
      </c>
      <c r="J280" s="36">
        <v>2000</v>
      </c>
      <c r="K280" s="36" t="s">
        <v>58</v>
      </c>
      <c r="L280" s="36" t="s">
        <v>59</v>
      </c>
      <c r="M280" s="35"/>
      <c r="N280" s="35"/>
      <c r="O280" s="35"/>
      <c r="P280" s="160">
        <f t="shared" si="35"/>
        <v>2000</v>
      </c>
      <c r="Q280" s="160">
        <f t="shared" si="35"/>
        <v>2000</v>
      </c>
      <c r="R280" s="160">
        <f t="shared" si="35"/>
        <v>2000</v>
      </c>
      <c r="S280" s="160">
        <f t="shared" si="35"/>
        <v>2000</v>
      </c>
      <c r="T280" s="160">
        <f t="shared" si="36"/>
        <v>2000</v>
      </c>
      <c r="U280" s="160">
        <f t="shared" si="36"/>
        <v>2000</v>
      </c>
      <c r="V280" s="160">
        <f t="shared" si="36"/>
        <v>2000</v>
      </c>
      <c r="W280" s="160">
        <f t="shared" si="36"/>
        <v>2000</v>
      </c>
      <c r="X280" s="160">
        <f t="shared" si="37"/>
        <v>2000</v>
      </c>
      <c r="Y280" s="160">
        <f t="shared" si="37"/>
        <v>2000</v>
      </c>
      <c r="Z280" s="160">
        <f t="shared" si="37"/>
        <v>2000</v>
      </c>
      <c r="AA280" s="160">
        <f t="shared" si="37"/>
        <v>2000</v>
      </c>
      <c r="AB280" s="160">
        <f t="shared" si="38"/>
        <v>2000</v>
      </c>
      <c r="AC280" s="160">
        <f t="shared" si="39"/>
        <v>2070.25</v>
      </c>
      <c r="AD280" s="160" t="str">
        <f t="shared" si="40"/>
        <v>Yes</v>
      </c>
      <c r="AE280" s="198" t="s">
        <v>190</v>
      </c>
    </row>
    <row r="281" spans="1:31" s="15" customFormat="1" ht="45" customHeight="1" x14ac:dyDescent="0.25">
      <c r="A281" s="232"/>
      <c r="B281" s="42" t="s">
        <v>140</v>
      </c>
      <c r="C281" s="97" t="s">
        <v>191</v>
      </c>
      <c r="D281" s="163" t="s">
        <v>57</v>
      </c>
      <c r="E281" s="36">
        <v>6000</v>
      </c>
      <c r="F281" s="36">
        <v>6000</v>
      </c>
      <c r="G281" s="36">
        <v>6000</v>
      </c>
      <c r="H281" s="36">
        <v>6000</v>
      </c>
      <c r="I281" s="36">
        <v>6000</v>
      </c>
      <c r="J281" s="36">
        <v>6000</v>
      </c>
      <c r="K281" s="36" t="s">
        <v>58</v>
      </c>
      <c r="L281" s="36" t="s">
        <v>59</v>
      </c>
      <c r="M281" s="35"/>
      <c r="N281" s="35"/>
      <c r="O281" s="35"/>
      <c r="P281" s="160">
        <f t="shared" si="35"/>
        <v>6000</v>
      </c>
      <c r="Q281" s="160">
        <f t="shared" si="35"/>
        <v>6000</v>
      </c>
      <c r="R281" s="160">
        <f t="shared" si="35"/>
        <v>6000</v>
      </c>
      <c r="S281" s="160">
        <f t="shared" si="35"/>
        <v>6000</v>
      </c>
      <c r="T281" s="160">
        <f t="shared" si="36"/>
        <v>6000</v>
      </c>
      <c r="U281" s="160">
        <f t="shared" si="36"/>
        <v>6000</v>
      </c>
      <c r="V281" s="160">
        <f t="shared" si="36"/>
        <v>6000</v>
      </c>
      <c r="W281" s="160">
        <f t="shared" si="36"/>
        <v>6000</v>
      </c>
      <c r="X281" s="160">
        <f t="shared" si="37"/>
        <v>6000</v>
      </c>
      <c r="Y281" s="160">
        <f t="shared" si="37"/>
        <v>6000</v>
      </c>
      <c r="Z281" s="160">
        <f t="shared" si="37"/>
        <v>6000</v>
      </c>
      <c r="AA281" s="160">
        <f t="shared" si="37"/>
        <v>6000</v>
      </c>
      <c r="AB281" s="160">
        <f t="shared" si="38"/>
        <v>6000</v>
      </c>
      <c r="AC281" s="160">
        <f t="shared" si="39"/>
        <v>6210.76</v>
      </c>
      <c r="AD281" s="160" t="str">
        <f t="shared" si="40"/>
        <v>Yes</v>
      </c>
      <c r="AE281" s="198" t="s">
        <v>192</v>
      </c>
    </row>
    <row r="282" spans="1:31" s="15" customFormat="1" ht="38.25" customHeight="1" x14ac:dyDescent="0.25">
      <c r="A282" s="232"/>
      <c r="B282" s="42" t="s">
        <v>140</v>
      </c>
      <c r="C282" s="289" t="s">
        <v>193</v>
      </c>
      <c r="D282" s="245" t="s">
        <v>120</v>
      </c>
      <c r="E282" s="36">
        <v>36000</v>
      </c>
      <c r="F282" s="36">
        <v>36000</v>
      </c>
      <c r="G282" s="36">
        <v>36000</v>
      </c>
      <c r="H282" s="36">
        <v>36000</v>
      </c>
      <c r="I282" s="36">
        <v>36000</v>
      </c>
      <c r="J282" s="36">
        <v>36000</v>
      </c>
      <c r="K282" s="36" t="s">
        <v>58</v>
      </c>
      <c r="L282" s="36" t="s">
        <v>59</v>
      </c>
      <c r="M282" s="35"/>
      <c r="N282" s="35"/>
      <c r="O282" s="35"/>
      <c r="P282" s="160">
        <f t="shared" si="35"/>
        <v>36000</v>
      </c>
      <c r="Q282" s="160">
        <f t="shared" si="35"/>
        <v>36000</v>
      </c>
      <c r="R282" s="160">
        <f t="shared" si="35"/>
        <v>36000</v>
      </c>
      <c r="S282" s="160">
        <f t="shared" si="35"/>
        <v>36000</v>
      </c>
      <c r="T282" s="160">
        <f t="shared" si="36"/>
        <v>36000</v>
      </c>
      <c r="U282" s="160">
        <f t="shared" si="36"/>
        <v>36000</v>
      </c>
      <c r="V282" s="160">
        <f t="shared" si="36"/>
        <v>36000</v>
      </c>
      <c r="W282" s="160">
        <f t="shared" si="36"/>
        <v>36000</v>
      </c>
      <c r="X282" s="160">
        <f t="shared" si="37"/>
        <v>36000</v>
      </c>
      <c r="Y282" s="160">
        <f t="shared" si="37"/>
        <v>36000</v>
      </c>
      <c r="Z282" s="160">
        <f t="shared" si="37"/>
        <v>36000</v>
      </c>
      <c r="AA282" s="160">
        <f t="shared" si="37"/>
        <v>36000</v>
      </c>
      <c r="AB282" s="160">
        <f t="shared" si="38"/>
        <v>36000</v>
      </c>
      <c r="AC282" s="160">
        <f t="shared" si="39"/>
        <v>37264.58</v>
      </c>
      <c r="AD282" s="160" t="str">
        <f t="shared" si="40"/>
        <v>Yes</v>
      </c>
      <c r="AE282" s="198"/>
    </row>
    <row r="283" spans="1:31" s="15" customFormat="1" ht="25.5" customHeight="1" x14ac:dyDescent="0.25">
      <c r="A283" s="232"/>
      <c r="B283" s="42" t="s">
        <v>140</v>
      </c>
      <c r="C283" s="97" t="s">
        <v>194</v>
      </c>
      <c r="D283" s="163" t="s">
        <v>195</v>
      </c>
      <c r="E283" s="35">
        <v>0</v>
      </c>
      <c r="F283" s="35">
        <v>0</v>
      </c>
      <c r="G283" s="35">
        <v>0</v>
      </c>
      <c r="H283" s="35">
        <v>0</v>
      </c>
      <c r="I283" s="35">
        <v>0</v>
      </c>
      <c r="J283" s="35">
        <v>0</v>
      </c>
      <c r="K283" s="35" t="s">
        <v>58</v>
      </c>
      <c r="L283" s="36" t="s">
        <v>147</v>
      </c>
      <c r="M283" s="35"/>
      <c r="N283" s="36"/>
      <c r="O283" s="36"/>
      <c r="P283" s="160">
        <f t="shared" si="35"/>
        <v>0</v>
      </c>
      <c r="Q283" s="160">
        <f t="shared" si="35"/>
        <v>0</v>
      </c>
      <c r="R283" s="160">
        <f t="shared" si="35"/>
        <v>0</v>
      </c>
      <c r="S283" s="160">
        <f t="shared" si="35"/>
        <v>0</v>
      </c>
      <c r="T283" s="160">
        <f t="shared" si="36"/>
        <v>0</v>
      </c>
      <c r="U283" s="160">
        <f t="shared" si="36"/>
        <v>0</v>
      </c>
      <c r="V283" s="160">
        <f t="shared" si="36"/>
        <v>0</v>
      </c>
      <c r="W283" s="160">
        <f t="shared" si="36"/>
        <v>0</v>
      </c>
      <c r="X283" s="160">
        <f t="shared" si="37"/>
        <v>0</v>
      </c>
      <c r="Y283" s="160">
        <f t="shared" si="37"/>
        <v>0</v>
      </c>
      <c r="Z283" s="160">
        <f t="shared" si="37"/>
        <v>0</v>
      </c>
      <c r="AA283" s="160">
        <f t="shared" si="37"/>
        <v>0</v>
      </c>
      <c r="AB283" s="160">
        <f t="shared" si="38"/>
        <v>0</v>
      </c>
      <c r="AC283" s="160">
        <f t="shared" si="39"/>
        <v>0</v>
      </c>
      <c r="AD283" s="160" t="str">
        <f t="shared" si="40"/>
        <v>Yes</v>
      </c>
      <c r="AE283" s="198"/>
    </row>
    <row r="284" spans="1:31" s="15" customFormat="1" ht="25.5" customHeight="1" x14ac:dyDescent="0.25">
      <c r="A284" s="232"/>
      <c r="B284" s="42" t="s">
        <v>140</v>
      </c>
      <c r="C284" s="97" t="s">
        <v>196</v>
      </c>
      <c r="D284" s="163" t="s">
        <v>195</v>
      </c>
      <c r="E284" s="35">
        <v>250</v>
      </c>
      <c r="F284" s="35">
        <v>250</v>
      </c>
      <c r="G284" s="35">
        <v>250</v>
      </c>
      <c r="H284" s="35">
        <v>250</v>
      </c>
      <c r="I284" s="35">
        <v>250</v>
      </c>
      <c r="J284" s="35">
        <v>250</v>
      </c>
      <c r="K284" s="35" t="s">
        <v>58</v>
      </c>
      <c r="L284" s="36" t="s">
        <v>59</v>
      </c>
      <c r="M284" s="35"/>
      <c r="N284" s="36"/>
      <c r="O284" s="36"/>
      <c r="P284" s="160">
        <f t="shared" si="35"/>
        <v>250</v>
      </c>
      <c r="Q284" s="160">
        <f t="shared" si="35"/>
        <v>250</v>
      </c>
      <c r="R284" s="160">
        <f t="shared" si="35"/>
        <v>250</v>
      </c>
      <c r="S284" s="160">
        <f t="shared" si="35"/>
        <v>250</v>
      </c>
      <c r="T284" s="160">
        <f t="shared" si="36"/>
        <v>250</v>
      </c>
      <c r="U284" s="160">
        <f t="shared" si="36"/>
        <v>250</v>
      </c>
      <c r="V284" s="160">
        <f t="shared" si="36"/>
        <v>250</v>
      </c>
      <c r="W284" s="160">
        <f t="shared" si="36"/>
        <v>250</v>
      </c>
      <c r="X284" s="160">
        <f t="shared" si="37"/>
        <v>250</v>
      </c>
      <c r="Y284" s="160">
        <f t="shared" si="37"/>
        <v>250</v>
      </c>
      <c r="Z284" s="160">
        <f t="shared" si="37"/>
        <v>250</v>
      </c>
      <c r="AA284" s="160">
        <f t="shared" si="37"/>
        <v>250</v>
      </c>
      <c r="AB284" s="160">
        <f t="shared" si="38"/>
        <v>250</v>
      </c>
      <c r="AC284" s="160">
        <f t="shared" si="39"/>
        <v>258.77999999999997</v>
      </c>
      <c r="AD284" s="160" t="str">
        <f t="shared" si="40"/>
        <v>Yes</v>
      </c>
      <c r="AE284" s="198"/>
    </row>
    <row r="285" spans="1:31" s="15" customFormat="1" ht="51" customHeight="1" x14ac:dyDescent="0.25">
      <c r="A285" s="232"/>
      <c r="B285" s="42" t="s">
        <v>140</v>
      </c>
      <c r="C285" s="97" t="s">
        <v>197</v>
      </c>
      <c r="D285" s="163" t="s">
        <v>154</v>
      </c>
      <c r="E285" s="35">
        <v>5</v>
      </c>
      <c r="F285" s="35">
        <v>5</v>
      </c>
      <c r="G285" s="35">
        <v>5</v>
      </c>
      <c r="H285" s="35">
        <v>5</v>
      </c>
      <c r="I285" s="35">
        <v>5</v>
      </c>
      <c r="J285" s="35">
        <v>5</v>
      </c>
      <c r="K285" s="35" t="s">
        <v>58</v>
      </c>
      <c r="L285" s="36" t="s">
        <v>59</v>
      </c>
      <c r="M285" s="35"/>
      <c r="N285" s="35"/>
      <c r="O285" s="35"/>
      <c r="P285" s="160">
        <f t="shared" si="35"/>
        <v>5</v>
      </c>
      <c r="Q285" s="160">
        <f t="shared" si="35"/>
        <v>5</v>
      </c>
      <c r="R285" s="160">
        <f t="shared" si="35"/>
        <v>5</v>
      </c>
      <c r="S285" s="160">
        <f t="shared" si="35"/>
        <v>5</v>
      </c>
      <c r="T285" s="160">
        <f t="shared" si="36"/>
        <v>5</v>
      </c>
      <c r="U285" s="160">
        <f t="shared" si="36"/>
        <v>5</v>
      </c>
      <c r="V285" s="160">
        <f t="shared" si="36"/>
        <v>5</v>
      </c>
      <c r="W285" s="160">
        <f t="shared" si="36"/>
        <v>5</v>
      </c>
      <c r="X285" s="160">
        <f t="shared" si="37"/>
        <v>5</v>
      </c>
      <c r="Y285" s="160">
        <f t="shared" si="37"/>
        <v>5</v>
      </c>
      <c r="Z285" s="160">
        <f t="shared" si="37"/>
        <v>5</v>
      </c>
      <c r="AA285" s="160">
        <f t="shared" si="37"/>
        <v>5</v>
      </c>
      <c r="AB285" s="160">
        <f t="shared" si="38"/>
        <v>5</v>
      </c>
      <c r="AC285" s="160">
        <f t="shared" si="39"/>
        <v>5.18</v>
      </c>
      <c r="AD285" s="160" t="str">
        <f t="shared" si="40"/>
        <v>Yes</v>
      </c>
      <c r="AE285" s="512" t="s">
        <v>198</v>
      </c>
    </row>
    <row r="286" spans="1:31" s="15" customFormat="1" ht="51" customHeight="1" x14ac:dyDescent="0.25">
      <c r="A286" s="232"/>
      <c r="B286" s="42" t="s">
        <v>140</v>
      </c>
      <c r="C286" s="97" t="s">
        <v>197</v>
      </c>
      <c r="D286" s="163" t="s">
        <v>155</v>
      </c>
      <c r="E286" s="35">
        <v>5</v>
      </c>
      <c r="F286" s="35">
        <v>5</v>
      </c>
      <c r="G286" s="35">
        <v>5</v>
      </c>
      <c r="H286" s="35">
        <v>5</v>
      </c>
      <c r="I286" s="35">
        <v>5</v>
      </c>
      <c r="J286" s="35">
        <v>5</v>
      </c>
      <c r="K286" s="35" t="s">
        <v>64</v>
      </c>
      <c r="L286" s="36" t="s">
        <v>65</v>
      </c>
      <c r="M286" s="35"/>
      <c r="N286" s="35"/>
      <c r="O286" s="35"/>
      <c r="P286" s="160" t="str">
        <f t="shared" si="35"/>
        <v>NA</v>
      </c>
      <c r="Q286" s="160" t="str">
        <f t="shared" si="35"/>
        <v>NA</v>
      </c>
      <c r="R286" s="160" t="str">
        <f t="shared" si="35"/>
        <v>NA</v>
      </c>
      <c r="S286" s="160" t="str">
        <f t="shared" si="35"/>
        <v>NA</v>
      </c>
      <c r="T286" s="160" t="str">
        <f t="shared" si="36"/>
        <v>NA</v>
      </c>
      <c r="U286" s="160" t="str">
        <f t="shared" si="36"/>
        <v>NA</v>
      </c>
      <c r="V286" s="160" t="str">
        <f t="shared" si="36"/>
        <v>NA</v>
      </c>
      <c r="W286" s="160" t="str">
        <f t="shared" si="36"/>
        <v>NA</v>
      </c>
      <c r="X286" s="160" t="str">
        <f t="shared" si="37"/>
        <v>NA</v>
      </c>
      <c r="Y286" s="160" t="str">
        <f t="shared" si="37"/>
        <v>NA</v>
      </c>
      <c r="Z286" s="160" t="str">
        <f t="shared" si="37"/>
        <v>NA</v>
      </c>
      <c r="AA286" s="160" t="str">
        <f t="shared" si="37"/>
        <v>NA</v>
      </c>
      <c r="AB286" s="160" t="str">
        <f t="shared" si="38"/>
        <v>NA</v>
      </c>
      <c r="AC286" s="160" t="str">
        <f t="shared" si="39"/>
        <v>NA</v>
      </c>
      <c r="AD286" s="160" t="str">
        <f t="shared" si="40"/>
        <v>NA</v>
      </c>
      <c r="AE286" s="513"/>
    </row>
    <row r="287" spans="1:31" s="15" customFormat="1" ht="51" customHeight="1" x14ac:dyDescent="0.25">
      <c r="A287" s="232"/>
      <c r="B287" s="42" t="s">
        <v>140</v>
      </c>
      <c r="C287" s="97" t="s">
        <v>197</v>
      </c>
      <c r="D287" s="163" t="s">
        <v>156</v>
      </c>
      <c r="E287" s="35">
        <v>5</v>
      </c>
      <c r="F287" s="35">
        <v>5</v>
      </c>
      <c r="G287" s="35">
        <v>5</v>
      </c>
      <c r="H287" s="35">
        <v>5</v>
      </c>
      <c r="I287" s="35">
        <v>5</v>
      </c>
      <c r="J287" s="35">
        <v>5</v>
      </c>
      <c r="K287" s="35" t="s">
        <v>64</v>
      </c>
      <c r="L287" s="36" t="s">
        <v>65</v>
      </c>
      <c r="M287" s="35"/>
      <c r="N287" s="35"/>
      <c r="O287" s="35"/>
      <c r="P287" s="160" t="str">
        <f t="shared" si="35"/>
        <v>NA</v>
      </c>
      <c r="Q287" s="160" t="str">
        <f t="shared" si="35"/>
        <v>NA</v>
      </c>
      <c r="R287" s="160" t="str">
        <f t="shared" si="35"/>
        <v>NA</v>
      </c>
      <c r="S287" s="160" t="str">
        <f t="shared" si="35"/>
        <v>NA</v>
      </c>
      <c r="T287" s="160" t="str">
        <f t="shared" si="36"/>
        <v>NA</v>
      </c>
      <c r="U287" s="160" t="str">
        <f t="shared" si="36"/>
        <v>NA</v>
      </c>
      <c r="V287" s="160" t="str">
        <f t="shared" si="36"/>
        <v>NA</v>
      </c>
      <c r="W287" s="160" t="str">
        <f t="shared" si="36"/>
        <v>NA</v>
      </c>
      <c r="X287" s="160" t="str">
        <f t="shared" si="37"/>
        <v>NA</v>
      </c>
      <c r="Y287" s="160" t="str">
        <f t="shared" si="37"/>
        <v>NA</v>
      </c>
      <c r="Z287" s="160" t="str">
        <f t="shared" si="37"/>
        <v>NA</v>
      </c>
      <c r="AA287" s="160" t="str">
        <f t="shared" si="37"/>
        <v>NA</v>
      </c>
      <c r="AB287" s="160" t="str">
        <f t="shared" si="38"/>
        <v>NA</v>
      </c>
      <c r="AC287" s="160" t="str">
        <f t="shared" si="39"/>
        <v>NA</v>
      </c>
      <c r="AD287" s="160" t="str">
        <f t="shared" si="40"/>
        <v>NA</v>
      </c>
      <c r="AE287" s="514"/>
    </row>
    <row r="288" spans="1:31" s="15" customFormat="1" ht="41.1" customHeight="1" x14ac:dyDescent="0.25">
      <c r="A288" s="232"/>
      <c r="B288" s="42" t="s">
        <v>140</v>
      </c>
      <c r="C288" s="97" t="s">
        <v>199</v>
      </c>
      <c r="D288" s="163" t="s">
        <v>154</v>
      </c>
      <c r="E288" s="35">
        <v>5</v>
      </c>
      <c r="F288" s="35">
        <v>5</v>
      </c>
      <c r="G288" s="35">
        <v>5</v>
      </c>
      <c r="H288" s="35">
        <v>5</v>
      </c>
      <c r="I288" s="35">
        <v>5</v>
      </c>
      <c r="J288" s="35">
        <v>5</v>
      </c>
      <c r="K288" s="35" t="s">
        <v>58</v>
      </c>
      <c r="L288" s="35" t="s">
        <v>59</v>
      </c>
      <c r="M288" s="290"/>
      <c r="N288" s="35"/>
      <c r="O288" s="35"/>
      <c r="P288" s="160">
        <f t="shared" si="35"/>
        <v>5</v>
      </c>
      <c r="Q288" s="160">
        <f t="shared" si="35"/>
        <v>5</v>
      </c>
      <c r="R288" s="160">
        <f t="shared" si="35"/>
        <v>5</v>
      </c>
      <c r="S288" s="160">
        <f t="shared" si="35"/>
        <v>5</v>
      </c>
      <c r="T288" s="160">
        <f t="shared" si="36"/>
        <v>5</v>
      </c>
      <c r="U288" s="160">
        <f t="shared" si="36"/>
        <v>5</v>
      </c>
      <c r="V288" s="160">
        <f t="shared" si="36"/>
        <v>5</v>
      </c>
      <c r="W288" s="160">
        <f t="shared" si="36"/>
        <v>5</v>
      </c>
      <c r="X288" s="160">
        <f t="shared" si="37"/>
        <v>5</v>
      </c>
      <c r="Y288" s="160">
        <f t="shared" si="37"/>
        <v>5</v>
      </c>
      <c r="Z288" s="160">
        <f t="shared" si="37"/>
        <v>5</v>
      </c>
      <c r="AA288" s="160">
        <f t="shared" si="37"/>
        <v>5</v>
      </c>
      <c r="AB288" s="160">
        <f t="shared" si="38"/>
        <v>5</v>
      </c>
      <c r="AC288" s="160">
        <f t="shared" si="39"/>
        <v>5.18</v>
      </c>
      <c r="AD288" s="160" t="str">
        <f t="shared" si="40"/>
        <v>Yes</v>
      </c>
      <c r="AE288" s="512" t="s">
        <v>200</v>
      </c>
    </row>
    <row r="289" spans="1:31" s="15" customFormat="1" ht="41.45" customHeight="1" x14ac:dyDescent="0.25">
      <c r="A289" s="232"/>
      <c r="B289" s="42" t="s">
        <v>140</v>
      </c>
      <c r="C289" s="97" t="s">
        <v>199</v>
      </c>
      <c r="D289" s="163" t="s">
        <v>155</v>
      </c>
      <c r="E289" s="35">
        <v>5</v>
      </c>
      <c r="F289" s="35">
        <v>5</v>
      </c>
      <c r="G289" s="35">
        <v>5</v>
      </c>
      <c r="H289" s="35">
        <v>5</v>
      </c>
      <c r="I289" s="35">
        <v>5</v>
      </c>
      <c r="J289" s="35">
        <v>5</v>
      </c>
      <c r="K289" s="35" t="s">
        <v>64</v>
      </c>
      <c r="L289" s="36" t="s">
        <v>65</v>
      </c>
      <c r="M289" s="35"/>
      <c r="N289" s="35"/>
      <c r="O289" s="35"/>
      <c r="P289" s="160" t="str">
        <f t="shared" si="35"/>
        <v>NA</v>
      </c>
      <c r="Q289" s="160" t="str">
        <f t="shared" si="35"/>
        <v>NA</v>
      </c>
      <c r="R289" s="160" t="str">
        <f t="shared" si="35"/>
        <v>NA</v>
      </c>
      <c r="S289" s="160" t="str">
        <f t="shared" si="35"/>
        <v>NA</v>
      </c>
      <c r="T289" s="160" t="str">
        <f t="shared" si="36"/>
        <v>NA</v>
      </c>
      <c r="U289" s="160" t="str">
        <f t="shared" si="36"/>
        <v>NA</v>
      </c>
      <c r="V289" s="160" t="str">
        <f t="shared" si="36"/>
        <v>NA</v>
      </c>
      <c r="W289" s="160" t="str">
        <f t="shared" si="36"/>
        <v>NA</v>
      </c>
      <c r="X289" s="160" t="str">
        <f t="shared" si="37"/>
        <v>NA</v>
      </c>
      <c r="Y289" s="160" t="str">
        <f t="shared" si="37"/>
        <v>NA</v>
      </c>
      <c r="Z289" s="160" t="str">
        <f t="shared" si="37"/>
        <v>NA</v>
      </c>
      <c r="AA289" s="160" t="str">
        <f t="shared" si="37"/>
        <v>NA</v>
      </c>
      <c r="AB289" s="160" t="str">
        <f t="shared" si="38"/>
        <v>NA</v>
      </c>
      <c r="AC289" s="160" t="str">
        <f t="shared" si="39"/>
        <v>NA</v>
      </c>
      <c r="AD289" s="160" t="str">
        <f t="shared" si="40"/>
        <v>NA</v>
      </c>
      <c r="AE289" s="513"/>
    </row>
    <row r="290" spans="1:31" s="15" customFormat="1" ht="30.95" customHeight="1" x14ac:dyDescent="0.25">
      <c r="A290" s="232"/>
      <c r="B290" s="42" t="s">
        <v>140</v>
      </c>
      <c r="C290" s="97" t="s">
        <v>199</v>
      </c>
      <c r="D290" s="163" t="s">
        <v>156</v>
      </c>
      <c r="E290" s="35">
        <v>5</v>
      </c>
      <c r="F290" s="35">
        <v>5</v>
      </c>
      <c r="G290" s="35">
        <v>5</v>
      </c>
      <c r="H290" s="35">
        <v>5</v>
      </c>
      <c r="I290" s="35">
        <v>5</v>
      </c>
      <c r="J290" s="35">
        <v>5</v>
      </c>
      <c r="K290" s="35" t="s">
        <v>64</v>
      </c>
      <c r="L290" s="36" t="s">
        <v>65</v>
      </c>
      <c r="M290" s="35"/>
      <c r="N290" s="35"/>
      <c r="O290" s="35"/>
      <c r="P290" s="160" t="str">
        <f t="shared" si="35"/>
        <v>NA</v>
      </c>
      <c r="Q290" s="160" t="str">
        <f t="shared" si="35"/>
        <v>NA</v>
      </c>
      <c r="R290" s="160" t="str">
        <f t="shared" si="35"/>
        <v>NA</v>
      </c>
      <c r="S290" s="160" t="str">
        <f t="shared" si="35"/>
        <v>NA</v>
      </c>
      <c r="T290" s="160" t="str">
        <f t="shared" si="36"/>
        <v>NA</v>
      </c>
      <c r="U290" s="160" t="str">
        <f t="shared" si="36"/>
        <v>NA</v>
      </c>
      <c r="V290" s="160" t="str">
        <f t="shared" si="36"/>
        <v>NA</v>
      </c>
      <c r="W290" s="160" t="str">
        <f t="shared" si="36"/>
        <v>NA</v>
      </c>
      <c r="X290" s="160" t="str">
        <f t="shared" si="37"/>
        <v>NA</v>
      </c>
      <c r="Y290" s="160" t="str">
        <f t="shared" si="37"/>
        <v>NA</v>
      </c>
      <c r="Z290" s="160" t="str">
        <f t="shared" si="37"/>
        <v>NA</v>
      </c>
      <c r="AA290" s="160" t="str">
        <f t="shared" si="37"/>
        <v>NA</v>
      </c>
      <c r="AB290" s="160" t="str">
        <f t="shared" si="38"/>
        <v>NA</v>
      </c>
      <c r="AC290" s="160" t="str">
        <f t="shared" si="39"/>
        <v>NA</v>
      </c>
      <c r="AD290" s="160" t="str">
        <f t="shared" si="40"/>
        <v>NA</v>
      </c>
      <c r="AE290" s="514"/>
    </row>
    <row r="291" spans="1:31" s="15" customFormat="1" ht="76.5" customHeight="1" x14ac:dyDescent="0.25">
      <c r="A291" s="232"/>
      <c r="B291" s="42" t="s">
        <v>140</v>
      </c>
      <c r="C291" s="97" t="s">
        <v>201</v>
      </c>
      <c r="D291" s="163" t="s">
        <v>154</v>
      </c>
      <c r="E291" s="35">
        <v>5</v>
      </c>
      <c r="F291" s="35">
        <v>5</v>
      </c>
      <c r="G291" s="35">
        <v>5</v>
      </c>
      <c r="H291" s="35">
        <v>5</v>
      </c>
      <c r="I291" s="35">
        <v>5</v>
      </c>
      <c r="J291" s="35">
        <v>5</v>
      </c>
      <c r="K291" s="35" t="s">
        <v>58</v>
      </c>
      <c r="L291" s="36" t="s">
        <v>59</v>
      </c>
      <c r="M291" s="35"/>
      <c r="N291" s="35"/>
      <c r="O291" s="35"/>
      <c r="P291" s="160">
        <f t="shared" si="35"/>
        <v>5</v>
      </c>
      <c r="Q291" s="160">
        <f t="shared" si="35"/>
        <v>5</v>
      </c>
      <c r="R291" s="160">
        <f t="shared" si="35"/>
        <v>5</v>
      </c>
      <c r="S291" s="160">
        <f t="shared" si="35"/>
        <v>5</v>
      </c>
      <c r="T291" s="160">
        <f t="shared" si="36"/>
        <v>5</v>
      </c>
      <c r="U291" s="160">
        <f t="shared" si="36"/>
        <v>5</v>
      </c>
      <c r="V291" s="160">
        <f t="shared" si="36"/>
        <v>5</v>
      </c>
      <c r="W291" s="160">
        <f t="shared" si="36"/>
        <v>5</v>
      </c>
      <c r="X291" s="160">
        <f t="shared" si="37"/>
        <v>5</v>
      </c>
      <c r="Y291" s="160">
        <f t="shared" si="37"/>
        <v>5</v>
      </c>
      <c r="Z291" s="160">
        <f t="shared" si="37"/>
        <v>5</v>
      </c>
      <c r="AA291" s="160">
        <f t="shared" si="37"/>
        <v>5</v>
      </c>
      <c r="AB291" s="160">
        <f t="shared" si="38"/>
        <v>5</v>
      </c>
      <c r="AC291" s="160">
        <f t="shared" si="39"/>
        <v>5.18</v>
      </c>
      <c r="AD291" s="160" t="str">
        <f t="shared" si="40"/>
        <v>Yes</v>
      </c>
      <c r="AE291" s="291"/>
    </row>
    <row r="292" spans="1:31" s="15" customFormat="1" ht="76.5" customHeight="1" x14ac:dyDescent="0.25">
      <c r="A292" s="232"/>
      <c r="B292" s="42" t="s">
        <v>140</v>
      </c>
      <c r="C292" s="97" t="s">
        <v>201</v>
      </c>
      <c r="D292" s="163" t="s">
        <v>155</v>
      </c>
      <c r="E292" s="35">
        <v>5</v>
      </c>
      <c r="F292" s="35">
        <v>5</v>
      </c>
      <c r="G292" s="35">
        <v>5</v>
      </c>
      <c r="H292" s="35">
        <v>5</v>
      </c>
      <c r="I292" s="35">
        <v>5</v>
      </c>
      <c r="J292" s="35">
        <v>5</v>
      </c>
      <c r="K292" s="35" t="s">
        <v>64</v>
      </c>
      <c r="L292" s="35" t="s">
        <v>65</v>
      </c>
      <c r="M292" s="35"/>
      <c r="N292" s="35"/>
      <c r="O292" s="35"/>
      <c r="P292" s="160" t="str">
        <f t="shared" si="35"/>
        <v>NA</v>
      </c>
      <c r="Q292" s="160" t="str">
        <f t="shared" si="35"/>
        <v>NA</v>
      </c>
      <c r="R292" s="160" t="str">
        <f t="shared" si="35"/>
        <v>NA</v>
      </c>
      <c r="S292" s="160" t="str">
        <f t="shared" si="35"/>
        <v>NA</v>
      </c>
      <c r="T292" s="160" t="str">
        <f t="shared" si="36"/>
        <v>NA</v>
      </c>
      <c r="U292" s="160" t="str">
        <f t="shared" si="36"/>
        <v>NA</v>
      </c>
      <c r="V292" s="160" t="str">
        <f t="shared" si="36"/>
        <v>NA</v>
      </c>
      <c r="W292" s="160" t="str">
        <f t="shared" si="36"/>
        <v>NA</v>
      </c>
      <c r="X292" s="160" t="str">
        <f t="shared" si="37"/>
        <v>NA</v>
      </c>
      <c r="Y292" s="160" t="str">
        <f t="shared" si="37"/>
        <v>NA</v>
      </c>
      <c r="Z292" s="160" t="str">
        <f t="shared" si="37"/>
        <v>NA</v>
      </c>
      <c r="AA292" s="160" t="str">
        <f t="shared" si="37"/>
        <v>NA</v>
      </c>
      <c r="AB292" s="160" t="str">
        <f t="shared" si="38"/>
        <v>NA</v>
      </c>
      <c r="AC292" s="160" t="str">
        <f t="shared" si="39"/>
        <v>NA</v>
      </c>
      <c r="AD292" s="160" t="str">
        <f t="shared" si="40"/>
        <v>NA</v>
      </c>
      <c r="AE292" s="198"/>
    </row>
    <row r="293" spans="1:31" s="15" customFormat="1" ht="77.25" customHeight="1" x14ac:dyDescent="0.25">
      <c r="A293" s="292"/>
      <c r="B293" s="42" t="s">
        <v>140</v>
      </c>
      <c r="C293" s="289" t="s">
        <v>201</v>
      </c>
      <c r="D293" s="245" t="s">
        <v>156</v>
      </c>
      <c r="E293" s="38">
        <v>5</v>
      </c>
      <c r="F293" s="38">
        <v>5</v>
      </c>
      <c r="G293" s="38">
        <v>5</v>
      </c>
      <c r="H293" s="38">
        <v>5</v>
      </c>
      <c r="I293" s="38">
        <v>5</v>
      </c>
      <c r="J293" s="38">
        <v>5</v>
      </c>
      <c r="K293" s="38" t="s">
        <v>64</v>
      </c>
      <c r="L293" s="38" t="s">
        <v>65</v>
      </c>
      <c r="M293" s="38"/>
      <c r="N293" s="38"/>
      <c r="O293" s="38"/>
      <c r="P293" s="160" t="str">
        <f t="shared" si="35"/>
        <v>NA</v>
      </c>
      <c r="Q293" s="160" t="str">
        <f t="shared" si="35"/>
        <v>NA</v>
      </c>
      <c r="R293" s="160" t="str">
        <f t="shared" si="35"/>
        <v>NA</v>
      </c>
      <c r="S293" s="160" t="str">
        <f t="shared" si="35"/>
        <v>NA</v>
      </c>
      <c r="T293" s="160" t="str">
        <f t="shared" si="36"/>
        <v>NA</v>
      </c>
      <c r="U293" s="160" t="str">
        <f t="shared" si="36"/>
        <v>NA</v>
      </c>
      <c r="V293" s="160" t="str">
        <f t="shared" si="36"/>
        <v>NA</v>
      </c>
      <c r="W293" s="160" t="str">
        <f t="shared" si="36"/>
        <v>NA</v>
      </c>
      <c r="X293" s="160" t="str">
        <f t="shared" si="37"/>
        <v>NA</v>
      </c>
      <c r="Y293" s="160" t="str">
        <f t="shared" si="37"/>
        <v>NA</v>
      </c>
      <c r="Z293" s="160" t="str">
        <f t="shared" si="37"/>
        <v>NA</v>
      </c>
      <c r="AA293" s="160" t="str">
        <f t="shared" si="37"/>
        <v>NA</v>
      </c>
      <c r="AB293" s="160" t="str">
        <f t="shared" si="38"/>
        <v>NA</v>
      </c>
      <c r="AC293" s="160" t="str">
        <f t="shared" si="39"/>
        <v>NA</v>
      </c>
      <c r="AD293" s="160" t="str">
        <f t="shared" si="40"/>
        <v>NA</v>
      </c>
      <c r="AE293" s="293"/>
    </row>
    <row r="294" spans="1:31" s="15" customFormat="1" ht="77.25" customHeight="1" x14ac:dyDescent="0.25">
      <c r="A294" s="292"/>
      <c r="B294" s="42" t="s">
        <v>140</v>
      </c>
      <c r="C294" s="294" t="s">
        <v>202</v>
      </c>
      <c r="D294" s="163" t="s">
        <v>203</v>
      </c>
      <c r="E294" s="38">
        <v>200</v>
      </c>
      <c r="F294" s="38">
        <v>200</v>
      </c>
      <c r="G294" s="38">
        <v>200</v>
      </c>
      <c r="H294" s="38">
        <v>200</v>
      </c>
      <c r="I294" s="38">
        <v>200</v>
      </c>
      <c r="J294" s="38">
        <v>200</v>
      </c>
      <c r="K294" s="36" t="s">
        <v>58</v>
      </c>
      <c r="L294" s="36" t="s">
        <v>59</v>
      </c>
      <c r="M294" s="36"/>
      <c r="N294" s="35"/>
      <c r="O294" s="35"/>
      <c r="P294" s="160">
        <f t="shared" si="35"/>
        <v>200</v>
      </c>
      <c r="Q294" s="160">
        <f t="shared" si="35"/>
        <v>200</v>
      </c>
      <c r="R294" s="160">
        <f t="shared" si="35"/>
        <v>200</v>
      </c>
      <c r="S294" s="160">
        <f t="shared" si="35"/>
        <v>200</v>
      </c>
      <c r="T294" s="160">
        <f t="shared" si="36"/>
        <v>200</v>
      </c>
      <c r="U294" s="160">
        <f t="shared" si="36"/>
        <v>200</v>
      </c>
      <c r="V294" s="160">
        <f t="shared" si="36"/>
        <v>200</v>
      </c>
      <c r="W294" s="160">
        <f t="shared" si="36"/>
        <v>200</v>
      </c>
      <c r="X294" s="160">
        <f t="shared" si="37"/>
        <v>200</v>
      </c>
      <c r="Y294" s="160">
        <f t="shared" si="37"/>
        <v>200</v>
      </c>
      <c r="Z294" s="160">
        <f t="shared" si="37"/>
        <v>200</v>
      </c>
      <c r="AA294" s="160">
        <f t="shared" si="37"/>
        <v>200</v>
      </c>
      <c r="AB294" s="160">
        <f t="shared" si="38"/>
        <v>200</v>
      </c>
      <c r="AC294" s="160">
        <f t="shared" si="39"/>
        <v>207.03</v>
      </c>
      <c r="AD294" s="160" t="str">
        <f t="shared" si="40"/>
        <v>Yes</v>
      </c>
      <c r="AE294" s="67" t="s">
        <v>204</v>
      </c>
    </row>
    <row r="295" spans="1:31" s="15" customFormat="1" ht="77.25" customHeight="1" thickBot="1" x14ac:dyDescent="0.3">
      <c r="A295" s="292"/>
      <c r="B295" s="42" t="s">
        <v>140</v>
      </c>
      <c r="C295" s="294" t="s">
        <v>205</v>
      </c>
      <c r="D295" s="163" t="s">
        <v>203</v>
      </c>
      <c r="E295" s="183">
        <v>300</v>
      </c>
      <c r="F295" s="183">
        <v>300</v>
      </c>
      <c r="G295" s="183">
        <v>300</v>
      </c>
      <c r="H295" s="183">
        <v>300</v>
      </c>
      <c r="I295" s="183">
        <v>300</v>
      </c>
      <c r="J295" s="183">
        <v>300</v>
      </c>
      <c r="K295" s="184" t="s">
        <v>58</v>
      </c>
      <c r="L295" s="184" t="s">
        <v>59</v>
      </c>
      <c r="M295" s="184"/>
      <c r="N295" s="183"/>
      <c r="O295" s="183"/>
      <c r="P295" s="185">
        <f t="shared" si="35"/>
        <v>300</v>
      </c>
      <c r="Q295" s="186">
        <f t="shared" si="35"/>
        <v>300</v>
      </c>
      <c r="R295" s="186">
        <f t="shared" si="35"/>
        <v>300</v>
      </c>
      <c r="S295" s="186">
        <f t="shared" si="35"/>
        <v>300</v>
      </c>
      <c r="T295" s="186">
        <f t="shared" si="36"/>
        <v>300</v>
      </c>
      <c r="U295" s="186">
        <f t="shared" si="36"/>
        <v>300</v>
      </c>
      <c r="V295" s="186">
        <f t="shared" si="36"/>
        <v>300</v>
      </c>
      <c r="W295" s="186">
        <f t="shared" si="36"/>
        <v>300</v>
      </c>
      <c r="X295" s="186">
        <f t="shared" si="37"/>
        <v>300</v>
      </c>
      <c r="Y295" s="186">
        <f t="shared" si="37"/>
        <v>300</v>
      </c>
      <c r="Z295" s="186">
        <f t="shared" si="37"/>
        <v>300</v>
      </c>
      <c r="AA295" s="186">
        <f t="shared" si="37"/>
        <v>300</v>
      </c>
      <c r="AB295" s="185">
        <f t="shared" si="38"/>
        <v>300</v>
      </c>
      <c r="AC295" s="185">
        <f t="shared" si="39"/>
        <v>310.54000000000002</v>
      </c>
      <c r="AD295" s="186" t="str">
        <f t="shared" si="40"/>
        <v>Yes</v>
      </c>
      <c r="AE295" s="63" t="s">
        <v>204</v>
      </c>
    </row>
    <row r="296" spans="1:31" s="15" customFormat="1" ht="51.75" customHeight="1" thickTop="1" x14ac:dyDescent="0.25">
      <c r="A296" s="295" t="s">
        <v>206</v>
      </c>
      <c r="B296" s="25" t="s">
        <v>140</v>
      </c>
      <c r="C296" s="296" t="s">
        <v>207</v>
      </c>
      <c r="D296" s="190" t="s">
        <v>208</v>
      </c>
      <c r="E296" s="74">
        <v>0</v>
      </c>
      <c r="F296" s="74">
        <v>0</v>
      </c>
      <c r="G296" s="74">
        <v>0</v>
      </c>
      <c r="H296" s="74">
        <v>0</v>
      </c>
      <c r="I296" s="74">
        <v>0</v>
      </c>
      <c r="J296" s="74">
        <v>0</v>
      </c>
      <c r="K296" s="50" t="s">
        <v>58</v>
      </c>
      <c r="L296" s="50" t="s">
        <v>147</v>
      </c>
      <c r="M296" s="50"/>
      <c r="N296" s="27"/>
      <c r="O296" s="27"/>
      <c r="P296" s="191">
        <f t="shared" si="35"/>
        <v>0</v>
      </c>
      <c r="Q296" s="192">
        <f t="shared" si="35"/>
        <v>0</v>
      </c>
      <c r="R296" s="192">
        <f t="shared" si="35"/>
        <v>0</v>
      </c>
      <c r="S296" s="192">
        <f t="shared" si="35"/>
        <v>0</v>
      </c>
      <c r="T296" s="192">
        <f t="shared" si="36"/>
        <v>0</v>
      </c>
      <c r="U296" s="192">
        <f t="shared" si="36"/>
        <v>0</v>
      </c>
      <c r="V296" s="192">
        <f t="shared" si="36"/>
        <v>0</v>
      </c>
      <c r="W296" s="192">
        <f t="shared" si="36"/>
        <v>0</v>
      </c>
      <c r="X296" s="192">
        <f t="shared" si="37"/>
        <v>0</v>
      </c>
      <c r="Y296" s="192">
        <f t="shared" si="37"/>
        <v>0</v>
      </c>
      <c r="Z296" s="192">
        <f t="shared" si="37"/>
        <v>0</v>
      </c>
      <c r="AA296" s="192">
        <f t="shared" si="37"/>
        <v>0</v>
      </c>
      <c r="AB296" s="191">
        <f t="shared" si="38"/>
        <v>0</v>
      </c>
      <c r="AC296" s="191">
        <f t="shared" si="39"/>
        <v>0</v>
      </c>
      <c r="AD296" s="192" t="str">
        <f t="shared" si="40"/>
        <v>Yes</v>
      </c>
      <c r="AE296" s="297" t="s">
        <v>209</v>
      </c>
    </row>
    <row r="297" spans="1:31" s="15" customFormat="1" ht="178.5" customHeight="1" x14ac:dyDescent="0.25">
      <c r="A297" s="232"/>
      <c r="B297" s="42" t="s">
        <v>140</v>
      </c>
      <c r="C297" s="97" t="s">
        <v>157</v>
      </c>
      <c r="D297" s="163" t="s">
        <v>208</v>
      </c>
      <c r="E297" s="38" t="s">
        <v>210</v>
      </c>
      <c r="F297" s="38" t="s">
        <v>210</v>
      </c>
      <c r="G297" s="38" t="s">
        <v>210</v>
      </c>
      <c r="H297" s="38" t="s">
        <v>210</v>
      </c>
      <c r="I297" s="38" t="s">
        <v>210</v>
      </c>
      <c r="J297" s="38" t="s">
        <v>210</v>
      </c>
      <c r="K297" s="50" t="s">
        <v>58</v>
      </c>
      <c r="L297" s="50" t="s">
        <v>159</v>
      </c>
      <c r="M297" s="36"/>
      <c r="N297" s="228"/>
      <c r="O297" s="35"/>
      <c r="P297" s="160" t="str">
        <f t="shared" si="35"/>
        <v>NA</v>
      </c>
      <c r="Q297" s="160" t="str">
        <f t="shared" si="35"/>
        <v>NA</v>
      </c>
      <c r="R297" s="160" t="str">
        <f t="shared" si="35"/>
        <v>NA</v>
      </c>
      <c r="S297" s="160" t="str">
        <f t="shared" si="35"/>
        <v>NA</v>
      </c>
      <c r="T297" s="160" t="str">
        <f t="shared" si="36"/>
        <v>NA</v>
      </c>
      <c r="U297" s="160" t="str">
        <f t="shared" si="36"/>
        <v>NA</v>
      </c>
      <c r="V297" s="160" t="str">
        <f t="shared" si="36"/>
        <v>NA</v>
      </c>
      <c r="W297" s="160" t="str">
        <f t="shared" si="36"/>
        <v>NA</v>
      </c>
      <c r="X297" s="160" t="str">
        <f t="shared" si="37"/>
        <v>NA</v>
      </c>
      <c r="Y297" s="160" t="str">
        <f t="shared" si="37"/>
        <v>NA</v>
      </c>
      <c r="Z297" s="160" t="str">
        <f t="shared" si="37"/>
        <v>NA</v>
      </c>
      <c r="AA297" s="160" t="str">
        <f t="shared" si="37"/>
        <v>NA</v>
      </c>
      <c r="AB297" s="160" t="str">
        <f t="shared" si="38"/>
        <v>NA</v>
      </c>
      <c r="AC297" s="160" t="str">
        <f t="shared" si="39"/>
        <v>Satellite Labour Rate + Materials + Incidentals over and above Initial Standard Installation</v>
      </c>
      <c r="AD297" s="160" t="str">
        <f t="shared" si="40"/>
        <v>Yes</v>
      </c>
      <c r="AE297" s="298" t="s">
        <v>211</v>
      </c>
    </row>
    <row r="298" spans="1:31" s="15" customFormat="1" ht="63.75" customHeight="1" x14ac:dyDescent="0.25">
      <c r="A298" s="232"/>
      <c r="B298" s="42" t="s">
        <v>140</v>
      </c>
      <c r="C298" s="97" t="s">
        <v>212</v>
      </c>
      <c r="D298" s="163" t="s">
        <v>208</v>
      </c>
      <c r="E298" s="38">
        <v>692</v>
      </c>
      <c r="F298" s="38">
        <v>692</v>
      </c>
      <c r="G298" s="38">
        <v>692</v>
      </c>
      <c r="H298" s="38">
        <v>692</v>
      </c>
      <c r="I298" s="38">
        <v>692</v>
      </c>
      <c r="J298" s="38">
        <v>692</v>
      </c>
      <c r="K298" s="50" t="s">
        <v>58</v>
      </c>
      <c r="L298" s="36" t="s">
        <v>59</v>
      </c>
      <c r="M298" s="36"/>
      <c r="N298" s="35"/>
      <c r="O298" s="35"/>
      <c r="P298" s="160">
        <f t="shared" si="35"/>
        <v>692</v>
      </c>
      <c r="Q298" s="160">
        <f t="shared" si="35"/>
        <v>692</v>
      </c>
      <c r="R298" s="160">
        <f t="shared" si="35"/>
        <v>692</v>
      </c>
      <c r="S298" s="160">
        <f t="shared" si="35"/>
        <v>692</v>
      </c>
      <c r="T298" s="160">
        <f t="shared" si="36"/>
        <v>692</v>
      </c>
      <c r="U298" s="160">
        <f t="shared" si="36"/>
        <v>692</v>
      </c>
      <c r="V298" s="160">
        <f t="shared" si="36"/>
        <v>692</v>
      </c>
      <c r="W298" s="160">
        <f t="shared" si="36"/>
        <v>692</v>
      </c>
      <c r="X298" s="160">
        <f t="shared" si="37"/>
        <v>692</v>
      </c>
      <c r="Y298" s="160">
        <f t="shared" si="37"/>
        <v>692</v>
      </c>
      <c r="Z298" s="160">
        <f t="shared" si="37"/>
        <v>692</v>
      </c>
      <c r="AA298" s="160">
        <f t="shared" si="37"/>
        <v>692</v>
      </c>
      <c r="AB298" s="160">
        <f t="shared" si="38"/>
        <v>692</v>
      </c>
      <c r="AC298" s="160">
        <f t="shared" si="39"/>
        <v>716.31</v>
      </c>
      <c r="AD298" s="160" t="str">
        <f t="shared" si="40"/>
        <v>Yes</v>
      </c>
      <c r="AE298" s="299" t="s">
        <v>213</v>
      </c>
    </row>
    <row r="299" spans="1:31" s="15" customFormat="1" ht="63.75" customHeight="1" x14ac:dyDescent="0.25">
      <c r="A299" s="232"/>
      <c r="B299" s="42" t="s">
        <v>140</v>
      </c>
      <c r="C299" s="97" t="s">
        <v>214</v>
      </c>
      <c r="D299" s="163" t="s">
        <v>208</v>
      </c>
      <c r="E299" s="38">
        <v>1057</v>
      </c>
      <c r="F299" s="38">
        <v>1057</v>
      </c>
      <c r="G299" s="38">
        <v>1057</v>
      </c>
      <c r="H299" s="38">
        <v>1057</v>
      </c>
      <c r="I299" s="38">
        <v>1057</v>
      </c>
      <c r="J299" s="38">
        <v>1057</v>
      </c>
      <c r="K299" s="50" t="s">
        <v>58</v>
      </c>
      <c r="L299" s="36" t="s">
        <v>59</v>
      </c>
      <c r="M299" s="36"/>
      <c r="N299" s="35"/>
      <c r="O299" s="35"/>
      <c r="P299" s="160">
        <f t="shared" si="35"/>
        <v>1057</v>
      </c>
      <c r="Q299" s="160">
        <f t="shared" si="35"/>
        <v>1057</v>
      </c>
      <c r="R299" s="160">
        <f t="shared" si="35"/>
        <v>1057</v>
      </c>
      <c r="S299" s="160">
        <f t="shared" si="35"/>
        <v>1057</v>
      </c>
      <c r="T299" s="160">
        <f t="shared" si="36"/>
        <v>1057</v>
      </c>
      <c r="U299" s="160">
        <f t="shared" si="36"/>
        <v>1057</v>
      </c>
      <c r="V299" s="160">
        <f t="shared" si="36"/>
        <v>1057</v>
      </c>
      <c r="W299" s="160">
        <f t="shared" si="36"/>
        <v>1057</v>
      </c>
      <c r="X299" s="160">
        <f t="shared" si="37"/>
        <v>1057</v>
      </c>
      <c r="Y299" s="160">
        <f t="shared" si="37"/>
        <v>1057</v>
      </c>
      <c r="Z299" s="160">
        <f t="shared" si="37"/>
        <v>1057</v>
      </c>
      <c r="AA299" s="160">
        <f t="shared" si="37"/>
        <v>1057</v>
      </c>
      <c r="AB299" s="160">
        <f t="shared" si="38"/>
        <v>1057</v>
      </c>
      <c r="AC299" s="160">
        <f t="shared" si="39"/>
        <v>1094.1300000000001</v>
      </c>
      <c r="AD299" s="160" t="str">
        <f t="shared" si="40"/>
        <v>Yes</v>
      </c>
      <c r="AE299" s="300"/>
    </row>
    <row r="300" spans="1:31" s="15" customFormat="1" ht="63.75" customHeight="1" x14ac:dyDescent="0.25">
      <c r="A300" s="232"/>
      <c r="B300" s="42" t="s">
        <v>140</v>
      </c>
      <c r="C300" s="97" t="s">
        <v>215</v>
      </c>
      <c r="D300" s="163" t="s">
        <v>208</v>
      </c>
      <c r="E300" s="38">
        <v>2226</v>
      </c>
      <c r="F300" s="38">
        <v>2226</v>
      </c>
      <c r="G300" s="38">
        <v>2226</v>
      </c>
      <c r="H300" s="38">
        <v>2226</v>
      </c>
      <c r="I300" s="38">
        <v>2226</v>
      </c>
      <c r="J300" s="38">
        <v>2226</v>
      </c>
      <c r="K300" s="50" t="s">
        <v>58</v>
      </c>
      <c r="L300" s="36" t="s">
        <v>59</v>
      </c>
      <c r="M300" s="36"/>
      <c r="N300" s="35"/>
      <c r="O300" s="35"/>
      <c r="P300" s="160">
        <f t="shared" si="35"/>
        <v>2226</v>
      </c>
      <c r="Q300" s="160">
        <f t="shared" si="35"/>
        <v>2226</v>
      </c>
      <c r="R300" s="160">
        <f t="shared" si="35"/>
        <v>2226</v>
      </c>
      <c r="S300" s="160">
        <f t="shared" si="35"/>
        <v>2226</v>
      </c>
      <c r="T300" s="160">
        <f t="shared" si="36"/>
        <v>2226</v>
      </c>
      <c r="U300" s="160">
        <f t="shared" si="36"/>
        <v>2226</v>
      </c>
      <c r="V300" s="160">
        <f t="shared" si="36"/>
        <v>2226</v>
      </c>
      <c r="W300" s="160">
        <f t="shared" si="36"/>
        <v>2226</v>
      </c>
      <c r="X300" s="160">
        <f t="shared" si="37"/>
        <v>2226</v>
      </c>
      <c r="Y300" s="160">
        <f t="shared" si="37"/>
        <v>2226</v>
      </c>
      <c r="Z300" s="160">
        <f t="shared" si="37"/>
        <v>2226</v>
      </c>
      <c r="AA300" s="160">
        <f t="shared" si="37"/>
        <v>2226</v>
      </c>
      <c r="AB300" s="160">
        <f t="shared" si="38"/>
        <v>2226</v>
      </c>
      <c r="AC300" s="160">
        <f t="shared" si="39"/>
        <v>2304.19</v>
      </c>
      <c r="AD300" s="160" t="str">
        <f t="shared" si="40"/>
        <v>Yes</v>
      </c>
      <c r="AE300" s="300"/>
    </row>
    <row r="301" spans="1:31" s="15" customFormat="1" ht="38.25" customHeight="1" x14ac:dyDescent="0.25">
      <c r="A301" s="232"/>
      <c r="B301" s="42" t="s">
        <v>140</v>
      </c>
      <c r="C301" s="301" t="s">
        <v>216</v>
      </c>
      <c r="D301" s="163" t="s">
        <v>208</v>
      </c>
      <c r="E301" s="38">
        <v>1559</v>
      </c>
      <c r="F301" s="38">
        <v>1559</v>
      </c>
      <c r="G301" s="38">
        <v>1559</v>
      </c>
      <c r="H301" s="38">
        <v>1559</v>
      </c>
      <c r="I301" s="38">
        <v>1559</v>
      </c>
      <c r="J301" s="38">
        <v>1559</v>
      </c>
      <c r="K301" s="50" t="s">
        <v>58</v>
      </c>
      <c r="L301" s="36" t="s">
        <v>59</v>
      </c>
      <c r="M301" s="36"/>
      <c r="N301" s="35"/>
      <c r="O301" s="35"/>
      <c r="P301" s="160">
        <f t="shared" si="35"/>
        <v>1559</v>
      </c>
      <c r="Q301" s="160">
        <f t="shared" si="35"/>
        <v>1559</v>
      </c>
      <c r="R301" s="160">
        <f t="shared" si="35"/>
        <v>1559</v>
      </c>
      <c r="S301" s="160">
        <f t="shared" si="35"/>
        <v>1559</v>
      </c>
      <c r="T301" s="160">
        <f t="shared" si="36"/>
        <v>1559</v>
      </c>
      <c r="U301" s="160">
        <f t="shared" si="36"/>
        <v>1559</v>
      </c>
      <c r="V301" s="160">
        <f t="shared" si="36"/>
        <v>1559</v>
      </c>
      <c r="W301" s="160">
        <f t="shared" si="36"/>
        <v>1559</v>
      </c>
      <c r="X301" s="160">
        <f t="shared" si="37"/>
        <v>1559</v>
      </c>
      <c r="Y301" s="160">
        <f t="shared" si="37"/>
        <v>1559</v>
      </c>
      <c r="Z301" s="160">
        <f t="shared" si="37"/>
        <v>1559</v>
      </c>
      <c r="AA301" s="160">
        <f t="shared" si="37"/>
        <v>1559</v>
      </c>
      <c r="AB301" s="160">
        <f t="shared" si="38"/>
        <v>1559</v>
      </c>
      <c r="AC301" s="160">
        <f t="shared" si="39"/>
        <v>1613.76</v>
      </c>
      <c r="AD301" s="160" t="str">
        <f t="shared" si="40"/>
        <v>Yes</v>
      </c>
      <c r="AE301" s="300"/>
    </row>
    <row r="302" spans="1:31" s="15" customFormat="1" ht="38.25" customHeight="1" x14ac:dyDescent="0.25">
      <c r="A302" s="232"/>
      <c r="B302" s="42" t="s">
        <v>140</v>
      </c>
      <c r="C302" s="301" t="s">
        <v>217</v>
      </c>
      <c r="D302" s="163" t="s">
        <v>208</v>
      </c>
      <c r="E302" s="38">
        <v>1751</v>
      </c>
      <c r="F302" s="38">
        <v>1751</v>
      </c>
      <c r="G302" s="38">
        <v>1751</v>
      </c>
      <c r="H302" s="38">
        <v>1751</v>
      </c>
      <c r="I302" s="38">
        <v>1751</v>
      </c>
      <c r="J302" s="38">
        <v>1751</v>
      </c>
      <c r="K302" s="50" t="s">
        <v>58</v>
      </c>
      <c r="L302" s="36" t="s">
        <v>59</v>
      </c>
      <c r="M302" s="36"/>
      <c r="N302" s="35"/>
      <c r="O302" s="35"/>
      <c r="P302" s="160">
        <f t="shared" si="35"/>
        <v>1751</v>
      </c>
      <c r="Q302" s="160">
        <f t="shared" si="35"/>
        <v>1751</v>
      </c>
      <c r="R302" s="160">
        <f t="shared" si="35"/>
        <v>1751</v>
      </c>
      <c r="S302" s="160">
        <f t="shared" si="35"/>
        <v>1751</v>
      </c>
      <c r="T302" s="160">
        <f t="shared" si="36"/>
        <v>1751</v>
      </c>
      <c r="U302" s="160">
        <f t="shared" si="36"/>
        <v>1751</v>
      </c>
      <c r="V302" s="160">
        <f t="shared" si="36"/>
        <v>1751</v>
      </c>
      <c r="W302" s="160">
        <f t="shared" si="36"/>
        <v>1751</v>
      </c>
      <c r="X302" s="160">
        <f t="shared" si="37"/>
        <v>1751</v>
      </c>
      <c r="Y302" s="160">
        <f t="shared" si="37"/>
        <v>1751</v>
      </c>
      <c r="Z302" s="160">
        <f t="shared" si="37"/>
        <v>1751</v>
      </c>
      <c r="AA302" s="160">
        <f t="shared" si="37"/>
        <v>1751</v>
      </c>
      <c r="AB302" s="160">
        <f t="shared" si="38"/>
        <v>1751</v>
      </c>
      <c r="AC302" s="160">
        <f t="shared" si="39"/>
        <v>1812.51</v>
      </c>
      <c r="AD302" s="160" t="str">
        <f t="shared" si="40"/>
        <v>Yes</v>
      </c>
      <c r="AE302" s="300"/>
    </row>
    <row r="303" spans="1:31" s="15" customFormat="1" ht="38.25" customHeight="1" x14ac:dyDescent="0.25">
      <c r="A303" s="232"/>
      <c r="B303" s="42" t="s">
        <v>140</v>
      </c>
      <c r="C303" s="301" t="s">
        <v>218</v>
      </c>
      <c r="D303" s="163" t="s">
        <v>208</v>
      </c>
      <c r="E303" s="38">
        <v>3732</v>
      </c>
      <c r="F303" s="38">
        <v>3732</v>
      </c>
      <c r="G303" s="38">
        <v>3732</v>
      </c>
      <c r="H303" s="38">
        <v>3732</v>
      </c>
      <c r="I303" s="38">
        <v>3732</v>
      </c>
      <c r="J303" s="38">
        <v>3732</v>
      </c>
      <c r="K303" s="50" t="s">
        <v>58</v>
      </c>
      <c r="L303" s="36" t="s">
        <v>59</v>
      </c>
      <c r="M303" s="36"/>
      <c r="N303" s="35"/>
      <c r="O303" s="35"/>
      <c r="P303" s="160">
        <f t="shared" si="35"/>
        <v>3732</v>
      </c>
      <c r="Q303" s="160">
        <f t="shared" si="35"/>
        <v>3732</v>
      </c>
      <c r="R303" s="160">
        <f t="shared" si="35"/>
        <v>3732</v>
      </c>
      <c r="S303" s="160">
        <f t="shared" si="35"/>
        <v>3732</v>
      </c>
      <c r="T303" s="160">
        <f t="shared" si="36"/>
        <v>3732</v>
      </c>
      <c r="U303" s="160">
        <f t="shared" si="36"/>
        <v>3732</v>
      </c>
      <c r="V303" s="160">
        <f t="shared" si="36"/>
        <v>3732</v>
      </c>
      <c r="W303" s="160">
        <f t="shared" si="36"/>
        <v>3732</v>
      </c>
      <c r="X303" s="160">
        <f t="shared" si="37"/>
        <v>3732</v>
      </c>
      <c r="Y303" s="160">
        <f t="shared" si="37"/>
        <v>3732</v>
      </c>
      <c r="Z303" s="160">
        <f t="shared" si="37"/>
        <v>3732</v>
      </c>
      <c r="AA303" s="160">
        <f t="shared" si="37"/>
        <v>3732</v>
      </c>
      <c r="AB303" s="160">
        <f t="shared" si="38"/>
        <v>3732</v>
      </c>
      <c r="AC303" s="160">
        <f t="shared" si="39"/>
        <v>3863.09</v>
      </c>
      <c r="AD303" s="160" t="str">
        <f t="shared" si="40"/>
        <v>Yes</v>
      </c>
      <c r="AE303" s="300"/>
    </row>
    <row r="304" spans="1:31" s="15" customFormat="1" ht="45" customHeight="1" x14ac:dyDescent="0.25">
      <c r="A304" s="232"/>
      <c r="B304" s="42" t="s">
        <v>140</v>
      </c>
      <c r="C304" s="301" t="s">
        <v>219</v>
      </c>
      <c r="D304" s="163" t="s">
        <v>208</v>
      </c>
      <c r="E304" s="38" t="s">
        <v>220</v>
      </c>
      <c r="F304" s="38" t="s">
        <v>220</v>
      </c>
      <c r="G304" s="38" t="s">
        <v>220</v>
      </c>
      <c r="H304" s="38" t="s">
        <v>220</v>
      </c>
      <c r="I304" s="38" t="s">
        <v>220</v>
      </c>
      <c r="J304" s="38" t="s">
        <v>220</v>
      </c>
      <c r="K304" s="50" t="s">
        <v>58</v>
      </c>
      <c r="L304" s="36" t="s">
        <v>159</v>
      </c>
      <c r="M304" s="36"/>
      <c r="N304" s="228"/>
      <c r="O304" s="35"/>
      <c r="P304" s="160" t="str">
        <f t="shared" si="35"/>
        <v>NA</v>
      </c>
      <c r="Q304" s="160" t="str">
        <f t="shared" si="35"/>
        <v>NA</v>
      </c>
      <c r="R304" s="160" t="str">
        <f t="shared" si="35"/>
        <v>NA</v>
      </c>
      <c r="S304" s="160" t="str">
        <f t="shared" si="35"/>
        <v>NA</v>
      </c>
      <c r="T304" s="160" t="str">
        <f t="shared" si="36"/>
        <v>NA</v>
      </c>
      <c r="U304" s="160" t="str">
        <f t="shared" si="36"/>
        <v>NA</v>
      </c>
      <c r="V304" s="160" t="str">
        <f t="shared" si="36"/>
        <v>NA</v>
      </c>
      <c r="W304" s="160" t="str">
        <f t="shared" si="36"/>
        <v>NA</v>
      </c>
      <c r="X304" s="160" t="str">
        <f t="shared" si="37"/>
        <v>NA</v>
      </c>
      <c r="Y304" s="160" t="str">
        <f t="shared" si="37"/>
        <v>NA</v>
      </c>
      <c r="Z304" s="160" t="str">
        <f t="shared" si="37"/>
        <v>NA</v>
      </c>
      <c r="AA304" s="160" t="str">
        <f t="shared" si="37"/>
        <v>NA</v>
      </c>
      <c r="AB304" s="160" t="str">
        <f t="shared" si="38"/>
        <v>NA</v>
      </c>
      <c r="AC304" s="160" t="str">
        <f t="shared" si="39"/>
        <v>Satellite Labour Rate + Materials + Incidentals</v>
      </c>
      <c r="AD304" s="160" t="str">
        <f t="shared" si="40"/>
        <v>Yes</v>
      </c>
      <c r="AE304" s="300"/>
    </row>
    <row r="305" spans="1:31" s="15" customFormat="1" ht="63.75" customHeight="1" x14ac:dyDescent="0.25">
      <c r="A305" s="232"/>
      <c r="B305" s="42" t="s">
        <v>140</v>
      </c>
      <c r="C305" s="302" t="s">
        <v>221</v>
      </c>
      <c r="D305" s="163" t="s">
        <v>208</v>
      </c>
      <c r="E305" s="38">
        <v>15</v>
      </c>
      <c r="F305" s="38">
        <v>15</v>
      </c>
      <c r="G305" s="38">
        <v>15</v>
      </c>
      <c r="H305" s="38">
        <v>15</v>
      </c>
      <c r="I305" s="38">
        <v>15</v>
      </c>
      <c r="J305" s="38">
        <v>15</v>
      </c>
      <c r="K305" s="50" t="s">
        <v>58</v>
      </c>
      <c r="L305" s="36" t="s">
        <v>59</v>
      </c>
      <c r="M305" s="36"/>
      <c r="N305" s="35"/>
      <c r="O305" s="35"/>
      <c r="P305" s="160">
        <f t="shared" si="35"/>
        <v>15</v>
      </c>
      <c r="Q305" s="160">
        <f t="shared" si="35"/>
        <v>15</v>
      </c>
      <c r="R305" s="160">
        <f t="shared" si="35"/>
        <v>15</v>
      </c>
      <c r="S305" s="160">
        <f t="shared" si="35"/>
        <v>15</v>
      </c>
      <c r="T305" s="160">
        <f t="shared" si="36"/>
        <v>15</v>
      </c>
      <c r="U305" s="160">
        <f t="shared" si="36"/>
        <v>15</v>
      </c>
      <c r="V305" s="160">
        <f t="shared" si="36"/>
        <v>15</v>
      </c>
      <c r="W305" s="160">
        <f t="shared" si="36"/>
        <v>15</v>
      </c>
      <c r="X305" s="160">
        <f t="shared" si="37"/>
        <v>15</v>
      </c>
      <c r="Y305" s="160">
        <f t="shared" si="37"/>
        <v>15</v>
      </c>
      <c r="Z305" s="160">
        <f t="shared" si="37"/>
        <v>15</v>
      </c>
      <c r="AA305" s="160">
        <f t="shared" si="37"/>
        <v>15</v>
      </c>
      <c r="AB305" s="160">
        <f t="shared" si="38"/>
        <v>15</v>
      </c>
      <c r="AC305" s="160">
        <f t="shared" si="39"/>
        <v>15.53</v>
      </c>
      <c r="AD305" s="160" t="str">
        <f t="shared" si="40"/>
        <v>Yes</v>
      </c>
      <c r="AE305" s="172"/>
    </row>
    <row r="306" spans="1:31" s="15" customFormat="1" ht="15" customHeight="1" x14ac:dyDescent="0.25">
      <c r="A306" s="232"/>
      <c r="B306" s="42" t="s">
        <v>140</v>
      </c>
      <c r="C306" s="302" t="s">
        <v>184</v>
      </c>
      <c r="D306" s="163" t="s">
        <v>208</v>
      </c>
      <c r="E306" s="38">
        <v>0</v>
      </c>
      <c r="F306" s="38">
        <v>0</v>
      </c>
      <c r="G306" s="38">
        <v>0</v>
      </c>
      <c r="H306" s="38">
        <v>0</v>
      </c>
      <c r="I306" s="38">
        <v>0</v>
      </c>
      <c r="J306" s="38">
        <v>0</v>
      </c>
      <c r="K306" s="50" t="s">
        <v>58</v>
      </c>
      <c r="L306" s="36" t="s">
        <v>147</v>
      </c>
      <c r="M306" s="36"/>
      <c r="N306" s="35"/>
      <c r="O306" s="35"/>
      <c r="P306" s="160">
        <f t="shared" si="35"/>
        <v>0</v>
      </c>
      <c r="Q306" s="160">
        <f t="shared" si="35"/>
        <v>0</v>
      </c>
      <c r="R306" s="160">
        <f t="shared" si="35"/>
        <v>0</v>
      </c>
      <c r="S306" s="160">
        <f t="shared" si="35"/>
        <v>0</v>
      </c>
      <c r="T306" s="160">
        <f t="shared" si="36"/>
        <v>0</v>
      </c>
      <c r="U306" s="160">
        <f t="shared" si="36"/>
        <v>0</v>
      </c>
      <c r="V306" s="160">
        <f t="shared" si="36"/>
        <v>0</v>
      </c>
      <c r="W306" s="160">
        <f t="shared" si="36"/>
        <v>0</v>
      </c>
      <c r="X306" s="160">
        <f t="shared" si="37"/>
        <v>0</v>
      </c>
      <c r="Y306" s="160">
        <f t="shared" si="37"/>
        <v>0</v>
      </c>
      <c r="Z306" s="160">
        <f t="shared" si="37"/>
        <v>0</v>
      </c>
      <c r="AA306" s="160">
        <f t="shared" si="37"/>
        <v>0</v>
      </c>
      <c r="AB306" s="160">
        <f t="shared" si="38"/>
        <v>0</v>
      </c>
      <c r="AC306" s="160">
        <f t="shared" si="39"/>
        <v>0</v>
      </c>
      <c r="AD306" s="160" t="str">
        <f t="shared" si="40"/>
        <v>Yes</v>
      </c>
      <c r="AE306" s="172"/>
    </row>
    <row r="307" spans="1:31" s="15" customFormat="1" ht="15" customHeight="1" x14ac:dyDescent="0.25">
      <c r="A307" s="232"/>
      <c r="B307" s="42" t="s">
        <v>140</v>
      </c>
      <c r="C307" s="303" t="s">
        <v>186</v>
      </c>
      <c r="D307" s="163" t="s">
        <v>208</v>
      </c>
      <c r="E307" s="38">
        <v>1000</v>
      </c>
      <c r="F307" s="38">
        <v>1000</v>
      </c>
      <c r="G307" s="38">
        <v>1000</v>
      </c>
      <c r="H307" s="38">
        <v>1000</v>
      </c>
      <c r="I307" s="38">
        <v>1000</v>
      </c>
      <c r="J307" s="38">
        <v>1000</v>
      </c>
      <c r="K307" s="50" t="s">
        <v>58</v>
      </c>
      <c r="L307" s="36" t="s">
        <v>59</v>
      </c>
      <c r="M307" s="36"/>
      <c r="N307" s="35"/>
      <c r="O307" s="35"/>
      <c r="P307" s="160">
        <f t="shared" si="35"/>
        <v>1000</v>
      </c>
      <c r="Q307" s="160">
        <f t="shared" si="35"/>
        <v>1000</v>
      </c>
      <c r="R307" s="160">
        <f t="shared" si="35"/>
        <v>1000</v>
      </c>
      <c r="S307" s="160">
        <f t="shared" si="35"/>
        <v>1000</v>
      </c>
      <c r="T307" s="160">
        <f t="shared" si="36"/>
        <v>1000</v>
      </c>
      <c r="U307" s="160">
        <f t="shared" si="36"/>
        <v>1000</v>
      </c>
      <c r="V307" s="160">
        <f t="shared" si="36"/>
        <v>1000</v>
      </c>
      <c r="W307" s="160">
        <f t="shared" si="36"/>
        <v>1000</v>
      </c>
      <c r="X307" s="160">
        <f t="shared" si="37"/>
        <v>1000</v>
      </c>
      <c r="Y307" s="160">
        <f t="shared" si="37"/>
        <v>1000</v>
      </c>
      <c r="Z307" s="160">
        <f t="shared" si="37"/>
        <v>1000</v>
      </c>
      <c r="AA307" s="160">
        <f t="shared" si="37"/>
        <v>1000</v>
      </c>
      <c r="AB307" s="160">
        <f t="shared" si="38"/>
        <v>1000</v>
      </c>
      <c r="AC307" s="160">
        <f t="shared" si="39"/>
        <v>1035.1300000000001</v>
      </c>
      <c r="AD307" s="160" t="str">
        <f t="shared" si="40"/>
        <v>Yes</v>
      </c>
      <c r="AE307" s="172"/>
    </row>
    <row r="308" spans="1:31" s="15" customFormat="1" ht="15" customHeight="1" x14ac:dyDescent="0.25">
      <c r="A308" s="232"/>
      <c r="B308" s="42" t="s">
        <v>140</v>
      </c>
      <c r="C308" s="301" t="s">
        <v>187</v>
      </c>
      <c r="D308" s="163" t="s">
        <v>208</v>
      </c>
      <c r="E308" s="38">
        <v>5000</v>
      </c>
      <c r="F308" s="38">
        <v>5000</v>
      </c>
      <c r="G308" s="38">
        <v>5000</v>
      </c>
      <c r="H308" s="38">
        <v>5000</v>
      </c>
      <c r="I308" s="38">
        <v>5000</v>
      </c>
      <c r="J308" s="38">
        <v>5000</v>
      </c>
      <c r="K308" s="50" t="s">
        <v>58</v>
      </c>
      <c r="L308" s="36" t="s">
        <v>59</v>
      </c>
      <c r="M308" s="36"/>
      <c r="N308" s="35"/>
      <c r="O308" s="35"/>
      <c r="P308" s="160">
        <f t="shared" si="35"/>
        <v>5000</v>
      </c>
      <c r="Q308" s="160">
        <f t="shared" si="35"/>
        <v>5000</v>
      </c>
      <c r="R308" s="160">
        <f t="shared" si="35"/>
        <v>5000</v>
      </c>
      <c r="S308" s="160">
        <f t="shared" si="35"/>
        <v>5000</v>
      </c>
      <c r="T308" s="160">
        <f t="shared" si="36"/>
        <v>5000</v>
      </c>
      <c r="U308" s="160">
        <f t="shared" si="36"/>
        <v>5000</v>
      </c>
      <c r="V308" s="160">
        <f t="shared" si="36"/>
        <v>5000</v>
      </c>
      <c r="W308" s="160">
        <f t="shared" si="36"/>
        <v>5000</v>
      </c>
      <c r="X308" s="160">
        <f t="shared" si="37"/>
        <v>5000</v>
      </c>
      <c r="Y308" s="160">
        <f t="shared" si="37"/>
        <v>5000</v>
      </c>
      <c r="Z308" s="160">
        <f t="shared" si="37"/>
        <v>5000</v>
      </c>
      <c r="AA308" s="160">
        <f t="shared" si="37"/>
        <v>5000</v>
      </c>
      <c r="AB308" s="160">
        <f t="shared" si="38"/>
        <v>5000</v>
      </c>
      <c r="AC308" s="160">
        <f t="shared" si="39"/>
        <v>5175.6400000000003</v>
      </c>
      <c r="AD308" s="160" t="str">
        <f t="shared" si="40"/>
        <v>Yes</v>
      </c>
      <c r="AE308" s="172"/>
    </row>
    <row r="309" spans="1:31" s="15" customFormat="1" ht="38.450000000000003" customHeight="1" x14ac:dyDescent="0.25">
      <c r="A309" s="232"/>
      <c r="B309" s="42" t="s">
        <v>140</v>
      </c>
      <c r="C309" s="302" t="s">
        <v>189</v>
      </c>
      <c r="D309" s="163" t="s">
        <v>208</v>
      </c>
      <c r="E309" s="35">
        <v>2000</v>
      </c>
      <c r="F309" s="35">
        <v>2000</v>
      </c>
      <c r="G309" s="35">
        <v>2000</v>
      </c>
      <c r="H309" s="35">
        <v>2000</v>
      </c>
      <c r="I309" s="35">
        <v>2000</v>
      </c>
      <c r="J309" s="35">
        <v>2000</v>
      </c>
      <c r="K309" s="50" t="s">
        <v>58</v>
      </c>
      <c r="L309" s="36" t="s">
        <v>59</v>
      </c>
      <c r="M309" s="36"/>
      <c r="N309" s="35"/>
      <c r="O309" s="35"/>
      <c r="P309" s="160">
        <f t="shared" si="35"/>
        <v>2000</v>
      </c>
      <c r="Q309" s="160">
        <f t="shared" si="35"/>
        <v>2000</v>
      </c>
      <c r="R309" s="160">
        <f t="shared" si="35"/>
        <v>2000</v>
      </c>
      <c r="S309" s="160">
        <f t="shared" si="35"/>
        <v>2000</v>
      </c>
      <c r="T309" s="160">
        <f t="shared" si="36"/>
        <v>2000</v>
      </c>
      <c r="U309" s="160">
        <f t="shared" si="36"/>
        <v>2000</v>
      </c>
      <c r="V309" s="160">
        <f t="shared" si="36"/>
        <v>2000</v>
      </c>
      <c r="W309" s="160">
        <f t="shared" si="36"/>
        <v>2000</v>
      </c>
      <c r="X309" s="160">
        <f t="shared" si="37"/>
        <v>2000</v>
      </c>
      <c r="Y309" s="160">
        <f t="shared" si="37"/>
        <v>2000</v>
      </c>
      <c r="Z309" s="160">
        <f t="shared" si="37"/>
        <v>2000</v>
      </c>
      <c r="AA309" s="160">
        <f t="shared" si="37"/>
        <v>2000</v>
      </c>
      <c r="AB309" s="160">
        <f t="shared" si="38"/>
        <v>2000</v>
      </c>
      <c r="AC309" s="160">
        <f t="shared" si="39"/>
        <v>2070.25</v>
      </c>
      <c r="AD309" s="160" t="str">
        <f t="shared" si="40"/>
        <v>Yes</v>
      </c>
      <c r="AE309" s="515" t="s">
        <v>222</v>
      </c>
    </row>
    <row r="310" spans="1:31" s="15" customFormat="1" ht="32.450000000000003" customHeight="1" x14ac:dyDescent="0.25">
      <c r="A310" s="232"/>
      <c r="B310" s="42" t="s">
        <v>140</v>
      </c>
      <c r="C310" s="301" t="s">
        <v>191</v>
      </c>
      <c r="D310" s="163" t="s">
        <v>208</v>
      </c>
      <c r="E310" s="35">
        <v>6000</v>
      </c>
      <c r="F310" s="35">
        <v>6000</v>
      </c>
      <c r="G310" s="35">
        <v>6000</v>
      </c>
      <c r="H310" s="35">
        <v>6000</v>
      </c>
      <c r="I310" s="35">
        <v>6000</v>
      </c>
      <c r="J310" s="35">
        <v>6000</v>
      </c>
      <c r="K310" s="50" t="s">
        <v>58</v>
      </c>
      <c r="L310" s="36" t="s">
        <v>59</v>
      </c>
      <c r="M310" s="36"/>
      <c r="N310" s="35"/>
      <c r="O310" s="35"/>
      <c r="P310" s="160">
        <f t="shared" si="35"/>
        <v>6000</v>
      </c>
      <c r="Q310" s="160">
        <f t="shared" si="35"/>
        <v>6000</v>
      </c>
      <c r="R310" s="160">
        <f t="shared" si="35"/>
        <v>6000</v>
      </c>
      <c r="S310" s="160">
        <f t="shared" si="35"/>
        <v>6000</v>
      </c>
      <c r="T310" s="160">
        <f t="shared" si="36"/>
        <v>6000</v>
      </c>
      <c r="U310" s="160">
        <f t="shared" si="36"/>
        <v>6000</v>
      </c>
      <c r="V310" s="160">
        <f t="shared" si="36"/>
        <v>6000</v>
      </c>
      <c r="W310" s="160">
        <f t="shared" si="36"/>
        <v>6000</v>
      </c>
      <c r="X310" s="160">
        <f t="shared" si="37"/>
        <v>6000</v>
      </c>
      <c r="Y310" s="160">
        <f t="shared" si="37"/>
        <v>6000</v>
      </c>
      <c r="Z310" s="160">
        <f t="shared" si="37"/>
        <v>6000</v>
      </c>
      <c r="AA310" s="160">
        <f t="shared" si="37"/>
        <v>6000</v>
      </c>
      <c r="AB310" s="160">
        <f t="shared" si="38"/>
        <v>6000</v>
      </c>
      <c r="AC310" s="160">
        <f t="shared" si="39"/>
        <v>6210.76</v>
      </c>
      <c r="AD310" s="160" t="str">
        <f t="shared" si="40"/>
        <v>Yes</v>
      </c>
      <c r="AE310" s="516"/>
    </row>
    <row r="311" spans="1:31" s="15" customFormat="1" ht="51" customHeight="1" x14ac:dyDescent="0.25">
      <c r="A311" s="232"/>
      <c r="B311" s="42" t="s">
        <v>140</v>
      </c>
      <c r="C311" s="97" t="s">
        <v>223</v>
      </c>
      <c r="D311" s="163" t="s">
        <v>208</v>
      </c>
      <c r="E311" s="35">
        <v>225</v>
      </c>
      <c r="F311" s="35">
        <v>225</v>
      </c>
      <c r="G311" s="35">
        <v>225</v>
      </c>
      <c r="H311" s="35">
        <v>225</v>
      </c>
      <c r="I311" s="35">
        <v>225</v>
      </c>
      <c r="J311" s="35">
        <v>225</v>
      </c>
      <c r="K311" s="36" t="s">
        <v>58</v>
      </c>
      <c r="L311" s="36" t="s">
        <v>59</v>
      </c>
      <c r="M311" s="36"/>
      <c r="N311" s="35"/>
      <c r="O311" s="35"/>
      <c r="P311" s="160">
        <f t="shared" si="35"/>
        <v>225</v>
      </c>
      <c r="Q311" s="160">
        <f t="shared" si="35"/>
        <v>225</v>
      </c>
      <c r="R311" s="160">
        <f t="shared" si="35"/>
        <v>225</v>
      </c>
      <c r="S311" s="160">
        <f t="shared" si="35"/>
        <v>225</v>
      </c>
      <c r="T311" s="160">
        <f t="shared" si="36"/>
        <v>225</v>
      </c>
      <c r="U311" s="160">
        <f t="shared" si="36"/>
        <v>225</v>
      </c>
      <c r="V311" s="160">
        <f t="shared" si="36"/>
        <v>225</v>
      </c>
      <c r="W311" s="160">
        <f t="shared" si="36"/>
        <v>225</v>
      </c>
      <c r="X311" s="160">
        <f t="shared" si="37"/>
        <v>225</v>
      </c>
      <c r="Y311" s="160">
        <f t="shared" si="37"/>
        <v>225</v>
      </c>
      <c r="Z311" s="160">
        <f t="shared" si="37"/>
        <v>225</v>
      </c>
      <c r="AA311" s="160">
        <f t="shared" si="37"/>
        <v>225</v>
      </c>
      <c r="AB311" s="160">
        <f t="shared" si="38"/>
        <v>225</v>
      </c>
      <c r="AC311" s="160">
        <f t="shared" si="39"/>
        <v>232.9</v>
      </c>
      <c r="AD311" s="160" t="str">
        <f t="shared" si="40"/>
        <v>Yes</v>
      </c>
      <c r="AE311" s="299"/>
    </row>
    <row r="312" spans="1:31" s="15" customFormat="1" ht="50.45" customHeight="1" x14ac:dyDescent="0.25">
      <c r="A312" s="232"/>
      <c r="B312" s="42" t="s">
        <v>140</v>
      </c>
      <c r="C312" s="97" t="s">
        <v>197</v>
      </c>
      <c r="D312" s="163" t="s">
        <v>224</v>
      </c>
      <c r="E312" s="35">
        <v>5</v>
      </c>
      <c r="F312" s="35">
        <v>5</v>
      </c>
      <c r="G312" s="35">
        <v>5</v>
      </c>
      <c r="H312" s="35">
        <v>5</v>
      </c>
      <c r="I312" s="35">
        <v>5</v>
      </c>
      <c r="J312" s="35">
        <v>5</v>
      </c>
      <c r="K312" s="35" t="s">
        <v>58</v>
      </c>
      <c r="L312" s="36" t="s">
        <v>59</v>
      </c>
      <c r="M312" s="35"/>
      <c r="N312" s="35"/>
      <c r="O312" s="35"/>
      <c r="P312" s="160">
        <f t="shared" si="35"/>
        <v>5</v>
      </c>
      <c r="Q312" s="160">
        <f t="shared" si="35"/>
        <v>5</v>
      </c>
      <c r="R312" s="160">
        <f t="shared" si="35"/>
        <v>5</v>
      </c>
      <c r="S312" s="160">
        <f t="shared" si="35"/>
        <v>5</v>
      </c>
      <c r="T312" s="160">
        <f t="shared" si="36"/>
        <v>5</v>
      </c>
      <c r="U312" s="160">
        <f t="shared" si="36"/>
        <v>5</v>
      </c>
      <c r="V312" s="160">
        <f t="shared" si="36"/>
        <v>5</v>
      </c>
      <c r="W312" s="160">
        <f t="shared" si="36"/>
        <v>5</v>
      </c>
      <c r="X312" s="160">
        <f t="shared" si="37"/>
        <v>5</v>
      </c>
      <c r="Y312" s="160">
        <f t="shared" si="37"/>
        <v>5</v>
      </c>
      <c r="Z312" s="160">
        <f t="shared" si="37"/>
        <v>5</v>
      </c>
      <c r="AA312" s="160">
        <f t="shared" si="37"/>
        <v>5</v>
      </c>
      <c r="AB312" s="160">
        <f t="shared" si="38"/>
        <v>5</v>
      </c>
      <c r="AC312" s="160">
        <f t="shared" si="39"/>
        <v>5.18</v>
      </c>
      <c r="AD312" s="160" t="str">
        <f t="shared" si="40"/>
        <v>Yes</v>
      </c>
      <c r="AE312" s="299" t="s">
        <v>198</v>
      </c>
    </row>
    <row r="313" spans="1:31" s="15" customFormat="1" ht="47.1" customHeight="1" x14ac:dyDescent="0.25">
      <c r="A313" s="232"/>
      <c r="B313" s="42" t="s">
        <v>140</v>
      </c>
      <c r="C313" s="97" t="s">
        <v>199</v>
      </c>
      <c r="D313" s="163" t="s">
        <v>224</v>
      </c>
      <c r="E313" s="35">
        <v>5</v>
      </c>
      <c r="F313" s="35">
        <v>5</v>
      </c>
      <c r="G313" s="35">
        <v>5</v>
      </c>
      <c r="H313" s="35">
        <v>5</v>
      </c>
      <c r="I313" s="35">
        <v>5</v>
      </c>
      <c r="J313" s="35">
        <v>5</v>
      </c>
      <c r="K313" s="35" t="s">
        <v>58</v>
      </c>
      <c r="L313" s="36" t="s">
        <v>59</v>
      </c>
      <c r="M313" s="35"/>
      <c r="N313" s="35"/>
      <c r="O313" s="35"/>
      <c r="P313" s="160">
        <f t="shared" si="35"/>
        <v>5</v>
      </c>
      <c r="Q313" s="160">
        <f t="shared" si="35"/>
        <v>5</v>
      </c>
      <c r="R313" s="160">
        <f t="shared" si="35"/>
        <v>5</v>
      </c>
      <c r="S313" s="160">
        <f t="shared" si="35"/>
        <v>5</v>
      </c>
      <c r="T313" s="160">
        <f t="shared" si="36"/>
        <v>5</v>
      </c>
      <c r="U313" s="160">
        <f t="shared" si="36"/>
        <v>5</v>
      </c>
      <c r="V313" s="160">
        <f t="shared" si="36"/>
        <v>5</v>
      </c>
      <c r="W313" s="160">
        <f t="shared" si="36"/>
        <v>5</v>
      </c>
      <c r="X313" s="160">
        <f t="shared" si="37"/>
        <v>5</v>
      </c>
      <c r="Y313" s="160">
        <f t="shared" si="37"/>
        <v>5</v>
      </c>
      <c r="Z313" s="160">
        <f t="shared" si="37"/>
        <v>5</v>
      </c>
      <c r="AA313" s="160">
        <f t="shared" si="37"/>
        <v>5</v>
      </c>
      <c r="AB313" s="160">
        <f t="shared" si="38"/>
        <v>5</v>
      </c>
      <c r="AC313" s="160">
        <f t="shared" si="39"/>
        <v>5.18</v>
      </c>
      <c r="AD313" s="160" t="str">
        <f t="shared" si="40"/>
        <v>Yes</v>
      </c>
      <c r="AE313" s="299" t="s">
        <v>200</v>
      </c>
    </row>
    <row r="314" spans="1:31" s="124" customFormat="1" ht="26.25" thickBot="1" x14ac:dyDescent="0.3">
      <c r="A314" s="304"/>
      <c r="B314" s="305" t="s">
        <v>140</v>
      </c>
      <c r="C314" s="182" t="s">
        <v>225</v>
      </c>
      <c r="D314" s="182" t="s">
        <v>224</v>
      </c>
      <c r="E314" s="306">
        <v>5</v>
      </c>
      <c r="F314" s="306">
        <v>5</v>
      </c>
      <c r="G314" s="306">
        <v>5</v>
      </c>
      <c r="H314" s="306">
        <v>5</v>
      </c>
      <c r="I314" s="306">
        <v>5</v>
      </c>
      <c r="J314" s="306">
        <v>5</v>
      </c>
      <c r="K314" s="307" t="s">
        <v>58</v>
      </c>
      <c r="L314" s="306" t="s">
        <v>59</v>
      </c>
      <c r="M314" s="306"/>
      <c r="N314" s="306"/>
      <c r="O314" s="306"/>
      <c r="P314" s="186">
        <f t="shared" si="35"/>
        <v>5</v>
      </c>
      <c r="Q314" s="186">
        <f t="shared" si="35"/>
        <v>5</v>
      </c>
      <c r="R314" s="186">
        <f t="shared" si="35"/>
        <v>5</v>
      </c>
      <c r="S314" s="186">
        <f t="shared" si="35"/>
        <v>5</v>
      </c>
      <c r="T314" s="186">
        <f t="shared" si="36"/>
        <v>5</v>
      </c>
      <c r="U314" s="186">
        <f t="shared" si="36"/>
        <v>5</v>
      </c>
      <c r="V314" s="186">
        <f t="shared" si="36"/>
        <v>5</v>
      </c>
      <c r="W314" s="186">
        <f t="shared" si="36"/>
        <v>5</v>
      </c>
      <c r="X314" s="186">
        <f t="shared" si="37"/>
        <v>5</v>
      </c>
      <c r="Y314" s="186">
        <f t="shared" si="37"/>
        <v>5</v>
      </c>
      <c r="Z314" s="186">
        <f t="shared" si="37"/>
        <v>5</v>
      </c>
      <c r="AA314" s="186">
        <f t="shared" si="37"/>
        <v>5</v>
      </c>
      <c r="AB314" s="186">
        <f t="shared" si="38"/>
        <v>5</v>
      </c>
      <c r="AC314" s="186">
        <f t="shared" si="39"/>
        <v>5.18</v>
      </c>
      <c r="AD314" s="185" t="str">
        <f t="shared" si="40"/>
        <v>Yes</v>
      </c>
      <c r="AE314" s="308"/>
    </row>
    <row r="315" spans="1:31" s="15" customFormat="1" ht="39" customHeight="1" thickTop="1" x14ac:dyDescent="0.25">
      <c r="A315" s="40" t="s">
        <v>226</v>
      </c>
      <c r="B315" s="25" t="s">
        <v>140</v>
      </c>
      <c r="C315" s="309" t="s">
        <v>227</v>
      </c>
      <c r="D315" s="190" t="s">
        <v>154</v>
      </c>
      <c r="E315" s="29">
        <v>0</v>
      </c>
      <c r="F315" s="29">
        <v>0</v>
      </c>
      <c r="G315" s="29">
        <v>0</v>
      </c>
      <c r="H315" s="29">
        <v>0</v>
      </c>
      <c r="I315" s="29">
        <v>0</v>
      </c>
      <c r="J315" s="29">
        <v>0</v>
      </c>
      <c r="K315" s="28" t="s">
        <v>58</v>
      </c>
      <c r="L315" s="28" t="s">
        <v>147</v>
      </c>
      <c r="M315" s="28"/>
      <c r="N315" s="50"/>
      <c r="O315" s="50"/>
      <c r="P315" s="192">
        <f t="shared" si="35"/>
        <v>0</v>
      </c>
      <c r="Q315" s="192">
        <f t="shared" si="35"/>
        <v>0</v>
      </c>
      <c r="R315" s="192">
        <f t="shared" si="35"/>
        <v>0</v>
      </c>
      <c r="S315" s="192">
        <f t="shared" si="35"/>
        <v>0</v>
      </c>
      <c r="T315" s="192">
        <f t="shared" si="36"/>
        <v>0</v>
      </c>
      <c r="U315" s="192">
        <f t="shared" si="36"/>
        <v>0</v>
      </c>
      <c r="V315" s="192">
        <f t="shared" si="36"/>
        <v>0</v>
      </c>
      <c r="W315" s="192">
        <f t="shared" si="36"/>
        <v>0</v>
      </c>
      <c r="X315" s="192">
        <f t="shared" si="37"/>
        <v>0</v>
      </c>
      <c r="Y315" s="192">
        <f t="shared" si="37"/>
        <v>0</v>
      </c>
      <c r="Z315" s="192">
        <f t="shared" si="37"/>
        <v>0</v>
      </c>
      <c r="AA315" s="192">
        <f t="shared" si="37"/>
        <v>0</v>
      </c>
      <c r="AB315" s="192">
        <f t="shared" si="38"/>
        <v>0</v>
      </c>
      <c r="AC315" s="192">
        <f t="shared" si="39"/>
        <v>0</v>
      </c>
      <c r="AD315" s="191" t="str">
        <f t="shared" si="40"/>
        <v>Yes</v>
      </c>
      <c r="AE315" s="61"/>
    </row>
    <row r="316" spans="1:31" s="15" customFormat="1" ht="38.25" customHeight="1" x14ac:dyDescent="0.25">
      <c r="A316" s="47"/>
      <c r="B316" s="42" t="s">
        <v>140</v>
      </c>
      <c r="C316" s="302" t="s">
        <v>227</v>
      </c>
      <c r="D316" s="163" t="s">
        <v>63</v>
      </c>
      <c r="E316" s="27">
        <v>0</v>
      </c>
      <c r="F316" s="27">
        <v>0</v>
      </c>
      <c r="G316" s="27">
        <v>0</v>
      </c>
      <c r="H316" s="27">
        <v>0</v>
      </c>
      <c r="I316" s="27">
        <v>0</v>
      </c>
      <c r="J316" s="27">
        <v>0</v>
      </c>
      <c r="K316" s="50" t="s">
        <v>64</v>
      </c>
      <c r="L316" s="50" t="s">
        <v>65</v>
      </c>
      <c r="M316" s="50"/>
      <c r="N316" s="50"/>
      <c r="O316" s="50"/>
      <c r="P316" s="160" t="str">
        <f t="shared" si="35"/>
        <v>NA</v>
      </c>
      <c r="Q316" s="160" t="str">
        <f t="shared" si="35"/>
        <v>NA</v>
      </c>
      <c r="R316" s="160" t="str">
        <f t="shared" si="35"/>
        <v>NA</v>
      </c>
      <c r="S316" s="160" t="str">
        <f t="shared" si="35"/>
        <v>NA</v>
      </c>
      <c r="T316" s="160" t="str">
        <f t="shared" si="36"/>
        <v>NA</v>
      </c>
      <c r="U316" s="160" t="str">
        <f t="shared" si="36"/>
        <v>NA</v>
      </c>
      <c r="V316" s="160" t="str">
        <f t="shared" si="36"/>
        <v>NA</v>
      </c>
      <c r="W316" s="160" t="str">
        <f t="shared" si="36"/>
        <v>NA</v>
      </c>
      <c r="X316" s="160" t="str">
        <f t="shared" si="37"/>
        <v>NA</v>
      </c>
      <c r="Y316" s="160" t="str">
        <f t="shared" si="37"/>
        <v>NA</v>
      </c>
      <c r="Z316" s="160" t="str">
        <f t="shared" si="37"/>
        <v>NA</v>
      </c>
      <c r="AA316" s="160" t="str">
        <f t="shared" si="37"/>
        <v>NA</v>
      </c>
      <c r="AB316" s="160" t="str">
        <f t="shared" si="38"/>
        <v>NA</v>
      </c>
      <c r="AC316" s="160" t="str">
        <f t="shared" si="39"/>
        <v>NA</v>
      </c>
      <c r="AD316" s="160" t="str">
        <f t="shared" si="40"/>
        <v>NA</v>
      </c>
      <c r="AE316" s="62"/>
    </row>
    <row r="317" spans="1:31" s="15" customFormat="1" ht="38.25" customHeight="1" x14ac:dyDescent="0.25">
      <c r="A317" s="47"/>
      <c r="B317" s="42" t="s">
        <v>140</v>
      </c>
      <c r="C317" s="302" t="s">
        <v>227</v>
      </c>
      <c r="D317" s="163" t="s">
        <v>80</v>
      </c>
      <c r="E317" s="27">
        <v>0</v>
      </c>
      <c r="F317" s="27">
        <v>0</v>
      </c>
      <c r="G317" s="27">
        <v>0</v>
      </c>
      <c r="H317" s="27">
        <v>0</v>
      </c>
      <c r="I317" s="27">
        <v>0</v>
      </c>
      <c r="J317" s="27">
        <v>0</v>
      </c>
      <c r="K317" s="50" t="s">
        <v>64</v>
      </c>
      <c r="L317" s="50" t="s">
        <v>65</v>
      </c>
      <c r="M317" s="50"/>
      <c r="N317" s="50"/>
      <c r="O317" s="50"/>
      <c r="P317" s="160" t="str">
        <f t="shared" si="35"/>
        <v>NA</v>
      </c>
      <c r="Q317" s="160" t="str">
        <f t="shared" si="35"/>
        <v>NA</v>
      </c>
      <c r="R317" s="160" t="str">
        <f t="shared" si="35"/>
        <v>NA</v>
      </c>
      <c r="S317" s="160" t="str">
        <f t="shared" si="35"/>
        <v>NA</v>
      </c>
      <c r="T317" s="160" t="str">
        <f t="shared" si="36"/>
        <v>NA</v>
      </c>
      <c r="U317" s="160" t="str">
        <f t="shared" si="36"/>
        <v>NA</v>
      </c>
      <c r="V317" s="160" t="str">
        <f t="shared" si="36"/>
        <v>NA</v>
      </c>
      <c r="W317" s="160" t="str">
        <f t="shared" si="36"/>
        <v>NA</v>
      </c>
      <c r="X317" s="160" t="str">
        <f t="shared" si="37"/>
        <v>NA</v>
      </c>
      <c r="Y317" s="160" t="str">
        <f t="shared" si="37"/>
        <v>NA</v>
      </c>
      <c r="Z317" s="160" t="str">
        <f t="shared" si="37"/>
        <v>NA</v>
      </c>
      <c r="AA317" s="160" t="str">
        <f t="shared" si="37"/>
        <v>NA</v>
      </c>
      <c r="AB317" s="160" t="str">
        <f t="shared" si="38"/>
        <v>NA</v>
      </c>
      <c r="AC317" s="160" t="str">
        <f t="shared" si="39"/>
        <v>NA</v>
      </c>
      <c r="AD317" s="160" t="str">
        <f t="shared" si="40"/>
        <v>NA</v>
      </c>
      <c r="AE317" s="62"/>
    </row>
    <row r="318" spans="1:31" s="15" customFormat="1" ht="38.25" customHeight="1" x14ac:dyDescent="0.25">
      <c r="A318" s="47"/>
      <c r="B318" s="42" t="s">
        <v>140</v>
      </c>
      <c r="C318" s="302" t="s">
        <v>227</v>
      </c>
      <c r="D318" s="163" t="s">
        <v>156</v>
      </c>
      <c r="E318" s="27">
        <v>0</v>
      </c>
      <c r="F318" s="27">
        <v>0</v>
      </c>
      <c r="G318" s="27">
        <v>0</v>
      </c>
      <c r="H318" s="27">
        <v>0</v>
      </c>
      <c r="I318" s="27">
        <v>0</v>
      </c>
      <c r="J318" s="27">
        <v>0</v>
      </c>
      <c r="K318" s="50" t="s">
        <v>64</v>
      </c>
      <c r="L318" s="50" t="s">
        <v>65</v>
      </c>
      <c r="M318" s="50"/>
      <c r="N318" s="50"/>
      <c r="O318" s="50"/>
      <c r="P318" s="160" t="str">
        <f t="shared" si="35"/>
        <v>NA</v>
      </c>
      <c r="Q318" s="160" t="str">
        <f t="shared" si="35"/>
        <v>NA</v>
      </c>
      <c r="R318" s="160" t="str">
        <f t="shared" si="35"/>
        <v>NA</v>
      </c>
      <c r="S318" s="160" t="str">
        <f t="shared" si="35"/>
        <v>NA</v>
      </c>
      <c r="T318" s="160" t="str">
        <f t="shared" si="36"/>
        <v>NA</v>
      </c>
      <c r="U318" s="160" t="str">
        <f t="shared" si="36"/>
        <v>NA</v>
      </c>
      <c r="V318" s="160" t="str">
        <f t="shared" si="36"/>
        <v>NA</v>
      </c>
      <c r="W318" s="160" t="str">
        <f t="shared" si="36"/>
        <v>NA</v>
      </c>
      <c r="X318" s="160" t="str">
        <f t="shared" si="37"/>
        <v>NA</v>
      </c>
      <c r="Y318" s="160" t="str">
        <f t="shared" si="37"/>
        <v>NA</v>
      </c>
      <c r="Z318" s="160" t="str">
        <f t="shared" si="37"/>
        <v>NA</v>
      </c>
      <c r="AA318" s="160" t="str">
        <f t="shared" si="37"/>
        <v>NA</v>
      </c>
      <c r="AB318" s="160" t="str">
        <f t="shared" si="38"/>
        <v>NA</v>
      </c>
      <c r="AC318" s="160" t="str">
        <f t="shared" si="39"/>
        <v>NA</v>
      </c>
      <c r="AD318" s="160" t="str">
        <f t="shared" si="40"/>
        <v>NA</v>
      </c>
      <c r="AE318" s="198"/>
    </row>
    <row r="319" spans="1:31" s="15" customFormat="1" ht="15" customHeight="1" x14ac:dyDescent="0.25">
      <c r="A319" s="232"/>
      <c r="B319" s="33" t="s">
        <v>140</v>
      </c>
      <c r="C319" s="294" t="s">
        <v>228</v>
      </c>
      <c r="D319" s="163" t="s">
        <v>154</v>
      </c>
      <c r="E319" s="35">
        <v>0</v>
      </c>
      <c r="F319" s="35">
        <v>0</v>
      </c>
      <c r="G319" s="35">
        <v>0</v>
      </c>
      <c r="H319" s="35">
        <v>0</v>
      </c>
      <c r="I319" s="35">
        <v>0</v>
      </c>
      <c r="J319" s="35">
        <v>0</v>
      </c>
      <c r="K319" s="36" t="s">
        <v>58</v>
      </c>
      <c r="L319" s="36" t="s">
        <v>147</v>
      </c>
      <c r="M319" s="36"/>
      <c r="N319" s="36"/>
      <c r="O319" s="36"/>
      <c r="P319" s="160">
        <f t="shared" si="35"/>
        <v>0</v>
      </c>
      <c r="Q319" s="160">
        <f t="shared" si="35"/>
        <v>0</v>
      </c>
      <c r="R319" s="160">
        <f t="shared" si="35"/>
        <v>0</v>
      </c>
      <c r="S319" s="160">
        <f t="shared" si="35"/>
        <v>0</v>
      </c>
      <c r="T319" s="160">
        <f t="shared" si="36"/>
        <v>0</v>
      </c>
      <c r="U319" s="160">
        <f t="shared" si="36"/>
        <v>0</v>
      </c>
      <c r="V319" s="160">
        <f t="shared" si="36"/>
        <v>0</v>
      </c>
      <c r="W319" s="160">
        <f t="shared" si="36"/>
        <v>0</v>
      </c>
      <c r="X319" s="160">
        <f t="shared" si="37"/>
        <v>0</v>
      </c>
      <c r="Y319" s="160">
        <f t="shared" si="37"/>
        <v>0</v>
      </c>
      <c r="Z319" s="160">
        <f t="shared" si="37"/>
        <v>0</v>
      </c>
      <c r="AA319" s="160">
        <f t="shared" si="37"/>
        <v>0</v>
      </c>
      <c r="AB319" s="160">
        <f t="shared" si="38"/>
        <v>0</v>
      </c>
      <c r="AC319" s="160">
        <f t="shared" si="39"/>
        <v>0</v>
      </c>
      <c r="AD319" s="160" t="str">
        <f t="shared" si="40"/>
        <v>Yes</v>
      </c>
      <c r="AE319" s="198"/>
    </row>
    <row r="320" spans="1:31" s="15" customFormat="1" ht="15" customHeight="1" x14ac:dyDescent="0.25">
      <c r="A320" s="232"/>
      <c r="B320" s="42" t="s">
        <v>140</v>
      </c>
      <c r="C320" s="301" t="s">
        <v>228</v>
      </c>
      <c r="D320" s="163" t="s">
        <v>63</v>
      </c>
      <c r="E320" s="27">
        <v>0</v>
      </c>
      <c r="F320" s="27">
        <v>0</v>
      </c>
      <c r="G320" s="27">
        <v>0</v>
      </c>
      <c r="H320" s="27">
        <v>0</v>
      </c>
      <c r="I320" s="27">
        <v>0</v>
      </c>
      <c r="J320" s="27">
        <v>0</v>
      </c>
      <c r="K320" s="50" t="s">
        <v>64</v>
      </c>
      <c r="L320" s="50" t="s">
        <v>65</v>
      </c>
      <c r="M320" s="36"/>
      <c r="N320" s="36"/>
      <c r="O320" s="36"/>
      <c r="P320" s="160" t="str">
        <f t="shared" si="35"/>
        <v>NA</v>
      </c>
      <c r="Q320" s="160" t="str">
        <f t="shared" si="35"/>
        <v>NA</v>
      </c>
      <c r="R320" s="160" t="str">
        <f t="shared" si="35"/>
        <v>NA</v>
      </c>
      <c r="S320" s="160" t="str">
        <f t="shared" si="35"/>
        <v>NA</v>
      </c>
      <c r="T320" s="160" t="str">
        <f t="shared" si="36"/>
        <v>NA</v>
      </c>
      <c r="U320" s="160" t="str">
        <f t="shared" si="36"/>
        <v>NA</v>
      </c>
      <c r="V320" s="160" t="str">
        <f t="shared" si="36"/>
        <v>NA</v>
      </c>
      <c r="W320" s="160" t="str">
        <f t="shared" si="36"/>
        <v>NA</v>
      </c>
      <c r="X320" s="160" t="str">
        <f t="shared" si="37"/>
        <v>NA</v>
      </c>
      <c r="Y320" s="160" t="str">
        <f t="shared" si="37"/>
        <v>NA</v>
      </c>
      <c r="Z320" s="160" t="str">
        <f t="shared" si="37"/>
        <v>NA</v>
      </c>
      <c r="AA320" s="160" t="str">
        <f t="shared" si="37"/>
        <v>NA</v>
      </c>
      <c r="AB320" s="160" t="str">
        <f t="shared" si="38"/>
        <v>NA</v>
      </c>
      <c r="AC320" s="160" t="str">
        <f t="shared" si="39"/>
        <v>NA</v>
      </c>
      <c r="AD320" s="160" t="str">
        <f t="shared" si="40"/>
        <v>NA</v>
      </c>
      <c r="AE320" s="310"/>
    </row>
    <row r="321" spans="1:31" s="15" customFormat="1" ht="15" customHeight="1" x14ac:dyDescent="0.25">
      <c r="A321" s="232"/>
      <c r="B321" s="42" t="s">
        <v>140</v>
      </c>
      <c r="C321" s="301" t="s">
        <v>228</v>
      </c>
      <c r="D321" s="163" t="s">
        <v>80</v>
      </c>
      <c r="E321" s="27">
        <v>0</v>
      </c>
      <c r="F321" s="27">
        <v>0</v>
      </c>
      <c r="G321" s="27">
        <v>0</v>
      </c>
      <c r="H321" s="27">
        <v>0</v>
      </c>
      <c r="I321" s="27">
        <v>0</v>
      </c>
      <c r="J321" s="27">
        <v>0</v>
      </c>
      <c r="K321" s="50" t="s">
        <v>64</v>
      </c>
      <c r="L321" s="50" t="s">
        <v>65</v>
      </c>
      <c r="M321" s="36"/>
      <c r="N321" s="36"/>
      <c r="O321" s="36"/>
      <c r="P321" s="160" t="str">
        <f t="shared" si="35"/>
        <v>NA</v>
      </c>
      <c r="Q321" s="160" t="str">
        <f t="shared" si="35"/>
        <v>NA</v>
      </c>
      <c r="R321" s="160" t="str">
        <f t="shared" si="35"/>
        <v>NA</v>
      </c>
      <c r="S321" s="160" t="str">
        <f t="shared" si="35"/>
        <v>NA</v>
      </c>
      <c r="T321" s="160" t="str">
        <f t="shared" si="36"/>
        <v>NA</v>
      </c>
      <c r="U321" s="160" t="str">
        <f t="shared" si="36"/>
        <v>NA</v>
      </c>
      <c r="V321" s="160" t="str">
        <f t="shared" si="36"/>
        <v>NA</v>
      </c>
      <c r="W321" s="160" t="str">
        <f t="shared" si="36"/>
        <v>NA</v>
      </c>
      <c r="X321" s="160" t="str">
        <f t="shared" si="37"/>
        <v>NA</v>
      </c>
      <c r="Y321" s="160" t="str">
        <f t="shared" si="37"/>
        <v>NA</v>
      </c>
      <c r="Z321" s="160" t="str">
        <f t="shared" si="37"/>
        <v>NA</v>
      </c>
      <c r="AA321" s="160" t="str">
        <f t="shared" si="37"/>
        <v>NA</v>
      </c>
      <c r="AB321" s="160" t="str">
        <f t="shared" si="38"/>
        <v>NA</v>
      </c>
      <c r="AC321" s="160" t="str">
        <f t="shared" si="39"/>
        <v>NA</v>
      </c>
      <c r="AD321" s="160" t="str">
        <f t="shared" si="40"/>
        <v>NA</v>
      </c>
      <c r="AE321" s="310"/>
    </row>
    <row r="322" spans="1:31" s="15" customFormat="1" ht="15" customHeight="1" x14ac:dyDescent="0.25">
      <c r="A322" s="232"/>
      <c r="B322" s="42" t="s">
        <v>140</v>
      </c>
      <c r="C322" s="301" t="s">
        <v>228</v>
      </c>
      <c r="D322" s="163" t="s">
        <v>156</v>
      </c>
      <c r="E322" s="27">
        <v>0</v>
      </c>
      <c r="F322" s="27">
        <v>0</v>
      </c>
      <c r="G322" s="27">
        <v>0</v>
      </c>
      <c r="H322" s="27">
        <v>0</v>
      </c>
      <c r="I322" s="27">
        <v>0</v>
      </c>
      <c r="J322" s="27">
        <v>0</v>
      </c>
      <c r="K322" s="50" t="s">
        <v>64</v>
      </c>
      <c r="L322" s="50" t="s">
        <v>65</v>
      </c>
      <c r="M322" s="36"/>
      <c r="N322" s="36"/>
      <c r="O322" s="36"/>
      <c r="P322" s="160" t="str">
        <f t="shared" si="35"/>
        <v>NA</v>
      </c>
      <c r="Q322" s="160" t="str">
        <f t="shared" si="35"/>
        <v>NA</v>
      </c>
      <c r="R322" s="160" t="str">
        <f t="shared" si="35"/>
        <v>NA</v>
      </c>
      <c r="S322" s="160" t="str">
        <f t="shared" si="35"/>
        <v>NA</v>
      </c>
      <c r="T322" s="160" t="str">
        <f t="shared" si="36"/>
        <v>NA</v>
      </c>
      <c r="U322" s="160" t="str">
        <f t="shared" si="36"/>
        <v>NA</v>
      </c>
      <c r="V322" s="160" t="str">
        <f t="shared" si="36"/>
        <v>NA</v>
      </c>
      <c r="W322" s="160" t="str">
        <f t="shared" si="36"/>
        <v>NA</v>
      </c>
      <c r="X322" s="160" t="str">
        <f t="shared" si="37"/>
        <v>NA</v>
      </c>
      <c r="Y322" s="160" t="str">
        <f t="shared" si="37"/>
        <v>NA</v>
      </c>
      <c r="Z322" s="160" t="str">
        <f t="shared" si="37"/>
        <v>NA</v>
      </c>
      <c r="AA322" s="160" t="str">
        <f t="shared" si="37"/>
        <v>NA</v>
      </c>
      <c r="AB322" s="160" t="str">
        <f t="shared" si="38"/>
        <v>NA</v>
      </c>
      <c r="AC322" s="160" t="str">
        <f t="shared" si="39"/>
        <v>NA</v>
      </c>
      <c r="AD322" s="160" t="str">
        <f t="shared" si="40"/>
        <v>NA</v>
      </c>
      <c r="AE322" s="69"/>
    </row>
    <row r="323" spans="1:31" s="15" customFormat="1" ht="51" customHeight="1" x14ac:dyDescent="0.25">
      <c r="A323" s="232"/>
      <c r="B323" s="42" t="s">
        <v>140</v>
      </c>
      <c r="C323" s="301" t="s">
        <v>229</v>
      </c>
      <c r="D323" s="163" t="s">
        <v>154</v>
      </c>
      <c r="E323" s="35">
        <v>0</v>
      </c>
      <c r="F323" s="35">
        <v>0</v>
      </c>
      <c r="G323" s="35">
        <v>0</v>
      </c>
      <c r="H323" s="35">
        <v>0</v>
      </c>
      <c r="I323" s="35">
        <v>0</v>
      </c>
      <c r="J323" s="35">
        <v>0</v>
      </c>
      <c r="K323" s="36" t="s">
        <v>58</v>
      </c>
      <c r="L323" s="36" t="s">
        <v>147</v>
      </c>
      <c r="M323" s="36"/>
      <c r="N323" s="36"/>
      <c r="O323" s="36"/>
      <c r="P323" s="160">
        <f t="shared" si="35"/>
        <v>0</v>
      </c>
      <c r="Q323" s="160">
        <f t="shared" si="35"/>
        <v>0</v>
      </c>
      <c r="R323" s="160">
        <f t="shared" si="35"/>
        <v>0</v>
      </c>
      <c r="S323" s="160">
        <f t="shared" si="35"/>
        <v>0</v>
      </c>
      <c r="T323" s="160">
        <f t="shared" si="36"/>
        <v>0</v>
      </c>
      <c r="U323" s="160">
        <f t="shared" si="36"/>
        <v>0</v>
      </c>
      <c r="V323" s="160">
        <f t="shared" si="36"/>
        <v>0</v>
      </c>
      <c r="W323" s="160">
        <f t="shared" si="36"/>
        <v>0</v>
      </c>
      <c r="X323" s="160">
        <f t="shared" si="37"/>
        <v>0</v>
      </c>
      <c r="Y323" s="160">
        <f t="shared" si="37"/>
        <v>0</v>
      </c>
      <c r="Z323" s="160">
        <f t="shared" si="37"/>
        <v>0</v>
      </c>
      <c r="AA323" s="160">
        <f t="shared" si="37"/>
        <v>0</v>
      </c>
      <c r="AB323" s="160">
        <f t="shared" si="38"/>
        <v>0</v>
      </c>
      <c r="AC323" s="160">
        <f t="shared" si="39"/>
        <v>0</v>
      </c>
      <c r="AD323" s="160" t="str">
        <f t="shared" si="40"/>
        <v>Yes</v>
      </c>
      <c r="AE323" s="62" t="s">
        <v>182</v>
      </c>
    </row>
    <row r="324" spans="1:31" s="15" customFormat="1" ht="51" customHeight="1" x14ac:dyDescent="0.25">
      <c r="A324" s="232"/>
      <c r="B324" s="42" t="s">
        <v>140</v>
      </c>
      <c r="C324" s="301" t="s">
        <v>229</v>
      </c>
      <c r="D324" s="163" t="s">
        <v>63</v>
      </c>
      <c r="E324" s="27" t="s">
        <v>65</v>
      </c>
      <c r="F324" s="27" t="s">
        <v>65</v>
      </c>
      <c r="G324" s="27" t="s">
        <v>65</v>
      </c>
      <c r="H324" s="27" t="s">
        <v>65</v>
      </c>
      <c r="I324" s="27" t="s">
        <v>65</v>
      </c>
      <c r="J324" s="27" t="s">
        <v>65</v>
      </c>
      <c r="K324" s="50" t="s">
        <v>64</v>
      </c>
      <c r="L324" s="50" t="s">
        <v>65</v>
      </c>
      <c r="M324" s="36"/>
      <c r="N324" s="36"/>
      <c r="O324" s="36"/>
      <c r="P324" s="160" t="str">
        <f t="shared" si="35"/>
        <v>NA</v>
      </c>
      <c r="Q324" s="160" t="str">
        <f t="shared" si="35"/>
        <v>NA</v>
      </c>
      <c r="R324" s="160" t="str">
        <f t="shared" si="35"/>
        <v>NA</v>
      </c>
      <c r="S324" s="160" t="str">
        <f t="shared" si="35"/>
        <v>NA</v>
      </c>
      <c r="T324" s="160" t="str">
        <f t="shared" si="36"/>
        <v>NA</v>
      </c>
      <c r="U324" s="160" t="str">
        <f t="shared" si="36"/>
        <v>NA</v>
      </c>
      <c r="V324" s="160" t="str">
        <f t="shared" si="36"/>
        <v>NA</v>
      </c>
      <c r="W324" s="160" t="str">
        <f t="shared" si="36"/>
        <v>NA</v>
      </c>
      <c r="X324" s="160" t="str">
        <f t="shared" si="37"/>
        <v>NA</v>
      </c>
      <c r="Y324" s="160" t="str">
        <f t="shared" si="37"/>
        <v>NA</v>
      </c>
      <c r="Z324" s="160" t="str">
        <f t="shared" si="37"/>
        <v>NA</v>
      </c>
      <c r="AA324" s="160" t="str">
        <f t="shared" si="37"/>
        <v>NA</v>
      </c>
      <c r="AB324" s="160" t="str">
        <f t="shared" si="38"/>
        <v>NA</v>
      </c>
      <c r="AC324" s="160" t="str">
        <f t="shared" si="39"/>
        <v>NA</v>
      </c>
      <c r="AD324" s="160" t="str">
        <f t="shared" si="40"/>
        <v>NA</v>
      </c>
      <c r="AE324" s="62" t="s">
        <v>183</v>
      </c>
    </row>
    <row r="325" spans="1:31" s="15" customFormat="1" ht="15" customHeight="1" x14ac:dyDescent="0.25">
      <c r="A325" s="232"/>
      <c r="B325" s="42" t="s">
        <v>140</v>
      </c>
      <c r="C325" s="301" t="s">
        <v>229</v>
      </c>
      <c r="D325" s="163" t="s">
        <v>80</v>
      </c>
      <c r="E325" s="27" t="s">
        <v>65</v>
      </c>
      <c r="F325" s="27" t="s">
        <v>65</v>
      </c>
      <c r="G325" s="27" t="s">
        <v>65</v>
      </c>
      <c r="H325" s="27" t="s">
        <v>65</v>
      </c>
      <c r="I325" s="27" t="s">
        <v>65</v>
      </c>
      <c r="J325" s="27" t="s">
        <v>65</v>
      </c>
      <c r="K325" s="50" t="s">
        <v>64</v>
      </c>
      <c r="L325" s="50" t="s">
        <v>65</v>
      </c>
      <c r="M325" s="36"/>
      <c r="N325" s="36"/>
      <c r="O325" s="36"/>
      <c r="P325" s="160" t="str">
        <f t="shared" si="35"/>
        <v>NA</v>
      </c>
      <c r="Q325" s="160" t="str">
        <f t="shared" si="35"/>
        <v>NA</v>
      </c>
      <c r="R325" s="160" t="str">
        <f t="shared" si="35"/>
        <v>NA</v>
      </c>
      <c r="S325" s="160" t="str">
        <f t="shared" si="35"/>
        <v>NA</v>
      </c>
      <c r="T325" s="160" t="str">
        <f t="shared" si="36"/>
        <v>NA</v>
      </c>
      <c r="U325" s="160" t="str">
        <f t="shared" si="36"/>
        <v>NA</v>
      </c>
      <c r="V325" s="160" t="str">
        <f t="shared" si="36"/>
        <v>NA</v>
      </c>
      <c r="W325" s="160" t="str">
        <f t="shared" si="36"/>
        <v>NA</v>
      </c>
      <c r="X325" s="160" t="str">
        <f t="shared" si="37"/>
        <v>NA</v>
      </c>
      <c r="Y325" s="160" t="str">
        <f t="shared" si="37"/>
        <v>NA</v>
      </c>
      <c r="Z325" s="160" t="str">
        <f t="shared" si="37"/>
        <v>NA</v>
      </c>
      <c r="AA325" s="160" t="str">
        <f t="shared" si="37"/>
        <v>NA</v>
      </c>
      <c r="AB325" s="160" t="str">
        <f t="shared" si="38"/>
        <v>NA</v>
      </c>
      <c r="AC325" s="160" t="str">
        <f t="shared" si="39"/>
        <v>NA</v>
      </c>
      <c r="AD325" s="160" t="str">
        <f t="shared" si="40"/>
        <v>NA</v>
      </c>
      <c r="AE325" s="62"/>
    </row>
    <row r="326" spans="1:31" s="15" customFormat="1" ht="15" customHeight="1" x14ac:dyDescent="0.25">
      <c r="A326" s="232"/>
      <c r="B326" s="42" t="s">
        <v>140</v>
      </c>
      <c r="C326" s="301" t="s">
        <v>229</v>
      </c>
      <c r="D326" s="163" t="s">
        <v>156</v>
      </c>
      <c r="E326" s="50" t="s">
        <v>65</v>
      </c>
      <c r="F326" s="50" t="s">
        <v>65</v>
      </c>
      <c r="G326" s="50" t="s">
        <v>65</v>
      </c>
      <c r="H326" s="50" t="s">
        <v>65</v>
      </c>
      <c r="I326" s="50" t="s">
        <v>65</v>
      </c>
      <c r="J326" s="50" t="s">
        <v>65</v>
      </c>
      <c r="K326" s="50" t="s">
        <v>64</v>
      </c>
      <c r="L326" s="50" t="s">
        <v>65</v>
      </c>
      <c r="M326" s="36"/>
      <c r="N326" s="36"/>
      <c r="O326" s="36"/>
      <c r="P326" s="160" t="str">
        <f t="shared" si="35"/>
        <v>NA</v>
      </c>
      <c r="Q326" s="160" t="str">
        <f t="shared" si="35"/>
        <v>NA</v>
      </c>
      <c r="R326" s="160" t="str">
        <f t="shared" si="35"/>
        <v>NA</v>
      </c>
      <c r="S326" s="160" t="str">
        <f t="shared" si="35"/>
        <v>NA</v>
      </c>
      <c r="T326" s="160" t="str">
        <f t="shared" si="36"/>
        <v>NA</v>
      </c>
      <c r="U326" s="160" t="str">
        <f t="shared" si="36"/>
        <v>NA</v>
      </c>
      <c r="V326" s="160" t="str">
        <f t="shared" si="36"/>
        <v>NA</v>
      </c>
      <c r="W326" s="160" t="str">
        <f t="shared" si="36"/>
        <v>NA</v>
      </c>
      <c r="X326" s="160" t="str">
        <f t="shared" si="37"/>
        <v>NA</v>
      </c>
      <c r="Y326" s="160" t="str">
        <f t="shared" si="37"/>
        <v>NA</v>
      </c>
      <c r="Z326" s="160" t="str">
        <f t="shared" si="37"/>
        <v>NA</v>
      </c>
      <c r="AA326" s="160" t="str">
        <f t="shared" si="37"/>
        <v>NA</v>
      </c>
      <c r="AB326" s="160" t="str">
        <f t="shared" si="38"/>
        <v>NA</v>
      </c>
      <c r="AC326" s="160" t="str">
        <f t="shared" si="39"/>
        <v>NA</v>
      </c>
      <c r="AD326" s="160" t="str">
        <f t="shared" si="40"/>
        <v>NA</v>
      </c>
      <c r="AE326" s="310"/>
    </row>
    <row r="327" spans="1:31" s="15" customFormat="1" ht="15" customHeight="1" x14ac:dyDescent="0.25">
      <c r="A327" s="232"/>
      <c r="B327" s="42" t="s">
        <v>140</v>
      </c>
      <c r="C327" s="301" t="s">
        <v>230</v>
      </c>
      <c r="D327" s="163" t="s">
        <v>154</v>
      </c>
      <c r="E327" s="35">
        <v>0</v>
      </c>
      <c r="F327" s="35">
        <v>0</v>
      </c>
      <c r="G327" s="35">
        <v>0</v>
      </c>
      <c r="H327" s="35">
        <v>0</v>
      </c>
      <c r="I327" s="35">
        <v>0</v>
      </c>
      <c r="J327" s="35">
        <v>0</v>
      </c>
      <c r="K327" s="36" t="s">
        <v>58</v>
      </c>
      <c r="L327" s="36" t="s">
        <v>147</v>
      </c>
      <c r="M327" s="36"/>
      <c r="N327" s="36"/>
      <c r="O327" s="36"/>
      <c r="P327" s="160">
        <f t="shared" si="35"/>
        <v>0</v>
      </c>
      <c r="Q327" s="160">
        <f t="shared" si="35"/>
        <v>0</v>
      </c>
      <c r="R327" s="160">
        <f t="shared" si="35"/>
        <v>0</v>
      </c>
      <c r="S327" s="160">
        <f t="shared" si="35"/>
        <v>0</v>
      </c>
      <c r="T327" s="160">
        <f t="shared" si="36"/>
        <v>0</v>
      </c>
      <c r="U327" s="160">
        <f t="shared" si="36"/>
        <v>0</v>
      </c>
      <c r="V327" s="160">
        <f t="shared" si="36"/>
        <v>0</v>
      </c>
      <c r="W327" s="160">
        <f t="shared" si="36"/>
        <v>0</v>
      </c>
      <c r="X327" s="160">
        <f t="shared" si="37"/>
        <v>0</v>
      </c>
      <c r="Y327" s="160">
        <f t="shared" si="37"/>
        <v>0</v>
      </c>
      <c r="Z327" s="160">
        <f t="shared" si="37"/>
        <v>0</v>
      </c>
      <c r="AA327" s="160">
        <f t="shared" si="37"/>
        <v>0</v>
      </c>
      <c r="AB327" s="160">
        <f t="shared" si="38"/>
        <v>0</v>
      </c>
      <c r="AC327" s="160">
        <f t="shared" si="39"/>
        <v>0</v>
      </c>
      <c r="AD327" s="160" t="str">
        <f t="shared" si="40"/>
        <v>Yes</v>
      </c>
      <c r="AE327" s="198"/>
    </row>
    <row r="328" spans="1:31" s="15" customFormat="1" ht="15" customHeight="1" x14ac:dyDescent="0.25">
      <c r="A328" s="232"/>
      <c r="B328" s="42" t="s">
        <v>140</v>
      </c>
      <c r="C328" s="301" t="s">
        <v>230</v>
      </c>
      <c r="D328" s="163" t="s">
        <v>63</v>
      </c>
      <c r="E328" s="27">
        <v>0</v>
      </c>
      <c r="F328" s="27">
        <v>0</v>
      </c>
      <c r="G328" s="27">
        <v>0</v>
      </c>
      <c r="H328" s="27">
        <v>0</v>
      </c>
      <c r="I328" s="27">
        <v>0</v>
      </c>
      <c r="J328" s="27">
        <v>0</v>
      </c>
      <c r="K328" s="44" t="s">
        <v>64</v>
      </c>
      <c r="L328" s="44" t="s">
        <v>65</v>
      </c>
      <c r="M328" s="36"/>
      <c r="N328" s="36"/>
      <c r="O328" s="36"/>
      <c r="P328" s="160" t="str">
        <f t="shared" si="35"/>
        <v>NA</v>
      </c>
      <c r="Q328" s="160" t="str">
        <f t="shared" si="35"/>
        <v>NA</v>
      </c>
      <c r="R328" s="160" t="str">
        <f t="shared" si="35"/>
        <v>NA</v>
      </c>
      <c r="S328" s="160" t="str">
        <f t="shared" si="35"/>
        <v>NA</v>
      </c>
      <c r="T328" s="160" t="str">
        <f t="shared" si="36"/>
        <v>NA</v>
      </c>
      <c r="U328" s="160" t="str">
        <f t="shared" si="36"/>
        <v>NA</v>
      </c>
      <c r="V328" s="160" t="str">
        <f t="shared" si="36"/>
        <v>NA</v>
      </c>
      <c r="W328" s="160" t="str">
        <f t="shared" si="36"/>
        <v>NA</v>
      </c>
      <c r="X328" s="160" t="str">
        <f t="shared" si="37"/>
        <v>NA</v>
      </c>
      <c r="Y328" s="160" t="str">
        <f t="shared" si="37"/>
        <v>NA</v>
      </c>
      <c r="Z328" s="160" t="str">
        <f t="shared" si="37"/>
        <v>NA</v>
      </c>
      <c r="AA328" s="160" t="str">
        <f t="shared" si="37"/>
        <v>NA</v>
      </c>
      <c r="AB328" s="160" t="str">
        <f t="shared" si="38"/>
        <v>NA</v>
      </c>
      <c r="AC328" s="160" t="str">
        <f t="shared" si="39"/>
        <v>NA</v>
      </c>
      <c r="AD328" s="160" t="str">
        <f t="shared" si="40"/>
        <v>NA</v>
      </c>
      <c r="AE328" s="310"/>
    </row>
    <row r="329" spans="1:31" s="15" customFormat="1" ht="15" customHeight="1" x14ac:dyDescent="0.25">
      <c r="A329" s="232"/>
      <c r="B329" s="42" t="s">
        <v>140</v>
      </c>
      <c r="C329" s="301" t="s">
        <v>230</v>
      </c>
      <c r="D329" s="163" t="s">
        <v>80</v>
      </c>
      <c r="E329" s="27">
        <v>0</v>
      </c>
      <c r="F329" s="27">
        <v>0</v>
      </c>
      <c r="G329" s="27">
        <v>0</v>
      </c>
      <c r="H329" s="27">
        <v>0</v>
      </c>
      <c r="I329" s="27">
        <v>0</v>
      </c>
      <c r="J329" s="27">
        <v>0</v>
      </c>
      <c r="K329" s="44" t="s">
        <v>64</v>
      </c>
      <c r="L329" s="44" t="s">
        <v>65</v>
      </c>
      <c r="M329" s="36"/>
      <c r="N329" s="36"/>
      <c r="O329" s="36"/>
      <c r="P329" s="160" t="str">
        <f t="shared" si="35"/>
        <v>NA</v>
      </c>
      <c r="Q329" s="160" t="str">
        <f t="shared" si="35"/>
        <v>NA</v>
      </c>
      <c r="R329" s="160" t="str">
        <f t="shared" si="35"/>
        <v>NA</v>
      </c>
      <c r="S329" s="160" t="str">
        <f t="shared" si="35"/>
        <v>NA</v>
      </c>
      <c r="T329" s="160" t="str">
        <f t="shared" si="36"/>
        <v>NA</v>
      </c>
      <c r="U329" s="160" t="str">
        <f t="shared" si="36"/>
        <v>NA</v>
      </c>
      <c r="V329" s="160" t="str">
        <f t="shared" si="36"/>
        <v>NA</v>
      </c>
      <c r="W329" s="160" t="str">
        <f t="shared" si="36"/>
        <v>NA</v>
      </c>
      <c r="X329" s="160" t="str">
        <f t="shared" si="37"/>
        <v>NA</v>
      </c>
      <c r="Y329" s="160" t="str">
        <f t="shared" si="37"/>
        <v>NA</v>
      </c>
      <c r="Z329" s="160" t="str">
        <f t="shared" si="37"/>
        <v>NA</v>
      </c>
      <c r="AA329" s="160" t="str">
        <f t="shared" si="37"/>
        <v>NA</v>
      </c>
      <c r="AB329" s="160" t="str">
        <f t="shared" si="38"/>
        <v>NA</v>
      </c>
      <c r="AC329" s="160" t="str">
        <f t="shared" si="39"/>
        <v>NA</v>
      </c>
      <c r="AD329" s="160" t="str">
        <f t="shared" si="40"/>
        <v>NA</v>
      </c>
      <c r="AE329" s="310"/>
    </row>
    <row r="330" spans="1:31" s="15" customFormat="1" ht="15" customHeight="1" x14ac:dyDescent="0.25">
      <c r="A330" s="232"/>
      <c r="B330" s="42" t="s">
        <v>140</v>
      </c>
      <c r="C330" s="301" t="s">
        <v>230</v>
      </c>
      <c r="D330" s="163" t="s">
        <v>156</v>
      </c>
      <c r="E330" s="27">
        <v>0</v>
      </c>
      <c r="F330" s="27">
        <v>0</v>
      </c>
      <c r="G330" s="27">
        <v>0</v>
      </c>
      <c r="H330" s="27">
        <v>0</v>
      </c>
      <c r="I330" s="27">
        <v>0</v>
      </c>
      <c r="J330" s="27">
        <v>0</v>
      </c>
      <c r="K330" s="50" t="s">
        <v>64</v>
      </c>
      <c r="L330" s="50" t="s">
        <v>65</v>
      </c>
      <c r="M330" s="36"/>
      <c r="N330" s="36"/>
      <c r="O330" s="36"/>
      <c r="P330" s="160" t="str">
        <f t="shared" si="35"/>
        <v>NA</v>
      </c>
      <c r="Q330" s="160" t="str">
        <f t="shared" si="35"/>
        <v>NA</v>
      </c>
      <c r="R330" s="160" t="str">
        <f t="shared" si="35"/>
        <v>NA</v>
      </c>
      <c r="S330" s="160" t="str">
        <f t="shared" si="35"/>
        <v>NA</v>
      </c>
      <c r="T330" s="160" t="str">
        <f t="shared" si="36"/>
        <v>NA</v>
      </c>
      <c r="U330" s="160" t="str">
        <f t="shared" si="36"/>
        <v>NA</v>
      </c>
      <c r="V330" s="160" t="str">
        <f t="shared" si="36"/>
        <v>NA</v>
      </c>
      <c r="W330" s="160" t="str">
        <f t="shared" si="36"/>
        <v>NA</v>
      </c>
      <c r="X330" s="160" t="str">
        <f t="shared" si="37"/>
        <v>NA</v>
      </c>
      <c r="Y330" s="160" t="str">
        <f t="shared" si="37"/>
        <v>NA</v>
      </c>
      <c r="Z330" s="160" t="str">
        <f t="shared" si="37"/>
        <v>NA</v>
      </c>
      <c r="AA330" s="160" t="str">
        <f t="shared" si="37"/>
        <v>NA</v>
      </c>
      <c r="AB330" s="160" t="str">
        <f t="shared" si="38"/>
        <v>NA</v>
      </c>
      <c r="AC330" s="160" t="str">
        <f t="shared" si="39"/>
        <v>NA</v>
      </c>
      <c r="AD330" s="160" t="str">
        <f t="shared" si="40"/>
        <v>NA</v>
      </c>
      <c r="AE330" s="310"/>
    </row>
    <row r="331" spans="1:31" s="15" customFormat="1" ht="25.5" x14ac:dyDescent="0.25">
      <c r="A331" s="232"/>
      <c r="B331" s="42" t="s">
        <v>140</v>
      </c>
      <c r="C331" s="301" t="s">
        <v>231</v>
      </c>
      <c r="D331" s="163" t="s">
        <v>195</v>
      </c>
      <c r="E331" s="27">
        <v>0</v>
      </c>
      <c r="F331" s="27">
        <v>0</v>
      </c>
      <c r="G331" s="27">
        <v>0</v>
      </c>
      <c r="H331" s="27">
        <v>0</v>
      </c>
      <c r="I331" s="27">
        <v>0</v>
      </c>
      <c r="J331" s="27">
        <v>0</v>
      </c>
      <c r="K331" s="50" t="s">
        <v>58</v>
      </c>
      <c r="L331" s="50" t="s">
        <v>147</v>
      </c>
      <c r="M331" s="36"/>
      <c r="N331" s="36"/>
      <c r="O331" s="36"/>
      <c r="P331" s="160">
        <f t="shared" si="35"/>
        <v>0</v>
      </c>
      <c r="Q331" s="160">
        <f t="shared" si="35"/>
        <v>0</v>
      </c>
      <c r="R331" s="160">
        <f t="shared" si="35"/>
        <v>0</v>
      </c>
      <c r="S331" s="160">
        <f t="shared" si="35"/>
        <v>0</v>
      </c>
      <c r="T331" s="160">
        <f t="shared" si="36"/>
        <v>0</v>
      </c>
      <c r="U331" s="160">
        <f t="shared" si="36"/>
        <v>0</v>
      </c>
      <c r="V331" s="160">
        <f t="shared" si="36"/>
        <v>0</v>
      </c>
      <c r="W331" s="160">
        <f t="shared" si="36"/>
        <v>0</v>
      </c>
      <c r="X331" s="160">
        <f t="shared" si="37"/>
        <v>0</v>
      </c>
      <c r="Y331" s="160">
        <f t="shared" si="37"/>
        <v>0</v>
      </c>
      <c r="Z331" s="160">
        <f t="shared" si="37"/>
        <v>0</v>
      </c>
      <c r="AA331" s="160">
        <f t="shared" si="37"/>
        <v>0</v>
      </c>
      <c r="AB331" s="160">
        <f t="shared" si="38"/>
        <v>0</v>
      </c>
      <c r="AC331" s="160">
        <f t="shared" si="39"/>
        <v>0</v>
      </c>
      <c r="AD331" s="160" t="str">
        <f t="shared" si="40"/>
        <v>Yes</v>
      </c>
      <c r="AE331" s="310"/>
    </row>
    <row r="332" spans="1:31" s="15" customFormat="1" ht="38.25" customHeight="1" x14ac:dyDescent="0.25">
      <c r="A332" s="232"/>
      <c r="B332" s="42" t="s">
        <v>140</v>
      </c>
      <c r="C332" s="301" t="s">
        <v>232</v>
      </c>
      <c r="D332" s="163" t="s">
        <v>154</v>
      </c>
      <c r="E332" s="43" t="s">
        <v>233</v>
      </c>
      <c r="F332" s="43" t="s">
        <v>233</v>
      </c>
      <c r="G332" s="43" t="s">
        <v>233</v>
      </c>
      <c r="H332" s="43" t="s">
        <v>233</v>
      </c>
      <c r="I332" s="43" t="s">
        <v>233</v>
      </c>
      <c r="J332" s="43" t="s">
        <v>233</v>
      </c>
      <c r="K332" s="44" t="s">
        <v>58</v>
      </c>
      <c r="L332" s="44" t="s">
        <v>159</v>
      </c>
      <c r="M332" s="44"/>
      <c r="N332" s="44"/>
      <c r="O332" s="44"/>
      <c r="P332" s="160" t="str">
        <f t="shared" si="35"/>
        <v>NA</v>
      </c>
      <c r="Q332" s="160" t="str">
        <f t="shared" si="35"/>
        <v>NA</v>
      </c>
      <c r="R332" s="160" t="str">
        <f t="shared" si="35"/>
        <v>NA</v>
      </c>
      <c r="S332" s="160" t="str">
        <f t="shared" ref="S332:V395" si="41">IF(AND(OR($L332="Variable",$L332="Zero"),ISBLANK($N332)),IF(S$11=$E$11,$E332,IF(S$11=$F$11,$F332,IF(S$11=$G$11,$G332,IF(S$11=$H$11,$H332,IF(S$11=$I$11,$I332,IF(S$11=$J$11,$J332,"ERROR")))))),"NA")</f>
        <v>NA</v>
      </c>
      <c r="T332" s="160" t="str">
        <f t="shared" si="36"/>
        <v>NA</v>
      </c>
      <c r="U332" s="160" t="str">
        <f t="shared" si="36"/>
        <v>NA</v>
      </c>
      <c r="V332" s="160" t="str">
        <f t="shared" si="36"/>
        <v>NA</v>
      </c>
      <c r="W332" s="160" t="str">
        <f t="shared" ref="W332:Z395" si="42">IF(AND(OR($L332="Variable",$L332="Zero"),ISBLANK($N332)),IF(W$11=$E$11,$E332,IF(W$11=$F$11,$F332,IF(W$11=$G$11,$G332,IF(W$11=$H$11,$H332,IF(W$11=$I$11,$I332,IF(W$11=$J$11,$J332,"ERROR")))))),"NA")</f>
        <v>NA</v>
      </c>
      <c r="X332" s="160" t="str">
        <f t="shared" si="37"/>
        <v>NA</v>
      </c>
      <c r="Y332" s="160" t="str">
        <f t="shared" si="37"/>
        <v>NA</v>
      </c>
      <c r="Z332" s="160" t="str">
        <f t="shared" si="37"/>
        <v>NA</v>
      </c>
      <c r="AA332" s="160" t="str">
        <f t="shared" ref="AA332:AA395" si="43">IF(AND(OR($L332="Variable",$L332="Zero"),ISBLANK($N332)),IF(AA$11=$E$11,$E332,IF(AA$11=$F$11,$F332,IF(AA$11=$G$11,$G332,IF(AA$11=$H$11,$H332,IF(AA$11=$I$11,$I332,IF(AA$11=$J$11,$J332,"ERROR")))))),"NA")</f>
        <v>NA</v>
      </c>
      <c r="AB332" s="160" t="str">
        <f t="shared" si="38"/>
        <v>NA</v>
      </c>
      <c r="AC332" s="160" t="str">
        <f t="shared" si="39"/>
        <v>Labour Rate + Materials</v>
      </c>
      <c r="AD332" s="160" t="str">
        <f t="shared" si="40"/>
        <v>Yes</v>
      </c>
      <c r="AE332" s="198"/>
    </row>
    <row r="333" spans="1:31" s="15" customFormat="1" ht="38.25" customHeight="1" x14ac:dyDescent="0.25">
      <c r="A333" s="232"/>
      <c r="B333" s="42" t="s">
        <v>140</v>
      </c>
      <c r="C333" s="301" t="s">
        <v>232</v>
      </c>
      <c r="D333" s="163" t="s">
        <v>63</v>
      </c>
      <c r="E333" s="43" t="s">
        <v>234</v>
      </c>
      <c r="F333" s="43" t="s">
        <v>234</v>
      </c>
      <c r="G333" s="43" t="s">
        <v>234</v>
      </c>
      <c r="H333" s="43" t="s">
        <v>234</v>
      </c>
      <c r="I333" s="43" t="s">
        <v>234</v>
      </c>
      <c r="J333" s="43" t="s">
        <v>234</v>
      </c>
      <c r="K333" s="44" t="s">
        <v>64</v>
      </c>
      <c r="L333" s="44" t="s">
        <v>65</v>
      </c>
      <c r="M333" s="44"/>
      <c r="N333" s="44"/>
      <c r="O333" s="44"/>
      <c r="P333" s="160" t="str">
        <f t="shared" ref="P333:AA396" si="44">IF(AND(OR($L333="Variable",$L333="Zero"),ISBLANK($N333)),IF(P$11=$E$11,$E333,IF(P$11=$F$11,$F333,IF(P$11=$G$11,$G333,IF(P$11=$H$11,$H333,IF(P$11=$I$11,$I333,IF(P$11=$J$11,$J333,"ERROR")))))),"NA")</f>
        <v>NA</v>
      </c>
      <c r="Q333" s="160" t="str">
        <f t="shared" si="44"/>
        <v>NA</v>
      </c>
      <c r="R333" s="160" t="str">
        <f t="shared" si="44"/>
        <v>NA</v>
      </c>
      <c r="S333" s="160" t="str">
        <f t="shared" si="41"/>
        <v>NA</v>
      </c>
      <c r="T333" s="160" t="str">
        <f t="shared" si="41"/>
        <v>NA</v>
      </c>
      <c r="U333" s="160" t="str">
        <f t="shared" si="41"/>
        <v>NA</v>
      </c>
      <c r="V333" s="160" t="str">
        <f t="shared" si="41"/>
        <v>NA</v>
      </c>
      <c r="W333" s="160" t="str">
        <f t="shared" si="42"/>
        <v>NA</v>
      </c>
      <c r="X333" s="160" t="str">
        <f t="shared" si="42"/>
        <v>NA</v>
      </c>
      <c r="Y333" s="160" t="str">
        <f t="shared" si="42"/>
        <v>NA</v>
      </c>
      <c r="Z333" s="160" t="str">
        <f t="shared" si="42"/>
        <v>NA</v>
      </c>
      <c r="AA333" s="160" t="str">
        <f t="shared" si="43"/>
        <v>NA</v>
      </c>
      <c r="AB333" s="160" t="str">
        <f t="shared" ref="AB333:AB396" si="45">IFERROR(IF(AND(OR(L333="Variable",L333="Zero"),ISBLANK($N333)),AVERAGE(P333:AA333),"NA"), "NA")</f>
        <v>NA</v>
      </c>
      <c r="AC333" s="160" t="str">
        <f t="shared" ref="AC333:AC396" si="46">IFERROR(IF(L333="Fixed",M333,IF(ISBLANK($N333)=FALSE,$O333,IF(OR(L333="Variable",L333="Zero"),MAX(AA333,AB333+ROUND(MAX(0,AB333*((1+$B$7)*(1-1.5%)-1)),2)),IF((OR(L333="Hourly", L333="At cost")),E333,"NA")))),AA333)</f>
        <v>NA</v>
      </c>
      <c r="AD333" s="160" t="str">
        <f t="shared" ref="AD333:AD396" si="47">IF(K333="No","NA",IF(MAX(H333:J333)&lt;=AC333,"Yes","No"))</f>
        <v>NA</v>
      </c>
      <c r="AE333" s="198"/>
    </row>
    <row r="334" spans="1:31" s="15" customFormat="1" ht="38.25" customHeight="1" x14ac:dyDescent="0.25">
      <c r="A334" s="232"/>
      <c r="B334" s="42" t="s">
        <v>140</v>
      </c>
      <c r="C334" s="301" t="s">
        <v>232</v>
      </c>
      <c r="D334" s="163" t="s">
        <v>80</v>
      </c>
      <c r="E334" s="44" t="s">
        <v>235</v>
      </c>
      <c r="F334" s="44" t="s">
        <v>235</v>
      </c>
      <c r="G334" s="44" t="s">
        <v>235</v>
      </c>
      <c r="H334" s="44" t="s">
        <v>235</v>
      </c>
      <c r="I334" s="44" t="s">
        <v>235</v>
      </c>
      <c r="J334" s="44" t="s">
        <v>235</v>
      </c>
      <c r="K334" s="44" t="s">
        <v>64</v>
      </c>
      <c r="L334" s="44" t="s">
        <v>65</v>
      </c>
      <c r="M334" s="44"/>
      <c r="N334" s="44"/>
      <c r="O334" s="44"/>
      <c r="P334" s="160" t="str">
        <f t="shared" si="44"/>
        <v>NA</v>
      </c>
      <c r="Q334" s="160" t="str">
        <f t="shared" si="44"/>
        <v>NA</v>
      </c>
      <c r="R334" s="160" t="str">
        <f t="shared" si="44"/>
        <v>NA</v>
      </c>
      <c r="S334" s="160" t="str">
        <f t="shared" si="41"/>
        <v>NA</v>
      </c>
      <c r="T334" s="160" t="str">
        <f t="shared" si="41"/>
        <v>NA</v>
      </c>
      <c r="U334" s="160" t="str">
        <f t="shared" si="41"/>
        <v>NA</v>
      </c>
      <c r="V334" s="160" t="str">
        <f t="shared" si="41"/>
        <v>NA</v>
      </c>
      <c r="W334" s="160" t="str">
        <f t="shared" si="42"/>
        <v>NA</v>
      </c>
      <c r="X334" s="160" t="str">
        <f t="shared" si="42"/>
        <v>NA</v>
      </c>
      <c r="Y334" s="160" t="str">
        <f t="shared" si="42"/>
        <v>NA</v>
      </c>
      <c r="Z334" s="160" t="str">
        <f t="shared" si="42"/>
        <v>NA</v>
      </c>
      <c r="AA334" s="160" t="str">
        <f t="shared" si="43"/>
        <v>NA</v>
      </c>
      <c r="AB334" s="160" t="str">
        <f t="shared" si="45"/>
        <v>NA</v>
      </c>
      <c r="AC334" s="160" t="str">
        <f t="shared" si="46"/>
        <v>NA</v>
      </c>
      <c r="AD334" s="160" t="str">
        <f t="shared" si="47"/>
        <v>NA</v>
      </c>
      <c r="AE334" s="198"/>
    </row>
    <row r="335" spans="1:31" s="15" customFormat="1" ht="38.25" customHeight="1" x14ac:dyDescent="0.25">
      <c r="A335" s="232"/>
      <c r="B335" s="42" t="s">
        <v>140</v>
      </c>
      <c r="C335" s="301" t="s">
        <v>232</v>
      </c>
      <c r="D335" s="163" t="s">
        <v>156</v>
      </c>
      <c r="E335" s="44" t="s">
        <v>235</v>
      </c>
      <c r="F335" s="44" t="s">
        <v>235</v>
      </c>
      <c r="G335" s="44" t="s">
        <v>235</v>
      </c>
      <c r="H335" s="44" t="s">
        <v>235</v>
      </c>
      <c r="I335" s="44" t="s">
        <v>235</v>
      </c>
      <c r="J335" s="44" t="s">
        <v>235</v>
      </c>
      <c r="K335" s="50" t="s">
        <v>64</v>
      </c>
      <c r="L335" s="50" t="s">
        <v>65</v>
      </c>
      <c r="M335" s="44"/>
      <c r="N335" s="44"/>
      <c r="O335" s="44"/>
      <c r="P335" s="160" t="str">
        <f t="shared" si="44"/>
        <v>NA</v>
      </c>
      <c r="Q335" s="160" t="str">
        <f t="shared" si="44"/>
        <v>NA</v>
      </c>
      <c r="R335" s="160" t="str">
        <f t="shared" si="44"/>
        <v>NA</v>
      </c>
      <c r="S335" s="160" t="str">
        <f t="shared" si="41"/>
        <v>NA</v>
      </c>
      <c r="T335" s="160" t="str">
        <f t="shared" si="41"/>
        <v>NA</v>
      </c>
      <c r="U335" s="160" t="str">
        <f t="shared" si="41"/>
        <v>NA</v>
      </c>
      <c r="V335" s="160" t="str">
        <f t="shared" si="41"/>
        <v>NA</v>
      </c>
      <c r="W335" s="160" t="str">
        <f t="shared" si="42"/>
        <v>NA</v>
      </c>
      <c r="X335" s="160" t="str">
        <f t="shared" si="42"/>
        <v>NA</v>
      </c>
      <c r="Y335" s="160" t="str">
        <f t="shared" si="42"/>
        <v>NA</v>
      </c>
      <c r="Z335" s="160" t="str">
        <f t="shared" si="42"/>
        <v>NA</v>
      </c>
      <c r="AA335" s="160" t="str">
        <f t="shared" si="43"/>
        <v>NA</v>
      </c>
      <c r="AB335" s="160" t="str">
        <f t="shared" si="45"/>
        <v>NA</v>
      </c>
      <c r="AC335" s="160" t="str">
        <f t="shared" si="46"/>
        <v>NA</v>
      </c>
      <c r="AD335" s="160" t="str">
        <f t="shared" si="47"/>
        <v>NA</v>
      </c>
      <c r="AE335" s="198"/>
    </row>
    <row r="336" spans="1:31" s="15" customFormat="1" ht="30" customHeight="1" x14ac:dyDescent="0.25">
      <c r="A336" s="232"/>
      <c r="B336" s="42" t="s">
        <v>140</v>
      </c>
      <c r="C336" s="301" t="s">
        <v>236</v>
      </c>
      <c r="D336" s="163" t="s">
        <v>154</v>
      </c>
      <c r="E336" s="43" t="s">
        <v>233</v>
      </c>
      <c r="F336" s="43" t="s">
        <v>233</v>
      </c>
      <c r="G336" s="43" t="s">
        <v>233</v>
      </c>
      <c r="H336" s="43" t="s">
        <v>233</v>
      </c>
      <c r="I336" s="43" t="s">
        <v>233</v>
      </c>
      <c r="J336" s="43" t="s">
        <v>233</v>
      </c>
      <c r="K336" s="43" t="s">
        <v>58</v>
      </c>
      <c r="L336" s="44" t="s">
        <v>159</v>
      </c>
      <c r="M336" s="44"/>
      <c r="N336" s="44"/>
      <c r="O336" s="44"/>
      <c r="P336" s="160" t="str">
        <f t="shared" si="44"/>
        <v>NA</v>
      </c>
      <c r="Q336" s="160" t="str">
        <f t="shared" si="44"/>
        <v>NA</v>
      </c>
      <c r="R336" s="160" t="str">
        <f t="shared" si="44"/>
        <v>NA</v>
      </c>
      <c r="S336" s="160" t="str">
        <f t="shared" si="41"/>
        <v>NA</v>
      </c>
      <c r="T336" s="160" t="str">
        <f t="shared" si="41"/>
        <v>NA</v>
      </c>
      <c r="U336" s="160" t="str">
        <f t="shared" si="41"/>
        <v>NA</v>
      </c>
      <c r="V336" s="160" t="str">
        <f t="shared" si="41"/>
        <v>NA</v>
      </c>
      <c r="W336" s="160" t="str">
        <f t="shared" si="42"/>
        <v>NA</v>
      </c>
      <c r="X336" s="160" t="str">
        <f t="shared" si="42"/>
        <v>NA</v>
      </c>
      <c r="Y336" s="160" t="str">
        <f t="shared" si="42"/>
        <v>NA</v>
      </c>
      <c r="Z336" s="160" t="str">
        <f t="shared" si="42"/>
        <v>NA</v>
      </c>
      <c r="AA336" s="160" t="str">
        <f t="shared" si="43"/>
        <v>NA</v>
      </c>
      <c r="AB336" s="160" t="str">
        <f t="shared" si="45"/>
        <v>NA</v>
      </c>
      <c r="AC336" s="160" t="str">
        <f t="shared" si="46"/>
        <v>Labour Rate + Materials</v>
      </c>
      <c r="AD336" s="160" t="str">
        <f t="shared" si="47"/>
        <v>Yes</v>
      </c>
      <c r="AE336" s="62"/>
    </row>
    <row r="337" spans="1:31" s="15" customFormat="1" ht="25.5" customHeight="1" x14ac:dyDescent="0.25">
      <c r="A337" s="232"/>
      <c r="B337" s="33" t="s">
        <v>140</v>
      </c>
      <c r="C337" s="294" t="s">
        <v>236</v>
      </c>
      <c r="D337" s="163" t="s">
        <v>63</v>
      </c>
      <c r="E337" s="43" t="s">
        <v>234</v>
      </c>
      <c r="F337" s="43" t="s">
        <v>234</v>
      </c>
      <c r="G337" s="43" t="s">
        <v>234</v>
      </c>
      <c r="H337" s="43" t="s">
        <v>234</v>
      </c>
      <c r="I337" s="43" t="s">
        <v>234</v>
      </c>
      <c r="J337" s="43" t="s">
        <v>234</v>
      </c>
      <c r="K337" s="43" t="s">
        <v>64</v>
      </c>
      <c r="L337" s="44" t="s">
        <v>65</v>
      </c>
      <c r="M337" s="88"/>
      <c r="N337" s="88"/>
      <c r="O337" s="88"/>
      <c r="P337" s="160" t="str">
        <f t="shared" si="44"/>
        <v>NA</v>
      </c>
      <c r="Q337" s="160" t="str">
        <f t="shared" si="44"/>
        <v>NA</v>
      </c>
      <c r="R337" s="160" t="str">
        <f t="shared" si="44"/>
        <v>NA</v>
      </c>
      <c r="S337" s="160" t="str">
        <f t="shared" si="41"/>
        <v>NA</v>
      </c>
      <c r="T337" s="160" t="str">
        <f t="shared" si="41"/>
        <v>NA</v>
      </c>
      <c r="U337" s="160" t="str">
        <f t="shared" si="41"/>
        <v>NA</v>
      </c>
      <c r="V337" s="160" t="str">
        <f t="shared" si="41"/>
        <v>NA</v>
      </c>
      <c r="W337" s="160" t="str">
        <f t="shared" si="42"/>
        <v>NA</v>
      </c>
      <c r="X337" s="160" t="str">
        <f t="shared" si="42"/>
        <v>NA</v>
      </c>
      <c r="Y337" s="160" t="str">
        <f t="shared" si="42"/>
        <v>NA</v>
      </c>
      <c r="Z337" s="160" t="str">
        <f t="shared" si="42"/>
        <v>NA</v>
      </c>
      <c r="AA337" s="160" t="str">
        <f t="shared" si="43"/>
        <v>NA</v>
      </c>
      <c r="AB337" s="160" t="str">
        <f t="shared" si="45"/>
        <v>NA</v>
      </c>
      <c r="AC337" s="160" t="str">
        <f t="shared" si="46"/>
        <v>NA</v>
      </c>
      <c r="AD337" s="160" t="str">
        <f t="shared" si="47"/>
        <v>NA</v>
      </c>
      <c r="AE337" s="198"/>
    </row>
    <row r="338" spans="1:31" s="15" customFormat="1" ht="38.25" customHeight="1" x14ac:dyDescent="0.25">
      <c r="A338" s="232"/>
      <c r="B338" s="42" t="s">
        <v>140</v>
      </c>
      <c r="C338" s="302" t="s">
        <v>236</v>
      </c>
      <c r="D338" s="163" t="s">
        <v>80</v>
      </c>
      <c r="E338" s="43" t="s">
        <v>235</v>
      </c>
      <c r="F338" s="43" t="s">
        <v>235</v>
      </c>
      <c r="G338" s="43" t="s">
        <v>235</v>
      </c>
      <c r="H338" s="43" t="s">
        <v>235</v>
      </c>
      <c r="I338" s="43" t="s">
        <v>235</v>
      </c>
      <c r="J338" s="43" t="s">
        <v>235</v>
      </c>
      <c r="K338" s="43" t="s">
        <v>64</v>
      </c>
      <c r="L338" s="44" t="s">
        <v>65</v>
      </c>
      <c r="M338" s="88"/>
      <c r="N338" s="88"/>
      <c r="O338" s="88"/>
      <c r="P338" s="160" t="str">
        <f t="shared" si="44"/>
        <v>NA</v>
      </c>
      <c r="Q338" s="160" t="str">
        <f t="shared" si="44"/>
        <v>NA</v>
      </c>
      <c r="R338" s="160" t="str">
        <f t="shared" si="44"/>
        <v>NA</v>
      </c>
      <c r="S338" s="160" t="str">
        <f t="shared" si="41"/>
        <v>NA</v>
      </c>
      <c r="T338" s="160" t="str">
        <f t="shared" si="41"/>
        <v>NA</v>
      </c>
      <c r="U338" s="160" t="str">
        <f t="shared" si="41"/>
        <v>NA</v>
      </c>
      <c r="V338" s="160" t="str">
        <f t="shared" si="41"/>
        <v>NA</v>
      </c>
      <c r="W338" s="160" t="str">
        <f t="shared" si="42"/>
        <v>NA</v>
      </c>
      <c r="X338" s="160" t="str">
        <f t="shared" si="42"/>
        <v>NA</v>
      </c>
      <c r="Y338" s="160" t="str">
        <f t="shared" si="42"/>
        <v>NA</v>
      </c>
      <c r="Z338" s="160" t="str">
        <f t="shared" si="42"/>
        <v>NA</v>
      </c>
      <c r="AA338" s="160" t="str">
        <f t="shared" si="43"/>
        <v>NA</v>
      </c>
      <c r="AB338" s="160" t="str">
        <f t="shared" si="45"/>
        <v>NA</v>
      </c>
      <c r="AC338" s="160" t="str">
        <f t="shared" si="46"/>
        <v>NA</v>
      </c>
      <c r="AD338" s="160" t="str">
        <f t="shared" si="47"/>
        <v>NA</v>
      </c>
      <c r="AE338" s="198"/>
    </row>
    <row r="339" spans="1:31" s="15" customFormat="1" ht="38.25" customHeight="1" x14ac:dyDescent="0.25">
      <c r="A339" s="232"/>
      <c r="B339" s="42" t="s">
        <v>140</v>
      </c>
      <c r="C339" s="302" t="s">
        <v>236</v>
      </c>
      <c r="D339" s="163" t="s">
        <v>156</v>
      </c>
      <c r="E339" s="43" t="s">
        <v>235</v>
      </c>
      <c r="F339" s="43" t="s">
        <v>235</v>
      </c>
      <c r="G339" s="43" t="s">
        <v>235</v>
      </c>
      <c r="H339" s="43" t="s">
        <v>235</v>
      </c>
      <c r="I339" s="43" t="s">
        <v>235</v>
      </c>
      <c r="J339" s="43" t="s">
        <v>235</v>
      </c>
      <c r="K339" s="35" t="s">
        <v>64</v>
      </c>
      <c r="L339" s="50" t="s">
        <v>65</v>
      </c>
      <c r="M339" s="88"/>
      <c r="N339" s="88"/>
      <c r="O339" s="88"/>
      <c r="P339" s="160" t="str">
        <f t="shared" si="44"/>
        <v>NA</v>
      </c>
      <c r="Q339" s="160" t="str">
        <f t="shared" si="44"/>
        <v>NA</v>
      </c>
      <c r="R339" s="160" t="str">
        <f t="shared" si="44"/>
        <v>NA</v>
      </c>
      <c r="S339" s="160" t="str">
        <f t="shared" si="41"/>
        <v>NA</v>
      </c>
      <c r="T339" s="160" t="str">
        <f t="shared" si="41"/>
        <v>NA</v>
      </c>
      <c r="U339" s="160" t="str">
        <f t="shared" si="41"/>
        <v>NA</v>
      </c>
      <c r="V339" s="160" t="str">
        <f t="shared" si="41"/>
        <v>NA</v>
      </c>
      <c r="W339" s="160" t="str">
        <f t="shared" si="42"/>
        <v>NA</v>
      </c>
      <c r="X339" s="160" t="str">
        <f t="shared" si="42"/>
        <v>NA</v>
      </c>
      <c r="Y339" s="160" t="str">
        <f t="shared" si="42"/>
        <v>NA</v>
      </c>
      <c r="Z339" s="160" t="str">
        <f t="shared" si="42"/>
        <v>NA</v>
      </c>
      <c r="AA339" s="160" t="str">
        <f t="shared" si="43"/>
        <v>NA</v>
      </c>
      <c r="AB339" s="160" t="str">
        <f t="shared" si="45"/>
        <v>NA</v>
      </c>
      <c r="AC339" s="160" t="str">
        <f t="shared" si="46"/>
        <v>NA</v>
      </c>
      <c r="AD339" s="160" t="str">
        <f t="shared" si="47"/>
        <v>NA</v>
      </c>
      <c r="AE339" s="198"/>
    </row>
    <row r="340" spans="1:31" s="15" customFormat="1" ht="30" customHeight="1" x14ac:dyDescent="0.25">
      <c r="A340" s="232"/>
      <c r="B340" s="42" t="s">
        <v>140</v>
      </c>
      <c r="C340" s="302" t="s">
        <v>237</v>
      </c>
      <c r="D340" s="163" t="s">
        <v>154</v>
      </c>
      <c r="E340" s="43" t="s">
        <v>233</v>
      </c>
      <c r="F340" s="43" t="s">
        <v>233</v>
      </c>
      <c r="G340" s="43" t="s">
        <v>233</v>
      </c>
      <c r="H340" s="43" t="s">
        <v>233</v>
      </c>
      <c r="I340" s="43" t="s">
        <v>233</v>
      </c>
      <c r="J340" s="43" t="s">
        <v>233</v>
      </c>
      <c r="K340" s="43" t="s">
        <v>58</v>
      </c>
      <c r="L340" s="44" t="s">
        <v>159</v>
      </c>
      <c r="M340" s="88"/>
      <c r="N340" s="88"/>
      <c r="O340" s="88"/>
      <c r="P340" s="160" t="str">
        <f t="shared" si="44"/>
        <v>NA</v>
      </c>
      <c r="Q340" s="160" t="str">
        <f t="shared" si="44"/>
        <v>NA</v>
      </c>
      <c r="R340" s="160" t="str">
        <f t="shared" si="44"/>
        <v>NA</v>
      </c>
      <c r="S340" s="160" t="str">
        <f t="shared" si="41"/>
        <v>NA</v>
      </c>
      <c r="T340" s="160" t="str">
        <f t="shared" si="41"/>
        <v>NA</v>
      </c>
      <c r="U340" s="160" t="str">
        <f t="shared" si="41"/>
        <v>NA</v>
      </c>
      <c r="V340" s="160" t="str">
        <f t="shared" si="41"/>
        <v>NA</v>
      </c>
      <c r="W340" s="160" t="str">
        <f t="shared" si="42"/>
        <v>NA</v>
      </c>
      <c r="X340" s="160" t="str">
        <f t="shared" si="42"/>
        <v>NA</v>
      </c>
      <c r="Y340" s="160" t="str">
        <f t="shared" si="42"/>
        <v>NA</v>
      </c>
      <c r="Z340" s="160" t="str">
        <f t="shared" si="42"/>
        <v>NA</v>
      </c>
      <c r="AA340" s="160" t="str">
        <f t="shared" si="43"/>
        <v>NA</v>
      </c>
      <c r="AB340" s="160" t="str">
        <f t="shared" si="45"/>
        <v>NA</v>
      </c>
      <c r="AC340" s="160" t="str">
        <f t="shared" si="46"/>
        <v>Labour Rate + Materials</v>
      </c>
      <c r="AD340" s="160" t="str">
        <f t="shared" si="47"/>
        <v>Yes</v>
      </c>
      <c r="AE340" s="62"/>
    </row>
    <row r="341" spans="1:31" s="15" customFormat="1" ht="25.5" customHeight="1" x14ac:dyDescent="0.25">
      <c r="A341" s="232"/>
      <c r="B341" s="42" t="s">
        <v>140</v>
      </c>
      <c r="C341" s="302" t="s">
        <v>237</v>
      </c>
      <c r="D341" s="163" t="s">
        <v>63</v>
      </c>
      <c r="E341" s="311" t="s">
        <v>234</v>
      </c>
      <c r="F341" s="311" t="s">
        <v>234</v>
      </c>
      <c r="G341" s="311" t="s">
        <v>234</v>
      </c>
      <c r="H341" s="311" t="s">
        <v>234</v>
      </c>
      <c r="I341" s="311" t="s">
        <v>234</v>
      </c>
      <c r="J341" s="311" t="s">
        <v>234</v>
      </c>
      <c r="K341" s="44" t="s">
        <v>64</v>
      </c>
      <c r="L341" s="44" t="s">
        <v>65</v>
      </c>
      <c r="M341" s="88"/>
      <c r="N341" s="88"/>
      <c r="O341" s="88"/>
      <c r="P341" s="160" t="str">
        <f t="shared" si="44"/>
        <v>NA</v>
      </c>
      <c r="Q341" s="160" t="str">
        <f t="shared" si="44"/>
        <v>NA</v>
      </c>
      <c r="R341" s="160" t="str">
        <f t="shared" si="44"/>
        <v>NA</v>
      </c>
      <c r="S341" s="160" t="str">
        <f t="shared" si="41"/>
        <v>NA</v>
      </c>
      <c r="T341" s="160" t="str">
        <f t="shared" si="41"/>
        <v>NA</v>
      </c>
      <c r="U341" s="160" t="str">
        <f t="shared" si="41"/>
        <v>NA</v>
      </c>
      <c r="V341" s="160" t="str">
        <f t="shared" si="41"/>
        <v>NA</v>
      </c>
      <c r="W341" s="160" t="str">
        <f t="shared" si="42"/>
        <v>NA</v>
      </c>
      <c r="X341" s="160" t="str">
        <f t="shared" si="42"/>
        <v>NA</v>
      </c>
      <c r="Y341" s="160" t="str">
        <f t="shared" si="42"/>
        <v>NA</v>
      </c>
      <c r="Z341" s="160" t="str">
        <f t="shared" si="42"/>
        <v>NA</v>
      </c>
      <c r="AA341" s="160" t="str">
        <f t="shared" si="43"/>
        <v>NA</v>
      </c>
      <c r="AB341" s="160" t="str">
        <f t="shared" si="45"/>
        <v>NA</v>
      </c>
      <c r="AC341" s="160" t="str">
        <f t="shared" si="46"/>
        <v>NA</v>
      </c>
      <c r="AD341" s="160" t="str">
        <f t="shared" si="47"/>
        <v>NA</v>
      </c>
      <c r="AE341" s="310"/>
    </row>
    <row r="342" spans="1:31" s="15" customFormat="1" ht="38.25" customHeight="1" x14ac:dyDescent="0.25">
      <c r="A342" s="232"/>
      <c r="B342" s="42" t="s">
        <v>140</v>
      </c>
      <c r="C342" s="302" t="s">
        <v>237</v>
      </c>
      <c r="D342" s="163" t="s">
        <v>80</v>
      </c>
      <c r="E342" s="311" t="s">
        <v>235</v>
      </c>
      <c r="F342" s="311" t="s">
        <v>235</v>
      </c>
      <c r="G342" s="311" t="s">
        <v>235</v>
      </c>
      <c r="H342" s="311" t="s">
        <v>235</v>
      </c>
      <c r="I342" s="311" t="s">
        <v>235</v>
      </c>
      <c r="J342" s="311" t="s">
        <v>235</v>
      </c>
      <c r="K342" s="44" t="s">
        <v>64</v>
      </c>
      <c r="L342" s="44" t="s">
        <v>65</v>
      </c>
      <c r="M342" s="88"/>
      <c r="N342" s="88"/>
      <c r="O342" s="88"/>
      <c r="P342" s="160" t="str">
        <f t="shared" si="44"/>
        <v>NA</v>
      </c>
      <c r="Q342" s="160" t="str">
        <f t="shared" si="44"/>
        <v>NA</v>
      </c>
      <c r="R342" s="160" t="str">
        <f t="shared" si="44"/>
        <v>NA</v>
      </c>
      <c r="S342" s="160" t="str">
        <f t="shared" si="41"/>
        <v>NA</v>
      </c>
      <c r="T342" s="160" t="str">
        <f t="shared" si="41"/>
        <v>NA</v>
      </c>
      <c r="U342" s="160" t="str">
        <f t="shared" si="41"/>
        <v>NA</v>
      </c>
      <c r="V342" s="160" t="str">
        <f t="shared" si="41"/>
        <v>NA</v>
      </c>
      <c r="W342" s="160" t="str">
        <f t="shared" si="42"/>
        <v>NA</v>
      </c>
      <c r="X342" s="160" t="str">
        <f t="shared" si="42"/>
        <v>NA</v>
      </c>
      <c r="Y342" s="160" t="str">
        <f t="shared" si="42"/>
        <v>NA</v>
      </c>
      <c r="Z342" s="160" t="str">
        <f t="shared" si="42"/>
        <v>NA</v>
      </c>
      <c r="AA342" s="160" t="str">
        <f t="shared" si="43"/>
        <v>NA</v>
      </c>
      <c r="AB342" s="160" t="str">
        <f t="shared" si="45"/>
        <v>NA</v>
      </c>
      <c r="AC342" s="160" t="str">
        <f t="shared" si="46"/>
        <v>NA</v>
      </c>
      <c r="AD342" s="160" t="str">
        <f t="shared" si="47"/>
        <v>NA</v>
      </c>
      <c r="AE342" s="310"/>
    </row>
    <row r="343" spans="1:31" s="15" customFormat="1" ht="39" customHeight="1" thickBot="1" x14ac:dyDescent="0.3">
      <c r="A343" s="232"/>
      <c r="B343" s="222" t="s">
        <v>140</v>
      </c>
      <c r="C343" s="312" t="s">
        <v>237</v>
      </c>
      <c r="D343" s="182" t="s">
        <v>156</v>
      </c>
      <c r="E343" s="86" t="s">
        <v>235</v>
      </c>
      <c r="F343" s="86" t="s">
        <v>235</v>
      </c>
      <c r="G343" s="86" t="s">
        <v>235</v>
      </c>
      <c r="H343" s="86" t="s">
        <v>235</v>
      </c>
      <c r="I343" s="86" t="s">
        <v>235</v>
      </c>
      <c r="J343" s="86" t="s">
        <v>235</v>
      </c>
      <c r="K343" s="184" t="s">
        <v>64</v>
      </c>
      <c r="L343" s="183" t="s">
        <v>65</v>
      </c>
      <c r="M343" s="59"/>
      <c r="N343" s="59"/>
      <c r="O343" s="59"/>
      <c r="P343" s="186" t="str">
        <f t="shared" si="44"/>
        <v>NA</v>
      </c>
      <c r="Q343" s="186" t="str">
        <f t="shared" si="44"/>
        <v>NA</v>
      </c>
      <c r="R343" s="186" t="str">
        <f t="shared" si="44"/>
        <v>NA</v>
      </c>
      <c r="S343" s="186" t="str">
        <f t="shared" si="41"/>
        <v>NA</v>
      </c>
      <c r="T343" s="186" t="str">
        <f t="shared" si="41"/>
        <v>NA</v>
      </c>
      <c r="U343" s="186" t="str">
        <f t="shared" si="41"/>
        <v>NA</v>
      </c>
      <c r="V343" s="186" t="str">
        <f t="shared" si="41"/>
        <v>NA</v>
      </c>
      <c r="W343" s="186" t="str">
        <f t="shared" si="42"/>
        <v>NA</v>
      </c>
      <c r="X343" s="186" t="str">
        <f t="shared" si="42"/>
        <v>NA</v>
      </c>
      <c r="Y343" s="186" t="str">
        <f t="shared" si="42"/>
        <v>NA</v>
      </c>
      <c r="Z343" s="186" t="str">
        <f t="shared" si="42"/>
        <v>NA</v>
      </c>
      <c r="AA343" s="186" t="str">
        <f t="shared" si="43"/>
        <v>NA</v>
      </c>
      <c r="AB343" s="185" t="str">
        <f t="shared" si="45"/>
        <v>NA</v>
      </c>
      <c r="AC343" s="185" t="str">
        <f t="shared" si="46"/>
        <v>NA</v>
      </c>
      <c r="AD343" s="185" t="str">
        <f t="shared" si="47"/>
        <v>NA</v>
      </c>
      <c r="AE343" s="202"/>
    </row>
    <row r="344" spans="1:31" s="15" customFormat="1" ht="39" customHeight="1" thickTop="1" x14ac:dyDescent="0.25">
      <c r="A344" s="40" t="s">
        <v>238</v>
      </c>
      <c r="B344" s="33" t="s">
        <v>140</v>
      </c>
      <c r="C344" s="313" t="s">
        <v>227</v>
      </c>
      <c r="D344" s="190" t="s">
        <v>208</v>
      </c>
      <c r="E344" s="29">
        <v>0</v>
      </c>
      <c r="F344" s="29">
        <v>0</v>
      </c>
      <c r="G344" s="29">
        <v>0</v>
      </c>
      <c r="H344" s="29">
        <v>0</v>
      </c>
      <c r="I344" s="29">
        <v>0</v>
      </c>
      <c r="J344" s="29">
        <v>0</v>
      </c>
      <c r="K344" s="314" t="s">
        <v>58</v>
      </c>
      <c r="L344" s="29" t="s">
        <v>147</v>
      </c>
      <c r="M344" s="26"/>
      <c r="N344" s="29"/>
      <c r="O344" s="29"/>
      <c r="P344" s="192">
        <f t="shared" si="44"/>
        <v>0</v>
      </c>
      <c r="Q344" s="192">
        <f t="shared" si="44"/>
        <v>0</v>
      </c>
      <c r="R344" s="192">
        <f t="shared" si="44"/>
        <v>0</v>
      </c>
      <c r="S344" s="192">
        <f t="shared" si="41"/>
        <v>0</v>
      </c>
      <c r="T344" s="192">
        <f t="shared" si="41"/>
        <v>0</v>
      </c>
      <c r="U344" s="192">
        <f t="shared" si="41"/>
        <v>0</v>
      </c>
      <c r="V344" s="192">
        <f t="shared" si="41"/>
        <v>0</v>
      </c>
      <c r="W344" s="192">
        <f t="shared" si="42"/>
        <v>0</v>
      </c>
      <c r="X344" s="192">
        <f t="shared" si="42"/>
        <v>0</v>
      </c>
      <c r="Y344" s="192">
        <f t="shared" si="42"/>
        <v>0</v>
      </c>
      <c r="Z344" s="192">
        <f t="shared" si="42"/>
        <v>0</v>
      </c>
      <c r="AA344" s="192">
        <f t="shared" si="43"/>
        <v>0</v>
      </c>
      <c r="AB344" s="191">
        <f t="shared" si="45"/>
        <v>0</v>
      </c>
      <c r="AC344" s="191">
        <f t="shared" si="46"/>
        <v>0</v>
      </c>
      <c r="AD344" s="191" t="str">
        <f t="shared" si="47"/>
        <v>Yes</v>
      </c>
      <c r="AE344" s="61"/>
    </row>
    <row r="345" spans="1:31" s="15" customFormat="1" ht="15" customHeight="1" x14ac:dyDescent="0.25">
      <c r="A345" s="232"/>
      <c r="B345" s="42" t="s">
        <v>140</v>
      </c>
      <c r="C345" s="301" t="s">
        <v>228</v>
      </c>
      <c r="D345" s="163" t="s">
        <v>208</v>
      </c>
      <c r="E345" s="35">
        <v>0</v>
      </c>
      <c r="F345" s="35">
        <v>0</v>
      </c>
      <c r="G345" s="35">
        <v>0</v>
      </c>
      <c r="H345" s="35">
        <v>0</v>
      </c>
      <c r="I345" s="35">
        <v>0</v>
      </c>
      <c r="J345" s="35">
        <v>0</v>
      </c>
      <c r="K345" s="43" t="s">
        <v>58</v>
      </c>
      <c r="L345" s="35" t="s">
        <v>147</v>
      </c>
      <c r="M345" s="34"/>
      <c r="N345" s="35"/>
      <c r="O345" s="35"/>
      <c r="P345" s="160">
        <f t="shared" si="44"/>
        <v>0</v>
      </c>
      <c r="Q345" s="160">
        <f t="shared" si="44"/>
        <v>0</v>
      </c>
      <c r="R345" s="160">
        <f t="shared" si="44"/>
        <v>0</v>
      </c>
      <c r="S345" s="160">
        <f t="shared" si="41"/>
        <v>0</v>
      </c>
      <c r="T345" s="160">
        <f t="shared" si="41"/>
        <v>0</v>
      </c>
      <c r="U345" s="160">
        <f t="shared" si="41"/>
        <v>0</v>
      </c>
      <c r="V345" s="160">
        <f t="shared" si="41"/>
        <v>0</v>
      </c>
      <c r="W345" s="160">
        <f t="shared" si="42"/>
        <v>0</v>
      </c>
      <c r="X345" s="160">
        <f t="shared" si="42"/>
        <v>0</v>
      </c>
      <c r="Y345" s="160">
        <f t="shared" si="42"/>
        <v>0</v>
      </c>
      <c r="Z345" s="160">
        <f t="shared" si="42"/>
        <v>0</v>
      </c>
      <c r="AA345" s="160">
        <f t="shared" si="43"/>
        <v>0</v>
      </c>
      <c r="AB345" s="160">
        <f t="shared" si="45"/>
        <v>0</v>
      </c>
      <c r="AC345" s="160">
        <f t="shared" si="46"/>
        <v>0</v>
      </c>
      <c r="AD345" s="160" t="str">
        <f t="shared" si="47"/>
        <v>Yes</v>
      </c>
      <c r="AE345" s="62"/>
    </row>
    <row r="346" spans="1:31" s="15" customFormat="1" ht="15" customHeight="1" x14ac:dyDescent="0.25">
      <c r="A346" s="232"/>
      <c r="B346" s="42" t="s">
        <v>140</v>
      </c>
      <c r="C346" s="301" t="s">
        <v>230</v>
      </c>
      <c r="D346" s="163" t="s">
        <v>208</v>
      </c>
      <c r="E346" s="35">
        <v>0</v>
      </c>
      <c r="F346" s="35">
        <v>0</v>
      </c>
      <c r="G346" s="35">
        <v>0</v>
      </c>
      <c r="H346" s="35">
        <v>0</v>
      </c>
      <c r="I346" s="35">
        <v>0</v>
      </c>
      <c r="J346" s="35">
        <v>0</v>
      </c>
      <c r="K346" s="43" t="s">
        <v>58</v>
      </c>
      <c r="L346" s="35" t="s">
        <v>147</v>
      </c>
      <c r="M346" s="34"/>
      <c r="N346" s="35"/>
      <c r="O346" s="35"/>
      <c r="P346" s="160">
        <f t="shared" si="44"/>
        <v>0</v>
      </c>
      <c r="Q346" s="160">
        <f t="shared" si="44"/>
        <v>0</v>
      </c>
      <c r="R346" s="160">
        <f t="shared" si="44"/>
        <v>0</v>
      </c>
      <c r="S346" s="160">
        <f t="shared" si="41"/>
        <v>0</v>
      </c>
      <c r="T346" s="160">
        <f t="shared" si="41"/>
        <v>0</v>
      </c>
      <c r="U346" s="160">
        <f t="shared" si="41"/>
        <v>0</v>
      </c>
      <c r="V346" s="160">
        <f t="shared" si="41"/>
        <v>0</v>
      </c>
      <c r="W346" s="160">
        <f t="shared" si="42"/>
        <v>0</v>
      </c>
      <c r="X346" s="160">
        <f t="shared" si="42"/>
        <v>0</v>
      </c>
      <c r="Y346" s="160">
        <f t="shared" si="42"/>
        <v>0</v>
      </c>
      <c r="Z346" s="160">
        <f t="shared" si="42"/>
        <v>0</v>
      </c>
      <c r="AA346" s="160">
        <f t="shared" si="43"/>
        <v>0</v>
      </c>
      <c r="AB346" s="160">
        <f t="shared" si="45"/>
        <v>0</v>
      </c>
      <c r="AC346" s="160">
        <f t="shared" si="46"/>
        <v>0</v>
      </c>
      <c r="AD346" s="160" t="str">
        <f t="shared" si="47"/>
        <v>Yes</v>
      </c>
      <c r="AE346" s="198"/>
    </row>
    <row r="347" spans="1:31" s="15" customFormat="1" ht="51" customHeight="1" x14ac:dyDescent="0.25">
      <c r="A347" s="232"/>
      <c r="B347" s="42" t="s">
        <v>140</v>
      </c>
      <c r="C347" s="301" t="s">
        <v>239</v>
      </c>
      <c r="D347" s="163" t="s">
        <v>208</v>
      </c>
      <c r="E347" s="35">
        <v>420</v>
      </c>
      <c r="F347" s="35">
        <v>420</v>
      </c>
      <c r="G347" s="35">
        <v>420</v>
      </c>
      <c r="H347" s="35">
        <v>420</v>
      </c>
      <c r="I347" s="35">
        <v>420</v>
      </c>
      <c r="J347" s="35">
        <v>420</v>
      </c>
      <c r="K347" s="43" t="s">
        <v>58</v>
      </c>
      <c r="L347" s="35" t="s">
        <v>59</v>
      </c>
      <c r="M347" s="34"/>
      <c r="N347" s="35"/>
      <c r="O347" s="35"/>
      <c r="P347" s="160">
        <f t="shared" si="44"/>
        <v>420</v>
      </c>
      <c r="Q347" s="160">
        <f t="shared" si="44"/>
        <v>420</v>
      </c>
      <c r="R347" s="160">
        <f t="shared" si="44"/>
        <v>420</v>
      </c>
      <c r="S347" s="160">
        <f t="shared" si="41"/>
        <v>420</v>
      </c>
      <c r="T347" s="160">
        <f t="shared" si="41"/>
        <v>420</v>
      </c>
      <c r="U347" s="160">
        <f t="shared" si="41"/>
        <v>420</v>
      </c>
      <c r="V347" s="160">
        <f t="shared" si="41"/>
        <v>420</v>
      </c>
      <c r="W347" s="160">
        <f t="shared" si="42"/>
        <v>420</v>
      </c>
      <c r="X347" s="160">
        <f t="shared" si="42"/>
        <v>420</v>
      </c>
      <c r="Y347" s="160">
        <f t="shared" si="42"/>
        <v>420</v>
      </c>
      <c r="Z347" s="160">
        <f t="shared" si="42"/>
        <v>420</v>
      </c>
      <c r="AA347" s="160">
        <f t="shared" si="43"/>
        <v>420</v>
      </c>
      <c r="AB347" s="160">
        <f t="shared" si="45"/>
        <v>420</v>
      </c>
      <c r="AC347" s="160">
        <f t="shared" si="46"/>
        <v>434.75</v>
      </c>
      <c r="AD347" s="160" t="str">
        <f t="shared" si="47"/>
        <v>Yes</v>
      </c>
      <c r="AE347" s="62"/>
    </row>
    <row r="348" spans="1:31" s="15" customFormat="1" ht="63.75" customHeight="1" x14ac:dyDescent="0.25">
      <c r="A348" s="232"/>
      <c r="B348" s="42" t="s">
        <v>140</v>
      </c>
      <c r="C348" s="301" t="s">
        <v>240</v>
      </c>
      <c r="D348" s="163" t="s">
        <v>208</v>
      </c>
      <c r="E348" s="35">
        <v>754</v>
      </c>
      <c r="F348" s="35">
        <v>754</v>
      </c>
      <c r="G348" s="35">
        <v>754</v>
      </c>
      <c r="H348" s="35">
        <v>754</v>
      </c>
      <c r="I348" s="35">
        <v>754</v>
      </c>
      <c r="J348" s="35">
        <v>754</v>
      </c>
      <c r="K348" s="43" t="s">
        <v>58</v>
      </c>
      <c r="L348" s="35" t="s">
        <v>59</v>
      </c>
      <c r="M348" s="34"/>
      <c r="N348" s="35"/>
      <c r="O348" s="35"/>
      <c r="P348" s="160">
        <f t="shared" si="44"/>
        <v>754</v>
      </c>
      <c r="Q348" s="160">
        <f t="shared" si="44"/>
        <v>754</v>
      </c>
      <c r="R348" s="160">
        <f t="shared" si="44"/>
        <v>754</v>
      </c>
      <c r="S348" s="160">
        <f t="shared" si="41"/>
        <v>754</v>
      </c>
      <c r="T348" s="160">
        <f t="shared" si="41"/>
        <v>754</v>
      </c>
      <c r="U348" s="160">
        <f t="shared" si="41"/>
        <v>754</v>
      </c>
      <c r="V348" s="160">
        <f t="shared" si="41"/>
        <v>754</v>
      </c>
      <c r="W348" s="160">
        <f t="shared" si="42"/>
        <v>754</v>
      </c>
      <c r="X348" s="160">
        <f t="shared" si="42"/>
        <v>754</v>
      </c>
      <c r="Y348" s="160">
        <f t="shared" si="42"/>
        <v>754</v>
      </c>
      <c r="Z348" s="160">
        <f t="shared" si="42"/>
        <v>754</v>
      </c>
      <c r="AA348" s="160">
        <f t="shared" si="43"/>
        <v>754</v>
      </c>
      <c r="AB348" s="160">
        <f t="shared" si="45"/>
        <v>754</v>
      </c>
      <c r="AC348" s="160">
        <f t="shared" si="46"/>
        <v>780.49</v>
      </c>
      <c r="AD348" s="160" t="str">
        <f t="shared" si="47"/>
        <v>Yes</v>
      </c>
      <c r="AE348" s="315"/>
    </row>
    <row r="349" spans="1:31" s="15" customFormat="1" ht="63.75" customHeight="1" x14ac:dyDescent="0.25">
      <c r="A349" s="232"/>
      <c r="B349" s="42" t="s">
        <v>140</v>
      </c>
      <c r="C349" s="301" t="s">
        <v>241</v>
      </c>
      <c r="D349" s="163" t="s">
        <v>208</v>
      </c>
      <c r="E349" s="35">
        <v>1119</v>
      </c>
      <c r="F349" s="35">
        <v>1119</v>
      </c>
      <c r="G349" s="35">
        <v>1119</v>
      </c>
      <c r="H349" s="35">
        <v>1119</v>
      </c>
      <c r="I349" s="35">
        <v>1119</v>
      </c>
      <c r="J349" s="35">
        <v>1119</v>
      </c>
      <c r="K349" s="43" t="s">
        <v>58</v>
      </c>
      <c r="L349" s="35" t="s">
        <v>59</v>
      </c>
      <c r="M349" s="34"/>
      <c r="N349" s="35"/>
      <c r="O349" s="35"/>
      <c r="P349" s="160">
        <f t="shared" si="44"/>
        <v>1119</v>
      </c>
      <c r="Q349" s="160">
        <f t="shared" si="44"/>
        <v>1119</v>
      </c>
      <c r="R349" s="160">
        <f t="shared" si="44"/>
        <v>1119</v>
      </c>
      <c r="S349" s="160">
        <f t="shared" si="41"/>
        <v>1119</v>
      </c>
      <c r="T349" s="160">
        <f t="shared" si="41"/>
        <v>1119</v>
      </c>
      <c r="U349" s="160">
        <f t="shared" si="41"/>
        <v>1119</v>
      </c>
      <c r="V349" s="160">
        <f t="shared" si="41"/>
        <v>1119</v>
      </c>
      <c r="W349" s="160">
        <f t="shared" si="42"/>
        <v>1119</v>
      </c>
      <c r="X349" s="160">
        <f t="shared" si="42"/>
        <v>1119</v>
      </c>
      <c r="Y349" s="160">
        <f t="shared" si="42"/>
        <v>1119</v>
      </c>
      <c r="Z349" s="160">
        <f t="shared" si="42"/>
        <v>1119</v>
      </c>
      <c r="AA349" s="160">
        <f t="shared" si="43"/>
        <v>1119</v>
      </c>
      <c r="AB349" s="160">
        <f t="shared" si="45"/>
        <v>1119</v>
      </c>
      <c r="AC349" s="160">
        <f t="shared" si="46"/>
        <v>1158.31</v>
      </c>
      <c r="AD349" s="160" t="str">
        <f t="shared" si="47"/>
        <v>Yes</v>
      </c>
      <c r="AE349" s="315"/>
    </row>
    <row r="350" spans="1:31" s="15" customFormat="1" ht="63.75" customHeight="1" x14ac:dyDescent="0.25">
      <c r="A350" s="232"/>
      <c r="B350" s="42" t="s">
        <v>140</v>
      </c>
      <c r="C350" s="301" t="s">
        <v>242</v>
      </c>
      <c r="D350" s="163" t="s">
        <v>208</v>
      </c>
      <c r="E350" s="35">
        <v>2288</v>
      </c>
      <c r="F350" s="35">
        <v>2288</v>
      </c>
      <c r="G350" s="35">
        <v>2288</v>
      </c>
      <c r="H350" s="35">
        <v>2288</v>
      </c>
      <c r="I350" s="35">
        <v>2288</v>
      </c>
      <c r="J350" s="35">
        <v>2288</v>
      </c>
      <c r="K350" s="43" t="s">
        <v>58</v>
      </c>
      <c r="L350" s="35" t="s">
        <v>59</v>
      </c>
      <c r="M350" s="34"/>
      <c r="N350" s="35"/>
      <c r="O350" s="35"/>
      <c r="P350" s="160">
        <f t="shared" si="44"/>
        <v>2288</v>
      </c>
      <c r="Q350" s="160">
        <f t="shared" si="44"/>
        <v>2288</v>
      </c>
      <c r="R350" s="160">
        <f t="shared" si="44"/>
        <v>2288</v>
      </c>
      <c r="S350" s="160">
        <f t="shared" si="41"/>
        <v>2288</v>
      </c>
      <c r="T350" s="160">
        <f t="shared" si="41"/>
        <v>2288</v>
      </c>
      <c r="U350" s="160">
        <f t="shared" si="41"/>
        <v>2288</v>
      </c>
      <c r="V350" s="160">
        <f t="shared" si="41"/>
        <v>2288</v>
      </c>
      <c r="W350" s="160">
        <f t="shared" si="42"/>
        <v>2288</v>
      </c>
      <c r="X350" s="160">
        <f t="shared" si="42"/>
        <v>2288</v>
      </c>
      <c r="Y350" s="160">
        <f t="shared" si="42"/>
        <v>2288</v>
      </c>
      <c r="Z350" s="160">
        <f t="shared" si="42"/>
        <v>2288</v>
      </c>
      <c r="AA350" s="160">
        <f t="shared" si="43"/>
        <v>2288</v>
      </c>
      <c r="AB350" s="160">
        <f t="shared" si="45"/>
        <v>2288</v>
      </c>
      <c r="AC350" s="160">
        <f t="shared" si="46"/>
        <v>2368.37</v>
      </c>
      <c r="AD350" s="160" t="str">
        <f t="shared" si="47"/>
        <v>Yes</v>
      </c>
      <c r="AE350" s="315"/>
    </row>
    <row r="351" spans="1:31" s="15" customFormat="1" ht="38.25" customHeight="1" x14ac:dyDescent="0.25">
      <c r="A351" s="232"/>
      <c r="B351" s="42" t="s">
        <v>140</v>
      </c>
      <c r="C351" s="301" t="s">
        <v>243</v>
      </c>
      <c r="D351" s="163" t="s">
        <v>208</v>
      </c>
      <c r="E351" s="35">
        <v>1621</v>
      </c>
      <c r="F351" s="35">
        <v>1621</v>
      </c>
      <c r="G351" s="35">
        <v>1621</v>
      </c>
      <c r="H351" s="35">
        <v>1621</v>
      </c>
      <c r="I351" s="35">
        <v>1621</v>
      </c>
      <c r="J351" s="35">
        <v>1621</v>
      </c>
      <c r="K351" s="43" t="s">
        <v>58</v>
      </c>
      <c r="L351" s="35" t="s">
        <v>59</v>
      </c>
      <c r="M351" s="34"/>
      <c r="N351" s="35"/>
      <c r="O351" s="35"/>
      <c r="P351" s="160">
        <f t="shared" si="44"/>
        <v>1621</v>
      </c>
      <c r="Q351" s="160">
        <f t="shared" si="44"/>
        <v>1621</v>
      </c>
      <c r="R351" s="160">
        <f t="shared" si="44"/>
        <v>1621</v>
      </c>
      <c r="S351" s="160">
        <f t="shared" si="41"/>
        <v>1621</v>
      </c>
      <c r="T351" s="160">
        <f t="shared" si="41"/>
        <v>1621</v>
      </c>
      <c r="U351" s="160">
        <f t="shared" si="41"/>
        <v>1621</v>
      </c>
      <c r="V351" s="160">
        <f t="shared" si="41"/>
        <v>1621</v>
      </c>
      <c r="W351" s="160">
        <f t="shared" si="42"/>
        <v>1621</v>
      </c>
      <c r="X351" s="160">
        <f t="shared" si="42"/>
        <v>1621</v>
      </c>
      <c r="Y351" s="160">
        <f t="shared" si="42"/>
        <v>1621</v>
      </c>
      <c r="Z351" s="160">
        <f t="shared" si="42"/>
        <v>1621</v>
      </c>
      <c r="AA351" s="160">
        <f t="shared" si="43"/>
        <v>1621</v>
      </c>
      <c r="AB351" s="160">
        <f t="shared" si="45"/>
        <v>1621</v>
      </c>
      <c r="AC351" s="160">
        <f t="shared" si="46"/>
        <v>1677.94</v>
      </c>
      <c r="AD351" s="160" t="str">
        <f t="shared" si="47"/>
        <v>Yes</v>
      </c>
      <c r="AE351" s="315"/>
    </row>
    <row r="352" spans="1:31" s="15" customFormat="1" ht="38.25" customHeight="1" x14ac:dyDescent="0.25">
      <c r="A352" s="232"/>
      <c r="B352" s="42" t="s">
        <v>140</v>
      </c>
      <c r="C352" s="301" t="s">
        <v>244</v>
      </c>
      <c r="D352" s="163" t="s">
        <v>208</v>
      </c>
      <c r="E352" s="35">
        <v>1812</v>
      </c>
      <c r="F352" s="35">
        <v>1812</v>
      </c>
      <c r="G352" s="35">
        <v>1812</v>
      </c>
      <c r="H352" s="35">
        <v>1812</v>
      </c>
      <c r="I352" s="35">
        <v>1812</v>
      </c>
      <c r="J352" s="35">
        <v>1812</v>
      </c>
      <c r="K352" s="43" t="s">
        <v>58</v>
      </c>
      <c r="L352" s="35" t="s">
        <v>59</v>
      </c>
      <c r="M352" s="34"/>
      <c r="N352" s="35"/>
      <c r="O352" s="35"/>
      <c r="P352" s="160">
        <f t="shared" si="44"/>
        <v>1812</v>
      </c>
      <c r="Q352" s="160">
        <f t="shared" si="44"/>
        <v>1812</v>
      </c>
      <c r="R352" s="160">
        <f t="shared" si="44"/>
        <v>1812</v>
      </c>
      <c r="S352" s="160">
        <f t="shared" si="41"/>
        <v>1812</v>
      </c>
      <c r="T352" s="160">
        <f t="shared" si="41"/>
        <v>1812</v>
      </c>
      <c r="U352" s="160">
        <f t="shared" si="41"/>
        <v>1812</v>
      </c>
      <c r="V352" s="160">
        <f t="shared" si="41"/>
        <v>1812</v>
      </c>
      <c r="W352" s="160">
        <f t="shared" si="42"/>
        <v>1812</v>
      </c>
      <c r="X352" s="160">
        <f t="shared" si="42"/>
        <v>1812</v>
      </c>
      <c r="Y352" s="160">
        <f t="shared" si="42"/>
        <v>1812</v>
      </c>
      <c r="Z352" s="160">
        <f t="shared" si="42"/>
        <v>1812</v>
      </c>
      <c r="AA352" s="160">
        <f t="shared" si="43"/>
        <v>1812</v>
      </c>
      <c r="AB352" s="160">
        <f t="shared" si="45"/>
        <v>1812</v>
      </c>
      <c r="AC352" s="160">
        <f t="shared" si="46"/>
        <v>1875.65</v>
      </c>
      <c r="AD352" s="160" t="str">
        <f t="shared" si="47"/>
        <v>Yes</v>
      </c>
      <c r="AE352" s="315"/>
    </row>
    <row r="353" spans="1:31" s="15" customFormat="1" ht="38.25" customHeight="1" x14ac:dyDescent="0.25">
      <c r="A353" s="232"/>
      <c r="B353" s="42" t="s">
        <v>140</v>
      </c>
      <c r="C353" s="301" t="s">
        <v>245</v>
      </c>
      <c r="D353" s="163" t="s">
        <v>208</v>
      </c>
      <c r="E353" s="35">
        <v>3793</v>
      </c>
      <c r="F353" s="35">
        <v>3793</v>
      </c>
      <c r="G353" s="35">
        <v>3793</v>
      </c>
      <c r="H353" s="35">
        <v>3793</v>
      </c>
      <c r="I353" s="35">
        <v>3793</v>
      </c>
      <c r="J353" s="35">
        <v>3793</v>
      </c>
      <c r="K353" s="43" t="s">
        <v>58</v>
      </c>
      <c r="L353" s="35" t="s">
        <v>59</v>
      </c>
      <c r="M353" s="34"/>
      <c r="N353" s="35"/>
      <c r="O353" s="35"/>
      <c r="P353" s="160">
        <f t="shared" si="44"/>
        <v>3793</v>
      </c>
      <c r="Q353" s="160">
        <f t="shared" si="44"/>
        <v>3793</v>
      </c>
      <c r="R353" s="160">
        <f t="shared" si="44"/>
        <v>3793</v>
      </c>
      <c r="S353" s="160">
        <f t="shared" si="41"/>
        <v>3793</v>
      </c>
      <c r="T353" s="160">
        <f t="shared" si="41"/>
        <v>3793</v>
      </c>
      <c r="U353" s="160">
        <f t="shared" si="41"/>
        <v>3793</v>
      </c>
      <c r="V353" s="160">
        <f t="shared" si="41"/>
        <v>3793</v>
      </c>
      <c r="W353" s="160">
        <f t="shared" si="42"/>
        <v>3793</v>
      </c>
      <c r="X353" s="160">
        <f t="shared" si="42"/>
        <v>3793</v>
      </c>
      <c r="Y353" s="160">
        <f t="shared" si="42"/>
        <v>3793</v>
      </c>
      <c r="Z353" s="160">
        <f t="shared" si="42"/>
        <v>3793</v>
      </c>
      <c r="AA353" s="160">
        <f t="shared" si="43"/>
        <v>3793</v>
      </c>
      <c r="AB353" s="160">
        <f t="shared" si="45"/>
        <v>3793</v>
      </c>
      <c r="AC353" s="160">
        <f t="shared" si="46"/>
        <v>3926.24</v>
      </c>
      <c r="AD353" s="160" t="str">
        <f t="shared" si="47"/>
        <v>Yes</v>
      </c>
      <c r="AE353" s="315"/>
    </row>
    <row r="354" spans="1:31" s="15" customFormat="1" ht="45" customHeight="1" x14ac:dyDescent="0.25">
      <c r="A354" s="232"/>
      <c r="B354" s="42" t="s">
        <v>140</v>
      </c>
      <c r="C354" s="301" t="s">
        <v>246</v>
      </c>
      <c r="D354" s="163" t="s">
        <v>208</v>
      </c>
      <c r="E354" s="35" t="s">
        <v>220</v>
      </c>
      <c r="F354" s="35" t="s">
        <v>220</v>
      </c>
      <c r="G354" s="35" t="s">
        <v>220</v>
      </c>
      <c r="H354" s="35" t="s">
        <v>220</v>
      </c>
      <c r="I354" s="35" t="s">
        <v>220</v>
      </c>
      <c r="J354" s="35" t="s">
        <v>220</v>
      </c>
      <c r="K354" s="43" t="s">
        <v>58</v>
      </c>
      <c r="L354" s="35" t="s">
        <v>159</v>
      </c>
      <c r="M354" s="34"/>
      <c r="N354" s="288"/>
      <c r="O354" s="228"/>
      <c r="P354" s="160" t="str">
        <f t="shared" si="44"/>
        <v>NA</v>
      </c>
      <c r="Q354" s="160" t="str">
        <f t="shared" si="44"/>
        <v>NA</v>
      </c>
      <c r="R354" s="160" t="str">
        <f t="shared" si="44"/>
        <v>NA</v>
      </c>
      <c r="S354" s="160" t="str">
        <f t="shared" si="41"/>
        <v>NA</v>
      </c>
      <c r="T354" s="160" t="str">
        <f t="shared" si="41"/>
        <v>NA</v>
      </c>
      <c r="U354" s="160" t="str">
        <f t="shared" si="41"/>
        <v>NA</v>
      </c>
      <c r="V354" s="160" t="str">
        <f t="shared" si="41"/>
        <v>NA</v>
      </c>
      <c r="W354" s="160" t="str">
        <f t="shared" si="42"/>
        <v>NA</v>
      </c>
      <c r="X354" s="160" t="str">
        <f t="shared" si="42"/>
        <v>NA</v>
      </c>
      <c r="Y354" s="160" t="str">
        <f t="shared" si="42"/>
        <v>NA</v>
      </c>
      <c r="Z354" s="160" t="str">
        <f t="shared" si="42"/>
        <v>NA</v>
      </c>
      <c r="AA354" s="160" t="str">
        <f t="shared" si="43"/>
        <v>NA</v>
      </c>
      <c r="AB354" s="160" t="str">
        <f t="shared" si="45"/>
        <v>NA</v>
      </c>
      <c r="AC354" s="160" t="str">
        <f t="shared" si="46"/>
        <v>Satellite Labour Rate + Materials + Incidentals</v>
      </c>
      <c r="AD354" s="160" t="str">
        <f t="shared" si="47"/>
        <v>Yes</v>
      </c>
      <c r="AE354" s="315"/>
    </row>
    <row r="355" spans="1:31" s="15" customFormat="1" ht="76.5" customHeight="1" x14ac:dyDescent="0.25">
      <c r="A355" s="232"/>
      <c r="B355" s="42" t="s">
        <v>140</v>
      </c>
      <c r="C355" s="301" t="s">
        <v>247</v>
      </c>
      <c r="D355" s="163" t="s">
        <v>208</v>
      </c>
      <c r="E355" s="35">
        <v>783</v>
      </c>
      <c r="F355" s="35">
        <v>783</v>
      </c>
      <c r="G355" s="35">
        <v>783</v>
      </c>
      <c r="H355" s="35">
        <v>783</v>
      </c>
      <c r="I355" s="35">
        <v>783</v>
      </c>
      <c r="J355" s="35">
        <v>783</v>
      </c>
      <c r="K355" s="43" t="s">
        <v>58</v>
      </c>
      <c r="L355" s="35" t="s">
        <v>59</v>
      </c>
      <c r="M355" s="34"/>
      <c r="N355" s="35"/>
      <c r="O355" s="35"/>
      <c r="P355" s="160">
        <f t="shared" si="44"/>
        <v>783</v>
      </c>
      <c r="Q355" s="160">
        <f t="shared" si="44"/>
        <v>783</v>
      </c>
      <c r="R355" s="160">
        <f t="shared" si="44"/>
        <v>783</v>
      </c>
      <c r="S355" s="160">
        <f t="shared" si="41"/>
        <v>783</v>
      </c>
      <c r="T355" s="160">
        <f t="shared" si="41"/>
        <v>783</v>
      </c>
      <c r="U355" s="160">
        <f t="shared" si="41"/>
        <v>783</v>
      </c>
      <c r="V355" s="160">
        <f t="shared" si="41"/>
        <v>783</v>
      </c>
      <c r="W355" s="160">
        <f t="shared" si="42"/>
        <v>783</v>
      </c>
      <c r="X355" s="160">
        <f t="shared" si="42"/>
        <v>783</v>
      </c>
      <c r="Y355" s="160">
        <f t="shared" si="42"/>
        <v>783</v>
      </c>
      <c r="Z355" s="160">
        <f t="shared" si="42"/>
        <v>783</v>
      </c>
      <c r="AA355" s="160">
        <f t="shared" si="43"/>
        <v>783</v>
      </c>
      <c r="AB355" s="160">
        <f t="shared" si="45"/>
        <v>783</v>
      </c>
      <c r="AC355" s="160">
        <f t="shared" si="46"/>
        <v>810.5</v>
      </c>
      <c r="AD355" s="160" t="str">
        <f t="shared" si="47"/>
        <v>Yes</v>
      </c>
      <c r="AE355" s="315"/>
    </row>
    <row r="356" spans="1:31" s="15" customFormat="1" ht="76.5" customHeight="1" x14ac:dyDescent="0.25">
      <c r="A356" s="232"/>
      <c r="B356" s="42" t="s">
        <v>140</v>
      </c>
      <c r="C356" s="301" t="s">
        <v>248</v>
      </c>
      <c r="D356" s="163" t="s">
        <v>208</v>
      </c>
      <c r="E356" s="35">
        <v>1149</v>
      </c>
      <c r="F356" s="35">
        <v>1149</v>
      </c>
      <c r="G356" s="35">
        <v>1149</v>
      </c>
      <c r="H356" s="35">
        <v>1149</v>
      </c>
      <c r="I356" s="35">
        <v>1149</v>
      </c>
      <c r="J356" s="35">
        <v>1149</v>
      </c>
      <c r="K356" s="43" t="s">
        <v>58</v>
      </c>
      <c r="L356" s="35" t="s">
        <v>59</v>
      </c>
      <c r="M356" s="34"/>
      <c r="N356" s="35"/>
      <c r="O356" s="35"/>
      <c r="P356" s="160">
        <f t="shared" si="44"/>
        <v>1149</v>
      </c>
      <c r="Q356" s="160">
        <f t="shared" si="44"/>
        <v>1149</v>
      </c>
      <c r="R356" s="160">
        <f t="shared" si="44"/>
        <v>1149</v>
      </c>
      <c r="S356" s="160">
        <f t="shared" si="41"/>
        <v>1149</v>
      </c>
      <c r="T356" s="160">
        <f t="shared" si="41"/>
        <v>1149</v>
      </c>
      <c r="U356" s="160">
        <f t="shared" si="41"/>
        <v>1149</v>
      </c>
      <c r="V356" s="160">
        <f t="shared" si="41"/>
        <v>1149</v>
      </c>
      <c r="W356" s="160">
        <f t="shared" si="42"/>
        <v>1149</v>
      </c>
      <c r="X356" s="160">
        <f t="shared" si="42"/>
        <v>1149</v>
      </c>
      <c r="Y356" s="160">
        <f t="shared" si="42"/>
        <v>1149</v>
      </c>
      <c r="Z356" s="160">
        <f t="shared" si="42"/>
        <v>1149</v>
      </c>
      <c r="AA356" s="160">
        <f t="shared" si="43"/>
        <v>1149</v>
      </c>
      <c r="AB356" s="160">
        <f t="shared" si="45"/>
        <v>1149</v>
      </c>
      <c r="AC356" s="160">
        <f t="shared" si="46"/>
        <v>1189.3599999999999</v>
      </c>
      <c r="AD356" s="160" t="str">
        <f t="shared" si="47"/>
        <v>Yes</v>
      </c>
      <c r="AE356" s="315"/>
    </row>
    <row r="357" spans="1:31" s="15" customFormat="1" ht="76.5" customHeight="1" x14ac:dyDescent="0.25">
      <c r="A357" s="232"/>
      <c r="B357" s="42" t="s">
        <v>140</v>
      </c>
      <c r="C357" s="301" t="s">
        <v>249</v>
      </c>
      <c r="D357" s="163" t="s">
        <v>208</v>
      </c>
      <c r="E357" s="35">
        <v>2317</v>
      </c>
      <c r="F357" s="35">
        <v>2317</v>
      </c>
      <c r="G357" s="35">
        <v>2317</v>
      </c>
      <c r="H357" s="35">
        <v>2317</v>
      </c>
      <c r="I357" s="35">
        <v>2317</v>
      </c>
      <c r="J357" s="35">
        <v>2317</v>
      </c>
      <c r="K357" s="43" t="s">
        <v>58</v>
      </c>
      <c r="L357" s="35" t="s">
        <v>59</v>
      </c>
      <c r="M357" s="34"/>
      <c r="N357" s="35"/>
      <c r="O357" s="35"/>
      <c r="P357" s="160">
        <f t="shared" si="44"/>
        <v>2317</v>
      </c>
      <c r="Q357" s="160">
        <f t="shared" si="44"/>
        <v>2317</v>
      </c>
      <c r="R357" s="160">
        <f t="shared" si="44"/>
        <v>2317</v>
      </c>
      <c r="S357" s="160">
        <f t="shared" si="41"/>
        <v>2317</v>
      </c>
      <c r="T357" s="160">
        <f t="shared" si="41"/>
        <v>2317</v>
      </c>
      <c r="U357" s="160">
        <f t="shared" si="41"/>
        <v>2317</v>
      </c>
      <c r="V357" s="160">
        <f t="shared" si="41"/>
        <v>2317</v>
      </c>
      <c r="W357" s="160">
        <f t="shared" si="42"/>
        <v>2317</v>
      </c>
      <c r="X357" s="160">
        <f t="shared" si="42"/>
        <v>2317</v>
      </c>
      <c r="Y357" s="160">
        <f t="shared" si="42"/>
        <v>2317</v>
      </c>
      <c r="Z357" s="160">
        <f t="shared" si="42"/>
        <v>2317</v>
      </c>
      <c r="AA357" s="160">
        <f t="shared" si="43"/>
        <v>2317</v>
      </c>
      <c r="AB357" s="160">
        <f t="shared" si="45"/>
        <v>2317</v>
      </c>
      <c r="AC357" s="160">
        <f t="shared" si="46"/>
        <v>2398.39</v>
      </c>
      <c r="AD357" s="160" t="str">
        <f t="shared" si="47"/>
        <v>Yes</v>
      </c>
      <c r="AE357" s="315"/>
    </row>
    <row r="358" spans="1:31" s="15" customFormat="1" ht="51" customHeight="1" x14ac:dyDescent="0.25">
      <c r="A358" s="232"/>
      <c r="B358" s="42" t="s">
        <v>140</v>
      </c>
      <c r="C358" s="301" t="s">
        <v>250</v>
      </c>
      <c r="D358" s="163" t="s">
        <v>208</v>
      </c>
      <c r="E358" s="35">
        <v>1650</v>
      </c>
      <c r="F358" s="35">
        <v>1650</v>
      </c>
      <c r="G358" s="35">
        <v>1650</v>
      </c>
      <c r="H358" s="35">
        <v>1650</v>
      </c>
      <c r="I358" s="35">
        <v>1650</v>
      </c>
      <c r="J358" s="35">
        <v>1650</v>
      </c>
      <c r="K358" s="43" t="s">
        <v>58</v>
      </c>
      <c r="L358" s="35" t="s">
        <v>59</v>
      </c>
      <c r="M358" s="34"/>
      <c r="N358" s="35"/>
      <c r="O358" s="35"/>
      <c r="P358" s="160">
        <f t="shared" si="44"/>
        <v>1650</v>
      </c>
      <c r="Q358" s="160">
        <f t="shared" si="44"/>
        <v>1650</v>
      </c>
      <c r="R358" s="160">
        <f t="shared" si="44"/>
        <v>1650</v>
      </c>
      <c r="S358" s="160">
        <f t="shared" si="41"/>
        <v>1650</v>
      </c>
      <c r="T358" s="160">
        <f t="shared" si="41"/>
        <v>1650</v>
      </c>
      <c r="U358" s="160">
        <f t="shared" si="41"/>
        <v>1650</v>
      </c>
      <c r="V358" s="160">
        <f t="shared" si="41"/>
        <v>1650</v>
      </c>
      <c r="W358" s="160">
        <f t="shared" si="42"/>
        <v>1650</v>
      </c>
      <c r="X358" s="160">
        <f t="shared" si="42"/>
        <v>1650</v>
      </c>
      <c r="Y358" s="160">
        <f t="shared" si="42"/>
        <v>1650</v>
      </c>
      <c r="Z358" s="160">
        <f t="shared" si="42"/>
        <v>1650</v>
      </c>
      <c r="AA358" s="160">
        <f t="shared" si="43"/>
        <v>1650</v>
      </c>
      <c r="AB358" s="160">
        <f t="shared" si="45"/>
        <v>1650</v>
      </c>
      <c r="AC358" s="160">
        <f t="shared" si="46"/>
        <v>1707.96</v>
      </c>
      <c r="AD358" s="160" t="str">
        <f t="shared" si="47"/>
        <v>Yes</v>
      </c>
      <c r="AE358" s="315"/>
    </row>
    <row r="359" spans="1:31" s="15" customFormat="1" ht="51" customHeight="1" x14ac:dyDescent="0.25">
      <c r="A359" s="232"/>
      <c r="B359" s="42" t="s">
        <v>140</v>
      </c>
      <c r="C359" s="301" t="s">
        <v>251</v>
      </c>
      <c r="D359" s="163" t="s">
        <v>208</v>
      </c>
      <c r="E359" s="35">
        <v>1842</v>
      </c>
      <c r="F359" s="35">
        <v>1842</v>
      </c>
      <c r="G359" s="35">
        <v>1842</v>
      </c>
      <c r="H359" s="35">
        <v>1842</v>
      </c>
      <c r="I359" s="35">
        <v>1842</v>
      </c>
      <c r="J359" s="35">
        <v>1842</v>
      </c>
      <c r="K359" s="43" t="s">
        <v>58</v>
      </c>
      <c r="L359" s="35" t="s">
        <v>59</v>
      </c>
      <c r="M359" s="34"/>
      <c r="N359" s="35"/>
      <c r="O359" s="35"/>
      <c r="P359" s="160">
        <f t="shared" si="44"/>
        <v>1842</v>
      </c>
      <c r="Q359" s="160">
        <f t="shared" si="44"/>
        <v>1842</v>
      </c>
      <c r="R359" s="160">
        <f t="shared" si="44"/>
        <v>1842</v>
      </c>
      <c r="S359" s="160">
        <f t="shared" si="41"/>
        <v>1842</v>
      </c>
      <c r="T359" s="160">
        <f t="shared" si="41"/>
        <v>1842</v>
      </c>
      <c r="U359" s="160">
        <f t="shared" si="41"/>
        <v>1842</v>
      </c>
      <c r="V359" s="160">
        <f t="shared" si="41"/>
        <v>1842</v>
      </c>
      <c r="W359" s="160">
        <f t="shared" si="42"/>
        <v>1842</v>
      </c>
      <c r="X359" s="160">
        <f t="shared" si="42"/>
        <v>1842</v>
      </c>
      <c r="Y359" s="160">
        <f t="shared" si="42"/>
        <v>1842</v>
      </c>
      <c r="Z359" s="160">
        <f t="shared" si="42"/>
        <v>1842</v>
      </c>
      <c r="AA359" s="160">
        <f t="shared" si="43"/>
        <v>1842</v>
      </c>
      <c r="AB359" s="160">
        <f t="shared" si="45"/>
        <v>1842</v>
      </c>
      <c r="AC359" s="160">
        <f t="shared" si="46"/>
        <v>1906.7</v>
      </c>
      <c r="AD359" s="160" t="str">
        <f t="shared" si="47"/>
        <v>Yes</v>
      </c>
      <c r="AE359" s="315"/>
    </row>
    <row r="360" spans="1:31" s="15" customFormat="1" ht="51" customHeight="1" x14ac:dyDescent="0.25">
      <c r="A360" s="232"/>
      <c r="B360" s="42" t="s">
        <v>140</v>
      </c>
      <c r="C360" s="301" t="s">
        <v>252</v>
      </c>
      <c r="D360" s="163" t="s">
        <v>208</v>
      </c>
      <c r="E360" s="35">
        <v>3823</v>
      </c>
      <c r="F360" s="35">
        <v>3823</v>
      </c>
      <c r="G360" s="35">
        <v>3823</v>
      </c>
      <c r="H360" s="35">
        <v>3823</v>
      </c>
      <c r="I360" s="35">
        <v>3823</v>
      </c>
      <c r="J360" s="35">
        <v>3823</v>
      </c>
      <c r="K360" s="43" t="s">
        <v>58</v>
      </c>
      <c r="L360" s="35" t="s">
        <v>59</v>
      </c>
      <c r="M360" s="34"/>
      <c r="N360" s="35"/>
      <c r="O360" s="35"/>
      <c r="P360" s="160">
        <f t="shared" si="44"/>
        <v>3823</v>
      </c>
      <c r="Q360" s="160">
        <f t="shared" si="44"/>
        <v>3823</v>
      </c>
      <c r="R360" s="160">
        <f t="shared" si="44"/>
        <v>3823</v>
      </c>
      <c r="S360" s="160">
        <f t="shared" si="41"/>
        <v>3823</v>
      </c>
      <c r="T360" s="160">
        <f t="shared" si="41"/>
        <v>3823</v>
      </c>
      <c r="U360" s="160">
        <f t="shared" si="41"/>
        <v>3823</v>
      </c>
      <c r="V360" s="160">
        <f t="shared" si="41"/>
        <v>3823</v>
      </c>
      <c r="W360" s="160">
        <f t="shared" si="42"/>
        <v>3823</v>
      </c>
      <c r="X360" s="160">
        <f t="shared" si="42"/>
        <v>3823</v>
      </c>
      <c r="Y360" s="160">
        <f t="shared" si="42"/>
        <v>3823</v>
      </c>
      <c r="Z360" s="160">
        <f t="shared" si="42"/>
        <v>3823</v>
      </c>
      <c r="AA360" s="160">
        <f t="shared" si="43"/>
        <v>3823</v>
      </c>
      <c r="AB360" s="160">
        <f t="shared" si="45"/>
        <v>3823</v>
      </c>
      <c r="AC360" s="160">
        <f t="shared" si="46"/>
        <v>3957.29</v>
      </c>
      <c r="AD360" s="160" t="str">
        <f t="shared" si="47"/>
        <v>Yes</v>
      </c>
      <c r="AE360" s="315"/>
    </row>
    <row r="361" spans="1:31" s="15" customFormat="1" ht="45" customHeight="1" x14ac:dyDescent="0.25">
      <c r="A361" s="232"/>
      <c r="B361" s="42" t="s">
        <v>140</v>
      </c>
      <c r="C361" s="301" t="s">
        <v>253</v>
      </c>
      <c r="D361" s="163" t="s">
        <v>208</v>
      </c>
      <c r="E361" s="35" t="s">
        <v>220</v>
      </c>
      <c r="F361" s="35" t="s">
        <v>220</v>
      </c>
      <c r="G361" s="35" t="s">
        <v>220</v>
      </c>
      <c r="H361" s="35" t="s">
        <v>220</v>
      </c>
      <c r="I361" s="35" t="s">
        <v>220</v>
      </c>
      <c r="J361" s="35" t="s">
        <v>220</v>
      </c>
      <c r="K361" s="43" t="s">
        <v>58</v>
      </c>
      <c r="L361" s="35" t="s">
        <v>159</v>
      </c>
      <c r="M361" s="34"/>
      <c r="N361" s="228"/>
      <c r="O361" s="228"/>
      <c r="P361" s="160" t="str">
        <f t="shared" si="44"/>
        <v>NA</v>
      </c>
      <c r="Q361" s="160" t="str">
        <f t="shared" si="44"/>
        <v>NA</v>
      </c>
      <c r="R361" s="160" t="str">
        <f t="shared" si="44"/>
        <v>NA</v>
      </c>
      <c r="S361" s="160" t="str">
        <f t="shared" si="41"/>
        <v>NA</v>
      </c>
      <c r="T361" s="160" t="str">
        <f t="shared" si="41"/>
        <v>NA</v>
      </c>
      <c r="U361" s="160" t="str">
        <f t="shared" si="41"/>
        <v>NA</v>
      </c>
      <c r="V361" s="160" t="str">
        <f t="shared" si="41"/>
        <v>NA</v>
      </c>
      <c r="W361" s="160" t="str">
        <f t="shared" si="42"/>
        <v>NA</v>
      </c>
      <c r="X361" s="160" t="str">
        <f t="shared" si="42"/>
        <v>NA</v>
      </c>
      <c r="Y361" s="160" t="str">
        <f t="shared" si="42"/>
        <v>NA</v>
      </c>
      <c r="Z361" s="160" t="str">
        <f t="shared" si="42"/>
        <v>NA</v>
      </c>
      <c r="AA361" s="160" t="str">
        <f t="shared" si="43"/>
        <v>NA</v>
      </c>
      <c r="AB361" s="160" t="str">
        <f t="shared" si="45"/>
        <v>NA</v>
      </c>
      <c r="AC361" s="160" t="str">
        <f t="shared" si="46"/>
        <v>Satellite Labour Rate + Materials + Incidentals</v>
      </c>
      <c r="AD361" s="160" t="str">
        <f t="shared" si="47"/>
        <v>Yes</v>
      </c>
      <c r="AE361" s="315"/>
    </row>
    <row r="362" spans="1:31" s="15" customFormat="1" ht="45.75" customHeight="1" thickBot="1" x14ac:dyDescent="0.3">
      <c r="A362" s="232"/>
      <c r="B362" s="57" t="s">
        <v>140</v>
      </c>
      <c r="C362" s="316" t="s">
        <v>237</v>
      </c>
      <c r="D362" s="182" t="s">
        <v>208</v>
      </c>
      <c r="E362" s="183" t="s">
        <v>220</v>
      </c>
      <c r="F362" s="183" t="s">
        <v>220</v>
      </c>
      <c r="G362" s="183" t="s">
        <v>220</v>
      </c>
      <c r="H362" s="183" t="s">
        <v>220</v>
      </c>
      <c r="I362" s="183" t="s">
        <v>220</v>
      </c>
      <c r="J362" s="183" t="s">
        <v>220</v>
      </c>
      <c r="K362" s="86" t="s">
        <v>58</v>
      </c>
      <c r="L362" s="183" t="s">
        <v>159</v>
      </c>
      <c r="M362" s="59"/>
      <c r="N362" s="228"/>
      <c r="O362" s="224"/>
      <c r="P362" s="186" t="str">
        <f t="shared" si="44"/>
        <v>NA</v>
      </c>
      <c r="Q362" s="186" t="str">
        <f t="shared" si="44"/>
        <v>NA</v>
      </c>
      <c r="R362" s="186" t="str">
        <f t="shared" si="44"/>
        <v>NA</v>
      </c>
      <c r="S362" s="186" t="str">
        <f t="shared" si="41"/>
        <v>NA</v>
      </c>
      <c r="T362" s="186" t="str">
        <f t="shared" si="41"/>
        <v>NA</v>
      </c>
      <c r="U362" s="186" t="str">
        <f t="shared" si="41"/>
        <v>NA</v>
      </c>
      <c r="V362" s="186" t="str">
        <f t="shared" si="41"/>
        <v>NA</v>
      </c>
      <c r="W362" s="186" t="str">
        <f t="shared" si="42"/>
        <v>NA</v>
      </c>
      <c r="X362" s="186" t="str">
        <f t="shared" si="42"/>
        <v>NA</v>
      </c>
      <c r="Y362" s="186" t="str">
        <f t="shared" si="42"/>
        <v>NA</v>
      </c>
      <c r="Z362" s="186" t="str">
        <f t="shared" si="42"/>
        <v>NA</v>
      </c>
      <c r="AA362" s="186" t="str">
        <f t="shared" si="43"/>
        <v>NA</v>
      </c>
      <c r="AB362" s="185" t="str">
        <f t="shared" si="45"/>
        <v>NA</v>
      </c>
      <c r="AC362" s="185" t="str">
        <f t="shared" si="46"/>
        <v>Satellite Labour Rate + Materials + Incidentals</v>
      </c>
      <c r="AD362" s="185" t="str">
        <f t="shared" si="47"/>
        <v>Yes</v>
      </c>
      <c r="AE362" s="63"/>
    </row>
    <row r="363" spans="1:31" s="15" customFormat="1" ht="15.75" customHeight="1" thickTop="1" x14ac:dyDescent="0.25">
      <c r="A363" s="40" t="s">
        <v>254</v>
      </c>
      <c r="B363" s="56" t="s">
        <v>140</v>
      </c>
      <c r="C363" s="313" t="s">
        <v>255</v>
      </c>
      <c r="D363" s="190" t="s">
        <v>154</v>
      </c>
      <c r="E363" s="29">
        <v>0</v>
      </c>
      <c r="F363" s="29">
        <v>0</v>
      </c>
      <c r="G363" s="29">
        <v>0</v>
      </c>
      <c r="H363" s="29">
        <v>0</v>
      </c>
      <c r="I363" s="29">
        <v>0</v>
      </c>
      <c r="J363" s="29">
        <v>0</v>
      </c>
      <c r="K363" s="29" t="s">
        <v>58</v>
      </c>
      <c r="L363" s="29" t="s">
        <v>147</v>
      </c>
      <c r="M363" s="29"/>
      <c r="N363" s="29"/>
      <c r="O363" s="29"/>
      <c r="P363" s="192">
        <f t="shared" si="44"/>
        <v>0</v>
      </c>
      <c r="Q363" s="192">
        <f t="shared" si="44"/>
        <v>0</v>
      </c>
      <c r="R363" s="192">
        <f t="shared" si="44"/>
        <v>0</v>
      </c>
      <c r="S363" s="192">
        <f t="shared" si="41"/>
        <v>0</v>
      </c>
      <c r="T363" s="192">
        <f t="shared" si="41"/>
        <v>0</v>
      </c>
      <c r="U363" s="192">
        <f t="shared" si="41"/>
        <v>0</v>
      </c>
      <c r="V363" s="192">
        <f t="shared" si="41"/>
        <v>0</v>
      </c>
      <c r="W363" s="192">
        <f t="shared" si="42"/>
        <v>0</v>
      </c>
      <c r="X363" s="192">
        <f t="shared" si="42"/>
        <v>0</v>
      </c>
      <c r="Y363" s="192">
        <f t="shared" si="42"/>
        <v>0</v>
      </c>
      <c r="Z363" s="192">
        <f t="shared" si="42"/>
        <v>0</v>
      </c>
      <c r="AA363" s="192">
        <f t="shared" si="43"/>
        <v>0</v>
      </c>
      <c r="AB363" s="191">
        <f t="shared" si="45"/>
        <v>0</v>
      </c>
      <c r="AC363" s="191">
        <f t="shared" si="46"/>
        <v>0</v>
      </c>
      <c r="AD363" s="191" t="str">
        <f t="shared" si="47"/>
        <v>Yes</v>
      </c>
      <c r="AE363" s="61"/>
    </row>
    <row r="364" spans="1:31" s="15" customFormat="1" ht="25.5" customHeight="1" x14ac:dyDescent="0.25">
      <c r="A364" s="47"/>
      <c r="B364" s="42" t="s">
        <v>140</v>
      </c>
      <c r="C364" s="301" t="s">
        <v>255</v>
      </c>
      <c r="D364" s="163" t="s">
        <v>256</v>
      </c>
      <c r="E364" s="35" t="s">
        <v>65</v>
      </c>
      <c r="F364" s="35" t="s">
        <v>65</v>
      </c>
      <c r="G364" s="35" t="s">
        <v>65</v>
      </c>
      <c r="H364" s="35" t="s">
        <v>65</v>
      </c>
      <c r="I364" s="35" t="s">
        <v>65</v>
      </c>
      <c r="J364" s="35" t="s">
        <v>65</v>
      </c>
      <c r="K364" s="35" t="s">
        <v>64</v>
      </c>
      <c r="L364" s="35" t="s">
        <v>65</v>
      </c>
      <c r="M364" s="35"/>
      <c r="N364" s="35"/>
      <c r="O364" s="35"/>
      <c r="P364" s="160" t="str">
        <f t="shared" si="44"/>
        <v>NA</v>
      </c>
      <c r="Q364" s="160" t="str">
        <f t="shared" si="44"/>
        <v>NA</v>
      </c>
      <c r="R364" s="160" t="str">
        <f t="shared" si="44"/>
        <v>NA</v>
      </c>
      <c r="S364" s="160" t="str">
        <f t="shared" si="41"/>
        <v>NA</v>
      </c>
      <c r="T364" s="160" t="str">
        <f t="shared" si="41"/>
        <v>NA</v>
      </c>
      <c r="U364" s="160" t="str">
        <f t="shared" si="41"/>
        <v>NA</v>
      </c>
      <c r="V364" s="160" t="str">
        <f t="shared" si="41"/>
        <v>NA</v>
      </c>
      <c r="W364" s="160" t="str">
        <f t="shared" si="42"/>
        <v>NA</v>
      </c>
      <c r="X364" s="160" t="str">
        <f t="shared" si="42"/>
        <v>NA</v>
      </c>
      <c r="Y364" s="160" t="str">
        <f t="shared" si="42"/>
        <v>NA</v>
      </c>
      <c r="Z364" s="160" t="str">
        <f t="shared" si="42"/>
        <v>NA</v>
      </c>
      <c r="AA364" s="160" t="str">
        <f t="shared" si="43"/>
        <v>NA</v>
      </c>
      <c r="AB364" s="160" t="str">
        <f t="shared" si="45"/>
        <v>NA</v>
      </c>
      <c r="AC364" s="160" t="str">
        <f t="shared" si="46"/>
        <v>NA</v>
      </c>
      <c r="AD364" s="160" t="str">
        <f t="shared" si="47"/>
        <v>NA</v>
      </c>
      <c r="AE364" s="69"/>
    </row>
    <row r="365" spans="1:31" s="15" customFormat="1" ht="15" customHeight="1" x14ac:dyDescent="0.25">
      <c r="A365" s="47"/>
      <c r="B365" s="42" t="s">
        <v>140</v>
      </c>
      <c r="C365" s="301" t="s">
        <v>255</v>
      </c>
      <c r="D365" s="163" t="s">
        <v>156</v>
      </c>
      <c r="E365" s="35" t="s">
        <v>65</v>
      </c>
      <c r="F365" s="35" t="s">
        <v>65</v>
      </c>
      <c r="G365" s="35" t="s">
        <v>65</v>
      </c>
      <c r="H365" s="35" t="s">
        <v>65</v>
      </c>
      <c r="I365" s="35" t="s">
        <v>65</v>
      </c>
      <c r="J365" s="35" t="s">
        <v>65</v>
      </c>
      <c r="K365" s="35" t="s">
        <v>64</v>
      </c>
      <c r="L365" s="35" t="s">
        <v>65</v>
      </c>
      <c r="M365" s="35"/>
      <c r="N365" s="35"/>
      <c r="O365" s="35"/>
      <c r="P365" s="160" t="str">
        <f t="shared" si="44"/>
        <v>NA</v>
      </c>
      <c r="Q365" s="160" t="str">
        <f t="shared" si="44"/>
        <v>NA</v>
      </c>
      <c r="R365" s="160" t="str">
        <f t="shared" si="44"/>
        <v>NA</v>
      </c>
      <c r="S365" s="160" t="str">
        <f t="shared" si="41"/>
        <v>NA</v>
      </c>
      <c r="T365" s="160" t="str">
        <f t="shared" si="41"/>
        <v>NA</v>
      </c>
      <c r="U365" s="160" t="str">
        <f t="shared" si="41"/>
        <v>NA</v>
      </c>
      <c r="V365" s="160" t="str">
        <f t="shared" si="41"/>
        <v>NA</v>
      </c>
      <c r="W365" s="160" t="str">
        <f t="shared" si="42"/>
        <v>NA</v>
      </c>
      <c r="X365" s="160" t="str">
        <f t="shared" si="42"/>
        <v>NA</v>
      </c>
      <c r="Y365" s="160" t="str">
        <f t="shared" si="42"/>
        <v>NA</v>
      </c>
      <c r="Z365" s="160" t="str">
        <f t="shared" si="42"/>
        <v>NA</v>
      </c>
      <c r="AA365" s="160" t="str">
        <f t="shared" si="43"/>
        <v>NA</v>
      </c>
      <c r="AB365" s="160" t="str">
        <f t="shared" si="45"/>
        <v>NA</v>
      </c>
      <c r="AC365" s="160" t="str">
        <f t="shared" si="46"/>
        <v>NA</v>
      </c>
      <c r="AD365" s="160" t="str">
        <f t="shared" si="47"/>
        <v>NA</v>
      </c>
      <c r="AE365" s="62"/>
    </row>
    <row r="366" spans="1:31" s="15" customFormat="1" ht="25.5" customHeight="1" x14ac:dyDescent="0.25">
      <c r="A366" s="232"/>
      <c r="B366" s="42" t="s">
        <v>140</v>
      </c>
      <c r="C366" s="301" t="s">
        <v>257</v>
      </c>
      <c r="D366" s="163" t="s">
        <v>154</v>
      </c>
      <c r="E366" s="35">
        <v>50</v>
      </c>
      <c r="F366" s="35">
        <v>50</v>
      </c>
      <c r="G366" s="35">
        <v>50</v>
      </c>
      <c r="H366" s="35">
        <v>50</v>
      </c>
      <c r="I366" s="35">
        <v>50</v>
      </c>
      <c r="J366" s="35">
        <v>50</v>
      </c>
      <c r="K366" s="35" t="s">
        <v>58</v>
      </c>
      <c r="L366" s="35" t="s">
        <v>59</v>
      </c>
      <c r="M366" s="35"/>
      <c r="N366" s="35"/>
      <c r="O366" s="35"/>
      <c r="P366" s="160">
        <f t="shared" si="44"/>
        <v>50</v>
      </c>
      <c r="Q366" s="160">
        <f t="shared" si="44"/>
        <v>50</v>
      </c>
      <c r="R366" s="160">
        <f t="shared" si="44"/>
        <v>50</v>
      </c>
      <c r="S366" s="160">
        <f t="shared" si="41"/>
        <v>50</v>
      </c>
      <c r="T366" s="160">
        <f t="shared" si="41"/>
        <v>50</v>
      </c>
      <c r="U366" s="160">
        <f t="shared" si="41"/>
        <v>50</v>
      </c>
      <c r="V366" s="160">
        <f t="shared" si="41"/>
        <v>50</v>
      </c>
      <c r="W366" s="160">
        <f t="shared" si="42"/>
        <v>50</v>
      </c>
      <c r="X366" s="160">
        <f t="shared" si="42"/>
        <v>50</v>
      </c>
      <c r="Y366" s="160">
        <f t="shared" si="42"/>
        <v>50</v>
      </c>
      <c r="Z366" s="160">
        <f t="shared" si="42"/>
        <v>50</v>
      </c>
      <c r="AA366" s="160">
        <f t="shared" si="43"/>
        <v>50</v>
      </c>
      <c r="AB366" s="160">
        <f t="shared" si="45"/>
        <v>50</v>
      </c>
      <c r="AC366" s="160">
        <f t="shared" si="46"/>
        <v>51.76</v>
      </c>
      <c r="AD366" s="160" t="str">
        <f t="shared" si="47"/>
        <v>Yes</v>
      </c>
      <c r="AE366" s="69"/>
    </row>
    <row r="367" spans="1:31" s="15" customFormat="1" ht="25.5" customHeight="1" x14ac:dyDescent="0.25">
      <c r="A367" s="232"/>
      <c r="B367" s="42" t="s">
        <v>140</v>
      </c>
      <c r="C367" s="301" t="s">
        <v>257</v>
      </c>
      <c r="D367" s="163" t="s">
        <v>256</v>
      </c>
      <c r="E367" s="35">
        <v>50</v>
      </c>
      <c r="F367" s="35">
        <v>50</v>
      </c>
      <c r="G367" s="35">
        <v>50</v>
      </c>
      <c r="H367" s="35">
        <v>50</v>
      </c>
      <c r="I367" s="35">
        <v>50</v>
      </c>
      <c r="J367" s="35">
        <v>50</v>
      </c>
      <c r="K367" s="35" t="s">
        <v>64</v>
      </c>
      <c r="L367" s="35" t="s">
        <v>65</v>
      </c>
      <c r="M367" s="35"/>
      <c r="N367" s="27"/>
      <c r="O367" s="35"/>
      <c r="P367" s="160" t="str">
        <f t="shared" si="44"/>
        <v>NA</v>
      </c>
      <c r="Q367" s="160" t="str">
        <f t="shared" si="44"/>
        <v>NA</v>
      </c>
      <c r="R367" s="160" t="str">
        <f t="shared" si="44"/>
        <v>NA</v>
      </c>
      <c r="S367" s="160" t="str">
        <f t="shared" si="41"/>
        <v>NA</v>
      </c>
      <c r="T367" s="160" t="str">
        <f t="shared" si="41"/>
        <v>NA</v>
      </c>
      <c r="U367" s="160" t="str">
        <f t="shared" si="41"/>
        <v>NA</v>
      </c>
      <c r="V367" s="160" t="str">
        <f t="shared" si="41"/>
        <v>NA</v>
      </c>
      <c r="W367" s="160" t="str">
        <f t="shared" si="42"/>
        <v>NA</v>
      </c>
      <c r="X367" s="160" t="str">
        <f t="shared" si="42"/>
        <v>NA</v>
      </c>
      <c r="Y367" s="160" t="str">
        <f t="shared" si="42"/>
        <v>NA</v>
      </c>
      <c r="Z367" s="160" t="str">
        <f t="shared" si="42"/>
        <v>NA</v>
      </c>
      <c r="AA367" s="160" t="str">
        <f t="shared" si="43"/>
        <v>NA</v>
      </c>
      <c r="AB367" s="160" t="str">
        <f t="shared" si="45"/>
        <v>NA</v>
      </c>
      <c r="AC367" s="160" t="str">
        <f t="shared" si="46"/>
        <v>NA</v>
      </c>
      <c r="AD367" s="160" t="str">
        <f t="shared" si="47"/>
        <v>NA</v>
      </c>
      <c r="AE367" s="310"/>
    </row>
    <row r="368" spans="1:31" s="15" customFormat="1" ht="25.5" customHeight="1" x14ac:dyDescent="0.25">
      <c r="A368" s="232"/>
      <c r="B368" s="42" t="s">
        <v>140</v>
      </c>
      <c r="C368" s="301" t="s">
        <v>257</v>
      </c>
      <c r="D368" s="163" t="s">
        <v>156</v>
      </c>
      <c r="E368" s="35">
        <v>50</v>
      </c>
      <c r="F368" s="35">
        <v>50</v>
      </c>
      <c r="G368" s="35">
        <v>50</v>
      </c>
      <c r="H368" s="35">
        <v>50</v>
      </c>
      <c r="I368" s="35">
        <v>50</v>
      </c>
      <c r="J368" s="35">
        <v>50</v>
      </c>
      <c r="K368" s="35" t="s">
        <v>64</v>
      </c>
      <c r="L368" s="35" t="s">
        <v>65</v>
      </c>
      <c r="M368" s="35"/>
      <c r="N368" s="35"/>
      <c r="O368" s="35"/>
      <c r="P368" s="160" t="str">
        <f t="shared" si="44"/>
        <v>NA</v>
      </c>
      <c r="Q368" s="160" t="str">
        <f t="shared" si="44"/>
        <v>NA</v>
      </c>
      <c r="R368" s="160" t="str">
        <f t="shared" si="44"/>
        <v>NA</v>
      </c>
      <c r="S368" s="160" t="str">
        <f t="shared" si="41"/>
        <v>NA</v>
      </c>
      <c r="T368" s="160" t="str">
        <f t="shared" si="41"/>
        <v>NA</v>
      </c>
      <c r="U368" s="160" t="str">
        <f t="shared" si="41"/>
        <v>NA</v>
      </c>
      <c r="V368" s="160" t="str">
        <f t="shared" si="41"/>
        <v>NA</v>
      </c>
      <c r="W368" s="160" t="str">
        <f t="shared" si="42"/>
        <v>NA</v>
      </c>
      <c r="X368" s="160" t="str">
        <f t="shared" si="42"/>
        <v>NA</v>
      </c>
      <c r="Y368" s="160" t="str">
        <f t="shared" si="42"/>
        <v>NA</v>
      </c>
      <c r="Z368" s="160" t="str">
        <f t="shared" si="42"/>
        <v>NA</v>
      </c>
      <c r="AA368" s="160" t="str">
        <f t="shared" si="43"/>
        <v>NA</v>
      </c>
      <c r="AB368" s="160" t="str">
        <f t="shared" si="45"/>
        <v>NA</v>
      </c>
      <c r="AC368" s="160" t="str">
        <f t="shared" si="46"/>
        <v>NA</v>
      </c>
      <c r="AD368" s="160" t="str">
        <f t="shared" si="47"/>
        <v>NA</v>
      </c>
      <c r="AE368" s="310"/>
    </row>
    <row r="369" spans="1:31" s="15" customFormat="1" ht="30" customHeight="1" x14ac:dyDescent="0.25">
      <c r="A369" s="232"/>
      <c r="B369" s="42" t="s">
        <v>140</v>
      </c>
      <c r="C369" s="301" t="s">
        <v>258</v>
      </c>
      <c r="D369" s="163" t="s">
        <v>154</v>
      </c>
      <c r="E369" s="43" t="s">
        <v>169</v>
      </c>
      <c r="F369" s="43" t="s">
        <v>169</v>
      </c>
      <c r="G369" s="43" t="s">
        <v>169</v>
      </c>
      <c r="H369" s="43" t="s">
        <v>169</v>
      </c>
      <c r="I369" s="43" t="s">
        <v>169</v>
      </c>
      <c r="J369" s="43" t="s">
        <v>169</v>
      </c>
      <c r="K369" s="43" t="s">
        <v>58</v>
      </c>
      <c r="L369" s="43" t="s">
        <v>159</v>
      </c>
      <c r="M369" s="43"/>
      <c r="N369" s="43"/>
      <c r="O369" s="43"/>
      <c r="P369" s="160" t="str">
        <f t="shared" si="44"/>
        <v>NA</v>
      </c>
      <c r="Q369" s="160" t="str">
        <f t="shared" si="44"/>
        <v>NA</v>
      </c>
      <c r="R369" s="160" t="str">
        <f t="shared" si="44"/>
        <v>NA</v>
      </c>
      <c r="S369" s="160" t="str">
        <f t="shared" si="41"/>
        <v>NA</v>
      </c>
      <c r="T369" s="160" t="str">
        <f t="shared" si="41"/>
        <v>NA</v>
      </c>
      <c r="U369" s="160" t="str">
        <f t="shared" si="41"/>
        <v>NA</v>
      </c>
      <c r="V369" s="160" t="str">
        <f t="shared" si="41"/>
        <v>NA</v>
      </c>
      <c r="W369" s="160" t="str">
        <f t="shared" si="42"/>
        <v>NA</v>
      </c>
      <c r="X369" s="160" t="str">
        <f t="shared" si="42"/>
        <v>NA</v>
      </c>
      <c r="Y369" s="160" t="str">
        <f t="shared" si="42"/>
        <v>NA</v>
      </c>
      <c r="Z369" s="160" t="str">
        <f t="shared" si="42"/>
        <v>NA</v>
      </c>
      <c r="AA369" s="160" t="str">
        <f t="shared" si="43"/>
        <v>NA</v>
      </c>
      <c r="AB369" s="160" t="str">
        <f t="shared" si="45"/>
        <v>NA</v>
      </c>
      <c r="AC369" s="160" t="str">
        <f t="shared" si="46"/>
        <v>Labour Rate (min 2 hours)</v>
      </c>
      <c r="AD369" s="160" t="str">
        <f t="shared" si="47"/>
        <v>Yes</v>
      </c>
      <c r="AE369" s="62"/>
    </row>
    <row r="370" spans="1:31" s="15" customFormat="1" ht="25.5" customHeight="1" x14ac:dyDescent="0.25">
      <c r="A370" s="232"/>
      <c r="B370" s="42" t="s">
        <v>140</v>
      </c>
      <c r="C370" s="301" t="s">
        <v>258</v>
      </c>
      <c r="D370" s="163" t="s">
        <v>256</v>
      </c>
      <c r="E370" s="43" t="s">
        <v>169</v>
      </c>
      <c r="F370" s="43" t="s">
        <v>169</v>
      </c>
      <c r="G370" s="43" t="s">
        <v>169</v>
      </c>
      <c r="H370" s="43" t="s">
        <v>169</v>
      </c>
      <c r="I370" s="43" t="s">
        <v>169</v>
      </c>
      <c r="J370" s="43" t="s">
        <v>169</v>
      </c>
      <c r="K370" s="43" t="s">
        <v>64</v>
      </c>
      <c r="L370" s="43" t="s">
        <v>65</v>
      </c>
      <c r="M370" s="43"/>
      <c r="N370" s="43"/>
      <c r="O370" s="43"/>
      <c r="P370" s="160" t="str">
        <f t="shared" si="44"/>
        <v>NA</v>
      </c>
      <c r="Q370" s="160" t="str">
        <f t="shared" si="44"/>
        <v>NA</v>
      </c>
      <c r="R370" s="160" t="str">
        <f t="shared" si="44"/>
        <v>NA</v>
      </c>
      <c r="S370" s="160" t="str">
        <f t="shared" si="41"/>
        <v>NA</v>
      </c>
      <c r="T370" s="160" t="str">
        <f t="shared" si="41"/>
        <v>NA</v>
      </c>
      <c r="U370" s="160" t="str">
        <f t="shared" si="41"/>
        <v>NA</v>
      </c>
      <c r="V370" s="160" t="str">
        <f t="shared" si="41"/>
        <v>NA</v>
      </c>
      <c r="W370" s="160" t="str">
        <f t="shared" si="42"/>
        <v>NA</v>
      </c>
      <c r="X370" s="160" t="str">
        <f t="shared" si="42"/>
        <v>NA</v>
      </c>
      <c r="Y370" s="160" t="str">
        <f t="shared" si="42"/>
        <v>NA</v>
      </c>
      <c r="Z370" s="160" t="str">
        <f t="shared" si="42"/>
        <v>NA</v>
      </c>
      <c r="AA370" s="160" t="str">
        <f t="shared" si="43"/>
        <v>NA</v>
      </c>
      <c r="AB370" s="160" t="str">
        <f t="shared" si="45"/>
        <v>NA</v>
      </c>
      <c r="AC370" s="160" t="str">
        <f t="shared" si="46"/>
        <v>NA</v>
      </c>
      <c r="AD370" s="160" t="str">
        <f t="shared" si="47"/>
        <v>NA</v>
      </c>
      <c r="AE370" s="310"/>
    </row>
    <row r="371" spans="1:31" s="15" customFormat="1" ht="25.5" customHeight="1" x14ac:dyDescent="0.25">
      <c r="A371" s="232"/>
      <c r="B371" s="42" t="s">
        <v>140</v>
      </c>
      <c r="C371" s="301" t="s">
        <v>258</v>
      </c>
      <c r="D371" s="163" t="s">
        <v>156</v>
      </c>
      <c r="E371" s="43" t="s">
        <v>169</v>
      </c>
      <c r="F371" s="43" t="s">
        <v>169</v>
      </c>
      <c r="G371" s="43" t="s">
        <v>169</v>
      </c>
      <c r="H371" s="43" t="s">
        <v>169</v>
      </c>
      <c r="I371" s="43" t="s">
        <v>169</v>
      </c>
      <c r="J371" s="43" t="s">
        <v>169</v>
      </c>
      <c r="K371" s="35" t="s">
        <v>64</v>
      </c>
      <c r="L371" s="35" t="s">
        <v>65</v>
      </c>
      <c r="M371" s="43"/>
      <c r="N371" s="43"/>
      <c r="O371" s="43"/>
      <c r="P371" s="160" t="str">
        <f t="shared" si="44"/>
        <v>NA</v>
      </c>
      <c r="Q371" s="160" t="str">
        <f t="shared" si="44"/>
        <v>NA</v>
      </c>
      <c r="R371" s="160" t="str">
        <f t="shared" si="44"/>
        <v>NA</v>
      </c>
      <c r="S371" s="160" t="str">
        <f t="shared" si="41"/>
        <v>NA</v>
      </c>
      <c r="T371" s="160" t="str">
        <f t="shared" si="41"/>
        <v>NA</v>
      </c>
      <c r="U371" s="160" t="str">
        <f t="shared" si="41"/>
        <v>NA</v>
      </c>
      <c r="V371" s="160" t="str">
        <f t="shared" si="41"/>
        <v>NA</v>
      </c>
      <c r="W371" s="160" t="str">
        <f t="shared" si="42"/>
        <v>NA</v>
      </c>
      <c r="X371" s="160" t="str">
        <f t="shared" si="42"/>
        <v>NA</v>
      </c>
      <c r="Y371" s="160" t="str">
        <f t="shared" si="42"/>
        <v>NA</v>
      </c>
      <c r="Z371" s="160" t="str">
        <f t="shared" si="42"/>
        <v>NA</v>
      </c>
      <c r="AA371" s="160" t="str">
        <f t="shared" si="43"/>
        <v>NA</v>
      </c>
      <c r="AB371" s="160" t="str">
        <f t="shared" si="45"/>
        <v>NA</v>
      </c>
      <c r="AC371" s="160" t="str">
        <f t="shared" si="46"/>
        <v>NA</v>
      </c>
      <c r="AD371" s="160" t="str">
        <f t="shared" si="47"/>
        <v>NA</v>
      </c>
      <c r="AE371" s="310"/>
    </row>
    <row r="372" spans="1:31" s="15" customFormat="1" ht="38.25" x14ac:dyDescent="0.25">
      <c r="A372" s="232"/>
      <c r="B372" s="42" t="s">
        <v>140</v>
      </c>
      <c r="C372" s="301" t="s">
        <v>259</v>
      </c>
      <c r="D372" s="163" t="s">
        <v>154</v>
      </c>
      <c r="E372" s="43" t="s">
        <v>65</v>
      </c>
      <c r="F372" s="43" t="s">
        <v>65</v>
      </c>
      <c r="G372" s="43" t="s">
        <v>65</v>
      </c>
      <c r="H372" s="43" t="s">
        <v>65</v>
      </c>
      <c r="I372" s="43" t="s">
        <v>65</v>
      </c>
      <c r="J372" s="43" t="s">
        <v>65</v>
      </c>
      <c r="K372" s="43" t="s">
        <v>58</v>
      </c>
      <c r="L372" s="43" t="s">
        <v>65</v>
      </c>
      <c r="M372" s="43"/>
      <c r="N372" s="43"/>
      <c r="O372" s="43"/>
      <c r="P372" s="160" t="str">
        <f t="shared" si="44"/>
        <v>NA</v>
      </c>
      <c r="Q372" s="160" t="str">
        <f t="shared" si="44"/>
        <v>NA</v>
      </c>
      <c r="R372" s="160" t="str">
        <f t="shared" si="44"/>
        <v>NA</v>
      </c>
      <c r="S372" s="160" t="str">
        <f t="shared" si="41"/>
        <v>NA</v>
      </c>
      <c r="T372" s="160" t="str">
        <f t="shared" si="41"/>
        <v>NA</v>
      </c>
      <c r="U372" s="160" t="str">
        <f t="shared" si="41"/>
        <v>NA</v>
      </c>
      <c r="V372" s="160" t="str">
        <f t="shared" si="41"/>
        <v>NA</v>
      </c>
      <c r="W372" s="160" t="str">
        <f t="shared" si="42"/>
        <v>NA</v>
      </c>
      <c r="X372" s="160" t="str">
        <f t="shared" si="42"/>
        <v>NA</v>
      </c>
      <c r="Y372" s="160" t="str">
        <f t="shared" si="42"/>
        <v>NA</v>
      </c>
      <c r="Z372" s="160" t="str">
        <f t="shared" si="42"/>
        <v>NA</v>
      </c>
      <c r="AA372" s="160" t="str">
        <f t="shared" si="43"/>
        <v>NA</v>
      </c>
      <c r="AB372" s="160" t="str">
        <f t="shared" si="45"/>
        <v>NA</v>
      </c>
      <c r="AC372" s="160" t="str">
        <f t="shared" si="46"/>
        <v>NA</v>
      </c>
      <c r="AD372" s="160" t="str">
        <f t="shared" si="47"/>
        <v>Yes</v>
      </c>
      <c r="AE372" s="317" t="s">
        <v>260</v>
      </c>
    </row>
    <row r="373" spans="1:31" s="15" customFormat="1" ht="72.599999999999994" customHeight="1" x14ac:dyDescent="0.25">
      <c r="A373" s="232"/>
      <c r="B373" s="42" t="s">
        <v>140</v>
      </c>
      <c r="C373" s="301" t="s">
        <v>259</v>
      </c>
      <c r="D373" s="163" t="s">
        <v>256</v>
      </c>
      <c r="E373" s="43" t="s">
        <v>261</v>
      </c>
      <c r="F373" s="43" t="s">
        <v>261</v>
      </c>
      <c r="G373" s="43" t="s">
        <v>261</v>
      </c>
      <c r="H373" s="43" t="s">
        <v>261</v>
      </c>
      <c r="I373" s="43" t="s">
        <v>261</v>
      </c>
      <c r="J373" s="43" t="s">
        <v>261</v>
      </c>
      <c r="K373" s="43" t="s">
        <v>64</v>
      </c>
      <c r="L373" s="43" t="s">
        <v>65</v>
      </c>
      <c r="M373" s="43"/>
      <c r="N373" s="43"/>
      <c r="O373" s="43"/>
      <c r="P373" s="160" t="str">
        <f t="shared" si="44"/>
        <v>NA</v>
      </c>
      <c r="Q373" s="160" t="str">
        <f t="shared" si="44"/>
        <v>NA</v>
      </c>
      <c r="R373" s="160" t="str">
        <f t="shared" si="44"/>
        <v>NA</v>
      </c>
      <c r="S373" s="160" t="str">
        <f t="shared" si="41"/>
        <v>NA</v>
      </c>
      <c r="T373" s="160" t="str">
        <f t="shared" si="41"/>
        <v>NA</v>
      </c>
      <c r="U373" s="160" t="str">
        <f t="shared" si="41"/>
        <v>NA</v>
      </c>
      <c r="V373" s="160" t="str">
        <f t="shared" si="41"/>
        <v>NA</v>
      </c>
      <c r="W373" s="160" t="str">
        <f t="shared" si="42"/>
        <v>NA</v>
      </c>
      <c r="X373" s="160" t="str">
        <f t="shared" si="42"/>
        <v>NA</v>
      </c>
      <c r="Y373" s="160" t="str">
        <f t="shared" si="42"/>
        <v>NA</v>
      </c>
      <c r="Z373" s="160" t="str">
        <f t="shared" si="42"/>
        <v>NA</v>
      </c>
      <c r="AA373" s="160" t="str">
        <f t="shared" si="43"/>
        <v>NA</v>
      </c>
      <c r="AB373" s="160" t="str">
        <f t="shared" si="45"/>
        <v>NA</v>
      </c>
      <c r="AC373" s="160" t="str">
        <f t="shared" si="46"/>
        <v>NA</v>
      </c>
      <c r="AD373" s="160" t="str">
        <f t="shared" si="47"/>
        <v>NA</v>
      </c>
      <c r="AE373" s="318" t="s">
        <v>262</v>
      </c>
    </row>
    <row r="374" spans="1:31" s="15" customFormat="1" ht="56.45" customHeight="1" x14ac:dyDescent="0.25">
      <c r="A374" s="232"/>
      <c r="B374" s="42" t="s">
        <v>140</v>
      </c>
      <c r="C374" s="301" t="s">
        <v>259</v>
      </c>
      <c r="D374" s="163" t="s">
        <v>156</v>
      </c>
      <c r="E374" s="43" t="s">
        <v>65</v>
      </c>
      <c r="F374" s="43" t="s">
        <v>65</v>
      </c>
      <c r="G374" s="43" t="s">
        <v>65</v>
      </c>
      <c r="H374" s="43" t="s">
        <v>65</v>
      </c>
      <c r="I374" s="43" t="s">
        <v>65</v>
      </c>
      <c r="J374" s="43" t="s">
        <v>65</v>
      </c>
      <c r="K374" s="35" t="s">
        <v>64</v>
      </c>
      <c r="L374" s="35" t="s">
        <v>65</v>
      </c>
      <c r="M374" s="43"/>
      <c r="N374" s="43"/>
      <c r="O374" s="43"/>
      <c r="P374" s="160" t="str">
        <f t="shared" si="44"/>
        <v>NA</v>
      </c>
      <c r="Q374" s="160" t="str">
        <f t="shared" si="44"/>
        <v>NA</v>
      </c>
      <c r="R374" s="160" t="str">
        <f t="shared" si="44"/>
        <v>NA</v>
      </c>
      <c r="S374" s="160" t="str">
        <f t="shared" si="41"/>
        <v>NA</v>
      </c>
      <c r="T374" s="160" t="str">
        <f t="shared" si="41"/>
        <v>NA</v>
      </c>
      <c r="U374" s="160" t="str">
        <f t="shared" si="41"/>
        <v>NA</v>
      </c>
      <c r="V374" s="160" t="str">
        <f t="shared" si="41"/>
        <v>NA</v>
      </c>
      <c r="W374" s="160" t="str">
        <f t="shared" si="42"/>
        <v>NA</v>
      </c>
      <c r="X374" s="160" t="str">
        <f t="shared" si="42"/>
        <v>NA</v>
      </c>
      <c r="Y374" s="160" t="str">
        <f t="shared" si="42"/>
        <v>NA</v>
      </c>
      <c r="Z374" s="160" t="str">
        <f t="shared" si="42"/>
        <v>NA</v>
      </c>
      <c r="AA374" s="160" t="str">
        <f t="shared" si="43"/>
        <v>NA</v>
      </c>
      <c r="AB374" s="160" t="str">
        <f t="shared" si="45"/>
        <v>NA</v>
      </c>
      <c r="AC374" s="160" t="str">
        <f t="shared" si="46"/>
        <v>NA</v>
      </c>
      <c r="AD374" s="160" t="str">
        <f t="shared" si="47"/>
        <v>NA</v>
      </c>
      <c r="AE374" s="318" t="s">
        <v>263</v>
      </c>
    </row>
    <row r="375" spans="1:31" s="15" customFormat="1" ht="25.5" customHeight="1" x14ac:dyDescent="0.25">
      <c r="A375" s="232"/>
      <c r="B375" s="42" t="s">
        <v>140</v>
      </c>
      <c r="C375" s="301" t="s">
        <v>264</v>
      </c>
      <c r="D375" s="163" t="s">
        <v>154</v>
      </c>
      <c r="E375" s="35">
        <v>0</v>
      </c>
      <c r="F375" s="35">
        <v>0</v>
      </c>
      <c r="G375" s="35">
        <v>0</v>
      </c>
      <c r="H375" s="35">
        <v>0</v>
      </c>
      <c r="I375" s="35">
        <v>0</v>
      </c>
      <c r="J375" s="35">
        <v>0</v>
      </c>
      <c r="K375" s="35" t="s">
        <v>58</v>
      </c>
      <c r="L375" s="35" t="s">
        <v>147</v>
      </c>
      <c r="M375" s="35"/>
      <c r="N375" s="35"/>
      <c r="O375" s="35"/>
      <c r="P375" s="160">
        <f t="shared" si="44"/>
        <v>0</v>
      </c>
      <c r="Q375" s="160">
        <f t="shared" si="44"/>
        <v>0</v>
      </c>
      <c r="R375" s="160">
        <f t="shared" si="44"/>
        <v>0</v>
      </c>
      <c r="S375" s="160">
        <f t="shared" si="41"/>
        <v>0</v>
      </c>
      <c r="T375" s="160">
        <f t="shared" si="41"/>
        <v>0</v>
      </c>
      <c r="U375" s="160">
        <f t="shared" si="41"/>
        <v>0</v>
      </c>
      <c r="V375" s="160">
        <f t="shared" si="41"/>
        <v>0</v>
      </c>
      <c r="W375" s="160">
        <f t="shared" si="42"/>
        <v>0</v>
      </c>
      <c r="X375" s="160">
        <f t="shared" si="42"/>
        <v>0</v>
      </c>
      <c r="Y375" s="160">
        <f t="shared" si="42"/>
        <v>0</v>
      </c>
      <c r="Z375" s="160">
        <f t="shared" si="42"/>
        <v>0</v>
      </c>
      <c r="AA375" s="160">
        <f t="shared" si="43"/>
        <v>0</v>
      </c>
      <c r="AB375" s="160">
        <f t="shared" si="45"/>
        <v>0</v>
      </c>
      <c r="AC375" s="160">
        <f t="shared" si="46"/>
        <v>0</v>
      </c>
      <c r="AD375" s="160" t="str">
        <f t="shared" si="47"/>
        <v>Yes</v>
      </c>
      <c r="AE375" s="310"/>
    </row>
    <row r="376" spans="1:31" s="15" customFormat="1" ht="25.5" customHeight="1" x14ac:dyDescent="0.25">
      <c r="A376" s="232"/>
      <c r="B376" s="42" t="s">
        <v>140</v>
      </c>
      <c r="C376" s="301" t="s">
        <v>264</v>
      </c>
      <c r="D376" s="163" t="s">
        <v>256</v>
      </c>
      <c r="E376" s="35">
        <v>75</v>
      </c>
      <c r="F376" s="35">
        <v>75</v>
      </c>
      <c r="G376" s="35">
        <v>75</v>
      </c>
      <c r="H376" s="35">
        <v>75</v>
      </c>
      <c r="I376" s="35">
        <v>75</v>
      </c>
      <c r="J376" s="35">
        <v>75</v>
      </c>
      <c r="K376" s="35" t="s">
        <v>64</v>
      </c>
      <c r="L376" s="35" t="s">
        <v>65</v>
      </c>
      <c r="M376" s="35"/>
      <c r="N376" s="35"/>
      <c r="O376" s="35"/>
      <c r="P376" s="160" t="str">
        <f t="shared" si="44"/>
        <v>NA</v>
      </c>
      <c r="Q376" s="160" t="str">
        <f t="shared" si="44"/>
        <v>NA</v>
      </c>
      <c r="R376" s="160" t="str">
        <f t="shared" si="44"/>
        <v>NA</v>
      </c>
      <c r="S376" s="160" t="str">
        <f t="shared" si="41"/>
        <v>NA</v>
      </c>
      <c r="T376" s="160" t="str">
        <f t="shared" si="41"/>
        <v>NA</v>
      </c>
      <c r="U376" s="160" t="str">
        <f t="shared" si="41"/>
        <v>NA</v>
      </c>
      <c r="V376" s="160" t="str">
        <f t="shared" si="41"/>
        <v>NA</v>
      </c>
      <c r="W376" s="160" t="str">
        <f t="shared" si="42"/>
        <v>NA</v>
      </c>
      <c r="X376" s="160" t="str">
        <f t="shared" si="42"/>
        <v>NA</v>
      </c>
      <c r="Y376" s="160" t="str">
        <f t="shared" si="42"/>
        <v>NA</v>
      </c>
      <c r="Z376" s="160" t="str">
        <f t="shared" si="42"/>
        <v>NA</v>
      </c>
      <c r="AA376" s="160" t="str">
        <f t="shared" si="43"/>
        <v>NA</v>
      </c>
      <c r="AB376" s="160" t="str">
        <f t="shared" si="45"/>
        <v>NA</v>
      </c>
      <c r="AC376" s="160" t="str">
        <f t="shared" si="46"/>
        <v>NA</v>
      </c>
      <c r="AD376" s="160" t="str">
        <f t="shared" si="47"/>
        <v>NA</v>
      </c>
      <c r="AE376" s="310"/>
    </row>
    <row r="377" spans="1:31" s="15" customFormat="1" ht="25.5" customHeight="1" x14ac:dyDescent="0.25">
      <c r="A377" s="232"/>
      <c r="B377" s="42" t="s">
        <v>140</v>
      </c>
      <c r="C377" s="301" t="s">
        <v>264</v>
      </c>
      <c r="D377" s="163" t="s">
        <v>156</v>
      </c>
      <c r="E377" s="35">
        <v>75</v>
      </c>
      <c r="F377" s="35">
        <v>75</v>
      </c>
      <c r="G377" s="35">
        <v>75</v>
      </c>
      <c r="H377" s="35">
        <v>75</v>
      </c>
      <c r="I377" s="35">
        <v>75</v>
      </c>
      <c r="J377" s="35">
        <v>75</v>
      </c>
      <c r="K377" s="35" t="s">
        <v>64</v>
      </c>
      <c r="L377" s="35" t="s">
        <v>65</v>
      </c>
      <c r="M377" s="35"/>
      <c r="N377" s="35"/>
      <c r="O377" s="35"/>
      <c r="P377" s="160" t="str">
        <f t="shared" si="44"/>
        <v>NA</v>
      </c>
      <c r="Q377" s="160" t="str">
        <f t="shared" si="44"/>
        <v>NA</v>
      </c>
      <c r="R377" s="160" t="str">
        <f t="shared" si="44"/>
        <v>NA</v>
      </c>
      <c r="S377" s="160" t="str">
        <f t="shared" si="41"/>
        <v>NA</v>
      </c>
      <c r="T377" s="160" t="str">
        <f t="shared" si="41"/>
        <v>NA</v>
      </c>
      <c r="U377" s="160" t="str">
        <f t="shared" si="41"/>
        <v>NA</v>
      </c>
      <c r="V377" s="160" t="str">
        <f t="shared" si="41"/>
        <v>NA</v>
      </c>
      <c r="W377" s="160" t="str">
        <f t="shared" si="42"/>
        <v>NA</v>
      </c>
      <c r="X377" s="160" t="str">
        <f t="shared" si="42"/>
        <v>NA</v>
      </c>
      <c r="Y377" s="160" t="str">
        <f t="shared" si="42"/>
        <v>NA</v>
      </c>
      <c r="Z377" s="160" t="str">
        <f t="shared" si="42"/>
        <v>NA</v>
      </c>
      <c r="AA377" s="160" t="str">
        <f t="shared" si="43"/>
        <v>NA</v>
      </c>
      <c r="AB377" s="160" t="str">
        <f t="shared" si="45"/>
        <v>NA</v>
      </c>
      <c r="AC377" s="160" t="str">
        <f t="shared" si="46"/>
        <v>NA</v>
      </c>
      <c r="AD377" s="160" t="str">
        <f t="shared" si="47"/>
        <v>NA</v>
      </c>
      <c r="AE377" s="310"/>
    </row>
    <row r="378" spans="1:31" s="15" customFormat="1" ht="25.5" x14ac:dyDescent="0.25">
      <c r="A378" s="232"/>
      <c r="B378" s="42" t="s">
        <v>140</v>
      </c>
      <c r="C378" s="301" t="s">
        <v>265</v>
      </c>
      <c r="D378" s="163" t="s">
        <v>162</v>
      </c>
      <c r="E378" s="35">
        <v>150</v>
      </c>
      <c r="F378" s="35">
        <v>150</v>
      </c>
      <c r="G378" s="35">
        <v>150</v>
      </c>
      <c r="H378" s="35">
        <v>150</v>
      </c>
      <c r="I378" s="35">
        <v>150</v>
      </c>
      <c r="J378" s="35">
        <v>150</v>
      </c>
      <c r="K378" s="35" t="s">
        <v>58</v>
      </c>
      <c r="L378" s="35" t="s">
        <v>59</v>
      </c>
      <c r="M378" s="35"/>
      <c r="N378" s="35"/>
      <c r="O378" s="35"/>
      <c r="P378" s="160">
        <f t="shared" si="44"/>
        <v>150</v>
      </c>
      <c r="Q378" s="160">
        <f t="shared" si="44"/>
        <v>150</v>
      </c>
      <c r="R378" s="160">
        <f t="shared" si="44"/>
        <v>150</v>
      </c>
      <c r="S378" s="160">
        <f t="shared" si="41"/>
        <v>150</v>
      </c>
      <c r="T378" s="160">
        <f t="shared" si="41"/>
        <v>150</v>
      </c>
      <c r="U378" s="160">
        <f t="shared" si="41"/>
        <v>150</v>
      </c>
      <c r="V378" s="160">
        <f t="shared" si="41"/>
        <v>150</v>
      </c>
      <c r="W378" s="160">
        <f t="shared" si="42"/>
        <v>150</v>
      </c>
      <c r="X378" s="160">
        <f t="shared" si="42"/>
        <v>150</v>
      </c>
      <c r="Y378" s="160">
        <f t="shared" si="42"/>
        <v>150</v>
      </c>
      <c r="Z378" s="160">
        <f t="shared" si="42"/>
        <v>150</v>
      </c>
      <c r="AA378" s="160">
        <f t="shared" si="43"/>
        <v>150</v>
      </c>
      <c r="AB378" s="160">
        <f t="shared" si="45"/>
        <v>150</v>
      </c>
      <c r="AC378" s="160">
        <f t="shared" si="46"/>
        <v>155.27000000000001</v>
      </c>
      <c r="AD378" s="160" t="str">
        <f t="shared" si="47"/>
        <v>Yes</v>
      </c>
      <c r="AE378" s="263"/>
    </row>
    <row r="379" spans="1:31" s="15" customFormat="1" ht="153" customHeight="1" x14ac:dyDescent="0.25">
      <c r="A379" s="232"/>
      <c r="B379" s="42" t="s">
        <v>140</v>
      </c>
      <c r="C379" s="301" t="s">
        <v>265</v>
      </c>
      <c r="D379" s="163" t="s">
        <v>266</v>
      </c>
      <c r="E379" s="35">
        <v>150</v>
      </c>
      <c r="F379" s="35">
        <v>150</v>
      </c>
      <c r="G379" s="35">
        <v>150</v>
      </c>
      <c r="H379" s="35">
        <v>150</v>
      </c>
      <c r="I379" s="35">
        <v>150</v>
      </c>
      <c r="J379" s="35">
        <v>150</v>
      </c>
      <c r="K379" s="35" t="s">
        <v>64</v>
      </c>
      <c r="L379" s="35" t="s">
        <v>65</v>
      </c>
      <c r="M379" s="35"/>
      <c r="N379" s="35"/>
      <c r="O379" s="35"/>
      <c r="P379" s="160" t="str">
        <f t="shared" si="44"/>
        <v>NA</v>
      </c>
      <c r="Q379" s="160" t="str">
        <f t="shared" si="44"/>
        <v>NA</v>
      </c>
      <c r="R379" s="160" t="str">
        <f t="shared" si="44"/>
        <v>NA</v>
      </c>
      <c r="S379" s="160" t="str">
        <f t="shared" si="41"/>
        <v>NA</v>
      </c>
      <c r="T379" s="160" t="str">
        <f t="shared" si="41"/>
        <v>NA</v>
      </c>
      <c r="U379" s="160" t="str">
        <f t="shared" si="41"/>
        <v>NA</v>
      </c>
      <c r="V379" s="160" t="str">
        <f t="shared" si="41"/>
        <v>NA</v>
      </c>
      <c r="W379" s="160" t="str">
        <f t="shared" si="42"/>
        <v>NA</v>
      </c>
      <c r="X379" s="160" t="str">
        <f t="shared" si="42"/>
        <v>NA</v>
      </c>
      <c r="Y379" s="160" t="str">
        <f t="shared" si="42"/>
        <v>NA</v>
      </c>
      <c r="Z379" s="160" t="str">
        <f t="shared" si="42"/>
        <v>NA</v>
      </c>
      <c r="AA379" s="160" t="str">
        <f t="shared" si="43"/>
        <v>NA</v>
      </c>
      <c r="AB379" s="160" t="str">
        <f t="shared" si="45"/>
        <v>NA</v>
      </c>
      <c r="AC379" s="160" t="str">
        <f t="shared" si="46"/>
        <v>NA</v>
      </c>
      <c r="AD379" s="160" t="str">
        <f t="shared" si="47"/>
        <v>NA</v>
      </c>
      <c r="AE379" s="263"/>
    </row>
    <row r="380" spans="1:31" s="15" customFormat="1" ht="153" customHeight="1" x14ac:dyDescent="0.25">
      <c r="A380" s="232"/>
      <c r="B380" s="42" t="s">
        <v>140</v>
      </c>
      <c r="C380" s="301" t="s">
        <v>265</v>
      </c>
      <c r="D380" s="163" t="s">
        <v>165</v>
      </c>
      <c r="E380" s="35" t="s">
        <v>65</v>
      </c>
      <c r="F380" s="35" t="s">
        <v>65</v>
      </c>
      <c r="G380" s="35" t="s">
        <v>65</v>
      </c>
      <c r="H380" s="35" t="s">
        <v>65</v>
      </c>
      <c r="I380" s="35" t="s">
        <v>65</v>
      </c>
      <c r="J380" s="35" t="s">
        <v>65</v>
      </c>
      <c r="K380" s="35" t="s">
        <v>64</v>
      </c>
      <c r="L380" s="35" t="s">
        <v>65</v>
      </c>
      <c r="M380" s="35"/>
      <c r="N380" s="35"/>
      <c r="O380" s="35"/>
      <c r="P380" s="160" t="str">
        <f t="shared" si="44"/>
        <v>NA</v>
      </c>
      <c r="Q380" s="160" t="str">
        <f t="shared" si="44"/>
        <v>NA</v>
      </c>
      <c r="R380" s="160" t="str">
        <f t="shared" si="44"/>
        <v>NA</v>
      </c>
      <c r="S380" s="160" t="str">
        <f t="shared" si="41"/>
        <v>NA</v>
      </c>
      <c r="T380" s="160" t="str">
        <f t="shared" si="41"/>
        <v>NA</v>
      </c>
      <c r="U380" s="160" t="str">
        <f t="shared" si="41"/>
        <v>NA</v>
      </c>
      <c r="V380" s="160" t="str">
        <f t="shared" si="41"/>
        <v>NA</v>
      </c>
      <c r="W380" s="160" t="str">
        <f t="shared" si="42"/>
        <v>NA</v>
      </c>
      <c r="X380" s="160" t="str">
        <f t="shared" si="42"/>
        <v>NA</v>
      </c>
      <c r="Y380" s="160" t="str">
        <f t="shared" si="42"/>
        <v>NA</v>
      </c>
      <c r="Z380" s="160" t="str">
        <f t="shared" si="42"/>
        <v>NA</v>
      </c>
      <c r="AA380" s="160" t="str">
        <f t="shared" si="43"/>
        <v>NA</v>
      </c>
      <c r="AB380" s="160" t="str">
        <f t="shared" si="45"/>
        <v>NA</v>
      </c>
      <c r="AC380" s="160" t="str">
        <f t="shared" si="46"/>
        <v>NA</v>
      </c>
      <c r="AD380" s="160" t="str">
        <f t="shared" si="47"/>
        <v>NA</v>
      </c>
      <c r="AE380" s="263"/>
    </row>
    <row r="381" spans="1:31" s="15" customFormat="1" ht="153" customHeight="1" x14ac:dyDescent="0.25">
      <c r="A381" s="232"/>
      <c r="B381" s="42" t="s">
        <v>140</v>
      </c>
      <c r="C381" s="301" t="s">
        <v>267</v>
      </c>
      <c r="D381" s="163" t="s">
        <v>268</v>
      </c>
      <c r="E381" s="35" t="s">
        <v>269</v>
      </c>
      <c r="F381" s="35" t="s">
        <v>269</v>
      </c>
      <c r="G381" s="35" t="s">
        <v>269</v>
      </c>
      <c r="H381" s="35" t="s">
        <v>269</v>
      </c>
      <c r="I381" s="35" t="s">
        <v>269</v>
      </c>
      <c r="J381" s="35" t="s">
        <v>269</v>
      </c>
      <c r="K381" s="35" t="s">
        <v>58</v>
      </c>
      <c r="L381" s="35" t="s">
        <v>59</v>
      </c>
      <c r="M381" s="35"/>
      <c r="N381" s="35"/>
      <c r="O381" s="35"/>
      <c r="P381" s="160" t="str">
        <f t="shared" si="44"/>
        <v>Charge for the Co-ordinated Appointment</v>
      </c>
      <c r="Q381" s="160" t="str">
        <f t="shared" si="44"/>
        <v>Charge for the Co-ordinated Appointment</v>
      </c>
      <c r="R381" s="160" t="str">
        <f t="shared" si="44"/>
        <v>Charge for the Co-ordinated Appointment</v>
      </c>
      <c r="S381" s="160" t="str">
        <f t="shared" si="41"/>
        <v>Charge for the Co-ordinated Appointment</v>
      </c>
      <c r="T381" s="160" t="str">
        <f t="shared" si="41"/>
        <v>Charge for the Co-ordinated Appointment</v>
      </c>
      <c r="U381" s="160" t="str">
        <f t="shared" si="41"/>
        <v>Charge for the Co-ordinated Appointment</v>
      </c>
      <c r="V381" s="160" t="str">
        <f t="shared" si="41"/>
        <v>Charge for the Co-ordinated Appointment</v>
      </c>
      <c r="W381" s="160" t="str">
        <f t="shared" si="42"/>
        <v>Charge for the Co-ordinated Appointment</v>
      </c>
      <c r="X381" s="160" t="str">
        <f t="shared" si="42"/>
        <v>Charge for the Co-ordinated Appointment</v>
      </c>
      <c r="Y381" s="160" t="str">
        <f t="shared" si="42"/>
        <v>Charge for the Co-ordinated Appointment</v>
      </c>
      <c r="Z381" s="160" t="str">
        <f t="shared" si="42"/>
        <v>Charge for the Co-ordinated Appointment</v>
      </c>
      <c r="AA381" s="160" t="str">
        <f t="shared" si="43"/>
        <v>Charge for the Co-ordinated Appointment</v>
      </c>
      <c r="AB381" s="160" t="str">
        <f t="shared" si="45"/>
        <v>NA</v>
      </c>
      <c r="AC381" s="160" t="str">
        <f t="shared" si="46"/>
        <v>Charge for the Co-ordinated Appointment</v>
      </c>
      <c r="AD381" s="160" t="str">
        <f t="shared" si="47"/>
        <v>Yes</v>
      </c>
      <c r="AE381" s="195"/>
    </row>
    <row r="382" spans="1:31" s="15" customFormat="1" ht="153" customHeight="1" x14ac:dyDescent="0.25">
      <c r="A382" s="232"/>
      <c r="B382" s="33" t="s">
        <v>140</v>
      </c>
      <c r="C382" s="319" t="s">
        <v>270</v>
      </c>
      <c r="D382" s="163" t="s">
        <v>268</v>
      </c>
      <c r="E382" s="35" t="s">
        <v>269</v>
      </c>
      <c r="F382" s="35" t="s">
        <v>269</v>
      </c>
      <c r="G382" s="35" t="s">
        <v>269</v>
      </c>
      <c r="H382" s="35" t="s">
        <v>269</v>
      </c>
      <c r="I382" s="35" t="s">
        <v>269</v>
      </c>
      <c r="J382" s="35" t="s">
        <v>269</v>
      </c>
      <c r="K382" s="35" t="s">
        <v>58</v>
      </c>
      <c r="L382" s="35" t="s">
        <v>59</v>
      </c>
      <c r="M382" s="35"/>
      <c r="N382" s="35"/>
      <c r="O382" s="35"/>
      <c r="P382" s="160" t="str">
        <f t="shared" si="44"/>
        <v>Charge for the Co-ordinated Appointment</v>
      </c>
      <c r="Q382" s="160" t="str">
        <f t="shared" si="44"/>
        <v>Charge for the Co-ordinated Appointment</v>
      </c>
      <c r="R382" s="160" t="str">
        <f t="shared" si="44"/>
        <v>Charge for the Co-ordinated Appointment</v>
      </c>
      <c r="S382" s="160" t="str">
        <f t="shared" si="41"/>
        <v>Charge for the Co-ordinated Appointment</v>
      </c>
      <c r="T382" s="160" t="str">
        <f t="shared" si="41"/>
        <v>Charge for the Co-ordinated Appointment</v>
      </c>
      <c r="U382" s="160" t="str">
        <f t="shared" si="41"/>
        <v>Charge for the Co-ordinated Appointment</v>
      </c>
      <c r="V382" s="160" t="str">
        <f t="shared" si="41"/>
        <v>Charge for the Co-ordinated Appointment</v>
      </c>
      <c r="W382" s="160" t="str">
        <f t="shared" si="42"/>
        <v>Charge for the Co-ordinated Appointment</v>
      </c>
      <c r="X382" s="160" t="str">
        <f t="shared" si="42"/>
        <v>Charge for the Co-ordinated Appointment</v>
      </c>
      <c r="Y382" s="160" t="str">
        <f t="shared" si="42"/>
        <v>Charge for the Co-ordinated Appointment</v>
      </c>
      <c r="Z382" s="160" t="str">
        <f t="shared" si="42"/>
        <v>Charge for the Co-ordinated Appointment</v>
      </c>
      <c r="AA382" s="160" t="str">
        <f t="shared" si="43"/>
        <v>Charge for the Co-ordinated Appointment</v>
      </c>
      <c r="AB382" s="160" t="str">
        <f t="shared" si="45"/>
        <v>NA</v>
      </c>
      <c r="AC382" s="160" t="str">
        <f t="shared" si="46"/>
        <v>Charge for the Co-ordinated Appointment</v>
      </c>
      <c r="AD382" s="160" t="str">
        <f t="shared" si="47"/>
        <v>Yes</v>
      </c>
      <c r="AE382" s="195"/>
    </row>
    <row r="383" spans="1:31" s="15" customFormat="1" ht="25.5" customHeight="1" x14ac:dyDescent="0.25">
      <c r="A383" s="232"/>
      <c r="B383" s="42" t="s">
        <v>140</v>
      </c>
      <c r="C383" s="301" t="s">
        <v>271</v>
      </c>
      <c r="D383" s="163" t="s">
        <v>154</v>
      </c>
      <c r="E383" s="35">
        <v>50</v>
      </c>
      <c r="F383" s="35">
        <v>50</v>
      </c>
      <c r="G383" s="35">
        <v>50</v>
      </c>
      <c r="H383" s="35">
        <v>50</v>
      </c>
      <c r="I383" s="35">
        <v>50</v>
      </c>
      <c r="J383" s="35">
        <v>50</v>
      </c>
      <c r="K383" s="35" t="s">
        <v>64</v>
      </c>
      <c r="L383" s="35" t="s">
        <v>65</v>
      </c>
      <c r="M383" s="35"/>
      <c r="N383" s="35"/>
      <c r="O383" s="35"/>
      <c r="P383" s="160" t="str">
        <f t="shared" si="44"/>
        <v>NA</v>
      </c>
      <c r="Q383" s="160" t="str">
        <f t="shared" si="44"/>
        <v>NA</v>
      </c>
      <c r="R383" s="160" t="str">
        <f t="shared" si="44"/>
        <v>NA</v>
      </c>
      <c r="S383" s="160" t="str">
        <f t="shared" si="41"/>
        <v>NA</v>
      </c>
      <c r="T383" s="160" t="str">
        <f t="shared" si="41"/>
        <v>NA</v>
      </c>
      <c r="U383" s="160" t="str">
        <f t="shared" si="41"/>
        <v>NA</v>
      </c>
      <c r="V383" s="160" t="str">
        <f t="shared" si="41"/>
        <v>NA</v>
      </c>
      <c r="W383" s="160" t="str">
        <f t="shared" si="42"/>
        <v>NA</v>
      </c>
      <c r="X383" s="160" t="str">
        <f t="shared" si="42"/>
        <v>NA</v>
      </c>
      <c r="Y383" s="160" t="str">
        <f t="shared" si="42"/>
        <v>NA</v>
      </c>
      <c r="Z383" s="160" t="str">
        <f t="shared" si="42"/>
        <v>NA</v>
      </c>
      <c r="AA383" s="160" t="str">
        <f t="shared" si="43"/>
        <v>NA</v>
      </c>
      <c r="AB383" s="160" t="str">
        <f t="shared" si="45"/>
        <v>NA</v>
      </c>
      <c r="AC383" s="160" t="str">
        <f t="shared" si="46"/>
        <v>NA</v>
      </c>
      <c r="AD383" s="160" t="str">
        <f t="shared" si="47"/>
        <v>NA</v>
      </c>
      <c r="AE383" s="198" t="s">
        <v>272</v>
      </c>
    </row>
    <row r="384" spans="1:31" s="15" customFormat="1" ht="25.5" customHeight="1" x14ac:dyDescent="0.25">
      <c r="A384" s="292"/>
      <c r="B384" s="42" t="s">
        <v>140</v>
      </c>
      <c r="C384" s="301" t="s">
        <v>271</v>
      </c>
      <c r="D384" s="163" t="s">
        <v>256</v>
      </c>
      <c r="E384" s="35">
        <v>50</v>
      </c>
      <c r="F384" s="35">
        <v>50</v>
      </c>
      <c r="G384" s="35">
        <v>50</v>
      </c>
      <c r="H384" s="35">
        <v>50</v>
      </c>
      <c r="I384" s="35">
        <v>50</v>
      </c>
      <c r="J384" s="35">
        <v>50</v>
      </c>
      <c r="K384" s="43" t="s">
        <v>64</v>
      </c>
      <c r="L384" s="43" t="s">
        <v>65</v>
      </c>
      <c r="M384" s="43"/>
      <c r="N384" s="43"/>
      <c r="O384" s="43"/>
      <c r="P384" s="160" t="str">
        <f t="shared" si="44"/>
        <v>NA</v>
      </c>
      <c r="Q384" s="160" t="str">
        <f t="shared" si="44"/>
        <v>NA</v>
      </c>
      <c r="R384" s="160" t="str">
        <f t="shared" si="44"/>
        <v>NA</v>
      </c>
      <c r="S384" s="160" t="str">
        <f t="shared" si="41"/>
        <v>NA</v>
      </c>
      <c r="T384" s="160" t="str">
        <f t="shared" si="41"/>
        <v>NA</v>
      </c>
      <c r="U384" s="160" t="str">
        <f t="shared" si="41"/>
        <v>NA</v>
      </c>
      <c r="V384" s="160" t="str">
        <f t="shared" si="41"/>
        <v>NA</v>
      </c>
      <c r="W384" s="160" t="str">
        <f t="shared" si="42"/>
        <v>NA</v>
      </c>
      <c r="X384" s="160" t="str">
        <f t="shared" si="42"/>
        <v>NA</v>
      </c>
      <c r="Y384" s="160" t="str">
        <f t="shared" si="42"/>
        <v>NA</v>
      </c>
      <c r="Z384" s="160" t="str">
        <f t="shared" si="42"/>
        <v>NA</v>
      </c>
      <c r="AA384" s="160" t="str">
        <f t="shared" si="43"/>
        <v>NA</v>
      </c>
      <c r="AB384" s="160" t="str">
        <f t="shared" si="45"/>
        <v>NA</v>
      </c>
      <c r="AC384" s="160" t="str">
        <f t="shared" si="46"/>
        <v>NA</v>
      </c>
      <c r="AD384" s="160" t="str">
        <f t="shared" si="47"/>
        <v>NA</v>
      </c>
      <c r="AE384" s="310"/>
    </row>
    <row r="385" spans="1:32" s="15" customFormat="1" ht="15" customHeight="1" x14ac:dyDescent="0.25">
      <c r="A385" s="292"/>
      <c r="B385" s="42" t="s">
        <v>140</v>
      </c>
      <c r="C385" s="301" t="s">
        <v>271</v>
      </c>
      <c r="D385" s="163" t="s">
        <v>156</v>
      </c>
      <c r="E385" s="35">
        <v>50</v>
      </c>
      <c r="F385" s="35">
        <v>50</v>
      </c>
      <c r="G385" s="35">
        <v>50</v>
      </c>
      <c r="H385" s="35">
        <v>50</v>
      </c>
      <c r="I385" s="35">
        <v>50</v>
      </c>
      <c r="J385" s="35">
        <v>50</v>
      </c>
      <c r="K385" s="35" t="s">
        <v>64</v>
      </c>
      <c r="L385" s="35" t="s">
        <v>65</v>
      </c>
      <c r="M385" s="43"/>
      <c r="N385" s="43"/>
      <c r="O385" s="43"/>
      <c r="P385" s="160" t="str">
        <f t="shared" si="44"/>
        <v>NA</v>
      </c>
      <c r="Q385" s="160" t="str">
        <f t="shared" si="44"/>
        <v>NA</v>
      </c>
      <c r="R385" s="160" t="str">
        <f t="shared" si="44"/>
        <v>NA</v>
      </c>
      <c r="S385" s="160" t="str">
        <f t="shared" si="41"/>
        <v>NA</v>
      </c>
      <c r="T385" s="160" t="str">
        <f t="shared" si="41"/>
        <v>NA</v>
      </c>
      <c r="U385" s="160" t="str">
        <f t="shared" si="41"/>
        <v>NA</v>
      </c>
      <c r="V385" s="160" t="str">
        <f t="shared" si="41"/>
        <v>NA</v>
      </c>
      <c r="W385" s="160" t="str">
        <f t="shared" si="42"/>
        <v>NA</v>
      </c>
      <c r="X385" s="160" t="str">
        <f t="shared" si="42"/>
        <v>NA</v>
      </c>
      <c r="Y385" s="160" t="str">
        <f t="shared" si="42"/>
        <v>NA</v>
      </c>
      <c r="Z385" s="160" t="str">
        <f t="shared" si="42"/>
        <v>NA</v>
      </c>
      <c r="AA385" s="160" t="str">
        <f t="shared" si="43"/>
        <v>NA</v>
      </c>
      <c r="AB385" s="160" t="str">
        <f t="shared" si="45"/>
        <v>NA</v>
      </c>
      <c r="AC385" s="160" t="str">
        <f t="shared" si="46"/>
        <v>NA</v>
      </c>
      <c r="AD385" s="160" t="str">
        <f t="shared" si="47"/>
        <v>NA</v>
      </c>
      <c r="AE385" s="310"/>
    </row>
    <row r="386" spans="1:32" s="15" customFormat="1" ht="38.25" customHeight="1" x14ac:dyDescent="0.25">
      <c r="A386" s="169"/>
      <c r="B386" s="42" t="s">
        <v>140</v>
      </c>
      <c r="C386" s="301" t="s">
        <v>273</v>
      </c>
      <c r="D386" s="163" t="s">
        <v>274</v>
      </c>
      <c r="E386" s="35" t="s">
        <v>65</v>
      </c>
      <c r="F386" s="35" t="s">
        <v>65</v>
      </c>
      <c r="G386" s="35" t="s">
        <v>65</v>
      </c>
      <c r="H386" s="35" t="s">
        <v>65</v>
      </c>
      <c r="I386" s="35" t="s">
        <v>65</v>
      </c>
      <c r="J386" s="35" t="s">
        <v>65</v>
      </c>
      <c r="K386" s="288" t="s">
        <v>64</v>
      </c>
      <c r="L386" s="35" t="s">
        <v>65</v>
      </c>
      <c r="M386" s="43"/>
      <c r="N386" s="43"/>
      <c r="O386" s="43"/>
      <c r="P386" s="160" t="str">
        <f t="shared" si="44"/>
        <v>NA</v>
      </c>
      <c r="Q386" s="160" t="str">
        <f t="shared" si="44"/>
        <v>NA</v>
      </c>
      <c r="R386" s="160" t="str">
        <f t="shared" si="44"/>
        <v>NA</v>
      </c>
      <c r="S386" s="160" t="str">
        <f t="shared" si="41"/>
        <v>NA</v>
      </c>
      <c r="T386" s="160" t="str">
        <f t="shared" si="41"/>
        <v>NA</v>
      </c>
      <c r="U386" s="160" t="str">
        <f t="shared" si="41"/>
        <v>NA</v>
      </c>
      <c r="V386" s="160" t="str">
        <f t="shared" si="41"/>
        <v>NA</v>
      </c>
      <c r="W386" s="160" t="str">
        <f t="shared" si="42"/>
        <v>NA</v>
      </c>
      <c r="X386" s="160" t="str">
        <f t="shared" si="42"/>
        <v>NA</v>
      </c>
      <c r="Y386" s="160" t="str">
        <f t="shared" si="42"/>
        <v>NA</v>
      </c>
      <c r="Z386" s="160" t="str">
        <f t="shared" si="42"/>
        <v>NA</v>
      </c>
      <c r="AA386" s="160" t="str">
        <f t="shared" si="43"/>
        <v>NA</v>
      </c>
      <c r="AB386" s="160" t="str">
        <f t="shared" si="45"/>
        <v>NA</v>
      </c>
      <c r="AC386" s="160" t="str">
        <f t="shared" si="46"/>
        <v>NA</v>
      </c>
      <c r="AD386" s="160" t="str">
        <f t="shared" si="47"/>
        <v>NA</v>
      </c>
      <c r="AE386" s="195" t="s">
        <v>172</v>
      </c>
    </row>
    <row r="387" spans="1:32" s="15" customFormat="1" ht="25.5" customHeight="1" x14ac:dyDescent="0.25">
      <c r="A387" s="169"/>
      <c r="B387" s="42" t="s">
        <v>140</v>
      </c>
      <c r="C387" s="301" t="s">
        <v>273</v>
      </c>
      <c r="D387" s="163" t="s">
        <v>275</v>
      </c>
      <c r="E387" s="35">
        <v>75</v>
      </c>
      <c r="F387" s="35">
        <v>75</v>
      </c>
      <c r="G387" s="35">
        <v>75</v>
      </c>
      <c r="H387" s="35">
        <v>75</v>
      </c>
      <c r="I387" s="35">
        <v>75</v>
      </c>
      <c r="J387" s="35">
        <v>75</v>
      </c>
      <c r="K387" s="228" t="s">
        <v>64</v>
      </c>
      <c r="L387" s="35" t="s">
        <v>65</v>
      </c>
      <c r="M387" s="43"/>
      <c r="N387" s="43"/>
      <c r="O387" s="43"/>
      <c r="P387" s="160" t="str">
        <f t="shared" si="44"/>
        <v>NA</v>
      </c>
      <c r="Q387" s="160" t="str">
        <f t="shared" si="44"/>
        <v>NA</v>
      </c>
      <c r="R387" s="160" t="str">
        <f t="shared" si="44"/>
        <v>NA</v>
      </c>
      <c r="S387" s="160" t="str">
        <f t="shared" si="41"/>
        <v>NA</v>
      </c>
      <c r="T387" s="160" t="str">
        <f t="shared" si="41"/>
        <v>NA</v>
      </c>
      <c r="U387" s="160" t="str">
        <f t="shared" si="41"/>
        <v>NA</v>
      </c>
      <c r="V387" s="160" t="str">
        <f t="shared" si="41"/>
        <v>NA</v>
      </c>
      <c r="W387" s="160" t="str">
        <f t="shared" si="42"/>
        <v>NA</v>
      </c>
      <c r="X387" s="160" t="str">
        <f t="shared" si="42"/>
        <v>NA</v>
      </c>
      <c r="Y387" s="160" t="str">
        <f t="shared" si="42"/>
        <v>NA</v>
      </c>
      <c r="Z387" s="160" t="str">
        <f t="shared" si="42"/>
        <v>NA</v>
      </c>
      <c r="AA387" s="160" t="str">
        <f t="shared" si="43"/>
        <v>NA</v>
      </c>
      <c r="AB387" s="160" t="str">
        <f t="shared" si="45"/>
        <v>NA</v>
      </c>
      <c r="AC387" s="160" t="str">
        <f t="shared" si="46"/>
        <v>NA</v>
      </c>
      <c r="AD387" s="160" t="str">
        <f t="shared" si="47"/>
        <v>NA</v>
      </c>
      <c r="AE387" s="310"/>
    </row>
    <row r="388" spans="1:32" s="15" customFormat="1" ht="15" customHeight="1" x14ac:dyDescent="0.25">
      <c r="A388" s="169"/>
      <c r="B388" s="42" t="s">
        <v>140</v>
      </c>
      <c r="C388" s="301" t="s">
        <v>273</v>
      </c>
      <c r="D388" s="163" t="s">
        <v>156</v>
      </c>
      <c r="E388" s="35">
        <v>75</v>
      </c>
      <c r="F388" s="35">
        <v>75</v>
      </c>
      <c r="G388" s="35">
        <v>75</v>
      </c>
      <c r="H388" s="35">
        <v>75</v>
      </c>
      <c r="I388" s="35">
        <v>75</v>
      </c>
      <c r="J388" s="35">
        <v>75</v>
      </c>
      <c r="K388" s="228" t="s">
        <v>64</v>
      </c>
      <c r="L388" s="35" t="s">
        <v>65</v>
      </c>
      <c r="M388" s="43"/>
      <c r="N388" s="43"/>
      <c r="O388" s="43"/>
      <c r="P388" s="160" t="str">
        <f t="shared" si="44"/>
        <v>NA</v>
      </c>
      <c r="Q388" s="160" t="str">
        <f t="shared" si="44"/>
        <v>NA</v>
      </c>
      <c r="R388" s="160" t="str">
        <f t="shared" si="44"/>
        <v>NA</v>
      </c>
      <c r="S388" s="160" t="str">
        <f t="shared" si="41"/>
        <v>NA</v>
      </c>
      <c r="T388" s="160" t="str">
        <f t="shared" si="41"/>
        <v>NA</v>
      </c>
      <c r="U388" s="160" t="str">
        <f t="shared" si="41"/>
        <v>NA</v>
      </c>
      <c r="V388" s="160" t="str">
        <f t="shared" si="41"/>
        <v>NA</v>
      </c>
      <c r="W388" s="160" t="str">
        <f t="shared" si="42"/>
        <v>NA</v>
      </c>
      <c r="X388" s="160" t="str">
        <f t="shared" si="42"/>
        <v>NA</v>
      </c>
      <c r="Y388" s="160" t="str">
        <f t="shared" si="42"/>
        <v>NA</v>
      </c>
      <c r="Z388" s="160" t="str">
        <f t="shared" si="42"/>
        <v>NA</v>
      </c>
      <c r="AA388" s="160" t="str">
        <f t="shared" si="43"/>
        <v>NA</v>
      </c>
      <c r="AB388" s="160" t="str">
        <f t="shared" si="45"/>
        <v>NA</v>
      </c>
      <c r="AC388" s="160" t="str">
        <f t="shared" si="46"/>
        <v>NA</v>
      </c>
      <c r="AD388" s="160" t="str">
        <f t="shared" si="47"/>
        <v>NA</v>
      </c>
      <c r="AE388" s="310"/>
    </row>
    <row r="389" spans="1:32" s="15" customFormat="1" ht="63.75" customHeight="1" x14ac:dyDescent="0.25">
      <c r="A389" s="169" t="s">
        <v>276</v>
      </c>
      <c r="B389" s="42" t="s">
        <v>140</v>
      </c>
      <c r="C389" s="301" t="s">
        <v>277</v>
      </c>
      <c r="D389" s="163" t="s">
        <v>274</v>
      </c>
      <c r="E389" s="35" t="s">
        <v>65</v>
      </c>
      <c r="F389" s="35" t="s">
        <v>65</v>
      </c>
      <c r="G389" s="35" t="s">
        <v>65</v>
      </c>
      <c r="H389" s="35" t="s">
        <v>65</v>
      </c>
      <c r="I389" s="35" t="s">
        <v>65</v>
      </c>
      <c r="J389" s="35" t="s">
        <v>65</v>
      </c>
      <c r="K389" s="288" t="s">
        <v>64</v>
      </c>
      <c r="L389" s="35" t="s">
        <v>65</v>
      </c>
      <c r="M389" s="43"/>
      <c r="N389" s="43"/>
      <c r="O389" s="43"/>
      <c r="P389" s="160" t="str">
        <f t="shared" si="44"/>
        <v>NA</v>
      </c>
      <c r="Q389" s="160" t="str">
        <f t="shared" si="44"/>
        <v>NA</v>
      </c>
      <c r="R389" s="160" t="str">
        <f t="shared" si="44"/>
        <v>NA</v>
      </c>
      <c r="S389" s="160" t="str">
        <f t="shared" si="41"/>
        <v>NA</v>
      </c>
      <c r="T389" s="160" t="str">
        <f t="shared" si="41"/>
        <v>NA</v>
      </c>
      <c r="U389" s="160" t="str">
        <f t="shared" si="41"/>
        <v>NA</v>
      </c>
      <c r="V389" s="160" t="str">
        <f t="shared" si="41"/>
        <v>NA</v>
      </c>
      <c r="W389" s="160" t="str">
        <f t="shared" si="42"/>
        <v>NA</v>
      </c>
      <c r="X389" s="160" t="str">
        <f t="shared" si="42"/>
        <v>NA</v>
      </c>
      <c r="Y389" s="160" t="str">
        <f t="shared" si="42"/>
        <v>NA</v>
      </c>
      <c r="Z389" s="160" t="str">
        <f t="shared" si="42"/>
        <v>NA</v>
      </c>
      <c r="AA389" s="160" t="str">
        <f t="shared" si="43"/>
        <v>NA</v>
      </c>
      <c r="AB389" s="160" t="str">
        <f t="shared" si="45"/>
        <v>NA</v>
      </c>
      <c r="AC389" s="160" t="str">
        <f t="shared" si="46"/>
        <v>NA</v>
      </c>
      <c r="AD389" s="160" t="str">
        <f t="shared" si="47"/>
        <v>NA</v>
      </c>
      <c r="AE389" s="195" t="s">
        <v>278</v>
      </c>
    </row>
    <row r="390" spans="1:32" s="15" customFormat="1" ht="63.75" customHeight="1" x14ac:dyDescent="0.25">
      <c r="A390" s="232"/>
      <c r="B390" s="42" t="s">
        <v>140</v>
      </c>
      <c r="C390" s="301" t="s">
        <v>277</v>
      </c>
      <c r="D390" s="163" t="s">
        <v>275</v>
      </c>
      <c r="E390" s="35">
        <v>250</v>
      </c>
      <c r="F390" s="35">
        <v>250</v>
      </c>
      <c r="G390" s="35">
        <v>250</v>
      </c>
      <c r="H390" s="35">
        <v>250</v>
      </c>
      <c r="I390" s="35">
        <v>250</v>
      </c>
      <c r="J390" s="35">
        <v>250</v>
      </c>
      <c r="K390" s="228" t="s">
        <v>64</v>
      </c>
      <c r="L390" s="35" t="s">
        <v>65</v>
      </c>
      <c r="M390" s="43"/>
      <c r="N390" s="43"/>
      <c r="O390" s="43"/>
      <c r="P390" s="160" t="str">
        <f t="shared" si="44"/>
        <v>NA</v>
      </c>
      <c r="Q390" s="160" t="str">
        <f t="shared" si="44"/>
        <v>NA</v>
      </c>
      <c r="R390" s="160" t="str">
        <f t="shared" si="44"/>
        <v>NA</v>
      </c>
      <c r="S390" s="160" t="str">
        <f t="shared" si="41"/>
        <v>NA</v>
      </c>
      <c r="T390" s="160" t="str">
        <f t="shared" si="41"/>
        <v>NA</v>
      </c>
      <c r="U390" s="160" t="str">
        <f t="shared" si="41"/>
        <v>NA</v>
      </c>
      <c r="V390" s="160" t="str">
        <f t="shared" si="41"/>
        <v>NA</v>
      </c>
      <c r="W390" s="160" t="str">
        <f t="shared" si="42"/>
        <v>NA</v>
      </c>
      <c r="X390" s="160" t="str">
        <f t="shared" si="42"/>
        <v>NA</v>
      </c>
      <c r="Y390" s="160" t="str">
        <f t="shared" si="42"/>
        <v>NA</v>
      </c>
      <c r="Z390" s="160" t="str">
        <f t="shared" si="42"/>
        <v>NA</v>
      </c>
      <c r="AA390" s="160" t="str">
        <f t="shared" si="43"/>
        <v>NA</v>
      </c>
      <c r="AB390" s="160" t="str">
        <f t="shared" si="45"/>
        <v>NA</v>
      </c>
      <c r="AC390" s="160" t="str">
        <f t="shared" si="46"/>
        <v>NA</v>
      </c>
      <c r="AD390" s="160" t="str">
        <f t="shared" si="47"/>
        <v>NA</v>
      </c>
      <c r="AE390" s="310" t="s">
        <v>279</v>
      </c>
    </row>
    <row r="391" spans="1:32" s="15" customFormat="1" ht="63.75" customHeight="1" x14ac:dyDescent="0.25">
      <c r="A391" s="232"/>
      <c r="B391" s="42" t="s">
        <v>140</v>
      </c>
      <c r="C391" s="301" t="s">
        <v>277</v>
      </c>
      <c r="D391" s="163" t="s">
        <v>156</v>
      </c>
      <c r="E391" s="35" t="s">
        <v>65</v>
      </c>
      <c r="F391" s="35" t="s">
        <v>65</v>
      </c>
      <c r="G391" s="35" t="s">
        <v>65</v>
      </c>
      <c r="H391" s="35" t="s">
        <v>65</v>
      </c>
      <c r="I391" s="35" t="s">
        <v>65</v>
      </c>
      <c r="J391" s="35" t="s">
        <v>65</v>
      </c>
      <c r="K391" s="35" t="s">
        <v>64</v>
      </c>
      <c r="L391" s="35" t="s">
        <v>65</v>
      </c>
      <c r="M391" s="43"/>
      <c r="N391" s="43"/>
      <c r="O391" s="43"/>
      <c r="P391" s="160" t="str">
        <f t="shared" si="44"/>
        <v>NA</v>
      </c>
      <c r="Q391" s="160" t="str">
        <f t="shared" si="44"/>
        <v>NA</v>
      </c>
      <c r="R391" s="160" t="str">
        <f t="shared" si="44"/>
        <v>NA</v>
      </c>
      <c r="S391" s="160" t="str">
        <f t="shared" si="41"/>
        <v>NA</v>
      </c>
      <c r="T391" s="160" t="str">
        <f t="shared" si="41"/>
        <v>NA</v>
      </c>
      <c r="U391" s="160" t="str">
        <f t="shared" si="41"/>
        <v>NA</v>
      </c>
      <c r="V391" s="160" t="str">
        <f t="shared" si="41"/>
        <v>NA</v>
      </c>
      <c r="W391" s="160" t="str">
        <f t="shared" si="42"/>
        <v>NA</v>
      </c>
      <c r="X391" s="160" t="str">
        <f t="shared" si="42"/>
        <v>NA</v>
      </c>
      <c r="Y391" s="160" t="str">
        <f t="shared" si="42"/>
        <v>NA</v>
      </c>
      <c r="Z391" s="160" t="str">
        <f t="shared" si="42"/>
        <v>NA</v>
      </c>
      <c r="AA391" s="160" t="str">
        <f t="shared" si="43"/>
        <v>NA</v>
      </c>
      <c r="AB391" s="160" t="str">
        <f t="shared" si="45"/>
        <v>NA</v>
      </c>
      <c r="AC391" s="160" t="str">
        <f t="shared" si="46"/>
        <v>NA</v>
      </c>
      <c r="AD391" s="160" t="str">
        <f t="shared" si="47"/>
        <v>NA</v>
      </c>
      <c r="AE391" s="168" t="s">
        <v>278</v>
      </c>
    </row>
    <row r="392" spans="1:32" s="15" customFormat="1" ht="63.75" customHeight="1" x14ac:dyDescent="0.25">
      <c r="A392" s="232" t="s">
        <v>276</v>
      </c>
      <c r="B392" s="42" t="s">
        <v>140</v>
      </c>
      <c r="C392" s="301" t="s">
        <v>280</v>
      </c>
      <c r="D392" s="163" t="s">
        <v>274</v>
      </c>
      <c r="E392" s="35" t="s">
        <v>65</v>
      </c>
      <c r="F392" s="35" t="s">
        <v>65</v>
      </c>
      <c r="G392" s="35" t="s">
        <v>65</v>
      </c>
      <c r="H392" s="35" t="s">
        <v>65</v>
      </c>
      <c r="I392" s="35" t="s">
        <v>65</v>
      </c>
      <c r="J392" s="35" t="s">
        <v>65</v>
      </c>
      <c r="K392" s="288" t="s">
        <v>64</v>
      </c>
      <c r="L392" s="35" t="s">
        <v>65</v>
      </c>
      <c r="M392" s="43"/>
      <c r="N392" s="43"/>
      <c r="O392" s="43"/>
      <c r="P392" s="160" t="str">
        <f t="shared" si="44"/>
        <v>NA</v>
      </c>
      <c r="Q392" s="160" t="str">
        <f t="shared" si="44"/>
        <v>NA</v>
      </c>
      <c r="R392" s="160" t="str">
        <f t="shared" si="44"/>
        <v>NA</v>
      </c>
      <c r="S392" s="160" t="str">
        <f t="shared" si="41"/>
        <v>NA</v>
      </c>
      <c r="T392" s="160" t="str">
        <f t="shared" si="41"/>
        <v>NA</v>
      </c>
      <c r="U392" s="160" t="str">
        <f t="shared" si="41"/>
        <v>NA</v>
      </c>
      <c r="V392" s="160" t="str">
        <f t="shared" si="41"/>
        <v>NA</v>
      </c>
      <c r="W392" s="160" t="str">
        <f t="shared" si="42"/>
        <v>NA</v>
      </c>
      <c r="X392" s="160" t="str">
        <f t="shared" si="42"/>
        <v>NA</v>
      </c>
      <c r="Y392" s="160" t="str">
        <f t="shared" si="42"/>
        <v>NA</v>
      </c>
      <c r="Z392" s="160" t="str">
        <f t="shared" si="42"/>
        <v>NA</v>
      </c>
      <c r="AA392" s="160" t="str">
        <f t="shared" si="43"/>
        <v>NA</v>
      </c>
      <c r="AB392" s="160" t="str">
        <f t="shared" si="45"/>
        <v>NA</v>
      </c>
      <c r="AC392" s="160" t="str">
        <f t="shared" si="46"/>
        <v>NA</v>
      </c>
      <c r="AD392" s="160" t="str">
        <f t="shared" si="47"/>
        <v>NA</v>
      </c>
      <c r="AE392" s="195" t="s">
        <v>278</v>
      </c>
    </row>
    <row r="393" spans="1:32" s="15" customFormat="1" ht="38.25" customHeight="1" x14ac:dyDescent="0.25">
      <c r="A393" s="232"/>
      <c r="B393" s="42" t="s">
        <v>140</v>
      </c>
      <c r="C393" s="301" t="s">
        <v>280</v>
      </c>
      <c r="D393" s="163" t="s">
        <v>275</v>
      </c>
      <c r="E393" s="35">
        <v>250</v>
      </c>
      <c r="F393" s="35">
        <v>250</v>
      </c>
      <c r="G393" s="35">
        <v>250</v>
      </c>
      <c r="H393" s="35">
        <v>250</v>
      </c>
      <c r="I393" s="35">
        <v>250</v>
      </c>
      <c r="J393" s="35">
        <v>250</v>
      </c>
      <c r="K393" s="228" t="s">
        <v>64</v>
      </c>
      <c r="L393" s="35" t="s">
        <v>65</v>
      </c>
      <c r="M393" s="43"/>
      <c r="N393" s="43"/>
      <c r="O393" s="43"/>
      <c r="P393" s="160" t="str">
        <f t="shared" si="44"/>
        <v>NA</v>
      </c>
      <c r="Q393" s="160" t="str">
        <f t="shared" si="44"/>
        <v>NA</v>
      </c>
      <c r="R393" s="160" t="str">
        <f t="shared" si="44"/>
        <v>NA</v>
      </c>
      <c r="S393" s="160" t="str">
        <f t="shared" si="41"/>
        <v>NA</v>
      </c>
      <c r="T393" s="160" t="str">
        <f t="shared" si="41"/>
        <v>NA</v>
      </c>
      <c r="U393" s="160" t="str">
        <f t="shared" si="41"/>
        <v>NA</v>
      </c>
      <c r="V393" s="160" t="str">
        <f t="shared" si="41"/>
        <v>NA</v>
      </c>
      <c r="W393" s="160" t="str">
        <f t="shared" si="42"/>
        <v>NA</v>
      </c>
      <c r="X393" s="160" t="str">
        <f t="shared" si="42"/>
        <v>NA</v>
      </c>
      <c r="Y393" s="160" t="str">
        <f t="shared" si="42"/>
        <v>NA</v>
      </c>
      <c r="Z393" s="160" t="str">
        <f t="shared" si="42"/>
        <v>NA</v>
      </c>
      <c r="AA393" s="160" t="str">
        <f t="shared" si="43"/>
        <v>NA</v>
      </c>
      <c r="AB393" s="160" t="str">
        <f t="shared" si="45"/>
        <v>NA</v>
      </c>
      <c r="AC393" s="160" t="str">
        <f t="shared" si="46"/>
        <v>NA</v>
      </c>
      <c r="AD393" s="160" t="str">
        <f t="shared" si="47"/>
        <v>NA</v>
      </c>
      <c r="AE393" s="310" t="s">
        <v>281</v>
      </c>
    </row>
    <row r="394" spans="1:32" s="15" customFormat="1" ht="75" customHeight="1" x14ac:dyDescent="0.25">
      <c r="A394" s="232"/>
      <c r="B394" s="33" t="s">
        <v>140</v>
      </c>
      <c r="C394" s="294" t="s">
        <v>280</v>
      </c>
      <c r="D394" s="163" t="s">
        <v>156</v>
      </c>
      <c r="E394" s="35" t="s">
        <v>65</v>
      </c>
      <c r="F394" s="35" t="s">
        <v>65</v>
      </c>
      <c r="G394" s="35" t="s">
        <v>65</v>
      </c>
      <c r="H394" s="35" t="s">
        <v>65</v>
      </c>
      <c r="I394" s="35" t="s">
        <v>65</v>
      </c>
      <c r="J394" s="35" t="s">
        <v>65</v>
      </c>
      <c r="K394" s="35" t="s">
        <v>64</v>
      </c>
      <c r="L394" s="35" t="s">
        <v>65</v>
      </c>
      <c r="M394" s="43"/>
      <c r="N394" s="43"/>
      <c r="O394" s="43"/>
      <c r="P394" s="160" t="str">
        <f t="shared" si="44"/>
        <v>NA</v>
      </c>
      <c r="Q394" s="160" t="str">
        <f t="shared" si="44"/>
        <v>NA</v>
      </c>
      <c r="R394" s="160" t="str">
        <f t="shared" si="44"/>
        <v>NA</v>
      </c>
      <c r="S394" s="160" t="str">
        <f t="shared" si="41"/>
        <v>NA</v>
      </c>
      <c r="T394" s="160" t="str">
        <f t="shared" si="41"/>
        <v>NA</v>
      </c>
      <c r="U394" s="160" t="str">
        <f t="shared" si="41"/>
        <v>NA</v>
      </c>
      <c r="V394" s="160" t="str">
        <f t="shared" si="41"/>
        <v>NA</v>
      </c>
      <c r="W394" s="160" t="str">
        <f t="shared" si="42"/>
        <v>NA</v>
      </c>
      <c r="X394" s="160" t="str">
        <f t="shared" si="42"/>
        <v>NA</v>
      </c>
      <c r="Y394" s="160" t="str">
        <f t="shared" si="42"/>
        <v>NA</v>
      </c>
      <c r="Z394" s="160" t="str">
        <f t="shared" si="42"/>
        <v>NA</v>
      </c>
      <c r="AA394" s="160" t="str">
        <f t="shared" si="43"/>
        <v>NA</v>
      </c>
      <c r="AB394" s="160" t="str">
        <f t="shared" si="45"/>
        <v>NA</v>
      </c>
      <c r="AC394" s="160" t="str">
        <f t="shared" si="46"/>
        <v>NA</v>
      </c>
      <c r="AD394" s="160" t="str">
        <f t="shared" si="47"/>
        <v>NA</v>
      </c>
      <c r="AE394" s="168" t="s">
        <v>278</v>
      </c>
    </row>
    <row r="395" spans="1:32" s="15" customFormat="1" ht="64.5" customHeight="1" x14ac:dyDescent="0.25">
      <c r="A395" s="232"/>
      <c r="B395" s="33" t="s">
        <v>140</v>
      </c>
      <c r="C395" s="320" t="s">
        <v>282</v>
      </c>
      <c r="D395" s="282" t="s">
        <v>154</v>
      </c>
      <c r="E395" s="321">
        <v>0</v>
      </c>
      <c r="F395" s="321">
        <v>0</v>
      </c>
      <c r="G395" s="321">
        <v>0</v>
      </c>
      <c r="H395" s="321">
        <v>0</v>
      </c>
      <c r="I395" s="321">
        <v>0</v>
      </c>
      <c r="J395" s="321">
        <v>0</v>
      </c>
      <c r="K395" s="321" t="s">
        <v>58</v>
      </c>
      <c r="L395" s="321" t="s">
        <v>147</v>
      </c>
      <c r="M395" s="322"/>
      <c r="N395" s="322"/>
      <c r="O395" s="321"/>
      <c r="P395" s="160">
        <f t="shared" si="44"/>
        <v>0</v>
      </c>
      <c r="Q395" s="160">
        <f t="shared" si="44"/>
        <v>0</v>
      </c>
      <c r="R395" s="160">
        <f t="shared" si="44"/>
        <v>0</v>
      </c>
      <c r="S395" s="160">
        <f t="shared" si="41"/>
        <v>0</v>
      </c>
      <c r="T395" s="160">
        <f t="shared" si="41"/>
        <v>0</v>
      </c>
      <c r="U395" s="160">
        <f t="shared" si="41"/>
        <v>0</v>
      </c>
      <c r="V395" s="160">
        <f t="shared" si="41"/>
        <v>0</v>
      </c>
      <c r="W395" s="160">
        <f t="shared" si="42"/>
        <v>0</v>
      </c>
      <c r="X395" s="160">
        <f t="shared" si="42"/>
        <v>0</v>
      </c>
      <c r="Y395" s="160">
        <f t="shared" si="42"/>
        <v>0</v>
      </c>
      <c r="Z395" s="160">
        <f t="shared" si="42"/>
        <v>0</v>
      </c>
      <c r="AA395" s="160">
        <f t="shared" si="43"/>
        <v>0</v>
      </c>
      <c r="AB395" s="160">
        <f t="shared" si="45"/>
        <v>0</v>
      </c>
      <c r="AC395" s="160">
        <f t="shared" si="46"/>
        <v>0</v>
      </c>
      <c r="AD395" s="160" t="str">
        <f t="shared" si="47"/>
        <v>Yes</v>
      </c>
      <c r="AE395" s="517" t="s">
        <v>475</v>
      </c>
    </row>
    <row r="396" spans="1:32" s="15" customFormat="1" ht="64.5" customHeight="1" x14ac:dyDescent="0.25">
      <c r="A396" s="232"/>
      <c r="B396" s="33" t="s">
        <v>140</v>
      </c>
      <c r="C396" s="323" t="s">
        <v>283</v>
      </c>
      <c r="D396" s="163" t="s">
        <v>284</v>
      </c>
      <c r="E396" s="324">
        <v>50</v>
      </c>
      <c r="F396" s="324">
        <v>50</v>
      </c>
      <c r="G396" s="324">
        <v>50</v>
      </c>
      <c r="H396" s="324">
        <v>50</v>
      </c>
      <c r="I396" s="324">
        <v>50</v>
      </c>
      <c r="J396" s="324">
        <v>50</v>
      </c>
      <c r="K396" s="324" t="s">
        <v>64</v>
      </c>
      <c r="L396" s="324" t="s">
        <v>65</v>
      </c>
      <c r="M396" s="325"/>
      <c r="N396" s="325"/>
      <c r="O396" s="324"/>
      <c r="P396" s="160" t="str">
        <f t="shared" si="44"/>
        <v>NA</v>
      </c>
      <c r="Q396" s="160" t="str">
        <f t="shared" si="44"/>
        <v>NA</v>
      </c>
      <c r="R396" s="160" t="str">
        <f t="shared" si="44"/>
        <v>NA</v>
      </c>
      <c r="S396" s="160" t="str">
        <f t="shared" si="44"/>
        <v>NA</v>
      </c>
      <c r="T396" s="160" t="str">
        <f t="shared" si="44"/>
        <v>NA</v>
      </c>
      <c r="U396" s="160" t="str">
        <f t="shared" si="44"/>
        <v>NA</v>
      </c>
      <c r="V396" s="160" t="str">
        <f t="shared" si="44"/>
        <v>NA</v>
      </c>
      <c r="W396" s="160" t="str">
        <f t="shared" si="44"/>
        <v>NA</v>
      </c>
      <c r="X396" s="160" t="str">
        <f t="shared" si="44"/>
        <v>NA</v>
      </c>
      <c r="Y396" s="160" t="str">
        <f t="shared" si="44"/>
        <v>NA</v>
      </c>
      <c r="Z396" s="160" t="str">
        <f t="shared" si="44"/>
        <v>NA</v>
      </c>
      <c r="AA396" s="160" t="str">
        <f t="shared" si="44"/>
        <v>NA</v>
      </c>
      <c r="AB396" s="160" t="str">
        <f t="shared" si="45"/>
        <v>NA</v>
      </c>
      <c r="AC396" s="160" t="str">
        <f t="shared" si="46"/>
        <v>NA</v>
      </c>
      <c r="AD396" s="160" t="str">
        <f t="shared" si="47"/>
        <v>NA</v>
      </c>
      <c r="AE396" s="518"/>
    </row>
    <row r="397" spans="1:32" s="15" customFormat="1" ht="64.5" customHeight="1" x14ac:dyDescent="0.25">
      <c r="A397" s="232"/>
      <c r="B397" s="33" t="s">
        <v>140</v>
      </c>
      <c r="C397" s="323" t="s">
        <v>283</v>
      </c>
      <c r="D397" s="163" t="s">
        <v>165</v>
      </c>
      <c r="E397" s="324">
        <v>50</v>
      </c>
      <c r="F397" s="324">
        <v>50</v>
      </c>
      <c r="G397" s="324">
        <v>50</v>
      </c>
      <c r="H397" s="324">
        <v>50</v>
      </c>
      <c r="I397" s="324">
        <v>50</v>
      </c>
      <c r="J397" s="324">
        <v>50</v>
      </c>
      <c r="K397" s="324" t="s">
        <v>64</v>
      </c>
      <c r="L397" s="324" t="s">
        <v>65</v>
      </c>
      <c r="M397" s="325"/>
      <c r="N397" s="325"/>
      <c r="O397" s="324"/>
      <c r="P397" s="160" t="str">
        <f t="shared" ref="P397:T452" si="48">IF(AND(OR($L397="Variable",$L397="Zero"),ISBLANK($N397)),IF(P$11=$E$11,$E397,IF(P$11=$F$11,$F397,IF(P$11=$G$11,$G397,IF(P$11=$H$11,$H397,IF(P$11=$I$11,$I397,IF(P$11=$J$11,$J397,"ERROR")))))),"NA")</f>
        <v>NA</v>
      </c>
      <c r="Q397" s="160" t="str">
        <f t="shared" si="48"/>
        <v>NA</v>
      </c>
      <c r="R397" s="160" t="str">
        <f t="shared" si="48"/>
        <v>NA</v>
      </c>
      <c r="S397" s="160" t="str">
        <f t="shared" si="48"/>
        <v>NA</v>
      </c>
      <c r="T397" s="160" t="str">
        <f t="shared" si="48"/>
        <v>NA</v>
      </c>
      <c r="U397" s="160" t="str">
        <f t="shared" ref="U397:Y452" si="49">IF(AND(OR($L397="Variable",$L397="Zero"),ISBLANK($N397)),IF(U$11=$E$11,$E397,IF(U$11=$F$11,$F397,IF(U$11=$G$11,$G397,IF(U$11=$H$11,$H397,IF(U$11=$I$11,$I397,IF(U$11=$J$11,$J397,"ERROR")))))),"NA")</f>
        <v>NA</v>
      </c>
      <c r="V397" s="160" t="str">
        <f t="shared" si="49"/>
        <v>NA</v>
      </c>
      <c r="W397" s="160" t="str">
        <f t="shared" si="49"/>
        <v>NA</v>
      </c>
      <c r="X397" s="160" t="str">
        <f t="shared" si="49"/>
        <v>NA</v>
      </c>
      <c r="Y397" s="160" t="str">
        <f t="shared" si="49"/>
        <v>NA</v>
      </c>
      <c r="Z397" s="160" t="str">
        <f t="shared" ref="Z397:AA452" si="50">IF(AND(OR($L397="Variable",$L397="Zero"),ISBLANK($N397)),IF(Z$11=$E$11,$E397,IF(Z$11=$F$11,$F397,IF(Z$11=$G$11,$G397,IF(Z$11=$H$11,$H397,IF(Z$11=$I$11,$I397,IF(Z$11=$J$11,$J397,"ERROR")))))),"NA")</f>
        <v>NA</v>
      </c>
      <c r="AA397" s="160" t="str">
        <f t="shared" si="50"/>
        <v>NA</v>
      </c>
      <c r="AB397" s="160" t="str">
        <f t="shared" ref="AB397:AB452" si="51">IFERROR(IF(AND(OR(L397="Variable",L397="Zero"),ISBLANK($N397)),AVERAGE(P397:AA397),"NA"), "NA")</f>
        <v>NA</v>
      </c>
      <c r="AC397" s="160" t="str">
        <f t="shared" ref="AC397:AC452" si="52">IFERROR(IF(L397="Fixed",M397,IF(ISBLANK($N397)=FALSE,$O397,IF(OR(L397="Variable",L397="Zero"),MAX(AA397,AB397+ROUND(MAX(0,AB397*((1+$B$7)*(1-1.5%)-1)),2)),IF((OR(L397="Hourly", L397="At cost")),E397,"NA")))),AA397)</f>
        <v>NA</v>
      </c>
      <c r="AD397" s="160" t="str">
        <f t="shared" ref="AD397:AD452" si="53">IF(K397="No","NA",IF(MAX(H397:J397)&lt;=AC397,"Yes","No"))</f>
        <v>NA</v>
      </c>
      <c r="AE397" s="518"/>
      <c r="AF397" s="66"/>
    </row>
    <row r="398" spans="1:32" s="15" customFormat="1" ht="64.5" customHeight="1" x14ac:dyDescent="0.25">
      <c r="A398" s="232"/>
      <c r="B398" s="33" t="s">
        <v>140</v>
      </c>
      <c r="C398" s="320" t="s">
        <v>285</v>
      </c>
      <c r="D398" s="282" t="s">
        <v>154</v>
      </c>
      <c r="E398" s="321">
        <v>0</v>
      </c>
      <c r="F398" s="321">
        <v>0</v>
      </c>
      <c r="G398" s="321">
        <v>0</v>
      </c>
      <c r="H398" s="321">
        <v>0</v>
      </c>
      <c r="I398" s="321">
        <v>0</v>
      </c>
      <c r="J398" s="321">
        <v>0</v>
      </c>
      <c r="K398" s="321" t="s">
        <v>58</v>
      </c>
      <c r="L398" s="321" t="s">
        <v>147</v>
      </c>
      <c r="M398" s="322"/>
      <c r="N398" s="322"/>
      <c r="O398" s="321"/>
      <c r="P398" s="160">
        <f t="shared" si="48"/>
        <v>0</v>
      </c>
      <c r="Q398" s="160">
        <f t="shared" si="48"/>
        <v>0</v>
      </c>
      <c r="R398" s="160">
        <f t="shared" si="48"/>
        <v>0</v>
      </c>
      <c r="S398" s="160">
        <f t="shared" si="48"/>
        <v>0</v>
      </c>
      <c r="T398" s="160">
        <f t="shared" si="48"/>
        <v>0</v>
      </c>
      <c r="U398" s="160">
        <f t="shared" si="49"/>
        <v>0</v>
      </c>
      <c r="V398" s="160">
        <f t="shared" si="49"/>
        <v>0</v>
      </c>
      <c r="W398" s="160">
        <f t="shared" si="49"/>
        <v>0</v>
      </c>
      <c r="X398" s="160">
        <f t="shared" si="49"/>
        <v>0</v>
      </c>
      <c r="Y398" s="160">
        <f t="shared" si="49"/>
        <v>0</v>
      </c>
      <c r="Z398" s="160">
        <f t="shared" si="50"/>
        <v>0</v>
      </c>
      <c r="AA398" s="160">
        <f t="shared" si="50"/>
        <v>0</v>
      </c>
      <c r="AB398" s="160">
        <f t="shared" si="51"/>
        <v>0</v>
      </c>
      <c r="AC398" s="160">
        <f t="shared" si="52"/>
        <v>0</v>
      </c>
      <c r="AD398" s="160" t="str">
        <f t="shared" si="53"/>
        <v>Yes</v>
      </c>
      <c r="AE398" s="518"/>
    </row>
    <row r="399" spans="1:32" s="15" customFormat="1" ht="64.5" customHeight="1" x14ac:dyDescent="0.25">
      <c r="A399" s="232"/>
      <c r="B399" s="33" t="s">
        <v>140</v>
      </c>
      <c r="C399" s="323" t="s">
        <v>286</v>
      </c>
      <c r="D399" s="230" t="s">
        <v>284</v>
      </c>
      <c r="E399" s="324">
        <v>75</v>
      </c>
      <c r="F399" s="324">
        <v>75</v>
      </c>
      <c r="G399" s="324">
        <v>75</v>
      </c>
      <c r="H399" s="324">
        <v>75</v>
      </c>
      <c r="I399" s="324">
        <v>75</v>
      </c>
      <c r="J399" s="324">
        <v>75</v>
      </c>
      <c r="K399" s="324" t="s">
        <v>64</v>
      </c>
      <c r="L399" s="324" t="s">
        <v>65</v>
      </c>
      <c r="M399" s="325"/>
      <c r="N399" s="325"/>
      <c r="O399" s="324"/>
      <c r="P399" s="160" t="str">
        <f t="shared" si="48"/>
        <v>NA</v>
      </c>
      <c r="Q399" s="160" t="str">
        <f t="shared" si="48"/>
        <v>NA</v>
      </c>
      <c r="R399" s="160" t="str">
        <f t="shared" si="48"/>
        <v>NA</v>
      </c>
      <c r="S399" s="160" t="str">
        <f t="shared" si="48"/>
        <v>NA</v>
      </c>
      <c r="T399" s="160" t="str">
        <f t="shared" si="48"/>
        <v>NA</v>
      </c>
      <c r="U399" s="160" t="str">
        <f t="shared" si="49"/>
        <v>NA</v>
      </c>
      <c r="V399" s="160" t="str">
        <f t="shared" si="49"/>
        <v>NA</v>
      </c>
      <c r="W399" s="160" t="str">
        <f t="shared" si="49"/>
        <v>NA</v>
      </c>
      <c r="X399" s="160" t="str">
        <f t="shared" si="49"/>
        <v>NA</v>
      </c>
      <c r="Y399" s="160" t="str">
        <f t="shared" si="49"/>
        <v>NA</v>
      </c>
      <c r="Z399" s="160" t="str">
        <f t="shared" si="50"/>
        <v>NA</v>
      </c>
      <c r="AA399" s="160" t="str">
        <f t="shared" si="50"/>
        <v>NA</v>
      </c>
      <c r="AB399" s="160" t="str">
        <f t="shared" si="51"/>
        <v>NA</v>
      </c>
      <c r="AC399" s="160" t="str">
        <f t="shared" si="52"/>
        <v>NA</v>
      </c>
      <c r="AD399" s="160" t="str">
        <f t="shared" si="53"/>
        <v>NA</v>
      </c>
      <c r="AE399" s="518"/>
      <c r="AF399" s="66"/>
    </row>
    <row r="400" spans="1:32" s="15" customFormat="1" ht="64.5" customHeight="1" x14ac:dyDescent="0.25">
      <c r="A400" s="232"/>
      <c r="B400" s="33" t="s">
        <v>140</v>
      </c>
      <c r="C400" s="323" t="s">
        <v>286</v>
      </c>
      <c r="D400" s="326" t="s">
        <v>165</v>
      </c>
      <c r="E400" s="324">
        <v>75</v>
      </c>
      <c r="F400" s="324">
        <v>75</v>
      </c>
      <c r="G400" s="324">
        <v>75</v>
      </c>
      <c r="H400" s="324">
        <v>75</v>
      </c>
      <c r="I400" s="324">
        <v>75</v>
      </c>
      <c r="J400" s="324">
        <v>75</v>
      </c>
      <c r="K400" s="324" t="s">
        <v>64</v>
      </c>
      <c r="L400" s="324" t="s">
        <v>65</v>
      </c>
      <c r="M400" s="325"/>
      <c r="N400" s="325"/>
      <c r="O400" s="324"/>
      <c r="P400" s="160" t="str">
        <f t="shared" si="48"/>
        <v>NA</v>
      </c>
      <c r="Q400" s="160" t="str">
        <f t="shared" si="48"/>
        <v>NA</v>
      </c>
      <c r="R400" s="160" t="str">
        <f t="shared" si="48"/>
        <v>NA</v>
      </c>
      <c r="S400" s="160" t="str">
        <f t="shared" si="48"/>
        <v>NA</v>
      </c>
      <c r="T400" s="160" t="str">
        <f t="shared" si="48"/>
        <v>NA</v>
      </c>
      <c r="U400" s="160" t="str">
        <f t="shared" si="49"/>
        <v>NA</v>
      </c>
      <c r="V400" s="160" t="str">
        <f t="shared" si="49"/>
        <v>NA</v>
      </c>
      <c r="W400" s="160" t="str">
        <f t="shared" si="49"/>
        <v>NA</v>
      </c>
      <c r="X400" s="160" t="str">
        <f t="shared" si="49"/>
        <v>NA</v>
      </c>
      <c r="Y400" s="160" t="str">
        <f t="shared" si="49"/>
        <v>NA</v>
      </c>
      <c r="Z400" s="160" t="str">
        <f t="shared" si="50"/>
        <v>NA</v>
      </c>
      <c r="AA400" s="160" t="str">
        <f t="shared" si="50"/>
        <v>NA</v>
      </c>
      <c r="AB400" s="160" t="str">
        <f t="shared" si="51"/>
        <v>NA</v>
      </c>
      <c r="AC400" s="160" t="str">
        <f t="shared" si="52"/>
        <v>NA</v>
      </c>
      <c r="AD400" s="160" t="str">
        <f t="shared" si="53"/>
        <v>NA</v>
      </c>
      <c r="AE400" s="519"/>
      <c r="AF400" s="66"/>
    </row>
    <row r="401" spans="1:31" s="15" customFormat="1" ht="64.5" customHeight="1" x14ac:dyDescent="0.25">
      <c r="A401" s="232"/>
      <c r="B401" s="33" t="s">
        <v>140</v>
      </c>
      <c r="C401" s="320" t="s">
        <v>287</v>
      </c>
      <c r="D401" s="282" t="s">
        <v>87</v>
      </c>
      <c r="E401" s="74">
        <v>150</v>
      </c>
      <c r="F401" s="74">
        <v>150</v>
      </c>
      <c r="G401" s="74">
        <v>150</v>
      </c>
      <c r="H401" s="74">
        <v>150</v>
      </c>
      <c r="I401" s="74">
        <v>150</v>
      </c>
      <c r="J401" s="74">
        <v>150</v>
      </c>
      <c r="K401" s="74" t="s">
        <v>58</v>
      </c>
      <c r="L401" s="74" t="s">
        <v>59</v>
      </c>
      <c r="M401" s="327"/>
      <c r="N401" s="327"/>
      <c r="O401" s="327"/>
      <c r="P401" s="160">
        <f t="shared" si="48"/>
        <v>150</v>
      </c>
      <c r="Q401" s="160">
        <f t="shared" si="48"/>
        <v>150</v>
      </c>
      <c r="R401" s="160">
        <f t="shared" si="48"/>
        <v>150</v>
      </c>
      <c r="S401" s="160">
        <f t="shared" si="48"/>
        <v>150</v>
      </c>
      <c r="T401" s="160">
        <f t="shared" si="48"/>
        <v>150</v>
      </c>
      <c r="U401" s="160">
        <f t="shared" si="49"/>
        <v>150</v>
      </c>
      <c r="V401" s="160">
        <f t="shared" si="49"/>
        <v>150</v>
      </c>
      <c r="W401" s="160">
        <f t="shared" si="49"/>
        <v>150</v>
      </c>
      <c r="X401" s="160">
        <f t="shared" si="49"/>
        <v>150</v>
      </c>
      <c r="Y401" s="160">
        <f t="shared" si="49"/>
        <v>150</v>
      </c>
      <c r="Z401" s="160">
        <f t="shared" si="50"/>
        <v>150</v>
      </c>
      <c r="AA401" s="160">
        <f t="shared" si="50"/>
        <v>150</v>
      </c>
      <c r="AB401" s="160">
        <f t="shared" si="51"/>
        <v>150</v>
      </c>
      <c r="AC401" s="160">
        <f t="shared" si="52"/>
        <v>155.27000000000001</v>
      </c>
      <c r="AD401" s="160" t="str">
        <f t="shared" si="53"/>
        <v>Yes</v>
      </c>
      <c r="AE401" s="168"/>
    </row>
    <row r="402" spans="1:31" s="15" customFormat="1" ht="64.5" customHeight="1" x14ac:dyDescent="0.25">
      <c r="A402" s="232"/>
      <c r="B402" s="33" t="s">
        <v>140</v>
      </c>
      <c r="C402" s="323" t="s">
        <v>288</v>
      </c>
      <c r="D402" s="163" t="s">
        <v>284</v>
      </c>
      <c r="E402" s="35">
        <v>150</v>
      </c>
      <c r="F402" s="35">
        <v>150</v>
      </c>
      <c r="G402" s="35">
        <v>150</v>
      </c>
      <c r="H402" s="35">
        <v>150</v>
      </c>
      <c r="I402" s="35">
        <v>150</v>
      </c>
      <c r="J402" s="35">
        <v>150</v>
      </c>
      <c r="K402" s="35" t="s">
        <v>64</v>
      </c>
      <c r="L402" s="35" t="s">
        <v>65</v>
      </c>
      <c r="M402" s="43"/>
      <c r="N402" s="43"/>
      <c r="O402" s="43"/>
      <c r="P402" s="160" t="str">
        <f t="shared" si="48"/>
        <v>NA</v>
      </c>
      <c r="Q402" s="160" t="str">
        <f t="shared" si="48"/>
        <v>NA</v>
      </c>
      <c r="R402" s="160" t="str">
        <f t="shared" si="48"/>
        <v>NA</v>
      </c>
      <c r="S402" s="160" t="str">
        <f t="shared" si="48"/>
        <v>NA</v>
      </c>
      <c r="T402" s="160" t="str">
        <f t="shared" si="48"/>
        <v>NA</v>
      </c>
      <c r="U402" s="160" t="str">
        <f t="shared" si="49"/>
        <v>NA</v>
      </c>
      <c r="V402" s="160" t="str">
        <f t="shared" si="49"/>
        <v>NA</v>
      </c>
      <c r="W402" s="160" t="str">
        <f t="shared" si="49"/>
        <v>NA</v>
      </c>
      <c r="X402" s="160" t="str">
        <f t="shared" si="49"/>
        <v>NA</v>
      </c>
      <c r="Y402" s="160" t="str">
        <f t="shared" si="49"/>
        <v>NA</v>
      </c>
      <c r="Z402" s="160" t="str">
        <f t="shared" si="50"/>
        <v>NA</v>
      </c>
      <c r="AA402" s="160" t="str">
        <f t="shared" si="50"/>
        <v>NA</v>
      </c>
      <c r="AB402" s="160" t="str">
        <f t="shared" si="51"/>
        <v>NA</v>
      </c>
      <c r="AC402" s="160" t="str">
        <f t="shared" si="52"/>
        <v>NA</v>
      </c>
      <c r="AD402" s="160" t="str">
        <f t="shared" si="53"/>
        <v>NA</v>
      </c>
      <c r="AE402" s="168"/>
    </row>
    <row r="403" spans="1:31" s="15" customFormat="1" ht="64.5" customHeight="1" x14ac:dyDescent="0.25">
      <c r="A403" s="232"/>
      <c r="B403" s="33" t="s">
        <v>140</v>
      </c>
      <c r="C403" s="294" t="s">
        <v>287</v>
      </c>
      <c r="D403" s="259" t="s">
        <v>165</v>
      </c>
      <c r="E403" s="35" t="s">
        <v>65</v>
      </c>
      <c r="F403" s="35" t="s">
        <v>65</v>
      </c>
      <c r="G403" s="35" t="s">
        <v>65</v>
      </c>
      <c r="H403" s="35" t="s">
        <v>65</v>
      </c>
      <c r="I403" s="35" t="s">
        <v>65</v>
      </c>
      <c r="J403" s="35" t="s">
        <v>65</v>
      </c>
      <c r="K403" s="35" t="s">
        <v>64</v>
      </c>
      <c r="L403" s="35" t="s">
        <v>65</v>
      </c>
      <c r="M403" s="43"/>
      <c r="N403" s="43"/>
      <c r="O403" s="43"/>
      <c r="P403" s="160" t="str">
        <f t="shared" si="48"/>
        <v>NA</v>
      </c>
      <c r="Q403" s="160" t="str">
        <f t="shared" si="48"/>
        <v>NA</v>
      </c>
      <c r="R403" s="160" t="str">
        <f t="shared" si="48"/>
        <v>NA</v>
      </c>
      <c r="S403" s="160" t="str">
        <f t="shared" si="48"/>
        <v>NA</v>
      </c>
      <c r="T403" s="160" t="str">
        <f t="shared" si="48"/>
        <v>NA</v>
      </c>
      <c r="U403" s="160" t="str">
        <f t="shared" si="49"/>
        <v>NA</v>
      </c>
      <c r="V403" s="160" t="str">
        <f t="shared" si="49"/>
        <v>NA</v>
      </c>
      <c r="W403" s="160" t="str">
        <f t="shared" si="49"/>
        <v>NA</v>
      </c>
      <c r="X403" s="160" t="str">
        <f t="shared" si="49"/>
        <v>NA</v>
      </c>
      <c r="Y403" s="160" t="str">
        <f t="shared" si="49"/>
        <v>NA</v>
      </c>
      <c r="Z403" s="160" t="str">
        <f t="shared" si="50"/>
        <v>NA</v>
      </c>
      <c r="AA403" s="160" t="str">
        <f t="shared" si="50"/>
        <v>NA</v>
      </c>
      <c r="AB403" s="160" t="str">
        <f t="shared" si="51"/>
        <v>NA</v>
      </c>
      <c r="AC403" s="160" t="str">
        <f t="shared" si="52"/>
        <v>NA</v>
      </c>
      <c r="AD403" s="160" t="str">
        <f t="shared" si="53"/>
        <v>NA</v>
      </c>
      <c r="AE403" s="168"/>
    </row>
    <row r="404" spans="1:31" s="15" customFormat="1" ht="64.5" customHeight="1" thickBot="1" x14ac:dyDescent="0.3">
      <c r="A404" s="232"/>
      <c r="B404" s="33" t="s">
        <v>140</v>
      </c>
      <c r="C404" s="320" t="s">
        <v>289</v>
      </c>
      <c r="D404" s="282" t="s">
        <v>290</v>
      </c>
      <c r="E404" s="74" t="s">
        <v>269</v>
      </c>
      <c r="F404" s="74" t="s">
        <v>269</v>
      </c>
      <c r="G404" s="74" t="s">
        <v>269</v>
      </c>
      <c r="H404" s="74" t="s">
        <v>269</v>
      </c>
      <c r="I404" s="74" t="s">
        <v>269</v>
      </c>
      <c r="J404" s="74" t="s">
        <v>269</v>
      </c>
      <c r="K404" s="74" t="s">
        <v>58</v>
      </c>
      <c r="L404" s="74" t="s">
        <v>59</v>
      </c>
      <c r="M404" s="327"/>
      <c r="N404" s="327"/>
      <c r="O404" s="327"/>
      <c r="P404" s="186" t="str">
        <f t="shared" si="48"/>
        <v>Charge for the Co-ordinated Appointment</v>
      </c>
      <c r="Q404" s="186" t="str">
        <f t="shared" si="48"/>
        <v>Charge for the Co-ordinated Appointment</v>
      </c>
      <c r="R404" s="186" t="str">
        <f t="shared" si="48"/>
        <v>Charge for the Co-ordinated Appointment</v>
      </c>
      <c r="S404" s="186" t="str">
        <f t="shared" si="48"/>
        <v>Charge for the Co-ordinated Appointment</v>
      </c>
      <c r="T404" s="186" t="str">
        <f t="shared" si="48"/>
        <v>Charge for the Co-ordinated Appointment</v>
      </c>
      <c r="U404" s="186" t="str">
        <f t="shared" si="49"/>
        <v>Charge for the Co-ordinated Appointment</v>
      </c>
      <c r="V404" s="186" t="str">
        <f t="shared" si="49"/>
        <v>Charge for the Co-ordinated Appointment</v>
      </c>
      <c r="W404" s="186" t="str">
        <f t="shared" si="49"/>
        <v>Charge for the Co-ordinated Appointment</v>
      </c>
      <c r="X404" s="186" t="str">
        <f t="shared" si="49"/>
        <v>Charge for the Co-ordinated Appointment</v>
      </c>
      <c r="Y404" s="186" t="str">
        <f t="shared" si="49"/>
        <v>Charge for the Co-ordinated Appointment</v>
      </c>
      <c r="Z404" s="186" t="str">
        <f t="shared" si="50"/>
        <v>Charge for the Co-ordinated Appointment</v>
      </c>
      <c r="AA404" s="186" t="str">
        <f t="shared" si="50"/>
        <v>Charge for the Co-ordinated Appointment</v>
      </c>
      <c r="AB404" s="186" t="str">
        <f t="shared" si="51"/>
        <v>NA</v>
      </c>
      <c r="AC404" s="186" t="str">
        <f t="shared" si="52"/>
        <v>Charge for the Co-ordinated Appointment</v>
      </c>
      <c r="AD404" s="186" t="str">
        <f t="shared" si="53"/>
        <v>Yes</v>
      </c>
      <c r="AE404" s="168"/>
    </row>
    <row r="405" spans="1:31" s="15" customFormat="1" ht="51.75" customHeight="1" thickTop="1" x14ac:dyDescent="0.25">
      <c r="A405" s="40" t="s">
        <v>291</v>
      </c>
      <c r="B405" s="25" t="s">
        <v>140</v>
      </c>
      <c r="C405" s="309" t="s">
        <v>292</v>
      </c>
      <c r="D405" s="190" t="s">
        <v>208</v>
      </c>
      <c r="E405" s="29">
        <v>0</v>
      </c>
      <c r="F405" s="29">
        <v>0</v>
      </c>
      <c r="G405" s="29">
        <v>0</v>
      </c>
      <c r="H405" s="29">
        <v>0</v>
      </c>
      <c r="I405" s="29">
        <v>0</v>
      </c>
      <c r="J405" s="29">
        <v>0</v>
      </c>
      <c r="K405" s="314" t="s">
        <v>58</v>
      </c>
      <c r="L405" s="314" t="s">
        <v>147</v>
      </c>
      <c r="M405" s="314"/>
      <c r="N405" s="29"/>
      <c r="O405" s="328"/>
      <c r="P405" s="192">
        <f t="shared" si="48"/>
        <v>0</v>
      </c>
      <c r="Q405" s="192">
        <f t="shared" si="48"/>
        <v>0</v>
      </c>
      <c r="R405" s="192">
        <f t="shared" si="48"/>
        <v>0</v>
      </c>
      <c r="S405" s="192">
        <f t="shared" si="48"/>
        <v>0</v>
      </c>
      <c r="T405" s="192">
        <f t="shared" si="48"/>
        <v>0</v>
      </c>
      <c r="U405" s="192">
        <f t="shared" si="49"/>
        <v>0</v>
      </c>
      <c r="V405" s="192">
        <f t="shared" si="49"/>
        <v>0</v>
      </c>
      <c r="W405" s="192">
        <f t="shared" si="49"/>
        <v>0</v>
      </c>
      <c r="X405" s="192">
        <f t="shared" si="49"/>
        <v>0</v>
      </c>
      <c r="Y405" s="192">
        <f t="shared" si="49"/>
        <v>0</v>
      </c>
      <c r="Z405" s="192">
        <f t="shared" si="50"/>
        <v>0</v>
      </c>
      <c r="AA405" s="192">
        <f t="shared" si="50"/>
        <v>0</v>
      </c>
      <c r="AB405" s="192">
        <f t="shared" si="51"/>
        <v>0</v>
      </c>
      <c r="AC405" s="192">
        <f t="shared" si="52"/>
        <v>0</v>
      </c>
      <c r="AD405" s="192" t="str">
        <f t="shared" si="53"/>
        <v>Yes</v>
      </c>
      <c r="AE405" s="193"/>
    </row>
    <row r="406" spans="1:31" s="15" customFormat="1" ht="25.5" customHeight="1" x14ac:dyDescent="0.25">
      <c r="A406" s="232"/>
      <c r="B406" s="33" t="s">
        <v>140</v>
      </c>
      <c r="C406" s="294" t="s">
        <v>257</v>
      </c>
      <c r="D406" s="163" t="s">
        <v>208</v>
      </c>
      <c r="E406" s="35">
        <v>50</v>
      </c>
      <c r="F406" s="35">
        <v>50</v>
      </c>
      <c r="G406" s="35">
        <v>50</v>
      </c>
      <c r="H406" s="35">
        <v>50</v>
      </c>
      <c r="I406" s="35">
        <v>50</v>
      </c>
      <c r="J406" s="35">
        <v>50</v>
      </c>
      <c r="K406" s="43" t="s">
        <v>58</v>
      </c>
      <c r="L406" s="43" t="s">
        <v>59</v>
      </c>
      <c r="M406" s="34"/>
      <c r="N406" s="35"/>
      <c r="O406" s="35"/>
      <c r="P406" s="160">
        <f t="shared" si="48"/>
        <v>50</v>
      </c>
      <c r="Q406" s="160">
        <f t="shared" si="48"/>
        <v>50</v>
      </c>
      <c r="R406" s="160">
        <f t="shared" si="48"/>
        <v>50</v>
      </c>
      <c r="S406" s="160">
        <f t="shared" si="48"/>
        <v>50</v>
      </c>
      <c r="T406" s="160">
        <f t="shared" si="48"/>
        <v>50</v>
      </c>
      <c r="U406" s="160">
        <f t="shared" si="49"/>
        <v>50</v>
      </c>
      <c r="V406" s="160">
        <f t="shared" si="49"/>
        <v>50</v>
      </c>
      <c r="W406" s="160">
        <f t="shared" si="49"/>
        <v>50</v>
      </c>
      <c r="X406" s="160">
        <f t="shared" si="49"/>
        <v>50</v>
      </c>
      <c r="Y406" s="160">
        <f t="shared" si="49"/>
        <v>50</v>
      </c>
      <c r="Z406" s="160">
        <f t="shared" si="50"/>
        <v>50</v>
      </c>
      <c r="AA406" s="160">
        <f t="shared" si="50"/>
        <v>50</v>
      </c>
      <c r="AB406" s="160">
        <f t="shared" si="51"/>
        <v>50</v>
      </c>
      <c r="AC406" s="160">
        <f t="shared" si="52"/>
        <v>51.76</v>
      </c>
      <c r="AD406" s="160" t="str">
        <f t="shared" si="53"/>
        <v>Yes</v>
      </c>
      <c r="AE406" s="195"/>
    </row>
    <row r="407" spans="1:31" s="15" customFormat="1" ht="63.75" customHeight="1" x14ac:dyDescent="0.25">
      <c r="A407" s="232"/>
      <c r="B407" s="33" t="s">
        <v>140</v>
      </c>
      <c r="C407" s="294" t="s">
        <v>293</v>
      </c>
      <c r="D407" s="163" t="s">
        <v>294</v>
      </c>
      <c r="E407" s="35">
        <v>420</v>
      </c>
      <c r="F407" s="35">
        <v>420</v>
      </c>
      <c r="G407" s="35">
        <v>420</v>
      </c>
      <c r="H407" s="35">
        <v>420</v>
      </c>
      <c r="I407" s="35">
        <v>420</v>
      </c>
      <c r="J407" s="35">
        <v>420</v>
      </c>
      <c r="K407" s="43" t="s">
        <v>58</v>
      </c>
      <c r="L407" s="43" t="s">
        <v>59</v>
      </c>
      <c r="M407" s="34"/>
      <c r="N407" s="35"/>
      <c r="O407" s="27"/>
      <c r="P407" s="160">
        <f t="shared" si="48"/>
        <v>420</v>
      </c>
      <c r="Q407" s="160">
        <f t="shared" si="48"/>
        <v>420</v>
      </c>
      <c r="R407" s="160">
        <f t="shared" si="48"/>
        <v>420</v>
      </c>
      <c r="S407" s="160">
        <f t="shared" si="48"/>
        <v>420</v>
      </c>
      <c r="T407" s="160">
        <f t="shared" si="48"/>
        <v>420</v>
      </c>
      <c r="U407" s="160">
        <f t="shared" si="49"/>
        <v>420</v>
      </c>
      <c r="V407" s="160">
        <f t="shared" si="49"/>
        <v>420</v>
      </c>
      <c r="W407" s="160">
        <f t="shared" si="49"/>
        <v>420</v>
      </c>
      <c r="X407" s="160">
        <f t="shared" si="49"/>
        <v>420</v>
      </c>
      <c r="Y407" s="160">
        <f t="shared" si="49"/>
        <v>420</v>
      </c>
      <c r="Z407" s="160">
        <f t="shared" si="50"/>
        <v>420</v>
      </c>
      <c r="AA407" s="160">
        <f t="shared" si="50"/>
        <v>420</v>
      </c>
      <c r="AB407" s="160">
        <f t="shared" si="51"/>
        <v>420</v>
      </c>
      <c r="AC407" s="160">
        <f t="shared" si="52"/>
        <v>434.75</v>
      </c>
      <c r="AD407" s="160" t="str">
        <f t="shared" si="53"/>
        <v>Yes</v>
      </c>
      <c r="AE407" s="168"/>
    </row>
    <row r="408" spans="1:31" s="15" customFormat="1" ht="38.25" customHeight="1" x14ac:dyDescent="0.25">
      <c r="A408" s="232"/>
      <c r="B408" s="42" t="s">
        <v>140</v>
      </c>
      <c r="C408" s="301" t="s">
        <v>295</v>
      </c>
      <c r="D408" s="163" t="s">
        <v>208</v>
      </c>
      <c r="E408" s="35">
        <v>150</v>
      </c>
      <c r="F408" s="35">
        <v>150</v>
      </c>
      <c r="G408" s="35">
        <v>150</v>
      </c>
      <c r="H408" s="35">
        <v>150</v>
      </c>
      <c r="I408" s="35">
        <v>150</v>
      </c>
      <c r="J408" s="35">
        <v>150</v>
      </c>
      <c r="K408" s="43" t="s">
        <v>58</v>
      </c>
      <c r="L408" s="43" t="s">
        <v>59</v>
      </c>
      <c r="M408" s="34"/>
      <c r="N408" s="35"/>
      <c r="O408" s="35"/>
      <c r="P408" s="160">
        <f t="shared" si="48"/>
        <v>150</v>
      </c>
      <c r="Q408" s="160">
        <f t="shared" si="48"/>
        <v>150</v>
      </c>
      <c r="R408" s="160">
        <f t="shared" si="48"/>
        <v>150</v>
      </c>
      <c r="S408" s="160">
        <f t="shared" si="48"/>
        <v>150</v>
      </c>
      <c r="T408" s="160">
        <f t="shared" si="48"/>
        <v>150</v>
      </c>
      <c r="U408" s="160">
        <f t="shared" si="49"/>
        <v>150</v>
      </c>
      <c r="V408" s="160">
        <f t="shared" si="49"/>
        <v>150</v>
      </c>
      <c r="W408" s="160">
        <f t="shared" si="49"/>
        <v>150</v>
      </c>
      <c r="X408" s="160">
        <f t="shared" si="49"/>
        <v>150</v>
      </c>
      <c r="Y408" s="160">
        <f t="shared" si="49"/>
        <v>150</v>
      </c>
      <c r="Z408" s="160">
        <f t="shared" si="50"/>
        <v>150</v>
      </c>
      <c r="AA408" s="160">
        <f t="shared" si="50"/>
        <v>150</v>
      </c>
      <c r="AB408" s="160">
        <f t="shared" si="51"/>
        <v>150</v>
      </c>
      <c r="AC408" s="160">
        <f t="shared" si="52"/>
        <v>155.27000000000001</v>
      </c>
      <c r="AD408" s="160" t="str">
        <f t="shared" si="53"/>
        <v>Yes</v>
      </c>
      <c r="AE408" s="168"/>
    </row>
    <row r="409" spans="1:31" s="15" customFormat="1" ht="38.25" customHeight="1" x14ac:dyDescent="0.25">
      <c r="A409" s="232"/>
      <c r="B409" s="42" t="s">
        <v>140</v>
      </c>
      <c r="C409" s="301" t="s">
        <v>296</v>
      </c>
      <c r="D409" s="163" t="s">
        <v>208</v>
      </c>
      <c r="E409" s="35">
        <v>200</v>
      </c>
      <c r="F409" s="35">
        <v>200</v>
      </c>
      <c r="G409" s="35">
        <v>200</v>
      </c>
      <c r="H409" s="35">
        <v>200</v>
      </c>
      <c r="I409" s="35">
        <v>200</v>
      </c>
      <c r="J409" s="35">
        <v>200</v>
      </c>
      <c r="K409" s="43" t="s">
        <v>58</v>
      </c>
      <c r="L409" s="43" t="s">
        <v>59</v>
      </c>
      <c r="M409" s="34"/>
      <c r="N409" s="35"/>
      <c r="O409" s="35"/>
      <c r="P409" s="160">
        <f t="shared" si="48"/>
        <v>200</v>
      </c>
      <c r="Q409" s="160">
        <f t="shared" si="48"/>
        <v>200</v>
      </c>
      <c r="R409" s="160">
        <f t="shared" si="48"/>
        <v>200</v>
      </c>
      <c r="S409" s="160">
        <f t="shared" si="48"/>
        <v>200</v>
      </c>
      <c r="T409" s="160">
        <f t="shared" si="48"/>
        <v>200</v>
      </c>
      <c r="U409" s="160">
        <f t="shared" si="49"/>
        <v>200</v>
      </c>
      <c r="V409" s="160">
        <f t="shared" si="49"/>
        <v>200</v>
      </c>
      <c r="W409" s="160">
        <f t="shared" si="49"/>
        <v>200</v>
      </c>
      <c r="X409" s="160">
        <f t="shared" si="49"/>
        <v>200</v>
      </c>
      <c r="Y409" s="160">
        <f t="shared" si="49"/>
        <v>200</v>
      </c>
      <c r="Z409" s="160">
        <f t="shared" si="50"/>
        <v>200</v>
      </c>
      <c r="AA409" s="160">
        <f t="shared" si="50"/>
        <v>200</v>
      </c>
      <c r="AB409" s="160">
        <f t="shared" si="51"/>
        <v>200</v>
      </c>
      <c r="AC409" s="160">
        <f t="shared" si="52"/>
        <v>207.03</v>
      </c>
      <c r="AD409" s="160" t="str">
        <f t="shared" si="53"/>
        <v>Yes</v>
      </c>
      <c r="AE409" s="329"/>
    </row>
    <row r="410" spans="1:31" s="15" customFormat="1" ht="25.5" customHeight="1" x14ac:dyDescent="0.25">
      <c r="A410" s="232"/>
      <c r="B410" s="42" t="s">
        <v>140</v>
      </c>
      <c r="C410" s="301" t="s">
        <v>297</v>
      </c>
      <c r="D410" s="163" t="s">
        <v>208</v>
      </c>
      <c r="E410" s="35">
        <v>225</v>
      </c>
      <c r="F410" s="35">
        <v>225</v>
      </c>
      <c r="G410" s="35">
        <v>225</v>
      </c>
      <c r="H410" s="35">
        <v>225</v>
      </c>
      <c r="I410" s="35">
        <v>225</v>
      </c>
      <c r="J410" s="35">
        <v>225</v>
      </c>
      <c r="K410" s="43" t="s">
        <v>58</v>
      </c>
      <c r="L410" s="43" t="s">
        <v>59</v>
      </c>
      <c r="M410" s="34"/>
      <c r="N410" s="35"/>
      <c r="O410" s="35"/>
      <c r="P410" s="160">
        <f t="shared" si="48"/>
        <v>225</v>
      </c>
      <c r="Q410" s="160">
        <f t="shared" si="48"/>
        <v>225</v>
      </c>
      <c r="R410" s="160">
        <f t="shared" si="48"/>
        <v>225</v>
      </c>
      <c r="S410" s="160">
        <f t="shared" si="48"/>
        <v>225</v>
      </c>
      <c r="T410" s="160">
        <f t="shared" si="48"/>
        <v>225</v>
      </c>
      <c r="U410" s="160">
        <f t="shared" si="49"/>
        <v>225</v>
      </c>
      <c r="V410" s="160">
        <f t="shared" si="49"/>
        <v>225</v>
      </c>
      <c r="W410" s="160">
        <f t="shared" si="49"/>
        <v>225</v>
      </c>
      <c r="X410" s="160">
        <f t="shared" si="49"/>
        <v>225</v>
      </c>
      <c r="Y410" s="160">
        <f t="shared" si="49"/>
        <v>225</v>
      </c>
      <c r="Z410" s="160">
        <f t="shared" si="50"/>
        <v>225</v>
      </c>
      <c r="AA410" s="160">
        <f t="shared" si="50"/>
        <v>225</v>
      </c>
      <c r="AB410" s="160">
        <f t="shared" si="51"/>
        <v>225</v>
      </c>
      <c r="AC410" s="160">
        <f t="shared" si="52"/>
        <v>232.9</v>
      </c>
      <c r="AD410" s="160" t="str">
        <f t="shared" si="53"/>
        <v>Yes</v>
      </c>
      <c r="AE410" s="329"/>
    </row>
    <row r="411" spans="1:31" s="15" customFormat="1" ht="51" customHeight="1" x14ac:dyDescent="0.25">
      <c r="A411" s="232"/>
      <c r="B411" s="42" t="s">
        <v>140</v>
      </c>
      <c r="C411" s="301" t="s">
        <v>298</v>
      </c>
      <c r="D411" s="163" t="s">
        <v>299</v>
      </c>
      <c r="E411" s="35">
        <v>225</v>
      </c>
      <c r="F411" s="35">
        <v>225</v>
      </c>
      <c r="G411" s="35">
        <v>225</v>
      </c>
      <c r="H411" s="35">
        <v>225</v>
      </c>
      <c r="I411" s="35">
        <v>225</v>
      </c>
      <c r="J411" s="35">
        <v>225</v>
      </c>
      <c r="K411" s="43" t="s">
        <v>58</v>
      </c>
      <c r="L411" s="43" t="s">
        <v>59</v>
      </c>
      <c r="M411" s="34"/>
      <c r="N411" s="35"/>
      <c r="O411" s="35"/>
      <c r="P411" s="160">
        <f t="shared" si="48"/>
        <v>225</v>
      </c>
      <c r="Q411" s="160">
        <f t="shared" si="48"/>
        <v>225</v>
      </c>
      <c r="R411" s="160">
        <f t="shared" si="48"/>
        <v>225</v>
      </c>
      <c r="S411" s="160">
        <f t="shared" si="48"/>
        <v>225</v>
      </c>
      <c r="T411" s="160">
        <f t="shared" si="48"/>
        <v>225</v>
      </c>
      <c r="U411" s="160">
        <f t="shared" si="49"/>
        <v>225</v>
      </c>
      <c r="V411" s="160">
        <f t="shared" si="49"/>
        <v>225</v>
      </c>
      <c r="W411" s="160">
        <f t="shared" si="49"/>
        <v>225</v>
      </c>
      <c r="X411" s="160">
        <f t="shared" si="49"/>
        <v>225</v>
      </c>
      <c r="Y411" s="160">
        <f t="shared" si="49"/>
        <v>225</v>
      </c>
      <c r="Z411" s="160">
        <f t="shared" si="50"/>
        <v>225</v>
      </c>
      <c r="AA411" s="160">
        <f t="shared" si="50"/>
        <v>225</v>
      </c>
      <c r="AB411" s="160">
        <f t="shared" si="51"/>
        <v>225</v>
      </c>
      <c r="AC411" s="160">
        <f t="shared" si="52"/>
        <v>232.9</v>
      </c>
      <c r="AD411" s="160" t="str">
        <f t="shared" si="53"/>
        <v>Yes</v>
      </c>
      <c r="AE411" s="329"/>
    </row>
    <row r="412" spans="1:31" s="15" customFormat="1" ht="25.5" customHeight="1" x14ac:dyDescent="0.25">
      <c r="A412" s="232"/>
      <c r="B412" s="42" t="s">
        <v>140</v>
      </c>
      <c r="C412" s="301" t="s">
        <v>300</v>
      </c>
      <c r="D412" s="163" t="s">
        <v>208</v>
      </c>
      <c r="E412" s="35">
        <v>150</v>
      </c>
      <c r="F412" s="35">
        <v>150</v>
      </c>
      <c r="G412" s="35">
        <v>150</v>
      </c>
      <c r="H412" s="35">
        <v>150</v>
      </c>
      <c r="I412" s="35">
        <v>150</v>
      </c>
      <c r="J412" s="35">
        <v>150</v>
      </c>
      <c r="K412" s="43" t="s">
        <v>58</v>
      </c>
      <c r="L412" s="43" t="s">
        <v>59</v>
      </c>
      <c r="M412" s="34"/>
      <c r="N412" s="35"/>
      <c r="O412" s="35"/>
      <c r="P412" s="160">
        <f t="shared" si="48"/>
        <v>150</v>
      </c>
      <c r="Q412" s="160">
        <f t="shared" si="48"/>
        <v>150</v>
      </c>
      <c r="R412" s="160">
        <f t="shared" si="48"/>
        <v>150</v>
      </c>
      <c r="S412" s="160">
        <f t="shared" si="48"/>
        <v>150</v>
      </c>
      <c r="T412" s="160">
        <f t="shared" si="48"/>
        <v>150</v>
      </c>
      <c r="U412" s="160">
        <f t="shared" si="49"/>
        <v>150</v>
      </c>
      <c r="V412" s="160">
        <f t="shared" si="49"/>
        <v>150</v>
      </c>
      <c r="W412" s="160">
        <f t="shared" si="49"/>
        <v>150</v>
      </c>
      <c r="X412" s="160">
        <f t="shared" si="49"/>
        <v>150</v>
      </c>
      <c r="Y412" s="160">
        <f t="shared" si="49"/>
        <v>150</v>
      </c>
      <c r="Z412" s="160">
        <f t="shared" si="50"/>
        <v>150</v>
      </c>
      <c r="AA412" s="160">
        <f t="shared" si="50"/>
        <v>150</v>
      </c>
      <c r="AB412" s="160">
        <f t="shared" si="51"/>
        <v>150</v>
      </c>
      <c r="AC412" s="160">
        <f t="shared" si="52"/>
        <v>155.27000000000001</v>
      </c>
      <c r="AD412" s="160" t="str">
        <f t="shared" si="53"/>
        <v>Yes</v>
      </c>
      <c r="AE412" s="62"/>
    </row>
    <row r="413" spans="1:31" s="15" customFormat="1" ht="25.5" customHeight="1" x14ac:dyDescent="0.25">
      <c r="A413" s="232"/>
      <c r="B413" s="42" t="s">
        <v>140</v>
      </c>
      <c r="C413" s="301" t="s">
        <v>301</v>
      </c>
      <c r="D413" s="163" t="s">
        <v>208</v>
      </c>
      <c r="E413" s="35">
        <v>200</v>
      </c>
      <c r="F413" s="35">
        <v>200</v>
      </c>
      <c r="G413" s="35">
        <v>200</v>
      </c>
      <c r="H413" s="35">
        <v>200</v>
      </c>
      <c r="I413" s="35">
        <v>200</v>
      </c>
      <c r="J413" s="35">
        <v>200</v>
      </c>
      <c r="K413" s="43" t="s">
        <v>58</v>
      </c>
      <c r="L413" s="43" t="s">
        <v>59</v>
      </c>
      <c r="M413" s="34"/>
      <c r="N413" s="35"/>
      <c r="O413" s="35"/>
      <c r="P413" s="160">
        <f t="shared" si="48"/>
        <v>200</v>
      </c>
      <c r="Q413" s="160">
        <f t="shared" si="48"/>
        <v>200</v>
      </c>
      <c r="R413" s="160">
        <f t="shared" si="48"/>
        <v>200</v>
      </c>
      <c r="S413" s="160">
        <f t="shared" si="48"/>
        <v>200</v>
      </c>
      <c r="T413" s="160">
        <f t="shared" si="48"/>
        <v>200</v>
      </c>
      <c r="U413" s="160">
        <f t="shared" si="49"/>
        <v>200</v>
      </c>
      <c r="V413" s="160">
        <f t="shared" si="49"/>
        <v>200</v>
      </c>
      <c r="W413" s="160">
        <f t="shared" si="49"/>
        <v>200</v>
      </c>
      <c r="X413" s="160">
        <f t="shared" si="49"/>
        <v>200</v>
      </c>
      <c r="Y413" s="160">
        <f t="shared" si="49"/>
        <v>200</v>
      </c>
      <c r="Z413" s="160">
        <f t="shared" si="50"/>
        <v>200</v>
      </c>
      <c r="AA413" s="160">
        <f t="shared" si="50"/>
        <v>200</v>
      </c>
      <c r="AB413" s="160">
        <f t="shared" si="51"/>
        <v>200</v>
      </c>
      <c r="AC413" s="160">
        <f t="shared" si="52"/>
        <v>207.03</v>
      </c>
      <c r="AD413" s="160" t="str">
        <f t="shared" si="53"/>
        <v>Yes</v>
      </c>
      <c r="AE413" s="315"/>
    </row>
    <row r="414" spans="1:31" s="15" customFormat="1" ht="25.5" customHeight="1" x14ac:dyDescent="0.25">
      <c r="A414" s="232"/>
      <c r="B414" s="42" t="s">
        <v>140</v>
      </c>
      <c r="C414" s="301" t="s">
        <v>302</v>
      </c>
      <c r="D414" s="163" t="s">
        <v>208</v>
      </c>
      <c r="E414" s="35">
        <v>225</v>
      </c>
      <c r="F414" s="35">
        <v>225</v>
      </c>
      <c r="G414" s="35">
        <v>225</v>
      </c>
      <c r="H414" s="35">
        <v>225</v>
      </c>
      <c r="I414" s="35">
        <v>225</v>
      </c>
      <c r="J414" s="35">
        <v>225</v>
      </c>
      <c r="K414" s="43" t="s">
        <v>58</v>
      </c>
      <c r="L414" s="43" t="s">
        <v>59</v>
      </c>
      <c r="M414" s="34"/>
      <c r="N414" s="35"/>
      <c r="O414" s="35"/>
      <c r="P414" s="160">
        <f t="shared" si="48"/>
        <v>225</v>
      </c>
      <c r="Q414" s="160">
        <f t="shared" si="48"/>
        <v>225</v>
      </c>
      <c r="R414" s="160">
        <f t="shared" si="48"/>
        <v>225</v>
      </c>
      <c r="S414" s="160">
        <f t="shared" si="48"/>
        <v>225</v>
      </c>
      <c r="T414" s="160">
        <f t="shared" si="48"/>
        <v>225</v>
      </c>
      <c r="U414" s="160">
        <f t="shared" si="49"/>
        <v>225</v>
      </c>
      <c r="V414" s="160">
        <f t="shared" si="49"/>
        <v>225</v>
      </c>
      <c r="W414" s="160">
        <f t="shared" si="49"/>
        <v>225</v>
      </c>
      <c r="X414" s="160">
        <f t="shared" si="49"/>
        <v>225</v>
      </c>
      <c r="Y414" s="160">
        <f t="shared" si="49"/>
        <v>225</v>
      </c>
      <c r="Z414" s="160">
        <f t="shared" si="50"/>
        <v>225</v>
      </c>
      <c r="AA414" s="160">
        <f t="shared" si="50"/>
        <v>225</v>
      </c>
      <c r="AB414" s="160">
        <f t="shared" si="51"/>
        <v>225</v>
      </c>
      <c r="AC414" s="160">
        <f t="shared" si="52"/>
        <v>232.9</v>
      </c>
      <c r="AD414" s="160" t="str">
        <f t="shared" si="53"/>
        <v>Yes</v>
      </c>
      <c r="AE414" s="315"/>
    </row>
    <row r="415" spans="1:31" s="15" customFormat="1" ht="51" customHeight="1" x14ac:dyDescent="0.25">
      <c r="A415" s="232"/>
      <c r="B415" s="42" t="s">
        <v>140</v>
      </c>
      <c r="C415" s="301" t="s">
        <v>303</v>
      </c>
      <c r="D415" s="163" t="s">
        <v>208</v>
      </c>
      <c r="E415" s="35">
        <v>225</v>
      </c>
      <c r="F415" s="35">
        <v>225</v>
      </c>
      <c r="G415" s="35">
        <v>225</v>
      </c>
      <c r="H415" s="35">
        <v>225</v>
      </c>
      <c r="I415" s="35">
        <v>225</v>
      </c>
      <c r="J415" s="35">
        <v>225</v>
      </c>
      <c r="K415" s="43" t="s">
        <v>58</v>
      </c>
      <c r="L415" s="43" t="s">
        <v>59</v>
      </c>
      <c r="M415" s="34"/>
      <c r="N415" s="35"/>
      <c r="O415" s="35"/>
      <c r="P415" s="160">
        <f t="shared" si="48"/>
        <v>225</v>
      </c>
      <c r="Q415" s="160">
        <f t="shared" si="48"/>
        <v>225</v>
      </c>
      <c r="R415" s="160">
        <f t="shared" si="48"/>
        <v>225</v>
      </c>
      <c r="S415" s="160">
        <f t="shared" si="48"/>
        <v>225</v>
      </c>
      <c r="T415" s="160">
        <f t="shared" si="48"/>
        <v>225</v>
      </c>
      <c r="U415" s="160">
        <f t="shared" si="49"/>
        <v>225</v>
      </c>
      <c r="V415" s="160">
        <f t="shared" si="49"/>
        <v>225</v>
      </c>
      <c r="W415" s="160">
        <f t="shared" si="49"/>
        <v>225</v>
      </c>
      <c r="X415" s="160">
        <f t="shared" si="49"/>
        <v>225</v>
      </c>
      <c r="Y415" s="160">
        <f t="shared" si="49"/>
        <v>225</v>
      </c>
      <c r="Z415" s="160">
        <f t="shared" si="50"/>
        <v>225</v>
      </c>
      <c r="AA415" s="160">
        <f t="shared" si="50"/>
        <v>225</v>
      </c>
      <c r="AB415" s="160">
        <f t="shared" si="51"/>
        <v>225</v>
      </c>
      <c r="AC415" s="160">
        <f t="shared" si="52"/>
        <v>232.9</v>
      </c>
      <c r="AD415" s="160" t="str">
        <f t="shared" si="53"/>
        <v>Yes</v>
      </c>
      <c r="AE415" s="315"/>
    </row>
    <row r="416" spans="1:31" s="15" customFormat="1" ht="15.75" customHeight="1" thickBot="1" x14ac:dyDescent="0.3">
      <c r="A416" s="207"/>
      <c r="B416" s="222" t="s">
        <v>140</v>
      </c>
      <c r="C416" s="312" t="s">
        <v>271</v>
      </c>
      <c r="D416" s="182" t="s">
        <v>208</v>
      </c>
      <c r="E416" s="183">
        <v>50</v>
      </c>
      <c r="F416" s="183">
        <v>50</v>
      </c>
      <c r="G416" s="183">
        <v>50</v>
      </c>
      <c r="H416" s="183">
        <v>50</v>
      </c>
      <c r="I416" s="183">
        <v>50</v>
      </c>
      <c r="J416" s="183">
        <v>50</v>
      </c>
      <c r="K416" s="86" t="s">
        <v>58</v>
      </c>
      <c r="L416" s="86" t="s">
        <v>59</v>
      </c>
      <c r="M416" s="59"/>
      <c r="N416" s="183"/>
      <c r="O416" s="183"/>
      <c r="P416" s="186">
        <f t="shared" si="48"/>
        <v>50</v>
      </c>
      <c r="Q416" s="186">
        <f t="shared" si="48"/>
        <v>50</v>
      </c>
      <c r="R416" s="186">
        <f t="shared" si="48"/>
        <v>50</v>
      </c>
      <c r="S416" s="186">
        <f t="shared" si="48"/>
        <v>50</v>
      </c>
      <c r="T416" s="186">
        <f t="shared" si="48"/>
        <v>50</v>
      </c>
      <c r="U416" s="186">
        <f t="shared" si="49"/>
        <v>50</v>
      </c>
      <c r="V416" s="186">
        <f t="shared" si="49"/>
        <v>50</v>
      </c>
      <c r="W416" s="186">
        <f t="shared" si="49"/>
        <v>50</v>
      </c>
      <c r="X416" s="186">
        <f t="shared" si="49"/>
        <v>50</v>
      </c>
      <c r="Y416" s="186">
        <f t="shared" si="49"/>
        <v>50</v>
      </c>
      <c r="Z416" s="186">
        <f t="shared" si="50"/>
        <v>50</v>
      </c>
      <c r="AA416" s="186">
        <f t="shared" si="50"/>
        <v>50</v>
      </c>
      <c r="AB416" s="185">
        <f t="shared" si="51"/>
        <v>50</v>
      </c>
      <c r="AC416" s="185">
        <f t="shared" si="52"/>
        <v>51.76</v>
      </c>
      <c r="AD416" s="186" t="str">
        <f t="shared" si="53"/>
        <v>Yes</v>
      </c>
      <c r="AE416" s="63"/>
    </row>
    <row r="417" spans="1:31" s="15" customFormat="1" ht="39" customHeight="1" thickTop="1" x14ac:dyDescent="0.25">
      <c r="A417" s="330" t="s">
        <v>304</v>
      </c>
      <c r="B417" s="33" t="s">
        <v>140</v>
      </c>
      <c r="C417" s="313" t="s">
        <v>305</v>
      </c>
      <c r="D417" s="190" t="s">
        <v>208</v>
      </c>
      <c r="E417" s="75">
        <v>18</v>
      </c>
      <c r="F417" s="75">
        <v>18</v>
      </c>
      <c r="G417" s="75">
        <v>18</v>
      </c>
      <c r="H417" s="75">
        <v>18</v>
      </c>
      <c r="I417" s="75">
        <v>18</v>
      </c>
      <c r="J417" s="75">
        <v>18</v>
      </c>
      <c r="K417" s="327" t="s">
        <v>58</v>
      </c>
      <c r="L417" s="327" t="s">
        <v>59</v>
      </c>
      <c r="M417" s="26"/>
      <c r="N417" s="29"/>
      <c r="O417" s="29"/>
      <c r="P417" s="192">
        <f t="shared" si="48"/>
        <v>18</v>
      </c>
      <c r="Q417" s="192">
        <f t="shared" si="48"/>
        <v>18</v>
      </c>
      <c r="R417" s="192">
        <f t="shared" si="48"/>
        <v>18</v>
      </c>
      <c r="S417" s="192">
        <f t="shared" si="48"/>
        <v>18</v>
      </c>
      <c r="T417" s="192">
        <f t="shared" si="48"/>
        <v>18</v>
      </c>
      <c r="U417" s="192">
        <f t="shared" si="49"/>
        <v>18</v>
      </c>
      <c r="V417" s="192">
        <f t="shared" si="49"/>
        <v>18</v>
      </c>
      <c r="W417" s="192">
        <f t="shared" si="49"/>
        <v>18</v>
      </c>
      <c r="X417" s="192">
        <f t="shared" si="49"/>
        <v>18</v>
      </c>
      <c r="Y417" s="192">
        <f t="shared" si="49"/>
        <v>18</v>
      </c>
      <c r="Z417" s="192">
        <f t="shared" si="50"/>
        <v>18</v>
      </c>
      <c r="AA417" s="192">
        <f t="shared" si="50"/>
        <v>18</v>
      </c>
      <c r="AB417" s="191">
        <f t="shared" si="51"/>
        <v>18</v>
      </c>
      <c r="AC417" s="191">
        <f t="shared" si="52"/>
        <v>18.63</v>
      </c>
      <c r="AD417" s="192" t="str">
        <f t="shared" si="53"/>
        <v>Yes</v>
      </c>
      <c r="AE417" s="61"/>
    </row>
    <row r="418" spans="1:31" s="15" customFormat="1" ht="63.75" customHeight="1" x14ac:dyDescent="0.25">
      <c r="A418" s="232"/>
      <c r="B418" s="42" t="s">
        <v>140</v>
      </c>
      <c r="C418" s="301" t="s">
        <v>306</v>
      </c>
      <c r="D418" s="163" t="s">
        <v>208</v>
      </c>
      <c r="E418" s="36">
        <v>40</v>
      </c>
      <c r="F418" s="36">
        <v>40</v>
      </c>
      <c r="G418" s="36">
        <v>40</v>
      </c>
      <c r="H418" s="36">
        <v>40</v>
      </c>
      <c r="I418" s="36">
        <v>40</v>
      </c>
      <c r="J418" s="36">
        <v>40</v>
      </c>
      <c r="K418" s="44" t="s">
        <v>58</v>
      </c>
      <c r="L418" s="44" t="s">
        <v>59</v>
      </c>
      <c r="M418" s="34"/>
      <c r="N418" s="35"/>
      <c r="O418" s="35"/>
      <c r="P418" s="160">
        <f t="shared" si="48"/>
        <v>40</v>
      </c>
      <c r="Q418" s="160">
        <f t="shared" si="48"/>
        <v>40</v>
      </c>
      <c r="R418" s="160">
        <f t="shared" si="48"/>
        <v>40</v>
      </c>
      <c r="S418" s="160">
        <f t="shared" si="48"/>
        <v>40</v>
      </c>
      <c r="T418" s="160">
        <f t="shared" si="48"/>
        <v>40</v>
      </c>
      <c r="U418" s="160">
        <f t="shared" si="49"/>
        <v>40</v>
      </c>
      <c r="V418" s="160">
        <f t="shared" si="49"/>
        <v>40</v>
      </c>
      <c r="W418" s="160">
        <f t="shared" si="49"/>
        <v>40</v>
      </c>
      <c r="X418" s="160">
        <f t="shared" si="49"/>
        <v>40</v>
      </c>
      <c r="Y418" s="160">
        <f t="shared" si="49"/>
        <v>40</v>
      </c>
      <c r="Z418" s="160">
        <f t="shared" si="50"/>
        <v>40</v>
      </c>
      <c r="AA418" s="160">
        <f t="shared" si="50"/>
        <v>40</v>
      </c>
      <c r="AB418" s="160">
        <f t="shared" si="51"/>
        <v>40</v>
      </c>
      <c r="AC418" s="160">
        <f t="shared" si="52"/>
        <v>41.41</v>
      </c>
      <c r="AD418" s="160" t="str">
        <f t="shared" si="53"/>
        <v>Yes</v>
      </c>
      <c r="AE418" s="62"/>
    </row>
    <row r="419" spans="1:31" s="15" customFormat="1" ht="38.25" customHeight="1" x14ac:dyDescent="0.25">
      <c r="A419" s="232"/>
      <c r="B419" s="42" t="s">
        <v>140</v>
      </c>
      <c r="C419" s="301" t="s">
        <v>307</v>
      </c>
      <c r="D419" s="163" t="s">
        <v>208</v>
      </c>
      <c r="E419" s="75">
        <v>150</v>
      </c>
      <c r="F419" s="75">
        <v>150</v>
      </c>
      <c r="G419" s="75">
        <v>150</v>
      </c>
      <c r="H419" s="75">
        <v>150</v>
      </c>
      <c r="I419" s="75">
        <v>150</v>
      </c>
      <c r="J419" s="75">
        <v>150</v>
      </c>
      <c r="K419" s="331" t="s">
        <v>58</v>
      </c>
      <c r="L419" s="331" t="s">
        <v>59</v>
      </c>
      <c r="M419" s="34"/>
      <c r="N419" s="35"/>
      <c r="O419" s="35"/>
      <c r="P419" s="160">
        <f t="shared" si="48"/>
        <v>150</v>
      </c>
      <c r="Q419" s="160">
        <f t="shared" si="48"/>
        <v>150</v>
      </c>
      <c r="R419" s="160">
        <f t="shared" si="48"/>
        <v>150</v>
      </c>
      <c r="S419" s="160">
        <f t="shared" si="48"/>
        <v>150</v>
      </c>
      <c r="T419" s="160">
        <f t="shared" si="48"/>
        <v>150</v>
      </c>
      <c r="U419" s="160">
        <f t="shared" si="49"/>
        <v>150</v>
      </c>
      <c r="V419" s="160">
        <f t="shared" si="49"/>
        <v>150</v>
      </c>
      <c r="W419" s="160">
        <f t="shared" si="49"/>
        <v>150</v>
      </c>
      <c r="X419" s="160">
        <f t="shared" si="49"/>
        <v>150</v>
      </c>
      <c r="Y419" s="160">
        <f t="shared" si="49"/>
        <v>150</v>
      </c>
      <c r="Z419" s="160">
        <f t="shared" si="50"/>
        <v>150</v>
      </c>
      <c r="AA419" s="160">
        <f t="shared" si="50"/>
        <v>150</v>
      </c>
      <c r="AB419" s="160">
        <f t="shared" si="51"/>
        <v>150</v>
      </c>
      <c r="AC419" s="160">
        <f t="shared" si="52"/>
        <v>155.27000000000001</v>
      </c>
      <c r="AD419" s="160" t="str">
        <f t="shared" si="53"/>
        <v>Yes</v>
      </c>
      <c r="AE419" s="198"/>
    </row>
    <row r="420" spans="1:31" s="15" customFormat="1" ht="38.25" customHeight="1" x14ac:dyDescent="0.25">
      <c r="A420" s="232"/>
      <c r="B420" s="42" t="s">
        <v>140</v>
      </c>
      <c r="C420" s="301" t="s">
        <v>308</v>
      </c>
      <c r="D420" s="163" t="s">
        <v>208</v>
      </c>
      <c r="E420" s="35">
        <v>22</v>
      </c>
      <c r="F420" s="35">
        <v>22</v>
      </c>
      <c r="G420" s="35">
        <v>22</v>
      </c>
      <c r="H420" s="35">
        <v>22</v>
      </c>
      <c r="I420" s="35">
        <v>22</v>
      </c>
      <c r="J420" s="35">
        <v>22</v>
      </c>
      <c r="K420" s="44" t="s">
        <v>58</v>
      </c>
      <c r="L420" s="43" t="s">
        <v>59</v>
      </c>
      <c r="M420" s="34"/>
      <c r="N420" s="35"/>
      <c r="O420" s="35"/>
      <c r="P420" s="160">
        <f t="shared" si="48"/>
        <v>22</v>
      </c>
      <c r="Q420" s="160">
        <f t="shared" si="48"/>
        <v>22</v>
      </c>
      <c r="R420" s="160">
        <f t="shared" si="48"/>
        <v>22</v>
      </c>
      <c r="S420" s="160">
        <f t="shared" si="48"/>
        <v>22</v>
      </c>
      <c r="T420" s="160">
        <f t="shared" si="48"/>
        <v>22</v>
      </c>
      <c r="U420" s="160">
        <f t="shared" si="49"/>
        <v>22</v>
      </c>
      <c r="V420" s="160">
        <f t="shared" si="49"/>
        <v>22</v>
      </c>
      <c r="W420" s="160">
        <f t="shared" si="49"/>
        <v>22</v>
      </c>
      <c r="X420" s="160">
        <f t="shared" si="49"/>
        <v>22</v>
      </c>
      <c r="Y420" s="160">
        <f t="shared" si="49"/>
        <v>22</v>
      </c>
      <c r="Z420" s="160">
        <f t="shared" si="50"/>
        <v>22</v>
      </c>
      <c r="AA420" s="160">
        <f t="shared" si="50"/>
        <v>22</v>
      </c>
      <c r="AB420" s="160">
        <f t="shared" si="51"/>
        <v>22</v>
      </c>
      <c r="AC420" s="160">
        <f t="shared" si="52"/>
        <v>22.77</v>
      </c>
      <c r="AD420" s="160" t="str">
        <f t="shared" si="53"/>
        <v>Yes</v>
      </c>
      <c r="AE420" s="62"/>
    </row>
    <row r="421" spans="1:31" s="15" customFormat="1" ht="38.25" customHeight="1" x14ac:dyDescent="0.25">
      <c r="A421" s="232"/>
      <c r="B421" s="42" t="s">
        <v>140</v>
      </c>
      <c r="C421" s="301" t="s">
        <v>309</v>
      </c>
      <c r="D421" s="163" t="s">
        <v>208</v>
      </c>
      <c r="E421" s="27">
        <v>132</v>
      </c>
      <c r="F421" s="27">
        <v>132</v>
      </c>
      <c r="G421" s="27">
        <v>132</v>
      </c>
      <c r="H421" s="27">
        <v>132</v>
      </c>
      <c r="I421" s="27">
        <v>132</v>
      </c>
      <c r="J421" s="27">
        <v>132</v>
      </c>
      <c r="K421" s="271" t="s">
        <v>58</v>
      </c>
      <c r="L421" s="311" t="s">
        <v>59</v>
      </c>
      <c r="M421" s="34"/>
      <c r="N421" s="35"/>
      <c r="O421" s="35"/>
      <c r="P421" s="160">
        <f t="shared" si="48"/>
        <v>132</v>
      </c>
      <c r="Q421" s="160">
        <f t="shared" si="48"/>
        <v>132</v>
      </c>
      <c r="R421" s="160">
        <f t="shared" si="48"/>
        <v>132</v>
      </c>
      <c r="S421" s="160">
        <f t="shared" si="48"/>
        <v>132</v>
      </c>
      <c r="T421" s="160">
        <f t="shared" si="48"/>
        <v>132</v>
      </c>
      <c r="U421" s="160">
        <f t="shared" si="49"/>
        <v>132</v>
      </c>
      <c r="V421" s="160">
        <f t="shared" si="49"/>
        <v>132</v>
      </c>
      <c r="W421" s="160">
        <f t="shared" si="49"/>
        <v>132</v>
      </c>
      <c r="X421" s="160">
        <f t="shared" si="49"/>
        <v>132</v>
      </c>
      <c r="Y421" s="160">
        <f t="shared" si="49"/>
        <v>132</v>
      </c>
      <c r="Z421" s="160">
        <f t="shared" si="50"/>
        <v>132</v>
      </c>
      <c r="AA421" s="160">
        <f t="shared" si="50"/>
        <v>132</v>
      </c>
      <c r="AB421" s="160">
        <f t="shared" si="51"/>
        <v>132</v>
      </c>
      <c r="AC421" s="160">
        <f t="shared" si="52"/>
        <v>136.63999999999999</v>
      </c>
      <c r="AD421" s="160" t="str">
        <f t="shared" si="53"/>
        <v>Yes</v>
      </c>
      <c r="AE421" s="62"/>
    </row>
    <row r="422" spans="1:31" s="15" customFormat="1" ht="39" customHeight="1" thickBot="1" x14ac:dyDescent="0.3">
      <c r="A422" s="207"/>
      <c r="B422" s="222" t="s">
        <v>140</v>
      </c>
      <c r="C422" s="312" t="s">
        <v>310</v>
      </c>
      <c r="D422" s="182" t="s">
        <v>208</v>
      </c>
      <c r="E422" s="183">
        <v>110</v>
      </c>
      <c r="F422" s="183">
        <v>110</v>
      </c>
      <c r="G422" s="183">
        <v>110</v>
      </c>
      <c r="H422" s="183">
        <v>110</v>
      </c>
      <c r="I422" s="183">
        <v>110</v>
      </c>
      <c r="J422" s="183">
        <v>110</v>
      </c>
      <c r="K422" s="183" t="s">
        <v>58</v>
      </c>
      <c r="L422" s="183" t="s">
        <v>59</v>
      </c>
      <c r="M422" s="59"/>
      <c r="N422" s="183"/>
      <c r="O422" s="183"/>
      <c r="P422" s="186">
        <f t="shared" si="48"/>
        <v>110</v>
      </c>
      <c r="Q422" s="186">
        <f t="shared" si="48"/>
        <v>110</v>
      </c>
      <c r="R422" s="186">
        <f t="shared" si="48"/>
        <v>110</v>
      </c>
      <c r="S422" s="186">
        <f t="shared" si="48"/>
        <v>110</v>
      </c>
      <c r="T422" s="186">
        <f t="shared" si="48"/>
        <v>110</v>
      </c>
      <c r="U422" s="186">
        <f t="shared" si="49"/>
        <v>110</v>
      </c>
      <c r="V422" s="186">
        <f t="shared" si="49"/>
        <v>110</v>
      </c>
      <c r="W422" s="186">
        <f t="shared" si="49"/>
        <v>110</v>
      </c>
      <c r="X422" s="186">
        <f t="shared" si="49"/>
        <v>110</v>
      </c>
      <c r="Y422" s="186">
        <f t="shared" si="49"/>
        <v>110</v>
      </c>
      <c r="Z422" s="186">
        <f t="shared" si="50"/>
        <v>110</v>
      </c>
      <c r="AA422" s="186">
        <f t="shared" si="50"/>
        <v>110</v>
      </c>
      <c r="AB422" s="185">
        <f t="shared" si="51"/>
        <v>110</v>
      </c>
      <c r="AC422" s="185">
        <f t="shared" si="52"/>
        <v>113.86</v>
      </c>
      <c r="AD422" s="185" t="str">
        <f t="shared" si="53"/>
        <v>Yes</v>
      </c>
      <c r="AE422" s="63"/>
    </row>
    <row r="423" spans="1:31" s="15" customFormat="1" ht="103.5" customHeight="1" thickTop="1" thickBot="1" x14ac:dyDescent="0.3">
      <c r="A423" s="332" t="s">
        <v>311</v>
      </c>
      <c r="B423" s="333" t="s">
        <v>140</v>
      </c>
      <c r="C423" s="303" t="s">
        <v>312</v>
      </c>
      <c r="D423" s="182" t="s">
        <v>313</v>
      </c>
      <c r="E423" s="74" t="s">
        <v>65</v>
      </c>
      <c r="F423" s="74" t="s">
        <v>65</v>
      </c>
      <c r="G423" s="74" t="s">
        <v>65</v>
      </c>
      <c r="H423" s="74" t="s">
        <v>65</v>
      </c>
      <c r="I423" s="74" t="s">
        <v>65</v>
      </c>
      <c r="J423" s="74" t="s">
        <v>65</v>
      </c>
      <c r="K423" s="74" t="s">
        <v>64</v>
      </c>
      <c r="L423" s="74" t="s">
        <v>65</v>
      </c>
      <c r="M423" s="89"/>
      <c r="N423" s="74"/>
      <c r="O423" s="74"/>
      <c r="P423" s="272" t="str">
        <f t="shared" si="48"/>
        <v>NA</v>
      </c>
      <c r="Q423" s="272" t="str">
        <f t="shared" si="48"/>
        <v>NA</v>
      </c>
      <c r="R423" s="272" t="str">
        <f t="shared" si="48"/>
        <v>NA</v>
      </c>
      <c r="S423" s="272" t="str">
        <f t="shared" si="48"/>
        <v>NA</v>
      </c>
      <c r="T423" s="272" t="str">
        <f t="shared" si="48"/>
        <v>NA</v>
      </c>
      <c r="U423" s="272" t="str">
        <f t="shared" si="49"/>
        <v>NA</v>
      </c>
      <c r="V423" s="272" t="str">
        <f t="shared" si="49"/>
        <v>NA</v>
      </c>
      <c r="W423" s="272" t="str">
        <f t="shared" si="49"/>
        <v>NA</v>
      </c>
      <c r="X423" s="272" t="str">
        <f t="shared" si="49"/>
        <v>NA</v>
      </c>
      <c r="Y423" s="272" t="str">
        <f t="shared" si="49"/>
        <v>NA</v>
      </c>
      <c r="Z423" s="272" t="str">
        <f t="shared" si="50"/>
        <v>NA</v>
      </c>
      <c r="AA423" s="272" t="str">
        <f t="shared" si="50"/>
        <v>NA</v>
      </c>
      <c r="AB423" s="334" t="str">
        <f t="shared" si="51"/>
        <v>NA</v>
      </c>
      <c r="AC423" s="251" t="str">
        <f t="shared" si="52"/>
        <v>NA</v>
      </c>
      <c r="AD423" s="251" t="str">
        <f t="shared" si="53"/>
        <v>NA</v>
      </c>
      <c r="AE423" s="202" t="s">
        <v>314</v>
      </c>
    </row>
    <row r="424" spans="1:31" s="15" customFormat="1" ht="15.75" customHeight="1" thickTop="1" x14ac:dyDescent="0.25">
      <c r="A424" s="332" t="s">
        <v>315</v>
      </c>
      <c r="B424" s="42" t="s">
        <v>140</v>
      </c>
      <c r="C424" s="309" t="s">
        <v>316</v>
      </c>
      <c r="D424" s="190" t="s">
        <v>208</v>
      </c>
      <c r="E424" s="29">
        <v>1.4</v>
      </c>
      <c r="F424" s="29">
        <v>1.4</v>
      </c>
      <c r="G424" s="29">
        <v>1.4</v>
      </c>
      <c r="H424" s="29">
        <v>1.4</v>
      </c>
      <c r="I424" s="29">
        <v>1.4</v>
      </c>
      <c r="J424" s="29">
        <v>1.4</v>
      </c>
      <c r="K424" s="29" t="s">
        <v>58</v>
      </c>
      <c r="L424" s="29" t="s">
        <v>59</v>
      </c>
      <c r="M424" s="26"/>
      <c r="N424" s="29"/>
      <c r="O424" s="29"/>
      <c r="P424" s="192">
        <f t="shared" si="48"/>
        <v>1.4</v>
      </c>
      <c r="Q424" s="192">
        <f t="shared" si="48"/>
        <v>1.4</v>
      </c>
      <c r="R424" s="192">
        <f t="shared" si="48"/>
        <v>1.4</v>
      </c>
      <c r="S424" s="192">
        <f t="shared" si="48"/>
        <v>1.4</v>
      </c>
      <c r="T424" s="192">
        <f t="shared" si="48"/>
        <v>1.4</v>
      </c>
      <c r="U424" s="192">
        <f t="shared" si="49"/>
        <v>1.4</v>
      </c>
      <c r="V424" s="192">
        <f t="shared" si="49"/>
        <v>1.4</v>
      </c>
      <c r="W424" s="192">
        <f t="shared" si="49"/>
        <v>1.4</v>
      </c>
      <c r="X424" s="192">
        <f t="shared" si="49"/>
        <v>1.4</v>
      </c>
      <c r="Y424" s="192">
        <f t="shared" si="49"/>
        <v>1.4</v>
      </c>
      <c r="Z424" s="192">
        <f t="shared" si="50"/>
        <v>1.4</v>
      </c>
      <c r="AA424" s="192">
        <f t="shared" si="50"/>
        <v>1.4</v>
      </c>
      <c r="AB424" s="191">
        <f t="shared" si="51"/>
        <v>1.4000000000000001</v>
      </c>
      <c r="AC424" s="192">
        <f t="shared" si="52"/>
        <v>1.4500000000000002</v>
      </c>
      <c r="AD424" s="192" t="str">
        <f t="shared" si="53"/>
        <v>Yes</v>
      </c>
      <c r="AE424" s="68"/>
    </row>
    <row r="425" spans="1:31" s="15" customFormat="1" ht="25.5" customHeight="1" x14ac:dyDescent="0.25">
      <c r="A425" s="232"/>
      <c r="B425" s="42" t="s">
        <v>140</v>
      </c>
      <c r="C425" s="301" t="s">
        <v>317</v>
      </c>
      <c r="D425" s="163" t="s">
        <v>208</v>
      </c>
      <c r="E425" s="35">
        <v>98</v>
      </c>
      <c r="F425" s="35">
        <v>98</v>
      </c>
      <c r="G425" s="35">
        <v>98</v>
      </c>
      <c r="H425" s="35">
        <v>98</v>
      </c>
      <c r="I425" s="35">
        <v>98</v>
      </c>
      <c r="J425" s="35">
        <v>98</v>
      </c>
      <c r="K425" s="35" t="s">
        <v>58</v>
      </c>
      <c r="L425" s="35" t="s">
        <v>59</v>
      </c>
      <c r="M425" s="34"/>
      <c r="N425" s="35"/>
      <c r="O425" s="35"/>
      <c r="P425" s="160">
        <f t="shared" si="48"/>
        <v>98</v>
      </c>
      <c r="Q425" s="160">
        <f t="shared" si="48"/>
        <v>98</v>
      </c>
      <c r="R425" s="160">
        <f t="shared" si="48"/>
        <v>98</v>
      </c>
      <c r="S425" s="160">
        <f t="shared" si="48"/>
        <v>98</v>
      </c>
      <c r="T425" s="160">
        <f t="shared" si="48"/>
        <v>98</v>
      </c>
      <c r="U425" s="160">
        <f t="shared" si="49"/>
        <v>98</v>
      </c>
      <c r="V425" s="160">
        <f t="shared" si="49"/>
        <v>98</v>
      </c>
      <c r="W425" s="160">
        <f t="shared" si="49"/>
        <v>98</v>
      </c>
      <c r="X425" s="160">
        <f t="shared" si="49"/>
        <v>98</v>
      </c>
      <c r="Y425" s="160">
        <f t="shared" si="49"/>
        <v>98</v>
      </c>
      <c r="Z425" s="160">
        <f t="shared" si="50"/>
        <v>98</v>
      </c>
      <c r="AA425" s="160">
        <f t="shared" si="50"/>
        <v>98</v>
      </c>
      <c r="AB425" s="160">
        <f t="shared" si="51"/>
        <v>98</v>
      </c>
      <c r="AC425" s="160">
        <f t="shared" si="52"/>
        <v>101.44</v>
      </c>
      <c r="AD425" s="160" t="str">
        <f t="shared" si="53"/>
        <v>Yes</v>
      </c>
      <c r="AE425" s="62"/>
    </row>
    <row r="426" spans="1:31" s="15" customFormat="1" ht="30" customHeight="1" x14ac:dyDescent="0.25">
      <c r="A426" s="232"/>
      <c r="B426" s="42" t="s">
        <v>140</v>
      </c>
      <c r="C426" s="301" t="s">
        <v>318</v>
      </c>
      <c r="D426" s="163" t="s">
        <v>208</v>
      </c>
      <c r="E426" s="35" t="s">
        <v>319</v>
      </c>
      <c r="F426" s="35" t="s">
        <v>319</v>
      </c>
      <c r="G426" s="35" t="s">
        <v>319</v>
      </c>
      <c r="H426" s="35" t="s">
        <v>319</v>
      </c>
      <c r="I426" s="35" t="s">
        <v>319</v>
      </c>
      <c r="J426" s="35" t="s">
        <v>319</v>
      </c>
      <c r="K426" s="35" t="s">
        <v>58</v>
      </c>
      <c r="L426" s="35" t="s">
        <v>320</v>
      </c>
      <c r="M426" s="34"/>
      <c r="N426" s="35"/>
      <c r="O426" s="35"/>
      <c r="P426" s="160" t="str">
        <f t="shared" si="48"/>
        <v>NA</v>
      </c>
      <c r="Q426" s="160" t="str">
        <f t="shared" si="48"/>
        <v>NA</v>
      </c>
      <c r="R426" s="160" t="str">
        <f t="shared" si="48"/>
        <v>NA</v>
      </c>
      <c r="S426" s="160" t="str">
        <f t="shared" si="48"/>
        <v>NA</v>
      </c>
      <c r="T426" s="160" t="str">
        <f t="shared" si="48"/>
        <v>NA</v>
      </c>
      <c r="U426" s="160" t="str">
        <f t="shared" si="49"/>
        <v>NA</v>
      </c>
      <c r="V426" s="160" t="str">
        <f t="shared" si="49"/>
        <v>NA</v>
      </c>
      <c r="W426" s="160" t="str">
        <f t="shared" si="49"/>
        <v>NA</v>
      </c>
      <c r="X426" s="160" t="str">
        <f t="shared" si="49"/>
        <v>NA</v>
      </c>
      <c r="Y426" s="160" t="str">
        <f t="shared" si="49"/>
        <v>NA</v>
      </c>
      <c r="Z426" s="160" t="str">
        <f t="shared" si="50"/>
        <v>NA</v>
      </c>
      <c r="AA426" s="160" t="str">
        <f t="shared" si="50"/>
        <v>NA</v>
      </c>
      <c r="AB426" s="160" t="str">
        <f t="shared" si="51"/>
        <v>NA</v>
      </c>
      <c r="AC426" s="160" t="str">
        <f t="shared" si="52"/>
        <v>At cost (by quotation)</v>
      </c>
      <c r="AD426" s="160" t="str">
        <f t="shared" si="53"/>
        <v>Yes</v>
      </c>
      <c r="AE426" s="198"/>
    </row>
    <row r="427" spans="1:31" s="15" customFormat="1" ht="30" customHeight="1" x14ac:dyDescent="0.25">
      <c r="A427" s="232"/>
      <c r="B427" s="42" t="s">
        <v>140</v>
      </c>
      <c r="C427" s="301" t="s">
        <v>321</v>
      </c>
      <c r="D427" s="163" t="s">
        <v>208</v>
      </c>
      <c r="E427" s="35" t="s">
        <v>319</v>
      </c>
      <c r="F427" s="35" t="s">
        <v>319</v>
      </c>
      <c r="G427" s="35" t="s">
        <v>319</v>
      </c>
      <c r="H427" s="35" t="s">
        <v>319</v>
      </c>
      <c r="I427" s="35" t="s">
        <v>319</v>
      </c>
      <c r="J427" s="35" t="s">
        <v>319</v>
      </c>
      <c r="K427" s="35" t="s">
        <v>58</v>
      </c>
      <c r="L427" s="35" t="s">
        <v>320</v>
      </c>
      <c r="M427" s="34"/>
      <c r="N427" s="35"/>
      <c r="O427" s="35"/>
      <c r="P427" s="160" t="str">
        <f t="shared" si="48"/>
        <v>NA</v>
      </c>
      <c r="Q427" s="160" t="str">
        <f t="shared" si="48"/>
        <v>NA</v>
      </c>
      <c r="R427" s="160" t="str">
        <f t="shared" si="48"/>
        <v>NA</v>
      </c>
      <c r="S427" s="160" t="str">
        <f t="shared" si="48"/>
        <v>NA</v>
      </c>
      <c r="T427" s="160" t="str">
        <f t="shared" si="48"/>
        <v>NA</v>
      </c>
      <c r="U427" s="160" t="str">
        <f t="shared" si="49"/>
        <v>NA</v>
      </c>
      <c r="V427" s="160" t="str">
        <f t="shared" si="49"/>
        <v>NA</v>
      </c>
      <c r="W427" s="160" t="str">
        <f t="shared" si="49"/>
        <v>NA</v>
      </c>
      <c r="X427" s="160" t="str">
        <f t="shared" si="49"/>
        <v>NA</v>
      </c>
      <c r="Y427" s="160" t="str">
        <f t="shared" si="49"/>
        <v>NA</v>
      </c>
      <c r="Z427" s="160" t="str">
        <f t="shared" si="50"/>
        <v>NA</v>
      </c>
      <c r="AA427" s="160" t="str">
        <f t="shared" si="50"/>
        <v>NA</v>
      </c>
      <c r="AB427" s="160" t="str">
        <f t="shared" si="51"/>
        <v>NA</v>
      </c>
      <c r="AC427" s="160" t="str">
        <f t="shared" si="52"/>
        <v>At cost (by quotation)</v>
      </c>
      <c r="AD427" s="160" t="str">
        <f t="shared" si="53"/>
        <v>Yes</v>
      </c>
      <c r="AE427" s="198"/>
    </row>
    <row r="428" spans="1:31" s="15" customFormat="1" ht="30" customHeight="1" x14ac:dyDescent="0.25">
      <c r="A428" s="232"/>
      <c r="B428" s="42" t="s">
        <v>140</v>
      </c>
      <c r="C428" s="301" t="s">
        <v>322</v>
      </c>
      <c r="D428" s="163" t="s">
        <v>208</v>
      </c>
      <c r="E428" s="35" t="s">
        <v>319</v>
      </c>
      <c r="F428" s="35" t="s">
        <v>319</v>
      </c>
      <c r="G428" s="35" t="s">
        <v>319</v>
      </c>
      <c r="H428" s="35" t="s">
        <v>319</v>
      </c>
      <c r="I428" s="35" t="s">
        <v>319</v>
      </c>
      <c r="J428" s="35" t="s">
        <v>319</v>
      </c>
      <c r="K428" s="35" t="s">
        <v>58</v>
      </c>
      <c r="L428" s="35" t="s">
        <v>320</v>
      </c>
      <c r="M428" s="34"/>
      <c r="N428" s="35"/>
      <c r="O428" s="35"/>
      <c r="P428" s="160" t="str">
        <f t="shared" si="48"/>
        <v>NA</v>
      </c>
      <c r="Q428" s="160" t="str">
        <f t="shared" si="48"/>
        <v>NA</v>
      </c>
      <c r="R428" s="160" t="str">
        <f t="shared" si="48"/>
        <v>NA</v>
      </c>
      <c r="S428" s="160" t="str">
        <f t="shared" si="48"/>
        <v>NA</v>
      </c>
      <c r="T428" s="160" t="str">
        <f t="shared" ref="T428:T452" si="54">IF(AND(OR($L428="Variable",$L428="Zero"),ISBLANK($N428)),IF(T$11=$E$11,$E428,IF(T$11=$F$11,$F428,IF(T$11=$G$11,$G428,IF(T$11=$H$11,$H428,IF(T$11=$I$11,$I428,IF(T$11=$J$11,$J428,"ERROR")))))),"NA")</f>
        <v>NA</v>
      </c>
      <c r="U428" s="160" t="str">
        <f t="shared" si="49"/>
        <v>NA</v>
      </c>
      <c r="V428" s="160" t="str">
        <f t="shared" si="49"/>
        <v>NA</v>
      </c>
      <c r="W428" s="160" t="str">
        <f t="shared" si="49"/>
        <v>NA</v>
      </c>
      <c r="X428" s="160" t="str">
        <f t="shared" si="49"/>
        <v>NA</v>
      </c>
      <c r="Y428" s="160" t="str">
        <f t="shared" ref="Y428:Y452" si="55">IF(AND(OR($L428="Variable",$L428="Zero"),ISBLANK($N428)),IF(Y$11=$E$11,$E428,IF(Y$11=$F$11,$F428,IF(Y$11=$G$11,$G428,IF(Y$11=$H$11,$H428,IF(Y$11=$I$11,$I428,IF(Y$11=$J$11,$J428,"ERROR")))))),"NA")</f>
        <v>NA</v>
      </c>
      <c r="Z428" s="160" t="str">
        <f t="shared" si="50"/>
        <v>NA</v>
      </c>
      <c r="AA428" s="160" t="str">
        <f t="shared" si="50"/>
        <v>NA</v>
      </c>
      <c r="AB428" s="160" t="str">
        <f t="shared" si="51"/>
        <v>NA</v>
      </c>
      <c r="AC428" s="160" t="str">
        <f t="shared" si="52"/>
        <v>At cost (by quotation)</v>
      </c>
      <c r="AD428" s="160" t="str">
        <f t="shared" si="53"/>
        <v>Yes</v>
      </c>
      <c r="AE428" s="62"/>
    </row>
    <row r="429" spans="1:31" s="15" customFormat="1" ht="30" customHeight="1" x14ac:dyDescent="0.25">
      <c r="A429" s="232"/>
      <c r="B429" s="42" t="s">
        <v>140</v>
      </c>
      <c r="C429" s="301" t="s">
        <v>323</v>
      </c>
      <c r="D429" s="163" t="s">
        <v>208</v>
      </c>
      <c r="E429" s="35" t="s">
        <v>319</v>
      </c>
      <c r="F429" s="35" t="s">
        <v>319</v>
      </c>
      <c r="G429" s="35" t="s">
        <v>319</v>
      </c>
      <c r="H429" s="35" t="s">
        <v>319</v>
      </c>
      <c r="I429" s="35" t="s">
        <v>319</v>
      </c>
      <c r="J429" s="35" t="s">
        <v>319</v>
      </c>
      <c r="K429" s="35" t="s">
        <v>58</v>
      </c>
      <c r="L429" s="35" t="s">
        <v>320</v>
      </c>
      <c r="M429" s="34"/>
      <c r="N429" s="35"/>
      <c r="O429" s="35"/>
      <c r="P429" s="160" t="str">
        <f t="shared" si="48"/>
        <v>NA</v>
      </c>
      <c r="Q429" s="160" t="str">
        <f t="shared" si="48"/>
        <v>NA</v>
      </c>
      <c r="R429" s="160" t="str">
        <f t="shared" si="48"/>
        <v>NA</v>
      </c>
      <c r="S429" s="160" t="str">
        <f t="shared" si="48"/>
        <v>NA</v>
      </c>
      <c r="T429" s="160" t="str">
        <f t="shared" si="54"/>
        <v>NA</v>
      </c>
      <c r="U429" s="160" t="str">
        <f t="shared" si="49"/>
        <v>NA</v>
      </c>
      <c r="V429" s="160" t="str">
        <f t="shared" si="49"/>
        <v>NA</v>
      </c>
      <c r="W429" s="160" t="str">
        <f t="shared" si="49"/>
        <v>NA</v>
      </c>
      <c r="X429" s="160" t="str">
        <f t="shared" si="49"/>
        <v>NA</v>
      </c>
      <c r="Y429" s="160" t="str">
        <f t="shared" si="55"/>
        <v>NA</v>
      </c>
      <c r="Z429" s="160" t="str">
        <f t="shared" si="50"/>
        <v>NA</v>
      </c>
      <c r="AA429" s="160" t="str">
        <f t="shared" si="50"/>
        <v>NA</v>
      </c>
      <c r="AB429" s="160" t="str">
        <f t="shared" si="51"/>
        <v>NA</v>
      </c>
      <c r="AC429" s="160" t="str">
        <f t="shared" si="52"/>
        <v>At cost (by quotation)</v>
      </c>
      <c r="AD429" s="160" t="str">
        <f t="shared" si="53"/>
        <v>Yes</v>
      </c>
      <c r="AE429" s="198"/>
    </row>
    <row r="430" spans="1:31" s="15" customFormat="1" ht="30" customHeight="1" x14ac:dyDescent="0.25">
      <c r="A430" s="232"/>
      <c r="B430" s="42" t="s">
        <v>140</v>
      </c>
      <c r="C430" s="301" t="s">
        <v>324</v>
      </c>
      <c r="D430" s="163" t="s">
        <v>208</v>
      </c>
      <c r="E430" s="35" t="s">
        <v>319</v>
      </c>
      <c r="F430" s="35" t="s">
        <v>319</v>
      </c>
      <c r="G430" s="35" t="s">
        <v>319</v>
      </c>
      <c r="H430" s="35" t="s">
        <v>319</v>
      </c>
      <c r="I430" s="35" t="s">
        <v>319</v>
      </c>
      <c r="J430" s="35" t="s">
        <v>319</v>
      </c>
      <c r="K430" s="35" t="s">
        <v>58</v>
      </c>
      <c r="L430" s="35" t="s">
        <v>320</v>
      </c>
      <c r="M430" s="34"/>
      <c r="N430" s="35"/>
      <c r="O430" s="35"/>
      <c r="P430" s="160" t="str">
        <f t="shared" si="48"/>
        <v>NA</v>
      </c>
      <c r="Q430" s="160" t="str">
        <f t="shared" si="48"/>
        <v>NA</v>
      </c>
      <c r="R430" s="160" t="str">
        <f t="shared" si="48"/>
        <v>NA</v>
      </c>
      <c r="S430" s="160" t="str">
        <f t="shared" si="48"/>
        <v>NA</v>
      </c>
      <c r="T430" s="160" t="str">
        <f t="shared" si="54"/>
        <v>NA</v>
      </c>
      <c r="U430" s="160" t="str">
        <f t="shared" si="49"/>
        <v>NA</v>
      </c>
      <c r="V430" s="160" t="str">
        <f t="shared" si="49"/>
        <v>NA</v>
      </c>
      <c r="W430" s="160" t="str">
        <f t="shared" si="49"/>
        <v>NA</v>
      </c>
      <c r="X430" s="160" t="str">
        <f t="shared" si="49"/>
        <v>NA</v>
      </c>
      <c r="Y430" s="160" t="str">
        <f t="shared" si="55"/>
        <v>NA</v>
      </c>
      <c r="Z430" s="160" t="str">
        <f t="shared" si="50"/>
        <v>NA</v>
      </c>
      <c r="AA430" s="160" t="str">
        <f t="shared" si="50"/>
        <v>NA</v>
      </c>
      <c r="AB430" s="160" t="str">
        <f t="shared" si="51"/>
        <v>NA</v>
      </c>
      <c r="AC430" s="160" t="str">
        <f t="shared" si="52"/>
        <v>At cost (by quotation)</v>
      </c>
      <c r="AD430" s="160" t="str">
        <f t="shared" si="53"/>
        <v>Yes</v>
      </c>
      <c r="AE430" s="198"/>
    </row>
    <row r="431" spans="1:31" s="15" customFormat="1" ht="30.75" customHeight="1" thickBot="1" x14ac:dyDescent="0.3">
      <c r="A431" s="232"/>
      <c r="B431" s="222" t="s">
        <v>140</v>
      </c>
      <c r="C431" s="312" t="s">
        <v>325</v>
      </c>
      <c r="D431" s="335" t="s">
        <v>208</v>
      </c>
      <c r="E431" s="183" t="s">
        <v>319</v>
      </c>
      <c r="F431" s="183" t="s">
        <v>319</v>
      </c>
      <c r="G431" s="183" t="s">
        <v>319</v>
      </c>
      <c r="H431" s="183" t="s">
        <v>319</v>
      </c>
      <c r="I431" s="183" t="s">
        <v>319</v>
      </c>
      <c r="J431" s="183" t="s">
        <v>319</v>
      </c>
      <c r="K431" s="183" t="s">
        <v>58</v>
      </c>
      <c r="L431" s="183" t="s">
        <v>320</v>
      </c>
      <c r="M431" s="59"/>
      <c r="N431" s="183"/>
      <c r="O431" s="183"/>
      <c r="P431" s="186" t="str">
        <f t="shared" si="48"/>
        <v>NA</v>
      </c>
      <c r="Q431" s="186" t="str">
        <f t="shared" si="48"/>
        <v>NA</v>
      </c>
      <c r="R431" s="186" t="str">
        <f t="shared" si="48"/>
        <v>NA</v>
      </c>
      <c r="S431" s="186" t="str">
        <f t="shared" si="48"/>
        <v>NA</v>
      </c>
      <c r="T431" s="186" t="str">
        <f t="shared" si="54"/>
        <v>NA</v>
      </c>
      <c r="U431" s="186" t="str">
        <f t="shared" si="49"/>
        <v>NA</v>
      </c>
      <c r="V431" s="186" t="str">
        <f t="shared" si="49"/>
        <v>NA</v>
      </c>
      <c r="W431" s="186" t="str">
        <f t="shared" si="49"/>
        <v>NA</v>
      </c>
      <c r="X431" s="186" t="str">
        <f t="shared" si="49"/>
        <v>NA</v>
      </c>
      <c r="Y431" s="186" t="str">
        <f t="shared" si="55"/>
        <v>NA</v>
      </c>
      <c r="Z431" s="186" t="str">
        <f t="shared" si="50"/>
        <v>NA</v>
      </c>
      <c r="AA431" s="186" t="str">
        <f t="shared" si="50"/>
        <v>NA</v>
      </c>
      <c r="AB431" s="185" t="str">
        <f t="shared" si="51"/>
        <v>NA</v>
      </c>
      <c r="AC431" s="185" t="str">
        <f t="shared" si="52"/>
        <v>At cost (by quotation)</v>
      </c>
      <c r="AD431" s="186" t="str">
        <f t="shared" si="53"/>
        <v>Yes</v>
      </c>
      <c r="AE431" s="63"/>
    </row>
    <row r="432" spans="1:31" s="15" customFormat="1" ht="26.25" customHeight="1" thickTop="1" x14ac:dyDescent="0.25">
      <c r="A432" s="40" t="s">
        <v>326</v>
      </c>
      <c r="B432" s="25" t="s">
        <v>140</v>
      </c>
      <c r="C432" s="309" t="s">
        <v>327</v>
      </c>
      <c r="D432" s="336"/>
      <c r="E432" s="29">
        <v>0</v>
      </c>
      <c r="F432" s="29">
        <v>0</v>
      </c>
      <c r="G432" s="29">
        <v>0</v>
      </c>
      <c r="H432" s="29">
        <v>0</v>
      </c>
      <c r="I432" s="29">
        <v>0</v>
      </c>
      <c r="J432" s="29">
        <v>0</v>
      </c>
      <c r="K432" s="29" t="s">
        <v>58</v>
      </c>
      <c r="L432" s="29" t="s">
        <v>147</v>
      </c>
      <c r="M432" s="29"/>
      <c r="N432" s="29"/>
      <c r="O432" s="29"/>
      <c r="P432" s="192">
        <f t="shared" si="48"/>
        <v>0</v>
      </c>
      <c r="Q432" s="192">
        <f t="shared" si="48"/>
        <v>0</v>
      </c>
      <c r="R432" s="192">
        <f t="shared" si="48"/>
        <v>0</v>
      </c>
      <c r="S432" s="192">
        <f t="shared" si="48"/>
        <v>0</v>
      </c>
      <c r="T432" s="192">
        <f t="shared" si="54"/>
        <v>0</v>
      </c>
      <c r="U432" s="192">
        <f t="shared" si="49"/>
        <v>0</v>
      </c>
      <c r="V432" s="192">
        <f t="shared" si="49"/>
        <v>0</v>
      </c>
      <c r="W432" s="192">
        <f t="shared" si="49"/>
        <v>0</v>
      </c>
      <c r="X432" s="192">
        <f t="shared" si="49"/>
        <v>0</v>
      </c>
      <c r="Y432" s="192">
        <f t="shared" si="55"/>
        <v>0</v>
      </c>
      <c r="Z432" s="192">
        <f t="shared" si="50"/>
        <v>0</v>
      </c>
      <c r="AA432" s="192">
        <f t="shared" si="50"/>
        <v>0</v>
      </c>
      <c r="AB432" s="191">
        <f t="shared" si="51"/>
        <v>0</v>
      </c>
      <c r="AC432" s="191">
        <f t="shared" si="52"/>
        <v>0</v>
      </c>
      <c r="AD432" s="192" t="str">
        <f t="shared" si="53"/>
        <v>Yes</v>
      </c>
      <c r="AE432" s="68"/>
    </row>
    <row r="433" spans="1:31" s="15" customFormat="1" ht="76.5" customHeight="1" x14ac:dyDescent="0.25">
      <c r="A433" s="232"/>
      <c r="B433" s="42" t="s">
        <v>140</v>
      </c>
      <c r="C433" s="301" t="s">
        <v>328</v>
      </c>
      <c r="D433" s="163"/>
      <c r="E433" s="35">
        <v>1200</v>
      </c>
      <c r="F433" s="35">
        <v>1200</v>
      </c>
      <c r="G433" s="35">
        <v>1200</v>
      </c>
      <c r="H433" s="35">
        <v>1200</v>
      </c>
      <c r="I433" s="35">
        <v>1200</v>
      </c>
      <c r="J433" s="35">
        <v>1200</v>
      </c>
      <c r="K433" s="35" t="s">
        <v>58</v>
      </c>
      <c r="L433" s="35" t="s">
        <v>59</v>
      </c>
      <c r="M433" s="35"/>
      <c r="N433" s="35"/>
      <c r="O433" s="35"/>
      <c r="P433" s="160">
        <f t="shared" si="48"/>
        <v>1200</v>
      </c>
      <c r="Q433" s="160">
        <f t="shared" si="48"/>
        <v>1200</v>
      </c>
      <c r="R433" s="160">
        <f t="shared" si="48"/>
        <v>1200</v>
      </c>
      <c r="S433" s="160">
        <f t="shared" si="48"/>
        <v>1200</v>
      </c>
      <c r="T433" s="160">
        <f t="shared" si="54"/>
        <v>1200</v>
      </c>
      <c r="U433" s="160">
        <f t="shared" si="49"/>
        <v>1200</v>
      </c>
      <c r="V433" s="160">
        <f t="shared" si="49"/>
        <v>1200</v>
      </c>
      <c r="W433" s="160">
        <f t="shared" si="49"/>
        <v>1200</v>
      </c>
      <c r="X433" s="160">
        <f t="shared" si="49"/>
        <v>1200</v>
      </c>
      <c r="Y433" s="160">
        <f t="shared" si="55"/>
        <v>1200</v>
      </c>
      <c r="Z433" s="160">
        <f t="shared" si="50"/>
        <v>1200</v>
      </c>
      <c r="AA433" s="160">
        <f t="shared" si="50"/>
        <v>1200</v>
      </c>
      <c r="AB433" s="160">
        <f t="shared" si="51"/>
        <v>1200</v>
      </c>
      <c r="AC433" s="160">
        <f t="shared" si="52"/>
        <v>1242.1500000000001</v>
      </c>
      <c r="AD433" s="160" t="str">
        <f t="shared" si="53"/>
        <v>Yes</v>
      </c>
      <c r="AE433" s="198"/>
    </row>
    <row r="434" spans="1:31" s="15" customFormat="1" ht="76.5" customHeight="1" x14ac:dyDescent="0.25">
      <c r="A434" s="232"/>
      <c r="B434" s="42" t="s">
        <v>140</v>
      </c>
      <c r="C434" s="301" t="s">
        <v>329</v>
      </c>
      <c r="D434" s="163"/>
      <c r="E434" s="35">
        <v>2000</v>
      </c>
      <c r="F434" s="35">
        <v>2000</v>
      </c>
      <c r="G434" s="35">
        <v>2000</v>
      </c>
      <c r="H434" s="35">
        <v>2000</v>
      </c>
      <c r="I434" s="35">
        <v>2000</v>
      </c>
      <c r="J434" s="35">
        <v>2000</v>
      </c>
      <c r="K434" s="35" t="s">
        <v>58</v>
      </c>
      <c r="L434" s="35" t="s">
        <v>59</v>
      </c>
      <c r="M434" s="35"/>
      <c r="N434" s="35"/>
      <c r="O434" s="35"/>
      <c r="P434" s="160">
        <f t="shared" si="48"/>
        <v>2000</v>
      </c>
      <c r="Q434" s="160">
        <f t="shared" si="48"/>
        <v>2000</v>
      </c>
      <c r="R434" s="160">
        <f t="shared" si="48"/>
        <v>2000</v>
      </c>
      <c r="S434" s="160">
        <f t="shared" si="48"/>
        <v>2000</v>
      </c>
      <c r="T434" s="160">
        <f t="shared" si="54"/>
        <v>2000</v>
      </c>
      <c r="U434" s="160">
        <f t="shared" si="49"/>
        <v>2000</v>
      </c>
      <c r="V434" s="160">
        <f t="shared" si="49"/>
        <v>2000</v>
      </c>
      <c r="W434" s="160">
        <f t="shared" si="49"/>
        <v>2000</v>
      </c>
      <c r="X434" s="160">
        <f t="shared" si="49"/>
        <v>2000</v>
      </c>
      <c r="Y434" s="160">
        <f t="shared" si="55"/>
        <v>2000</v>
      </c>
      <c r="Z434" s="160">
        <f t="shared" si="50"/>
        <v>2000</v>
      </c>
      <c r="AA434" s="160">
        <f t="shared" si="50"/>
        <v>2000</v>
      </c>
      <c r="AB434" s="160">
        <f t="shared" si="51"/>
        <v>2000</v>
      </c>
      <c r="AC434" s="160">
        <f t="shared" si="52"/>
        <v>2070.25</v>
      </c>
      <c r="AD434" s="160" t="str">
        <f t="shared" si="53"/>
        <v>Yes</v>
      </c>
      <c r="AE434" s="198"/>
    </row>
    <row r="435" spans="1:31" s="15" customFormat="1" ht="51" customHeight="1" x14ac:dyDescent="0.25">
      <c r="A435" s="232"/>
      <c r="B435" s="42" t="s">
        <v>140</v>
      </c>
      <c r="C435" s="301" t="s">
        <v>330</v>
      </c>
      <c r="D435" s="163"/>
      <c r="E435" s="35">
        <v>0</v>
      </c>
      <c r="F435" s="35">
        <v>0</v>
      </c>
      <c r="G435" s="35">
        <v>0</v>
      </c>
      <c r="H435" s="35">
        <v>0</v>
      </c>
      <c r="I435" s="35">
        <v>0</v>
      </c>
      <c r="J435" s="35">
        <v>0</v>
      </c>
      <c r="K435" s="35" t="s">
        <v>58</v>
      </c>
      <c r="L435" s="35" t="s">
        <v>147</v>
      </c>
      <c r="M435" s="35"/>
      <c r="N435" s="35"/>
      <c r="O435" s="35"/>
      <c r="P435" s="160">
        <f t="shared" si="48"/>
        <v>0</v>
      </c>
      <c r="Q435" s="160">
        <f t="shared" si="48"/>
        <v>0</v>
      </c>
      <c r="R435" s="160">
        <f t="shared" si="48"/>
        <v>0</v>
      </c>
      <c r="S435" s="160">
        <f t="shared" si="48"/>
        <v>0</v>
      </c>
      <c r="T435" s="160">
        <f t="shared" si="54"/>
        <v>0</v>
      </c>
      <c r="U435" s="160">
        <f t="shared" si="49"/>
        <v>0</v>
      </c>
      <c r="V435" s="160">
        <f t="shared" si="49"/>
        <v>0</v>
      </c>
      <c r="W435" s="160">
        <f t="shared" si="49"/>
        <v>0</v>
      </c>
      <c r="X435" s="160">
        <f t="shared" si="49"/>
        <v>0</v>
      </c>
      <c r="Y435" s="160">
        <f t="shared" si="55"/>
        <v>0</v>
      </c>
      <c r="Z435" s="160">
        <f t="shared" si="50"/>
        <v>0</v>
      </c>
      <c r="AA435" s="160">
        <f t="shared" si="50"/>
        <v>0</v>
      </c>
      <c r="AB435" s="160">
        <f t="shared" si="51"/>
        <v>0</v>
      </c>
      <c r="AC435" s="160">
        <f t="shared" si="52"/>
        <v>0</v>
      </c>
      <c r="AD435" s="160" t="str">
        <f t="shared" si="53"/>
        <v>Yes</v>
      </c>
      <c r="AE435" s="198"/>
    </row>
    <row r="436" spans="1:31" s="15" customFormat="1" ht="64.5" customHeight="1" thickBot="1" x14ac:dyDescent="0.3">
      <c r="A436" s="207"/>
      <c r="B436" s="222" t="s">
        <v>140</v>
      </c>
      <c r="C436" s="312" t="s">
        <v>331</v>
      </c>
      <c r="D436" s="182"/>
      <c r="E436" s="183">
        <v>190</v>
      </c>
      <c r="F436" s="183">
        <v>190</v>
      </c>
      <c r="G436" s="183">
        <v>190</v>
      </c>
      <c r="H436" s="183">
        <v>190</v>
      </c>
      <c r="I436" s="183">
        <v>190</v>
      </c>
      <c r="J436" s="183">
        <v>190</v>
      </c>
      <c r="K436" s="183" t="s">
        <v>58</v>
      </c>
      <c r="L436" s="183" t="s">
        <v>59</v>
      </c>
      <c r="M436" s="183"/>
      <c r="N436" s="183"/>
      <c r="O436" s="183"/>
      <c r="P436" s="186">
        <f t="shared" si="48"/>
        <v>190</v>
      </c>
      <c r="Q436" s="186">
        <f t="shared" si="48"/>
        <v>190</v>
      </c>
      <c r="R436" s="186">
        <f t="shared" si="48"/>
        <v>190</v>
      </c>
      <c r="S436" s="186">
        <f t="shared" si="48"/>
        <v>190</v>
      </c>
      <c r="T436" s="186">
        <f t="shared" si="54"/>
        <v>190</v>
      </c>
      <c r="U436" s="186">
        <f t="shared" si="49"/>
        <v>190</v>
      </c>
      <c r="V436" s="186">
        <f t="shared" si="49"/>
        <v>190</v>
      </c>
      <c r="W436" s="186">
        <f t="shared" si="49"/>
        <v>190</v>
      </c>
      <c r="X436" s="186">
        <f t="shared" si="49"/>
        <v>190</v>
      </c>
      <c r="Y436" s="186">
        <f t="shared" si="55"/>
        <v>190</v>
      </c>
      <c r="Z436" s="186">
        <f t="shared" si="50"/>
        <v>190</v>
      </c>
      <c r="AA436" s="186">
        <f t="shared" si="50"/>
        <v>190</v>
      </c>
      <c r="AB436" s="186">
        <f t="shared" si="51"/>
        <v>190</v>
      </c>
      <c r="AC436" s="185">
        <f t="shared" si="52"/>
        <v>196.67</v>
      </c>
      <c r="AD436" s="186" t="str">
        <f t="shared" si="53"/>
        <v>Yes</v>
      </c>
      <c r="AE436" s="63"/>
    </row>
    <row r="437" spans="1:31" s="15" customFormat="1" ht="51.75" customHeight="1" thickTop="1" x14ac:dyDescent="0.25">
      <c r="A437" s="40" t="s">
        <v>332</v>
      </c>
      <c r="B437" s="25" t="s">
        <v>140</v>
      </c>
      <c r="C437" s="309" t="s">
        <v>333</v>
      </c>
      <c r="D437" s="190"/>
      <c r="E437" s="29">
        <v>0</v>
      </c>
      <c r="F437" s="29">
        <v>0</v>
      </c>
      <c r="G437" s="29">
        <v>0</v>
      </c>
      <c r="H437" s="29">
        <v>0</v>
      </c>
      <c r="I437" s="29">
        <v>0</v>
      </c>
      <c r="J437" s="29">
        <v>0</v>
      </c>
      <c r="K437" s="29" t="s">
        <v>58</v>
      </c>
      <c r="L437" s="29" t="s">
        <v>147</v>
      </c>
      <c r="M437" s="29"/>
      <c r="N437" s="29"/>
      <c r="O437" s="27"/>
      <c r="P437" s="192">
        <f t="shared" si="48"/>
        <v>0</v>
      </c>
      <c r="Q437" s="192">
        <f t="shared" si="48"/>
        <v>0</v>
      </c>
      <c r="R437" s="192">
        <f t="shared" si="48"/>
        <v>0</v>
      </c>
      <c r="S437" s="192">
        <f t="shared" si="48"/>
        <v>0</v>
      </c>
      <c r="T437" s="192">
        <f t="shared" si="54"/>
        <v>0</v>
      </c>
      <c r="U437" s="192">
        <f t="shared" si="49"/>
        <v>0</v>
      </c>
      <c r="V437" s="192">
        <f t="shared" si="49"/>
        <v>0</v>
      </c>
      <c r="W437" s="192">
        <f t="shared" si="49"/>
        <v>0</v>
      </c>
      <c r="X437" s="192">
        <f t="shared" si="49"/>
        <v>0</v>
      </c>
      <c r="Y437" s="192">
        <f t="shared" si="55"/>
        <v>0</v>
      </c>
      <c r="Z437" s="192">
        <f t="shared" si="50"/>
        <v>0</v>
      </c>
      <c r="AA437" s="192">
        <f t="shared" si="50"/>
        <v>0</v>
      </c>
      <c r="AB437" s="192">
        <f t="shared" si="51"/>
        <v>0</v>
      </c>
      <c r="AC437" s="191">
        <f t="shared" si="52"/>
        <v>0</v>
      </c>
      <c r="AD437" s="192" t="str">
        <f t="shared" si="53"/>
        <v>Yes</v>
      </c>
      <c r="AE437" s="61"/>
    </row>
    <row r="438" spans="1:31" s="15" customFormat="1" ht="89.25" customHeight="1" x14ac:dyDescent="0.25">
      <c r="A438" s="232"/>
      <c r="B438" s="42" t="s">
        <v>140</v>
      </c>
      <c r="C438" s="301" t="s">
        <v>334</v>
      </c>
      <c r="D438" s="163"/>
      <c r="E438" s="35">
        <v>900</v>
      </c>
      <c r="F438" s="35">
        <v>900</v>
      </c>
      <c r="G438" s="35">
        <v>900</v>
      </c>
      <c r="H438" s="35">
        <v>900</v>
      </c>
      <c r="I438" s="35">
        <v>900</v>
      </c>
      <c r="J438" s="35">
        <v>900</v>
      </c>
      <c r="K438" s="35" t="s">
        <v>58</v>
      </c>
      <c r="L438" s="35" t="s">
        <v>59</v>
      </c>
      <c r="M438" s="35"/>
      <c r="N438" s="35"/>
      <c r="O438" s="35"/>
      <c r="P438" s="160">
        <f t="shared" si="48"/>
        <v>900</v>
      </c>
      <c r="Q438" s="160">
        <f t="shared" si="48"/>
        <v>900</v>
      </c>
      <c r="R438" s="160">
        <f t="shared" si="48"/>
        <v>900</v>
      </c>
      <c r="S438" s="160">
        <f t="shared" si="48"/>
        <v>900</v>
      </c>
      <c r="T438" s="160">
        <f t="shared" si="54"/>
        <v>900</v>
      </c>
      <c r="U438" s="160">
        <f t="shared" si="49"/>
        <v>900</v>
      </c>
      <c r="V438" s="160">
        <f t="shared" si="49"/>
        <v>900</v>
      </c>
      <c r="W438" s="160">
        <f t="shared" si="49"/>
        <v>900</v>
      </c>
      <c r="X438" s="160">
        <f t="shared" si="49"/>
        <v>900</v>
      </c>
      <c r="Y438" s="160">
        <f t="shared" si="55"/>
        <v>900</v>
      </c>
      <c r="Z438" s="160">
        <f t="shared" si="50"/>
        <v>900</v>
      </c>
      <c r="AA438" s="160">
        <f t="shared" si="50"/>
        <v>900</v>
      </c>
      <c r="AB438" s="160">
        <f t="shared" si="51"/>
        <v>900</v>
      </c>
      <c r="AC438" s="160">
        <f t="shared" si="52"/>
        <v>931.61</v>
      </c>
      <c r="AD438" s="160" t="str">
        <f t="shared" si="53"/>
        <v>Yes</v>
      </c>
      <c r="AE438" s="198"/>
    </row>
    <row r="439" spans="1:31" s="15" customFormat="1" ht="89.25" customHeight="1" x14ac:dyDescent="0.25">
      <c r="A439" s="232"/>
      <c r="B439" s="42" t="s">
        <v>140</v>
      </c>
      <c r="C439" s="301" t="s">
        <v>335</v>
      </c>
      <c r="D439" s="163"/>
      <c r="E439" s="35">
        <v>1500</v>
      </c>
      <c r="F439" s="35">
        <v>1500</v>
      </c>
      <c r="G439" s="35">
        <v>1500</v>
      </c>
      <c r="H439" s="35">
        <v>1500</v>
      </c>
      <c r="I439" s="35">
        <v>1500</v>
      </c>
      <c r="J439" s="35">
        <v>1500</v>
      </c>
      <c r="K439" s="35" t="s">
        <v>58</v>
      </c>
      <c r="L439" s="35" t="s">
        <v>59</v>
      </c>
      <c r="M439" s="35"/>
      <c r="N439" s="35"/>
      <c r="O439" s="35"/>
      <c r="P439" s="160">
        <f t="shared" si="48"/>
        <v>1500</v>
      </c>
      <c r="Q439" s="160">
        <f t="shared" si="48"/>
        <v>1500</v>
      </c>
      <c r="R439" s="160">
        <f t="shared" si="48"/>
        <v>1500</v>
      </c>
      <c r="S439" s="160">
        <f t="shared" si="48"/>
        <v>1500</v>
      </c>
      <c r="T439" s="160">
        <f t="shared" si="54"/>
        <v>1500</v>
      </c>
      <c r="U439" s="160">
        <f t="shared" si="49"/>
        <v>1500</v>
      </c>
      <c r="V439" s="160">
        <f t="shared" si="49"/>
        <v>1500</v>
      </c>
      <c r="W439" s="160">
        <f t="shared" si="49"/>
        <v>1500</v>
      </c>
      <c r="X439" s="160">
        <f t="shared" si="49"/>
        <v>1500</v>
      </c>
      <c r="Y439" s="160">
        <f t="shared" si="55"/>
        <v>1500</v>
      </c>
      <c r="Z439" s="160">
        <f t="shared" si="50"/>
        <v>1500</v>
      </c>
      <c r="AA439" s="160">
        <f t="shared" si="50"/>
        <v>1500</v>
      </c>
      <c r="AB439" s="160">
        <f t="shared" si="51"/>
        <v>1500</v>
      </c>
      <c r="AC439" s="160">
        <f t="shared" si="52"/>
        <v>1552.69</v>
      </c>
      <c r="AD439" s="160" t="str">
        <f t="shared" si="53"/>
        <v>Yes</v>
      </c>
      <c r="AE439" s="198"/>
    </row>
    <row r="440" spans="1:31" s="15" customFormat="1" ht="63.75" customHeight="1" x14ac:dyDescent="0.25">
      <c r="A440" s="232"/>
      <c r="B440" s="42" t="s">
        <v>140</v>
      </c>
      <c r="C440" s="301" t="s">
        <v>336</v>
      </c>
      <c r="D440" s="163"/>
      <c r="E440" s="35">
        <v>0</v>
      </c>
      <c r="F440" s="35">
        <v>0</v>
      </c>
      <c r="G440" s="35">
        <v>0</v>
      </c>
      <c r="H440" s="35">
        <v>0</v>
      </c>
      <c r="I440" s="35">
        <v>0</v>
      </c>
      <c r="J440" s="35">
        <v>0</v>
      </c>
      <c r="K440" s="35" t="s">
        <v>58</v>
      </c>
      <c r="L440" s="35" t="s">
        <v>147</v>
      </c>
      <c r="M440" s="35"/>
      <c r="N440" s="35"/>
      <c r="O440" s="35"/>
      <c r="P440" s="160">
        <f t="shared" si="48"/>
        <v>0</v>
      </c>
      <c r="Q440" s="160">
        <f t="shared" si="48"/>
        <v>0</v>
      </c>
      <c r="R440" s="160">
        <f t="shared" si="48"/>
        <v>0</v>
      </c>
      <c r="S440" s="160">
        <f t="shared" si="48"/>
        <v>0</v>
      </c>
      <c r="T440" s="160">
        <f t="shared" si="54"/>
        <v>0</v>
      </c>
      <c r="U440" s="160">
        <f t="shared" si="49"/>
        <v>0</v>
      </c>
      <c r="V440" s="160">
        <f t="shared" si="49"/>
        <v>0</v>
      </c>
      <c r="W440" s="160">
        <f t="shared" si="49"/>
        <v>0</v>
      </c>
      <c r="X440" s="160">
        <f t="shared" si="49"/>
        <v>0</v>
      </c>
      <c r="Y440" s="160">
        <f t="shared" si="55"/>
        <v>0</v>
      </c>
      <c r="Z440" s="160">
        <f t="shared" si="50"/>
        <v>0</v>
      </c>
      <c r="AA440" s="160">
        <f t="shared" si="50"/>
        <v>0</v>
      </c>
      <c r="AB440" s="160">
        <f t="shared" si="51"/>
        <v>0</v>
      </c>
      <c r="AC440" s="160">
        <f t="shared" si="52"/>
        <v>0</v>
      </c>
      <c r="AD440" s="160" t="str">
        <f t="shared" si="53"/>
        <v>Yes</v>
      </c>
      <c r="AE440" s="198"/>
    </row>
    <row r="441" spans="1:31" s="15" customFormat="1" ht="15" customHeight="1" x14ac:dyDescent="0.25">
      <c r="A441" s="232"/>
      <c r="B441" s="33" t="s">
        <v>140</v>
      </c>
      <c r="C441" s="294" t="s">
        <v>337</v>
      </c>
      <c r="D441" s="163"/>
      <c r="E441" s="35">
        <v>0</v>
      </c>
      <c r="F441" s="35">
        <v>0</v>
      </c>
      <c r="G441" s="35">
        <v>0</v>
      </c>
      <c r="H441" s="35">
        <v>0</v>
      </c>
      <c r="I441" s="35">
        <v>0</v>
      </c>
      <c r="J441" s="35">
        <v>0</v>
      </c>
      <c r="K441" s="35" t="s">
        <v>58</v>
      </c>
      <c r="L441" s="35" t="s">
        <v>147</v>
      </c>
      <c r="M441" s="35"/>
      <c r="N441" s="35"/>
      <c r="O441" s="35"/>
      <c r="P441" s="160">
        <f t="shared" si="48"/>
        <v>0</v>
      </c>
      <c r="Q441" s="160">
        <f t="shared" si="48"/>
        <v>0</v>
      </c>
      <c r="R441" s="160">
        <f t="shared" si="48"/>
        <v>0</v>
      </c>
      <c r="S441" s="160">
        <f t="shared" si="48"/>
        <v>0</v>
      </c>
      <c r="T441" s="160">
        <f t="shared" si="54"/>
        <v>0</v>
      </c>
      <c r="U441" s="160">
        <f t="shared" si="49"/>
        <v>0</v>
      </c>
      <c r="V441" s="160">
        <f t="shared" si="49"/>
        <v>0</v>
      </c>
      <c r="W441" s="160">
        <f t="shared" si="49"/>
        <v>0</v>
      </c>
      <c r="X441" s="160">
        <f t="shared" si="49"/>
        <v>0</v>
      </c>
      <c r="Y441" s="160">
        <f t="shared" si="55"/>
        <v>0</v>
      </c>
      <c r="Z441" s="160">
        <f t="shared" si="50"/>
        <v>0</v>
      </c>
      <c r="AA441" s="160">
        <f t="shared" si="50"/>
        <v>0</v>
      </c>
      <c r="AB441" s="160">
        <f t="shared" si="51"/>
        <v>0</v>
      </c>
      <c r="AC441" s="160">
        <f t="shared" si="52"/>
        <v>0</v>
      </c>
      <c r="AD441" s="160" t="str">
        <f t="shared" si="53"/>
        <v>Yes</v>
      </c>
      <c r="AE441" s="198"/>
    </row>
    <row r="442" spans="1:31" s="15" customFormat="1" ht="76.5" customHeight="1" x14ac:dyDescent="0.25">
      <c r="A442" s="232"/>
      <c r="B442" s="33" t="s">
        <v>140</v>
      </c>
      <c r="C442" s="294" t="s">
        <v>338</v>
      </c>
      <c r="D442" s="163"/>
      <c r="E442" s="43" t="s">
        <v>233</v>
      </c>
      <c r="F442" s="43" t="s">
        <v>233</v>
      </c>
      <c r="G442" s="43" t="s">
        <v>233</v>
      </c>
      <c r="H442" s="43" t="s">
        <v>233</v>
      </c>
      <c r="I442" s="43" t="s">
        <v>233</v>
      </c>
      <c r="J442" s="43" t="s">
        <v>233</v>
      </c>
      <c r="K442" s="43" t="s">
        <v>64</v>
      </c>
      <c r="L442" s="43" t="s">
        <v>65</v>
      </c>
      <c r="M442" s="43"/>
      <c r="N442" s="43"/>
      <c r="O442" s="43"/>
      <c r="P442" s="160" t="str">
        <f t="shared" si="48"/>
        <v>NA</v>
      </c>
      <c r="Q442" s="160" t="str">
        <f t="shared" si="48"/>
        <v>NA</v>
      </c>
      <c r="R442" s="160" t="str">
        <f t="shared" si="48"/>
        <v>NA</v>
      </c>
      <c r="S442" s="160" t="str">
        <f t="shared" si="48"/>
        <v>NA</v>
      </c>
      <c r="T442" s="160" t="str">
        <f t="shared" si="54"/>
        <v>NA</v>
      </c>
      <c r="U442" s="160" t="str">
        <f t="shared" si="49"/>
        <v>NA</v>
      </c>
      <c r="V442" s="160" t="str">
        <f t="shared" si="49"/>
        <v>NA</v>
      </c>
      <c r="W442" s="160" t="str">
        <f t="shared" si="49"/>
        <v>NA</v>
      </c>
      <c r="X442" s="160" t="str">
        <f t="shared" si="49"/>
        <v>NA</v>
      </c>
      <c r="Y442" s="160" t="str">
        <f t="shared" si="55"/>
        <v>NA</v>
      </c>
      <c r="Z442" s="160" t="str">
        <f t="shared" si="50"/>
        <v>NA</v>
      </c>
      <c r="AA442" s="160" t="str">
        <f t="shared" si="50"/>
        <v>NA</v>
      </c>
      <c r="AB442" s="160" t="str">
        <f t="shared" si="51"/>
        <v>NA</v>
      </c>
      <c r="AC442" s="160" t="str">
        <f t="shared" si="52"/>
        <v>NA</v>
      </c>
      <c r="AD442" s="160" t="str">
        <f t="shared" si="53"/>
        <v>NA</v>
      </c>
      <c r="AE442" s="500" t="s">
        <v>339</v>
      </c>
    </row>
    <row r="443" spans="1:31" s="15" customFormat="1" ht="90" customHeight="1" thickBot="1" x14ac:dyDescent="0.3">
      <c r="A443" s="207"/>
      <c r="B443" s="57" t="s">
        <v>140</v>
      </c>
      <c r="C443" s="316" t="s">
        <v>340</v>
      </c>
      <c r="D443" s="182"/>
      <c r="E443" s="86" t="s">
        <v>233</v>
      </c>
      <c r="F443" s="86" t="s">
        <v>233</v>
      </c>
      <c r="G443" s="86" t="s">
        <v>233</v>
      </c>
      <c r="H443" s="86" t="s">
        <v>233</v>
      </c>
      <c r="I443" s="86" t="s">
        <v>233</v>
      </c>
      <c r="J443" s="86" t="s">
        <v>233</v>
      </c>
      <c r="K443" s="86" t="s">
        <v>64</v>
      </c>
      <c r="L443" s="86" t="s">
        <v>65</v>
      </c>
      <c r="M443" s="86"/>
      <c r="N443" s="86"/>
      <c r="O443" s="86"/>
      <c r="P443" s="186" t="str">
        <f t="shared" si="48"/>
        <v>NA</v>
      </c>
      <c r="Q443" s="186" t="str">
        <f t="shared" si="48"/>
        <v>NA</v>
      </c>
      <c r="R443" s="186" t="str">
        <f t="shared" si="48"/>
        <v>NA</v>
      </c>
      <c r="S443" s="186" t="str">
        <f t="shared" si="48"/>
        <v>NA</v>
      </c>
      <c r="T443" s="186" t="str">
        <f t="shared" si="54"/>
        <v>NA</v>
      </c>
      <c r="U443" s="186" t="str">
        <f t="shared" si="49"/>
        <v>NA</v>
      </c>
      <c r="V443" s="186" t="str">
        <f t="shared" si="49"/>
        <v>NA</v>
      </c>
      <c r="W443" s="186" t="str">
        <f t="shared" si="49"/>
        <v>NA</v>
      </c>
      <c r="X443" s="186" t="str">
        <f t="shared" si="49"/>
        <v>NA</v>
      </c>
      <c r="Y443" s="186" t="str">
        <f t="shared" si="55"/>
        <v>NA</v>
      </c>
      <c r="Z443" s="186" t="str">
        <f t="shared" si="50"/>
        <v>NA</v>
      </c>
      <c r="AA443" s="186" t="str">
        <f t="shared" si="50"/>
        <v>NA</v>
      </c>
      <c r="AB443" s="185" t="str">
        <f t="shared" si="51"/>
        <v>NA</v>
      </c>
      <c r="AC443" s="186" t="str">
        <f t="shared" si="52"/>
        <v>NA</v>
      </c>
      <c r="AD443" s="186" t="str">
        <f t="shared" si="53"/>
        <v>NA</v>
      </c>
      <c r="AE443" s="501"/>
    </row>
    <row r="444" spans="1:31" s="15" customFormat="1" ht="26.25" customHeight="1" thickTop="1" x14ac:dyDescent="0.25">
      <c r="A444" s="40" t="s">
        <v>341</v>
      </c>
      <c r="B444" s="45" t="s">
        <v>140</v>
      </c>
      <c r="C444" s="337" t="s">
        <v>342</v>
      </c>
      <c r="D444" s="190"/>
      <c r="E444" s="29">
        <v>100</v>
      </c>
      <c r="F444" s="29">
        <v>100</v>
      </c>
      <c r="G444" s="29">
        <v>100</v>
      </c>
      <c r="H444" s="29">
        <v>100</v>
      </c>
      <c r="I444" s="29">
        <v>100</v>
      </c>
      <c r="J444" s="29">
        <v>100</v>
      </c>
      <c r="K444" s="29" t="s">
        <v>58</v>
      </c>
      <c r="L444" s="29" t="s">
        <v>59</v>
      </c>
      <c r="M444" s="29"/>
      <c r="N444" s="29"/>
      <c r="O444" s="29"/>
      <c r="P444" s="192">
        <f t="shared" si="48"/>
        <v>100</v>
      </c>
      <c r="Q444" s="192">
        <f t="shared" si="48"/>
        <v>100</v>
      </c>
      <c r="R444" s="192">
        <f t="shared" si="48"/>
        <v>100</v>
      </c>
      <c r="S444" s="192">
        <f t="shared" si="48"/>
        <v>100</v>
      </c>
      <c r="T444" s="192">
        <f t="shared" si="54"/>
        <v>100</v>
      </c>
      <c r="U444" s="192">
        <f t="shared" si="49"/>
        <v>100</v>
      </c>
      <c r="V444" s="192">
        <f t="shared" si="49"/>
        <v>100</v>
      </c>
      <c r="W444" s="192">
        <f t="shared" si="49"/>
        <v>100</v>
      </c>
      <c r="X444" s="192">
        <f t="shared" si="49"/>
        <v>100</v>
      </c>
      <c r="Y444" s="192">
        <f t="shared" si="55"/>
        <v>100</v>
      </c>
      <c r="Z444" s="192">
        <f t="shared" si="50"/>
        <v>100</v>
      </c>
      <c r="AA444" s="192">
        <f t="shared" si="50"/>
        <v>100</v>
      </c>
      <c r="AB444" s="191">
        <f t="shared" si="51"/>
        <v>100</v>
      </c>
      <c r="AC444" s="192">
        <f t="shared" si="52"/>
        <v>103.51</v>
      </c>
      <c r="AD444" s="192" t="str">
        <f t="shared" si="53"/>
        <v>Yes</v>
      </c>
      <c r="AE444" s="61"/>
    </row>
    <row r="445" spans="1:31" s="15" customFormat="1" ht="38.25" customHeight="1" x14ac:dyDescent="0.25">
      <c r="A445" s="232"/>
      <c r="B445" s="48" t="s">
        <v>140</v>
      </c>
      <c r="C445" s="319" t="s">
        <v>343</v>
      </c>
      <c r="D445" s="163"/>
      <c r="E445" s="35">
        <v>300</v>
      </c>
      <c r="F445" s="35">
        <v>300</v>
      </c>
      <c r="G445" s="35">
        <v>300</v>
      </c>
      <c r="H445" s="35">
        <v>300</v>
      </c>
      <c r="I445" s="35">
        <v>300</v>
      </c>
      <c r="J445" s="35">
        <v>300</v>
      </c>
      <c r="K445" s="35" t="s">
        <v>58</v>
      </c>
      <c r="L445" s="35" t="s">
        <v>59</v>
      </c>
      <c r="M445" s="35"/>
      <c r="N445" s="35"/>
      <c r="O445" s="35"/>
      <c r="P445" s="160">
        <f t="shared" si="48"/>
        <v>300</v>
      </c>
      <c r="Q445" s="160">
        <f t="shared" si="48"/>
        <v>300</v>
      </c>
      <c r="R445" s="160">
        <f t="shared" si="48"/>
        <v>300</v>
      </c>
      <c r="S445" s="160">
        <f t="shared" si="48"/>
        <v>300</v>
      </c>
      <c r="T445" s="160">
        <f t="shared" si="54"/>
        <v>300</v>
      </c>
      <c r="U445" s="160">
        <f t="shared" si="49"/>
        <v>300</v>
      </c>
      <c r="V445" s="160">
        <f t="shared" si="49"/>
        <v>300</v>
      </c>
      <c r="W445" s="160">
        <f t="shared" si="49"/>
        <v>300</v>
      </c>
      <c r="X445" s="160">
        <f t="shared" si="49"/>
        <v>300</v>
      </c>
      <c r="Y445" s="160">
        <f t="shared" si="55"/>
        <v>300</v>
      </c>
      <c r="Z445" s="160">
        <f t="shared" si="50"/>
        <v>300</v>
      </c>
      <c r="AA445" s="160">
        <f t="shared" si="50"/>
        <v>300</v>
      </c>
      <c r="AB445" s="160">
        <f t="shared" si="51"/>
        <v>300</v>
      </c>
      <c r="AC445" s="160">
        <f t="shared" si="52"/>
        <v>310.54000000000002</v>
      </c>
      <c r="AD445" s="160" t="str">
        <f t="shared" si="53"/>
        <v>Yes</v>
      </c>
      <c r="AE445" s="62"/>
    </row>
    <row r="446" spans="1:31" s="15" customFormat="1" ht="38.25" customHeight="1" x14ac:dyDescent="0.25">
      <c r="A446" s="232"/>
      <c r="B446" s="48" t="s">
        <v>140</v>
      </c>
      <c r="C446" s="319" t="s">
        <v>344</v>
      </c>
      <c r="D446" s="163"/>
      <c r="E446" s="35">
        <v>450</v>
      </c>
      <c r="F446" s="35">
        <v>450</v>
      </c>
      <c r="G446" s="35">
        <v>450</v>
      </c>
      <c r="H446" s="35">
        <v>450</v>
      </c>
      <c r="I446" s="35">
        <v>450</v>
      </c>
      <c r="J446" s="35">
        <v>450</v>
      </c>
      <c r="K446" s="35" t="s">
        <v>58</v>
      </c>
      <c r="L446" s="35" t="s">
        <v>59</v>
      </c>
      <c r="M446" s="35"/>
      <c r="N446" s="35"/>
      <c r="O446" s="35"/>
      <c r="P446" s="160">
        <f t="shared" si="48"/>
        <v>450</v>
      </c>
      <c r="Q446" s="160">
        <f t="shared" si="48"/>
        <v>450</v>
      </c>
      <c r="R446" s="160">
        <f t="shared" si="48"/>
        <v>450</v>
      </c>
      <c r="S446" s="160">
        <f t="shared" si="48"/>
        <v>450</v>
      </c>
      <c r="T446" s="160">
        <f t="shared" si="54"/>
        <v>450</v>
      </c>
      <c r="U446" s="160">
        <f t="shared" si="49"/>
        <v>450</v>
      </c>
      <c r="V446" s="160">
        <f t="shared" si="49"/>
        <v>450</v>
      </c>
      <c r="W446" s="160">
        <f t="shared" si="49"/>
        <v>450</v>
      </c>
      <c r="X446" s="160">
        <f t="shared" si="49"/>
        <v>450</v>
      </c>
      <c r="Y446" s="160">
        <f t="shared" si="55"/>
        <v>450</v>
      </c>
      <c r="Z446" s="160">
        <f t="shared" si="50"/>
        <v>450</v>
      </c>
      <c r="AA446" s="160">
        <f t="shared" si="50"/>
        <v>450</v>
      </c>
      <c r="AB446" s="160">
        <f t="shared" si="51"/>
        <v>450</v>
      </c>
      <c r="AC446" s="160">
        <f t="shared" si="52"/>
        <v>465.81</v>
      </c>
      <c r="AD446" s="160" t="str">
        <f t="shared" si="53"/>
        <v>Yes</v>
      </c>
      <c r="AE446" s="62"/>
    </row>
    <row r="447" spans="1:31" s="15" customFormat="1" ht="64.5" customHeight="1" thickBot="1" x14ac:dyDescent="0.3">
      <c r="A447" s="207"/>
      <c r="B447" s="53" t="s">
        <v>140</v>
      </c>
      <c r="C447" s="338" t="s">
        <v>345</v>
      </c>
      <c r="D447" s="182"/>
      <c r="E447" s="183" t="s">
        <v>346</v>
      </c>
      <c r="F447" s="183" t="s">
        <v>346</v>
      </c>
      <c r="G447" s="183" t="s">
        <v>346</v>
      </c>
      <c r="H447" s="183" t="s">
        <v>346</v>
      </c>
      <c r="I447" s="183" t="s">
        <v>346</v>
      </c>
      <c r="J447" s="183" t="s">
        <v>346</v>
      </c>
      <c r="K447" s="183" t="s">
        <v>58</v>
      </c>
      <c r="L447" s="183" t="s">
        <v>320</v>
      </c>
      <c r="M447" s="183"/>
      <c r="N447" s="183"/>
      <c r="O447" s="183"/>
      <c r="P447" s="186" t="str">
        <f t="shared" si="48"/>
        <v>NA</v>
      </c>
      <c r="Q447" s="186" t="str">
        <f t="shared" si="48"/>
        <v>NA</v>
      </c>
      <c r="R447" s="186" t="str">
        <f t="shared" si="48"/>
        <v>NA</v>
      </c>
      <c r="S447" s="186" t="str">
        <f t="shared" si="48"/>
        <v>NA</v>
      </c>
      <c r="T447" s="186" t="str">
        <f t="shared" si="54"/>
        <v>NA</v>
      </c>
      <c r="U447" s="186" t="str">
        <f t="shared" si="49"/>
        <v>NA</v>
      </c>
      <c r="V447" s="186" t="str">
        <f t="shared" si="49"/>
        <v>NA</v>
      </c>
      <c r="W447" s="186" t="str">
        <f t="shared" si="49"/>
        <v>NA</v>
      </c>
      <c r="X447" s="186" t="str">
        <f t="shared" si="49"/>
        <v>NA</v>
      </c>
      <c r="Y447" s="186" t="str">
        <f t="shared" si="55"/>
        <v>NA</v>
      </c>
      <c r="Z447" s="186" t="str">
        <f t="shared" si="50"/>
        <v>NA</v>
      </c>
      <c r="AA447" s="186" t="str">
        <f t="shared" si="50"/>
        <v>NA</v>
      </c>
      <c r="AB447" s="186" t="str">
        <f t="shared" si="51"/>
        <v>NA</v>
      </c>
      <c r="AC447" s="186" t="str">
        <f t="shared" si="52"/>
        <v>Charged at quotation</v>
      </c>
      <c r="AD447" s="185" t="str">
        <f t="shared" si="53"/>
        <v>Yes</v>
      </c>
      <c r="AE447" s="63"/>
    </row>
    <row r="448" spans="1:31" s="15" customFormat="1" ht="52.5" thickTop="1" thickBot="1" x14ac:dyDescent="0.3">
      <c r="A448" s="339" t="s">
        <v>347</v>
      </c>
      <c r="B448" s="33" t="s">
        <v>140</v>
      </c>
      <c r="C448" s="340" t="s">
        <v>347</v>
      </c>
      <c r="D448" s="282"/>
      <c r="E448" s="328">
        <v>272.72000000000003</v>
      </c>
      <c r="F448" s="328">
        <v>272.72000000000003</v>
      </c>
      <c r="G448" s="328">
        <v>272.72000000000003</v>
      </c>
      <c r="H448" s="328">
        <v>272.72000000000003</v>
      </c>
      <c r="I448" s="328">
        <v>272.72000000000003</v>
      </c>
      <c r="J448" s="328">
        <v>272.72000000000003</v>
      </c>
      <c r="K448" s="328" t="s">
        <v>64</v>
      </c>
      <c r="L448" s="328" t="s">
        <v>65</v>
      </c>
      <c r="M448" s="328"/>
      <c r="N448" s="328"/>
      <c r="O448" s="328"/>
      <c r="P448" s="272" t="str">
        <f t="shared" si="48"/>
        <v>NA</v>
      </c>
      <c r="Q448" s="272" t="str">
        <f t="shared" si="48"/>
        <v>NA</v>
      </c>
      <c r="R448" s="272" t="str">
        <f t="shared" si="48"/>
        <v>NA</v>
      </c>
      <c r="S448" s="272" t="str">
        <f t="shared" si="48"/>
        <v>NA</v>
      </c>
      <c r="T448" s="272" t="str">
        <f t="shared" si="54"/>
        <v>NA</v>
      </c>
      <c r="U448" s="272" t="str">
        <f t="shared" si="49"/>
        <v>NA</v>
      </c>
      <c r="V448" s="272" t="str">
        <f t="shared" si="49"/>
        <v>NA</v>
      </c>
      <c r="W448" s="272" t="str">
        <f t="shared" si="49"/>
        <v>NA</v>
      </c>
      <c r="X448" s="272" t="str">
        <f t="shared" si="49"/>
        <v>NA</v>
      </c>
      <c r="Y448" s="272" t="str">
        <f t="shared" si="55"/>
        <v>NA</v>
      </c>
      <c r="Z448" s="272" t="str">
        <f t="shared" si="50"/>
        <v>NA</v>
      </c>
      <c r="AA448" s="272" t="str">
        <f t="shared" si="50"/>
        <v>NA</v>
      </c>
      <c r="AB448" s="285" t="str">
        <f t="shared" si="51"/>
        <v>NA</v>
      </c>
      <c r="AC448" s="285" t="str">
        <f t="shared" si="52"/>
        <v>NA</v>
      </c>
      <c r="AD448" s="251" t="str">
        <f t="shared" si="53"/>
        <v>NA</v>
      </c>
      <c r="AE448" s="67" t="s">
        <v>348</v>
      </c>
    </row>
    <row r="449" spans="1:32" ht="64.5" customHeight="1" thickTop="1" x14ac:dyDescent="0.25">
      <c r="A449" s="295" t="s">
        <v>349</v>
      </c>
      <c r="B449" s="274" t="s">
        <v>140</v>
      </c>
      <c r="C449" s="313" t="s">
        <v>350</v>
      </c>
      <c r="D449" s="341" t="s">
        <v>63</v>
      </c>
      <c r="E449" s="314" t="s">
        <v>351</v>
      </c>
      <c r="F449" s="314" t="s">
        <v>351</v>
      </c>
      <c r="G449" s="314" t="s">
        <v>351</v>
      </c>
      <c r="H449" s="314" t="s">
        <v>351</v>
      </c>
      <c r="I449" s="314" t="s">
        <v>351</v>
      </c>
      <c r="J449" s="314" t="s">
        <v>351</v>
      </c>
      <c r="K449" s="342" t="s">
        <v>64</v>
      </c>
      <c r="L449" s="314" t="s">
        <v>65</v>
      </c>
      <c r="M449" s="314"/>
      <c r="N449" s="314"/>
      <c r="O449" s="314"/>
      <c r="P449" s="192" t="str">
        <f t="shared" si="48"/>
        <v>NA</v>
      </c>
      <c r="Q449" s="192" t="str">
        <f t="shared" si="48"/>
        <v>NA</v>
      </c>
      <c r="R449" s="192" t="str">
        <f t="shared" si="48"/>
        <v>NA</v>
      </c>
      <c r="S449" s="192" t="str">
        <f t="shared" si="48"/>
        <v>NA</v>
      </c>
      <c r="T449" s="192" t="str">
        <f t="shared" si="54"/>
        <v>NA</v>
      </c>
      <c r="U449" s="192" t="str">
        <f t="shared" si="49"/>
        <v>NA</v>
      </c>
      <c r="V449" s="192" t="str">
        <f t="shared" si="49"/>
        <v>NA</v>
      </c>
      <c r="W449" s="192" t="str">
        <f t="shared" si="49"/>
        <v>NA</v>
      </c>
      <c r="X449" s="192" t="str">
        <f t="shared" si="49"/>
        <v>NA</v>
      </c>
      <c r="Y449" s="192" t="str">
        <f t="shared" si="55"/>
        <v>NA</v>
      </c>
      <c r="Z449" s="192" t="str">
        <f t="shared" si="50"/>
        <v>NA</v>
      </c>
      <c r="AA449" s="192" t="str">
        <f t="shared" si="50"/>
        <v>NA</v>
      </c>
      <c r="AB449" s="191" t="str">
        <f t="shared" si="51"/>
        <v>NA</v>
      </c>
      <c r="AC449" s="191" t="str">
        <f t="shared" si="52"/>
        <v>NA</v>
      </c>
      <c r="AD449" s="192" t="str">
        <f t="shared" si="53"/>
        <v>NA</v>
      </c>
      <c r="AE449" s="343" t="s">
        <v>352</v>
      </c>
    </row>
    <row r="450" spans="1:32" ht="64.5" customHeight="1" x14ac:dyDescent="0.25">
      <c r="A450" s="339"/>
      <c r="B450" s="33" t="s">
        <v>140</v>
      </c>
      <c r="C450" s="344" t="s">
        <v>350</v>
      </c>
      <c r="D450" s="163" t="s">
        <v>80</v>
      </c>
      <c r="E450" s="327" t="s">
        <v>65</v>
      </c>
      <c r="F450" s="327" t="s">
        <v>65</v>
      </c>
      <c r="G450" s="327" t="s">
        <v>65</v>
      </c>
      <c r="H450" s="327" t="s">
        <v>65</v>
      </c>
      <c r="I450" s="327" t="s">
        <v>65</v>
      </c>
      <c r="J450" s="327" t="s">
        <v>65</v>
      </c>
      <c r="K450" s="327" t="s">
        <v>64</v>
      </c>
      <c r="L450" s="271" t="s">
        <v>65</v>
      </c>
      <c r="M450" s="327"/>
      <c r="N450" s="327"/>
      <c r="O450" s="327"/>
      <c r="P450" s="160" t="str">
        <f t="shared" si="48"/>
        <v>NA</v>
      </c>
      <c r="Q450" s="160" t="str">
        <f t="shared" si="48"/>
        <v>NA</v>
      </c>
      <c r="R450" s="160" t="str">
        <f t="shared" si="48"/>
        <v>NA</v>
      </c>
      <c r="S450" s="160" t="str">
        <f t="shared" si="48"/>
        <v>NA</v>
      </c>
      <c r="T450" s="160" t="str">
        <f t="shared" si="54"/>
        <v>NA</v>
      </c>
      <c r="U450" s="160" t="str">
        <f t="shared" si="49"/>
        <v>NA</v>
      </c>
      <c r="V450" s="160" t="str">
        <f t="shared" si="49"/>
        <v>NA</v>
      </c>
      <c r="W450" s="160" t="str">
        <f t="shared" si="49"/>
        <v>NA</v>
      </c>
      <c r="X450" s="160" t="str">
        <f t="shared" si="49"/>
        <v>NA</v>
      </c>
      <c r="Y450" s="160" t="str">
        <f t="shared" si="55"/>
        <v>NA</v>
      </c>
      <c r="Z450" s="160" t="str">
        <f t="shared" si="50"/>
        <v>NA</v>
      </c>
      <c r="AA450" s="160" t="str">
        <f t="shared" si="50"/>
        <v>NA</v>
      </c>
      <c r="AB450" s="160" t="str">
        <f t="shared" si="51"/>
        <v>NA</v>
      </c>
      <c r="AC450" s="160" t="str">
        <f t="shared" si="52"/>
        <v>NA</v>
      </c>
      <c r="AD450" s="160" t="str">
        <f t="shared" si="53"/>
        <v>NA</v>
      </c>
      <c r="AE450" s="345" t="s">
        <v>352</v>
      </c>
      <c r="AF450" s="83"/>
    </row>
    <row r="451" spans="1:32" s="15" customFormat="1" ht="64.5" customHeight="1" thickBot="1" x14ac:dyDescent="0.3">
      <c r="A451" s="232"/>
      <c r="B451" s="33" t="s">
        <v>140</v>
      </c>
      <c r="C451" s="294" t="s">
        <v>353</v>
      </c>
      <c r="D451" s="163" t="s">
        <v>63</v>
      </c>
      <c r="E451" s="35" t="s">
        <v>354</v>
      </c>
      <c r="F451" s="35" t="s">
        <v>354</v>
      </c>
      <c r="G451" s="35" t="s">
        <v>354</v>
      </c>
      <c r="H451" s="35" t="s">
        <v>354</v>
      </c>
      <c r="I451" s="35" t="s">
        <v>354</v>
      </c>
      <c r="J451" s="35" t="s">
        <v>354</v>
      </c>
      <c r="K451" s="44" t="s">
        <v>64</v>
      </c>
      <c r="L451" s="44" t="s">
        <v>65</v>
      </c>
      <c r="M451" s="43"/>
      <c r="N451" s="43"/>
      <c r="O451" s="43"/>
      <c r="P451" s="160" t="str">
        <f t="shared" si="48"/>
        <v>NA</v>
      </c>
      <c r="Q451" s="160" t="str">
        <f t="shared" si="48"/>
        <v>NA</v>
      </c>
      <c r="R451" s="160" t="str">
        <f t="shared" si="48"/>
        <v>NA</v>
      </c>
      <c r="S451" s="160" t="str">
        <f t="shared" si="48"/>
        <v>NA</v>
      </c>
      <c r="T451" s="160" t="str">
        <f t="shared" si="54"/>
        <v>NA</v>
      </c>
      <c r="U451" s="160" t="str">
        <f t="shared" si="49"/>
        <v>NA</v>
      </c>
      <c r="V451" s="160" t="str">
        <f t="shared" si="49"/>
        <v>NA</v>
      </c>
      <c r="W451" s="160" t="str">
        <f t="shared" si="49"/>
        <v>NA</v>
      </c>
      <c r="X451" s="160" t="str">
        <f t="shared" si="49"/>
        <v>NA</v>
      </c>
      <c r="Y451" s="160" t="str">
        <f t="shared" si="55"/>
        <v>NA</v>
      </c>
      <c r="Z451" s="160" t="str">
        <f t="shared" si="50"/>
        <v>NA</v>
      </c>
      <c r="AA451" s="160" t="str">
        <f t="shared" si="50"/>
        <v>NA</v>
      </c>
      <c r="AB451" s="160" t="str">
        <f t="shared" si="51"/>
        <v>NA</v>
      </c>
      <c r="AC451" s="160" t="str">
        <f t="shared" si="52"/>
        <v>NA</v>
      </c>
      <c r="AD451" s="160" t="str">
        <f t="shared" si="53"/>
        <v>NA</v>
      </c>
      <c r="AE451" s="345" t="s">
        <v>352</v>
      </c>
    </row>
    <row r="452" spans="1:32" s="15" customFormat="1" ht="77.45" customHeight="1" thickTop="1" thickBot="1" x14ac:dyDescent="0.3">
      <c r="A452" s="346"/>
      <c r="B452" s="57" t="s">
        <v>140</v>
      </c>
      <c r="C452" s="347" t="s">
        <v>353</v>
      </c>
      <c r="D452" s="254" t="s">
        <v>80</v>
      </c>
      <c r="E452" s="71" t="s">
        <v>234</v>
      </c>
      <c r="F452" s="71" t="s">
        <v>234</v>
      </c>
      <c r="G452" s="71" t="s">
        <v>234</v>
      </c>
      <c r="H452" s="71" t="s">
        <v>234</v>
      </c>
      <c r="I452" s="71" t="s">
        <v>234</v>
      </c>
      <c r="J452" s="71" t="s">
        <v>234</v>
      </c>
      <c r="K452" s="348" t="s">
        <v>64</v>
      </c>
      <c r="L452" s="348" t="s">
        <v>65</v>
      </c>
      <c r="M452" s="349"/>
      <c r="N452" s="349"/>
      <c r="O452" s="86"/>
      <c r="P452" s="186" t="str">
        <f t="shared" si="48"/>
        <v>NA</v>
      </c>
      <c r="Q452" s="186" t="str">
        <f t="shared" si="48"/>
        <v>NA</v>
      </c>
      <c r="R452" s="186" t="str">
        <f t="shared" si="48"/>
        <v>NA</v>
      </c>
      <c r="S452" s="186" t="str">
        <f t="shared" si="48"/>
        <v>NA</v>
      </c>
      <c r="T452" s="186" t="str">
        <f t="shared" si="54"/>
        <v>NA</v>
      </c>
      <c r="U452" s="186" t="str">
        <f t="shared" si="49"/>
        <v>NA</v>
      </c>
      <c r="V452" s="186" t="str">
        <f t="shared" si="49"/>
        <v>NA</v>
      </c>
      <c r="W452" s="186" t="str">
        <f t="shared" si="49"/>
        <v>NA</v>
      </c>
      <c r="X452" s="186" t="str">
        <f t="shared" si="49"/>
        <v>NA</v>
      </c>
      <c r="Y452" s="186" t="str">
        <f t="shared" si="55"/>
        <v>NA</v>
      </c>
      <c r="Z452" s="186" t="str">
        <f t="shared" si="50"/>
        <v>NA</v>
      </c>
      <c r="AA452" s="186" t="str">
        <f t="shared" si="50"/>
        <v>NA</v>
      </c>
      <c r="AB452" s="185" t="str">
        <f t="shared" si="51"/>
        <v>NA</v>
      </c>
      <c r="AC452" s="185" t="str">
        <f t="shared" si="52"/>
        <v>NA</v>
      </c>
      <c r="AD452" s="185" t="str">
        <f t="shared" si="53"/>
        <v>NA</v>
      </c>
      <c r="AE452" s="350" t="s">
        <v>355</v>
      </c>
    </row>
    <row r="453" spans="1:32" ht="15.75" thickTop="1" x14ac:dyDescent="0.25">
      <c r="AB453" s="87"/>
      <c r="AC453" s="130"/>
      <c r="AD453" s="130"/>
    </row>
  </sheetData>
  <mergeCells count="12">
    <mergeCell ref="A8:D8"/>
    <mergeCell ref="AE442:AE443"/>
    <mergeCell ref="A9:B11"/>
    <mergeCell ref="D9:D11"/>
    <mergeCell ref="AE9:AE11"/>
    <mergeCell ref="E9:J9"/>
    <mergeCell ref="AE285:AE287"/>
    <mergeCell ref="AE266:AE267"/>
    <mergeCell ref="AE288:AE290"/>
    <mergeCell ref="AE309:AE310"/>
    <mergeCell ref="AE395:AE400"/>
    <mergeCell ref="P9:AA9"/>
  </mergeCells>
  <phoneticPr fontId="19" type="noConversion"/>
  <pageMargins left="0.7" right="0.7" top="0.75" bottom="0.75" header="0.3" footer="0.3"/>
  <pageSetup scale="10" orientation="portrait" r:id="rId1"/>
  <headerFooter>
    <oddFooter xml:space="preserve">&amp;C_x000D_&amp;1#&amp;"Calibri"&amp;6&amp;K000000 nbn-COMMERCIAL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12"/>
  <sheetViews>
    <sheetView showGridLines="0" zoomScale="70" zoomScaleNormal="70" zoomScaleSheetLayoutView="85" workbookViewId="0">
      <pane ySplit="11" topLeftCell="A203" activePane="bottomLeft" state="frozen"/>
      <selection activeCell="C1" sqref="C1"/>
      <selection pane="bottomLeft" activeCell="A12" sqref="A12:AC211"/>
    </sheetView>
  </sheetViews>
  <sheetFormatPr defaultColWidth="9.42578125" defaultRowHeight="15" x14ac:dyDescent="0.25"/>
  <cols>
    <col min="1" max="1" width="42.5703125" style="1" customWidth="1"/>
    <col min="2" max="2" width="35.42578125" style="125" customWidth="1"/>
    <col min="3" max="3" width="27" style="105" customWidth="1"/>
    <col min="4" max="4" width="43.42578125" style="105" customWidth="1"/>
    <col min="5" max="8" width="19.42578125" style="105" customWidth="1"/>
    <col min="9" max="9" width="11.5703125" style="105" customWidth="1"/>
    <col min="10" max="11" width="15" style="105" customWidth="1"/>
    <col min="12" max="22" width="13.42578125" style="105" customWidth="1"/>
    <col min="23" max="23" width="14.42578125" style="105" customWidth="1"/>
    <col min="24" max="25" width="13.42578125" style="105" customWidth="1"/>
    <col min="26" max="26" width="11.5703125" style="1" customWidth="1"/>
    <col min="27" max="27" width="15.5703125" style="2" customWidth="1"/>
    <col min="28" max="28" width="11.5703125" style="2" customWidth="1"/>
    <col min="29" max="29" width="44.42578125" style="105" customWidth="1"/>
    <col min="30" max="16384" width="9.42578125" style="1"/>
  </cols>
  <sheetData>
    <row r="1" spans="1:30" ht="33.75" x14ac:dyDescent="0.5">
      <c r="A1" s="131" t="s">
        <v>472</v>
      </c>
      <c r="D1" s="106"/>
      <c r="K1" s="102"/>
    </row>
    <row r="2" spans="1:30" x14ac:dyDescent="0.25">
      <c r="A2" s="101"/>
      <c r="Z2" s="2"/>
      <c r="AB2" s="1"/>
    </row>
    <row r="3" spans="1:30" s="5" customFormat="1" ht="21" x14ac:dyDescent="0.35">
      <c r="A3" s="100" t="s">
        <v>356</v>
      </c>
      <c r="B3" s="126"/>
      <c r="C3" s="109"/>
      <c r="D3" s="109"/>
      <c r="E3" s="109"/>
      <c r="F3" s="109"/>
      <c r="G3" s="118"/>
      <c r="H3" s="118"/>
      <c r="I3" s="118"/>
      <c r="J3" s="118"/>
      <c r="K3" s="118"/>
      <c r="L3" s="118"/>
      <c r="M3" s="109"/>
      <c r="N3" s="109"/>
      <c r="O3" s="109"/>
      <c r="P3" s="109"/>
      <c r="Q3" s="109"/>
      <c r="R3" s="109"/>
      <c r="S3" s="109"/>
      <c r="T3" s="109"/>
      <c r="U3" s="109"/>
      <c r="V3" s="109"/>
      <c r="W3" s="109"/>
      <c r="X3" s="109"/>
      <c r="Y3" s="109"/>
      <c r="AA3" s="6"/>
      <c r="AB3" s="6"/>
      <c r="AC3" s="109"/>
    </row>
    <row r="4" spans="1:30" ht="21" x14ac:dyDescent="0.35">
      <c r="A4" s="4"/>
      <c r="C4" s="23" t="s">
        <v>23</v>
      </c>
      <c r="D4" s="110"/>
      <c r="G4" s="118"/>
      <c r="H4" s="118"/>
      <c r="I4" s="118"/>
      <c r="J4" s="118"/>
      <c r="K4" s="118"/>
      <c r="L4" s="118"/>
      <c r="M4" s="118"/>
      <c r="N4" s="115"/>
    </row>
    <row r="5" spans="1:30" ht="21" x14ac:dyDescent="0.35">
      <c r="A5" s="111" t="s">
        <v>24</v>
      </c>
      <c r="B5" s="123">
        <v>117.9</v>
      </c>
      <c r="C5" s="17" t="s">
        <v>25</v>
      </c>
      <c r="D5" s="18"/>
      <c r="G5" s="118"/>
      <c r="H5" s="118"/>
      <c r="I5" s="115"/>
      <c r="J5" s="115"/>
      <c r="K5" s="115"/>
      <c r="L5" s="115"/>
      <c r="M5" s="115"/>
      <c r="N5" s="115"/>
      <c r="O5" s="115"/>
      <c r="P5" s="115"/>
      <c r="Q5" s="115"/>
      <c r="R5" s="115"/>
    </row>
    <row r="6" spans="1:30" x14ac:dyDescent="0.25">
      <c r="A6" s="111" t="s">
        <v>26</v>
      </c>
      <c r="B6" s="354">
        <v>123.9</v>
      </c>
      <c r="C6" s="20" t="s">
        <v>27</v>
      </c>
      <c r="D6" s="21"/>
    </row>
    <row r="7" spans="1:30" ht="15.75" thickBot="1" x14ac:dyDescent="0.3">
      <c r="A7" s="112" t="s">
        <v>28</v>
      </c>
      <c r="B7" s="355">
        <f>B6/B5-1</f>
        <v>5.0890585241730291E-2</v>
      </c>
    </row>
    <row r="8" spans="1:30" ht="16.5" thickTop="1" thickBot="1" x14ac:dyDescent="0.3">
      <c r="A8" s="498"/>
      <c r="B8" s="499"/>
      <c r="C8" s="499"/>
      <c r="D8" s="499"/>
    </row>
    <row r="9" spans="1:30" s="105" customFormat="1" ht="53.45" customHeight="1" thickBot="1" x14ac:dyDescent="0.3">
      <c r="A9" s="502" t="s">
        <v>29</v>
      </c>
      <c r="B9" s="503"/>
      <c r="C9" s="103"/>
      <c r="D9" s="507" t="s">
        <v>30</v>
      </c>
      <c r="E9" s="528" t="s">
        <v>31</v>
      </c>
      <c r="F9" s="529"/>
      <c r="G9" s="529"/>
      <c r="H9" s="530"/>
      <c r="I9" s="358"/>
      <c r="J9" s="359"/>
      <c r="K9" s="359"/>
      <c r="L9" s="359"/>
      <c r="M9" s="359"/>
      <c r="N9" s="523" t="s">
        <v>32</v>
      </c>
      <c r="O9" s="524"/>
      <c r="P9" s="524"/>
      <c r="Q9" s="524"/>
      <c r="R9" s="524"/>
      <c r="S9" s="524"/>
      <c r="T9" s="524"/>
      <c r="U9" s="524"/>
      <c r="V9" s="524"/>
      <c r="W9" s="524"/>
      <c r="X9" s="524"/>
      <c r="Y9" s="525"/>
      <c r="Z9" s="360"/>
      <c r="AA9" s="361"/>
      <c r="AB9" s="361"/>
      <c r="AC9" s="526" t="s">
        <v>357</v>
      </c>
    </row>
    <row r="10" spans="1:30" s="105" customFormat="1" ht="102" x14ac:dyDescent="0.25">
      <c r="A10" s="504"/>
      <c r="B10" s="503"/>
      <c r="C10" s="104" t="s">
        <v>34</v>
      </c>
      <c r="D10" s="508"/>
      <c r="E10" s="155" t="s">
        <v>358</v>
      </c>
      <c r="F10" s="155" t="s">
        <v>359</v>
      </c>
      <c r="G10" s="155" t="s">
        <v>476</v>
      </c>
      <c r="H10" s="155" t="s">
        <v>360</v>
      </c>
      <c r="I10" s="363" t="s">
        <v>40</v>
      </c>
      <c r="J10" s="363" t="s">
        <v>41</v>
      </c>
      <c r="K10" s="363" t="s">
        <v>42</v>
      </c>
      <c r="L10" s="363" t="s">
        <v>43</v>
      </c>
      <c r="M10" s="363" t="s">
        <v>44</v>
      </c>
      <c r="N10" s="351">
        <v>44408</v>
      </c>
      <c r="O10" s="351">
        <f t="shared" ref="O10:Y10" si="0">EOMONTH(DATE(YEAR(N10),MONTH(N10)+1,1),0)</f>
        <v>44439</v>
      </c>
      <c r="P10" s="351">
        <f t="shared" si="0"/>
        <v>44469</v>
      </c>
      <c r="Q10" s="351">
        <f t="shared" si="0"/>
        <v>44500</v>
      </c>
      <c r="R10" s="351">
        <f t="shared" si="0"/>
        <v>44530</v>
      </c>
      <c r="S10" s="351">
        <f t="shared" si="0"/>
        <v>44561</v>
      </c>
      <c r="T10" s="351">
        <f t="shared" si="0"/>
        <v>44592</v>
      </c>
      <c r="U10" s="351">
        <f t="shared" si="0"/>
        <v>44620</v>
      </c>
      <c r="V10" s="351">
        <f t="shared" si="0"/>
        <v>44651</v>
      </c>
      <c r="W10" s="351">
        <f t="shared" si="0"/>
        <v>44681</v>
      </c>
      <c r="X10" s="351">
        <f t="shared" si="0"/>
        <v>44712</v>
      </c>
      <c r="Y10" s="351">
        <f t="shared" si="0"/>
        <v>44742</v>
      </c>
      <c r="Z10" s="364" t="s">
        <v>45</v>
      </c>
      <c r="AA10" s="364" t="s">
        <v>46</v>
      </c>
      <c r="AB10" s="364" t="s">
        <v>47</v>
      </c>
      <c r="AC10" s="527"/>
    </row>
    <row r="11" spans="1:30" s="105" customFormat="1" ht="15.75" thickBot="1" x14ac:dyDescent="0.3">
      <c r="A11" s="505"/>
      <c r="B11" s="506"/>
      <c r="C11" s="120"/>
      <c r="D11" s="509"/>
      <c r="E11" s="156" t="s">
        <v>361</v>
      </c>
      <c r="F11" s="156" t="s">
        <v>48</v>
      </c>
      <c r="G11" s="156" t="s">
        <v>49</v>
      </c>
      <c r="H11" s="156" t="s">
        <v>50</v>
      </c>
      <c r="I11" s="366"/>
      <c r="J11" s="366"/>
      <c r="K11" s="366"/>
      <c r="L11" s="366"/>
      <c r="M11" s="366"/>
      <c r="N11" s="367" t="s">
        <v>361</v>
      </c>
      <c r="O11" s="367" t="s">
        <v>361</v>
      </c>
      <c r="P11" s="367" t="s">
        <v>48</v>
      </c>
      <c r="Q11" s="367" t="s">
        <v>48</v>
      </c>
      <c r="R11" s="367" t="s">
        <v>48</v>
      </c>
      <c r="S11" s="367" t="s">
        <v>48</v>
      </c>
      <c r="T11" s="367" t="s">
        <v>48</v>
      </c>
      <c r="U11" s="367" t="s">
        <v>48</v>
      </c>
      <c r="V11" s="367" t="s">
        <v>48</v>
      </c>
      <c r="W11" s="367" t="s">
        <v>48</v>
      </c>
      <c r="X11" s="367" t="s">
        <v>48</v>
      </c>
      <c r="Y11" s="367" t="s">
        <v>49</v>
      </c>
      <c r="Z11" s="368"/>
      <c r="AA11" s="369"/>
      <c r="AB11" s="369"/>
      <c r="AC11" s="527"/>
    </row>
    <row r="12" spans="1:30" ht="15.75" customHeight="1" thickTop="1" x14ac:dyDescent="0.25">
      <c r="A12" s="47" t="s">
        <v>362</v>
      </c>
      <c r="B12" s="85" t="s">
        <v>55</v>
      </c>
      <c r="C12" s="370" t="s">
        <v>363</v>
      </c>
      <c r="D12" s="159" t="s">
        <v>364</v>
      </c>
      <c r="E12" s="27">
        <v>170</v>
      </c>
      <c r="F12" s="27">
        <v>170</v>
      </c>
      <c r="G12" s="27">
        <v>170</v>
      </c>
      <c r="H12" s="27">
        <v>170</v>
      </c>
      <c r="I12" s="27" t="s">
        <v>58</v>
      </c>
      <c r="J12" s="27" t="s">
        <v>59</v>
      </c>
      <c r="K12" s="27"/>
      <c r="L12" s="27"/>
      <c r="M12" s="371"/>
      <c r="N12" s="192">
        <f t="shared" ref="N12:Y12" si="1">IF(AND(OR($J12="Variable",$J12="Zero"),ISBLANK($L12)),IF(N$11=$E$11,$E12,IF(N$11=$F$11,$F12,IF(N$11=$G$11,$G12,IF(N$11=$H$11,$H12,"ERROR")))),"NA")</f>
        <v>170</v>
      </c>
      <c r="O12" s="192">
        <f t="shared" si="1"/>
        <v>170</v>
      </c>
      <c r="P12" s="192">
        <f t="shared" si="1"/>
        <v>170</v>
      </c>
      <c r="Q12" s="192">
        <f t="shared" si="1"/>
        <v>170</v>
      </c>
      <c r="R12" s="192">
        <f t="shared" si="1"/>
        <v>170</v>
      </c>
      <c r="S12" s="192">
        <f t="shared" si="1"/>
        <v>170</v>
      </c>
      <c r="T12" s="192">
        <f t="shared" si="1"/>
        <v>170</v>
      </c>
      <c r="U12" s="192">
        <f t="shared" si="1"/>
        <v>170</v>
      </c>
      <c r="V12" s="192">
        <f t="shared" si="1"/>
        <v>170</v>
      </c>
      <c r="W12" s="192">
        <f t="shared" si="1"/>
        <v>170</v>
      </c>
      <c r="X12" s="192">
        <f t="shared" si="1"/>
        <v>170</v>
      </c>
      <c r="Y12" s="192">
        <f t="shared" si="1"/>
        <v>170</v>
      </c>
      <c r="Z12" s="372">
        <f t="shared" ref="Z12:Z43" si="2">IF(AND(OR(J12="Variable",J12="Zero"),ISBLANK($L12)),AVERAGE(N12:Y12),"NA")</f>
        <v>170</v>
      </c>
      <c r="AA12" s="241">
        <f>IF(J12="Fixed",K12,IF(ISBLANK($L12)=FALSE,$M12,IF(OR(J12="Variable",J12="Zero"),MAX(Y12,Z12+ROUND(MAX(0,Z12*((1+$B$7)*(1-1.5%)-1)),2)),IF((OR(J12="Hourly", J12="At cost")),E12,"NA"))))</f>
        <v>175.97</v>
      </c>
      <c r="AB12" s="373" t="str">
        <f t="shared" ref="AB12:AB43" si="3">IF(I12="No","NA",IF(AND(ISBLANK($L12)=FALSE,$M12&lt;=AA12),"Yes",(IF(MAX(E12:E12)&lt;=AA12,"Yes","No"))))</f>
        <v>Yes</v>
      </c>
      <c r="AC12" s="374"/>
    </row>
    <row r="13" spans="1:30" ht="15.75" customHeight="1" x14ac:dyDescent="0.25">
      <c r="A13" s="47"/>
      <c r="B13" s="85" t="s">
        <v>55</v>
      </c>
      <c r="C13" s="243" t="s">
        <v>365</v>
      </c>
      <c r="D13" s="163" t="s">
        <v>364</v>
      </c>
      <c r="E13" s="35">
        <v>197</v>
      </c>
      <c r="F13" s="35">
        <v>197</v>
      </c>
      <c r="G13" s="35">
        <v>197</v>
      </c>
      <c r="H13" s="35">
        <v>197</v>
      </c>
      <c r="I13" s="35" t="s">
        <v>58</v>
      </c>
      <c r="J13" s="27" t="s">
        <v>59</v>
      </c>
      <c r="K13" s="27"/>
      <c r="L13" s="27"/>
      <c r="M13" s="371"/>
      <c r="N13" s="192">
        <f t="shared" ref="N13:Q76" si="4">IF(AND(OR($J13="Variable",$J13="Zero"),ISBLANK($L13)),IF(N$11=$E$11,$E13,IF(N$11=$F$11,$F13,IF(N$11=$G$11,$G13,IF(N$11=$H$11,$H13,"ERROR")))),"NA")</f>
        <v>197</v>
      </c>
      <c r="O13" s="192">
        <f t="shared" si="4"/>
        <v>197</v>
      </c>
      <c r="P13" s="192">
        <f t="shared" si="4"/>
        <v>197</v>
      </c>
      <c r="Q13" s="192">
        <f t="shared" si="4"/>
        <v>197</v>
      </c>
      <c r="R13" s="192">
        <f t="shared" ref="R13:U76" si="5">IF(AND(OR($J13="Variable",$J13="Zero"),ISBLANK($L13)),IF(R$11=$E$11,$E13,IF(R$11=$F$11,$F13,IF(R$11=$G$11,$G13,IF(R$11=$H$11,$H13,"ERROR")))),"NA")</f>
        <v>197</v>
      </c>
      <c r="S13" s="192">
        <f t="shared" si="5"/>
        <v>197</v>
      </c>
      <c r="T13" s="192">
        <f t="shared" si="5"/>
        <v>197</v>
      </c>
      <c r="U13" s="192">
        <f t="shared" si="5"/>
        <v>197</v>
      </c>
      <c r="V13" s="192">
        <f t="shared" ref="V13:Y76" si="6">IF(AND(OR($J13="Variable",$J13="Zero"),ISBLANK($L13)),IF(V$11=$E$11,$E13,IF(V$11=$F$11,$F13,IF(V$11=$G$11,$G13,IF(V$11=$H$11,$H13,"ERROR")))),"NA")</f>
        <v>197</v>
      </c>
      <c r="W13" s="192">
        <f t="shared" si="6"/>
        <v>197</v>
      </c>
      <c r="X13" s="192">
        <f t="shared" si="6"/>
        <v>197</v>
      </c>
      <c r="Y13" s="192">
        <f t="shared" si="6"/>
        <v>197</v>
      </c>
      <c r="Z13" s="375">
        <f t="shared" si="2"/>
        <v>197</v>
      </c>
      <c r="AA13" s="192">
        <f t="shared" ref="AA13:AA76" si="7">IF(J13="Fixed",K13,IF(ISBLANK($L13)=FALSE,$M13,IF(OR(J13="Variable",J13="Zero"),MAX(Y13,Z13+ROUND(MAX(0,Z13*((1+$B$7)*(1-1.5%)-1)),2)),IF((OR(J13="Hourly", J13="At cost")),E13,"NA"))))</f>
        <v>203.92</v>
      </c>
      <c r="AB13" s="160" t="str">
        <f t="shared" si="3"/>
        <v>Yes</v>
      </c>
      <c r="AC13" s="167"/>
    </row>
    <row r="14" spans="1:30" ht="15.75" customHeight="1" x14ac:dyDescent="0.25">
      <c r="A14" s="47"/>
      <c r="B14" s="85" t="s">
        <v>55</v>
      </c>
      <c r="C14" s="370" t="s">
        <v>366</v>
      </c>
      <c r="D14" s="163" t="s">
        <v>364</v>
      </c>
      <c r="E14" s="35">
        <v>202</v>
      </c>
      <c r="F14" s="35">
        <v>202</v>
      </c>
      <c r="G14" s="35">
        <v>202</v>
      </c>
      <c r="H14" s="35">
        <v>202</v>
      </c>
      <c r="I14" s="35" t="s">
        <v>58</v>
      </c>
      <c r="J14" s="27" t="s">
        <v>59</v>
      </c>
      <c r="K14" s="27"/>
      <c r="L14" s="27"/>
      <c r="M14" s="371"/>
      <c r="N14" s="192">
        <f t="shared" si="4"/>
        <v>202</v>
      </c>
      <c r="O14" s="192">
        <f t="shared" si="4"/>
        <v>202</v>
      </c>
      <c r="P14" s="192">
        <f t="shared" si="4"/>
        <v>202</v>
      </c>
      <c r="Q14" s="192">
        <f t="shared" si="4"/>
        <v>202</v>
      </c>
      <c r="R14" s="192">
        <f t="shared" si="5"/>
        <v>202</v>
      </c>
      <c r="S14" s="192">
        <f t="shared" si="5"/>
        <v>202</v>
      </c>
      <c r="T14" s="192">
        <f t="shared" si="5"/>
        <v>202</v>
      </c>
      <c r="U14" s="192">
        <f t="shared" si="5"/>
        <v>202</v>
      </c>
      <c r="V14" s="192">
        <f t="shared" si="6"/>
        <v>202</v>
      </c>
      <c r="W14" s="192">
        <f t="shared" si="6"/>
        <v>202</v>
      </c>
      <c r="X14" s="192">
        <f t="shared" si="6"/>
        <v>202</v>
      </c>
      <c r="Y14" s="192">
        <f t="shared" si="6"/>
        <v>202</v>
      </c>
      <c r="Z14" s="375">
        <f t="shared" si="2"/>
        <v>202</v>
      </c>
      <c r="AA14" s="192">
        <f t="shared" si="7"/>
        <v>209.1</v>
      </c>
      <c r="AB14" s="376" t="str">
        <f t="shared" si="3"/>
        <v>Yes</v>
      </c>
      <c r="AC14" s="168"/>
    </row>
    <row r="15" spans="1:30" ht="15.75" customHeight="1" x14ac:dyDescent="0.25">
      <c r="A15" s="47"/>
      <c r="B15" s="85" t="s">
        <v>55</v>
      </c>
      <c r="C15" s="244" t="s">
        <v>367</v>
      </c>
      <c r="D15" s="163" t="s">
        <v>364</v>
      </c>
      <c r="E15" s="35">
        <v>207</v>
      </c>
      <c r="F15" s="35">
        <v>207</v>
      </c>
      <c r="G15" s="35">
        <v>207</v>
      </c>
      <c r="H15" s="35">
        <v>207</v>
      </c>
      <c r="I15" s="35" t="s">
        <v>58</v>
      </c>
      <c r="J15" s="27" t="s">
        <v>59</v>
      </c>
      <c r="K15" s="27"/>
      <c r="L15" s="27"/>
      <c r="M15" s="371"/>
      <c r="N15" s="192">
        <f t="shared" si="4"/>
        <v>207</v>
      </c>
      <c r="O15" s="192">
        <f t="shared" si="4"/>
        <v>207</v>
      </c>
      <c r="P15" s="192">
        <f t="shared" si="4"/>
        <v>207</v>
      </c>
      <c r="Q15" s="192">
        <f t="shared" si="4"/>
        <v>207</v>
      </c>
      <c r="R15" s="192">
        <f t="shared" si="5"/>
        <v>207</v>
      </c>
      <c r="S15" s="192">
        <f t="shared" si="5"/>
        <v>207</v>
      </c>
      <c r="T15" s="192">
        <f t="shared" si="5"/>
        <v>207</v>
      </c>
      <c r="U15" s="192">
        <f t="shared" si="5"/>
        <v>207</v>
      </c>
      <c r="V15" s="192">
        <f t="shared" si="6"/>
        <v>207</v>
      </c>
      <c r="W15" s="192">
        <f t="shared" si="6"/>
        <v>207</v>
      </c>
      <c r="X15" s="192">
        <f t="shared" si="6"/>
        <v>207</v>
      </c>
      <c r="Y15" s="192">
        <f t="shared" si="6"/>
        <v>207</v>
      </c>
      <c r="Z15" s="375">
        <f t="shared" si="2"/>
        <v>207</v>
      </c>
      <c r="AA15" s="192">
        <f t="shared" si="7"/>
        <v>214.27</v>
      </c>
      <c r="AB15" s="185" t="str">
        <f t="shared" si="3"/>
        <v>Yes</v>
      </c>
      <c r="AC15" s="168"/>
    </row>
    <row r="16" spans="1:30" s="4" customFormat="1" ht="15.75" customHeight="1" x14ac:dyDescent="0.25">
      <c r="A16" s="47"/>
      <c r="B16" s="85" t="s">
        <v>55</v>
      </c>
      <c r="C16" s="243" t="s">
        <v>368</v>
      </c>
      <c r="D16" s="163" t="s">
        <v>364</v>
      </c>
      <c r="E16" s="324">
        <v>208</v>
      </c>
      <c r="F16" s="324">
        <v>208</v>
      </c>
      <c r="G16" s="324">
        <v>208</v>
      </c>
      <c r="H16" s="324">
        <v>208</v>
      </c>
      <c r="I16" s="35" t="s">
        <v>58</v>
      </c>
      <c r="J16" s="27" t="s">
        <v>59</v>
      </c>
      <c r="K16" s="27"/>
      <c r="L16" s="27"/>
      <c r="M16" s="371"/>
      <c r="N16" s="192">
        <f t="shared" si="4"/>
        <v>208</v>
      </c>
      <c r="O16" s="192">
        <f t="shared" si="4"/>
        <v>208</v>
      </c>
      <c r="P16" s="192">
        <f t="shared" si="4"/>
        <v>208</v>
      </c>
      <c r="Q16" s="192">
        <f t="shared" si="4"/>
        <v>208</v>
      </c>
      <c r="R16" s="192">
        <f t="shared" si="5"/>
        <v>208</v>
      </c>
      <c r="S16" s="192">
        <f t="shared" si="5"/>
        <v>208</v>
      </c>
      <c r="T16" s="192">
        <f t="shared" si="5"/>
        <v>208</v>
      </c>
      <c r="U16" s="192">
        <f t="shared" si="5"/>
        <v>208</v>
      </c>
      <c r="V16" s="192">
        <f t="shared" si="6"/>
        <v>208</v>
      </c>
      <c r="W16" s="192">
        <f t="shared" si="6"/>
        <v>208</v>
      </c>
      <c r="X16" s="192">
        <f t="shared" si="6"/>
        <v>208</v>
      </c>
      <c r="Y16" s="192">
        <f t="shared" si="6"/>
        <v>208</v>
      </c>
      <c r="Z16" s="375">
        <f t="shared" si="2"/>
        <v>208</v>
      </c>
      <c r="AA16" s="192">
        <f t="shared" si="7"/>
        <v>215.31</v>
      </c>
      <c r="AB16" s="160" t="str">
        <f t="shared" si="3"/>
        <v>Yes</v>
      </c>
      <c r="AC16" s="167"/>
      <c r="AD16" s="1"/>
    </row>
    <row r="17" spans="1:30" s="4" customFormat="1" ht="15.75" customHeight="1" x14ac:dyDescent="0.25">
      <c r="A17" s="47"/>
      <c r="B17" s="85" t="s">
        <v>55</v>
      </c>
      <c r="C17" s="244" t="s">
        <v>369</v>
      </c>
      <c r="D17" s="163" t="s">
        <v>364</v>
      </c>
      <c r="E17" s="324">
        <v>209</v>
      </c>
      <c r="F17" s="324">
        <v>209</v>
      </c>
      <c r="G17" s="324">
        <v>209</v>
      </c>
      <c r="H17" s="324">
        <v>209</v>
      </c>
      <c r="I17" s="35" t="s">
        <v>58</v>
      </c>
      <c r="J17" s="27" t="s">
        <v>59</v>
      </c>
      <c r="K17" s="27"/>
      <c r="L17" s="27"/>
      <c r="M17" s="371"/>
      <c r="N17" s="192">
        <f t="shared" si="4"/>
        <v>209</v>
      </c>
      <c r="O17" s="192">
        <f t="shared" si="4"/>
        <v>209</v>
      </c>
      <c r="P17" s="192">
        <f t="shared" si="4"/>
        <v>209</v>
      </c>
      <c r="Q17" s="192">
        <f t="shared" si="4"/>
        <v>209</v>
      </c>
      <c r="R17" s="192">
        <f t="shared" si="5"/>
        <v>209</v>
      </c>
      <c r="S17" s="192">
        <f t="shared" si="5"/>
        <v>209</v>
      </c>
      <c r="T17" s="192">
        <f t="shared" si="5"/>
        <v>209</v>
      </c>
      <c r="U17" s="192">
        <f t="shared" si="5"/>
        <v>209</v>
      </c>
      <c r="V17" s="192">
        <f t="shared" si="6"/>
        <v>209</v>
      </c>
      <c r="W17" s="192">
        <f t="shared" si="6"/>
        <v>209</v>
      </c>
      <c r="X17" s="192">
        <f t="shared" si="6"/>
        <v>209</v>
      </c>
      <c r="Y17" s="192">
        <f t="shared" si="6"/>
        <v>209</v>
      </c>
      <c r="Z17" s="375">
        <f t="shared" si="2"/>
        <v>209</v>
      </c>
      <c r="AA17" s="192">
        <f t="shared" si="7"/>
        <v>216.34</v>
      </c>
      <c r="AB17" s="160" t="str">
        <f t="shared" si="3"/>
        <v>Yes</v>
      </c>
      <c r="AC17" s="168"/>
      <c r="AD17" s="1"/>
    </row>
    <row r="18" spans="1:30" s="4" customFormat="1" ht="15.75" customHeight="1" x14ac:dyDescent="0.25">
      <c r="A18" s="47"/>
      <c r="B18" s="85" t="s">
        <v>55</v>
      </c>
      <c r="C18" s="243" t="s">
        <v>370</v>
      </c>
      <c r="D18" s="163" t="s">
        <v>364</v>
      </c>
      <c r="E18" s="324">
        <v>210</v>
      </c>
      <c r="F18" s="324">
        <v>210</v>
      </c>
      <c r="G18" s="324">
        <v>210</v>
      </c>
      <c r="H18" s="324">
        <v>210</v>
      </c>
      <c r="I18" s="35" t="s">
        <v>58</v>
      </c>
      <c r="J18" s="27" t="s">
        <v>59</v>
      </c>
      <c r="K18" s="27"/>
      <c r="L18" s="27"/>
      <c r="M18" s="371"/>
      <c r="N18" s="192">
        <f t="shared" si="4"/>
        <v>210</v>
      </c>
      <c r="O18" s="192">
        <f t="shared" si="4"/>
        <v>210</v>
      </c>
      <c r="P18" s="192">
        <f t="shared" si="4"/>
        <v>210</v>
      </c>
      <c r="Q18" s="192">
        <f t="shared" si="4"/>
        <v>210</v>
      </c>
      <c r="R18" s="192">
        <f t="shared" si="5"/>
        <v>210</v>
      </c>
      <c r="S18" s="192">
        <f t="shared" si="5"/>
        <v>210</v>
      </c>
      <c r="T18" s="192">
        <f t="shared" si="5"/>
        <v>210</v>
      </c>
      <c r="U18" s="192">
        <f t="shared" si="5"/>
        <v>210</v>
      </c>
      <c r="V18" s="192">
        <f t="shared" si="6"/>
        <v>210</v>
      </c>
      <c r="W18" s="192">
        <f t="shared" si="6"/>
        <v>210</v>
      </c>
      <c r="X18" s="192">
        <f t="shared" si="6"/>
        <v>210</v>
      </c>
      <c r="Y18" s="192">
        <f t="shared" si="6"/>
        <v>210</v>
      </c>
      <c r="Z18" s="375">
        <f t="shared" si="2"/>
        <v>210</v>
      </c>
      <c r="AA18" s="192">
        <f t="shared" si="7"/>
        <v>217.38</v>
      </c>
      <c r="AB18" s="160" t="str">
        <f t="shared" si="3"/>
        <v>Yes</v>
      </c>
      <c r="AC18" s="168"/>
      <c r="AD18" s="1"/>
    </row>
    <row r="19" spans="1:30" s="4" customFormat="1" ht="15.75" customHeight="1" x14ac:dyDescent="0.25">
      <c r="A19" s="47"/>
      <c r="B19" s="85" t="s">
        <v>55</v>
      </c>
      <c r="C19" s="244" t="s">
        <v>371</v>
      </c>
      <c r="D19" s="163" t="s">
        <v>364</v>
      </c>
      <c r="E19" s="324">
        <v>211</v>
      </c>
      <c r="F19" s="324">
        <v>211</v>
      </c>
      <c r="G19" s="324">
        <v>211</v>
      </c>
      <c r="H19" s="324">
        <v>211</v>
      </c>
      <c r="I19" s="35" t="s">
        <v>58</v>
      </c>
      <c r="J19" s="27" t="s">
        <v>59</v>
      </c>
      <c r="K19" s="27"/>
      <c r="L19" s="27"/>
      <c r="M19" s="371"/>
      <c r="N19" s="192">
        <f t="shared" si="4"/>
        <v>211</v>
      </c>
      <c r="O19" s="192">
        <f t="shared" si="4"/>
        <v>211</v>
      </c>
      <c r="P19" s="192">
        <f t="shared" si="4"/>
        <v>211</v>
      </c>
      <c r="Q19" s="192">
        <f t="shared" si="4"/>
        <v>211</v>
      </c>
      <c r="R19" s="192">
        <f t="shared" si="5"/>
        <v>211</v>
      </c>
      <c r="S19" s="192">
        <f t="shared" si="5"/>
        <v>211</v>
      </c>
      <c r="T19" s="192">
        <f t="shared" si="5"/>
        <v>211</v>
      </c>
      <c r="U19" s="192">
        <f t="shared" si="5"/>
        <v>211</v>
      </c>
      <c r="V19" s="192">
        <f t="shared" si="6"/>
        <v>211</v>
      </c>
      <c r="W19" s="192">
        <f t="shared" si="6"/>
        <v>211</v>
      </c>
      <c r="X19" s="192">
        <f t="shared" si="6"/>
        <v>211</v>
      </c>
      <c r="Y19" s="192">
        <f t="shared" si="6"/>
        <v>211</v>
      </c>
      <c r="Z19" s="375">
        <f t="shared" si="2"/>
        <v>211</v>
      </c>
      <c r="AA19" s="192">
        <f t="shared" si="7"/>
        <v>218.41</v>
      </c>
      <c r="AB19" s="160" t="str">
        <f t="shared" si="3"/>
        <v>Yes</v>
      </c>
      <c r="AC19" s="168"/>
      <c r="AD19" s="1"/>
    </row>
    <row r="20" spans="1:30" s="4" customFormat="1" ht="15.75" customHeight="1" x14ac:dyDescent="0.25">
      <c r="A20" s="47"/>
      <c r="B20" s="85" t="s">
        <v>55</v>
      </c>
      <c r="C20" s="244" t="s">
        <v>372</v>
      </c>
      <c r="D20" s="163" t="s">
        <v>364</v>
      </c>
      <c r="E20" s="324">
        <v>211</v>
      </c>
      <c r="F20" s="324">
        <v>211</v>
      </c>
      <c r="G20" s="324">
        <v>211</v>
      </c>
      <c r="H20" s="324">
        <v>211</v>
      </c>
      <c r="I20" s="35" t="s">
        <v>58</v>
      </c>
      <c r="J20" s="27" t="s">
        <v>59</v>
      </c>
      <c r="K20" s="27"/>
      <c r="L20" s="27"/>
      <c r="M20" s="371"/>
      <c r="N20" s="192">
        <f t="shared" si="4"/>
        <v>211</v>
      </c>
      <c r="O20" s="192">
        <f t="shared" si="4"/>
        <v>211</v>
      </c>
      <c r="P20" s="192">
        <f t="shared" si="4"/>
        <v>211</v>
      </c>
      <c r="Q20" s="192">
        <f t="shared" si="4"/>
        <v>211</v>
      </c>
      <c r="R20" s="192">
        <f t="shared" si="5"/>
        <v>211</v>
      </c>
      <c r="S20" s="192">
        <f t="shared" si="5"/>
        <v>211</v>
      </c>
      <c r="T20" s="192">
        <f t="shared" si="5"/>
        <v>211</v>
      </c>
      <c r="U20" s="192">
        <f t="shared" si="5"/>
        <v>211</v>
      </c>
      <c r="V20" s="192">
        <f t="shared" si="6"/>
        <v>211</v>
      </c>
      <c r="W20" s="192">
        <f t="shared" si="6"/>
        <v>211</v>
      </c>
      <c r="X20" s="192">
        <f t="shared" si="6"/>
        <v>211</v>
      </c>
      <c r="Y20" s="192">
        <f t="shared" si="6"/>
        <v>211</v>
      </c>
      <c r="Z20" s="375">
        <f t="shared" si="2"/>
        <v>211</v>
      </c>
      <c r="AA20" s="192">
        <f t="shared" si="7"/>
        <v>218.41</v>
      </c>
      <c r="AB20" s="160" t="str">
        <f t="shared" si="3"/>
        <v>Yes</v>
      </c>
      <c r="AC20" s="168"/>
      <c r="AD20" s="1"/>
    </row>
    <row r="21" spans="1:30" s="4" customFormat="1" ht="15.75" customHeight="1" x14ac:dyDescent="0.25">
      <c r="A21" s="47"/>
      <c r="B21" s="85" t="s">
        <v>55</v>
      </c>
      <c r="C21" s="243" t="s">
        <v>373</v>
      </c>
      <c r="D21" s="163" t="s">
        <v>364</v>
      </c>
      <c r="E21" s="324">
        <v>215</v>
      </c>
      <c r="F21" s="324">
        <v>215</v>
      </c>
      <c r="G21" s="324">
        <v>215</v>
      </c>
      <c r="H21" s="324">
        <v>215</v>
      </c>
      <c r="I21" s="35" t="s">
        <v>58</v>
      </c>
      <c r="J21" s="27" t="s">
        <v>59</v>
      </c>
      <c r="K21" s="27"/>
      <c r="L21" s="27"/>
      <c r="M21" s="371"/>
      <c r="N21" s="192">
        <f t="shared" si="4"/>
        <v>215</v>
      </c>
      <c r="O21" s="192">
        <f t="shared" si="4"/>
        <v>215</v>
      </c>
      <c r="P21" s="192">
        <f t="shared" si="4"/>
        <v>215</v>
      </c>
      <c r="Q21" s="192">
        <f t="shared" si="4"/>
        <v>215</v>
      </c>
      <c r="R21" s="192">
        <f t="shared" si="5"/>
        <v>215</v>
      </c>
      <c r="S21" s="192">
        <f t="shared" si="5"/>
        <v>215</v>
      </c>
      <c r="T21" s="192">
        <f t="shared" si="5"/>
        <v>215</v>
      </c>
      <c r="U21" s="192">
        <f t="shared" si="5"/>
        <v>215</v>
      </c>
      <c r="V21" s="192">
        <f t="shared" si="6"/>
        <v>215</v>
      </c>
      <c r="W21" s="192">
        <f t="shared" si="6"/>
        <v>215</v>
      </c>
      <c r="X21" s="192">
        <f t="shared" si="6"/>
        <v>215</v>
      </c>
      <c r="Y21" s="192">
        <f t="shared" si="6"/>
        <v>215</v>
      </c>
      <c r="Z21" s="375">
        <f t="shared" si="2"/>
        <v>215</v>
      </c>
      <c r="AA21" s="192">
        <f t="shared" si="7"/>
        <v>222.55</v>
      </c>
      <c r="AB21" s="160" t="str">
        <f t="shared" si="3"/>
        <v>Yes</v>
      </c>
      <c r="AC21" s="168"/>
      <c r="AD21" s="1"/>
    </row>
    <row r="22" spans="1:30" s="4" customFormat="1" ht="15.75" customHeight="1" x14ac:dyDescent="0.25">
      <c r="A22" s="47"/>
      <c r="B22" s="85" t="s">
        <v>55</v>
      </c>
      <c r="C22" s="244" t="s">
        <v>374</v>
      </c>
      <c r="D22" s="163" t="s">
        <v>364</v>
      </c>
      <c r="E22" s="324">
        <v>250</v>
      </c>
      <c r="F22" s="324">
        <v>250</v>
      </c>
      <c r="G22" s="324">
        <v>250</v>
      </c>
      <c r="H22" s="324">
        <v>250</v>
      </c>
      <c r="I22" s="35" t="s">
        <v>58</v>
      </c>
      <c r="J22" s="27" t="s">
        <v>59</v>
      </c>
      <c r="K22" s="27"/>
      <c r="L22" s="27"/>
      <c r="M22" s="371"/>
      <c r="N22" s="192">
        <f t="shared" si="4"/>
        <v>250</v>
      </c>
      <c r="O22" s="192">
        <f t="shared" si="4"/>
        <v>250</v>
      </c>
      <c r="P22" s="192">
        <f t="shared" si="4"/>
        <v>250</v>
      </c>
      <c r="Q22" s="192">
        <f t="shared" si="4"/>
        <v>250</v>
      </c>
      <c r="R22" s="192">
        <f t="shared" si="5"/>
        <v>250</v>
      </c>
      <c r="S22" s="192">
        <f t="shared" si="5"/>
        <v>250</v>
      </c>
      <c r="T22" s="192">
        <f t="shared" si="5"/>
        <v>250</v>
      </c>
      <c r="U22" s="192">
        <f t="shared" si="5"/>
        <v>250</v>
      </c>
      <c r="V22" s="192">
        <f t="shared" si="6"/>
        <v>250</v>
      </c>
      <c r="W22" s="192">
        <f t="shared" si="6"/>
        <v>250</v>
      </c>
      <c r="X22" s="192">
        <f t="shared" si="6"/>
        <v>250</v>
      </c>
      <c r="Y22" s="192">
        <f t="shared" si="6"/>
        <v>250</v>
      </c>
      <c r="Z22" s="375">
        <f t="shared" si="2"/>
        <v>250</v>
      </c>
      <c r="AA22" s="192">
        <f t="shared" si="7"/>
        <v>258.77999999999997</v>
      </c>
      <c r="AB22" s="160" t="str">
        <f t="shared" si="3"/>
        <v>Yes</v>
      </c>
      <c r="AC22" s="168"/>
      <c r="AD22" s="1"/>
    </row>
    <row r="23" spans="1:30" s="4" customFormat="1" ht="15.75" customHeight="1" x14ac:dyDescent="0.25">
      <c r="A23" s="47"/>
      <c r="B23" s="85" t="s">
        <v>55</v>
      </c>
      <c r="C23" s="243" t="s">
        <v>375</v>
      </c>
      <c r="D23" s="163" t="s">
        <v>364</v>
      </c>
      <c r="E23" s="324">
        <v>290</v>
      </c>
      <c r="F23" s="324">
        <v>290</v>
      </c>
      <c r="G23" s="324">
        <v>290</v>
      </c>
      <c r="H23" s="324">
        <v>290</v>
      </c>
      <c r="I23" s="35" t="s">
        <v>58</v>
      </c>
      <c r="J23" s="27" t="s">
        <v>59</v>
      </c>
      <c r="K23" s="27"/>
      <c r="L23" s="27"/>
      <c r="M23" s="371"/>
      <c r="N23" s="192">
        <f t="shared" si="4"/>
        <v>290</v>
      </c>
      <c r="O23" s="192">
        <f t="shared" si="4"/>
        <v>290</v>
      </c>
      <c r="P23" s="192">
        <f t="shared" si="4"/>
        <v>290</v>
      </c>
      <c r="Q23" s="192">
        <f t="shared" si="4"/>
        <v>290</v>
      </c>
      <c r="R23" s="192">
        <f t="shared" si="5"/>
        <v>290</v>
      </c>
      <c r="S23" s="192">
        <f t="shared" si="5"/>
        <v>290</v>
      </c>
      <c r="T23" s="192">
        <f t="shared" si="5"/>
        <v>290</v>
      </c>
      <c r="U23" s="192">
        <f t="shared" si="5"/>
        <v>290</v>
      </c>
      <c r="V23" s="192">
        <f t="shared" si="6"/>
        <v>290</v>
      </c>
      <c r="W23" s="192">
        <f t="shared" si="6"/>
        <v>290</v>
      </c>
      <c r="X23" s="192">
        <f t="shared" si="6"/>
        <v>290</v>
      </c>
      <c r="Y23" s="192">
        <f t="shared" si="6"/>
        <v>290</v>
      </c>
      <c r="Z23" s="375">
        <f t="shared" si="2"/>
        <v>290</v>
      </c>
      <c r="AA23" s="192">
        <f t="shared" si="7"/>
        <v>300.19</v>
      </c>
      <c r="AB23" s="160" t="str">
        <f t="shared" si="3"/>
        <v>Yes</v>
      </c>
      <c r="AC23" s="168"/>
      <c r="AD23" s="1"/>
    </row>
    <row r="24" spans="1:30" s="4" customFormat="1" ht="15.75" customHeight="1" x14ac:dyDescent="0.25">
      <c r="A24" s="47"/>
      <c r="B24" s="85" t="s">
        <v>55</v>
      </c>
      <c r="C24" s="244" t="s">
        <v>376</v>
      </c>
      <c r="D24" s="163" t="s">
        <v>364</v>
      </c>
      <c r="E24" s="324">
        <v>345</v>
      </c>
      <c r="F24" s="324">
        <v>345</v>
      </c>
      <c r="G24" s="324">
        <v>345</v>
      </c>
      <c r="H24" s="324">
        <v>345</v>
      </c>
      <c r="I24" s="35" t="s">
        <v>58</v>
      </c>
      <c r="J24" s="27" t="s">
        <v>59</v>
      </c>
      <c r="K24" s="27"/>
      <c r="L24" s="27"/>
      <c r="M24" s="371"/>
      <c r="N24" s="192">
        <f t="shared" si="4"/>
        <v>345</v>
      </c>
      <c r="O24" s="192">
        <f t="shared" si="4"/>
        <v>345</v>
      </c>
      <c r="P24" s="192">
        <f t="shared" si="4"/>
        <v>345</v>
      </c>
      <c r="Q24" s="192">
        <f t="shared" si="4"/>
        <v>345</v>
      </c>
      <c r="R24" s="192">
        <f t="shared" si="5"/>
        <v>345</v>
      </c>
      <c r="S24" s="192">
        <f t="shared" si="5"/>
        <v>345</v>
      </c>
      <c r="T24" s="192">
        <f t="shared" si="5"/>
        <v>345</v>
      </c>
      <c r="U24" s="192">
        <f t="shared" si="5"/>
        <v>345</v>
      </c>
      <c r="V24" s="192">
        <f t="shared" si="6"/>
        <v>345</v>
      </c>
      <c r="W24" s="192">
        <f t="shared" si="6"/>
        <v>345</v>
      </c>
      <c r="X24" s="192">
        <f t="shared" si="6"/>
        <v>345</v>
      </c>
      <c r="Y24" s="192">
        <f t="shared" si="6"/>
        <v>345</v>
      </c>
      <c r="Z24" s="375">
        <f t="shared" si="2"/>
        <v>345</v>
      </c>
      <c r="AA24" s="192">
        <f t="shared" si="7"/>
        <v>357.12</v>
      </c>
      <c r="AB24" s="160" t="str">
        <f t="shared" si="3"/>
        <v>Yes</v>
      </c>
      <c r="AC24" s="205"/>
      <c r="AD24" s="1"/>
    </row>
    <row r="25" spans="1:30" s="4" customFormat="1" ht="15.75" customHeight="1" x14ac:dyDescent="0.25">
      <c r="A25" s="47"/>
      <c r="B25" s="85" t="s">
        <v>55</v>
      </c>
      <c r="C25" s="244" t="s">
        <v>377</v>
      </c>
      <c r="D25" s="163" t="s">
        <v>364</v>
      </c>
      <c r="E25" s="324">
        <v>380</v>
      </c>
      <c r="F25" s="324">
        <v>380</v>
      </c>
      <c r="G25" s="324">
        <v>380</v>
      </c>
      <c r="H25" s="324">
        <v>380</v>
      </c>
      <c r="I25" s="35" t="s">
        <v>58</v>
      </c>
      <c r="J25" s="27" t="s">
        <v>59</v>
      </c>
      <c r="K25" s="27"/>
      <c r="L25" s="27"/>
      <c r="M25" s="371"/>
      <c r="N25" s="192">
        <f t="shared" si="4"/>
        <v>380</v>
      </c>
      <c r="O25" s="192">
        <f t="shared" si="4"/>
        <v>380</v>
      </c>
      <c r="P25" s="192">
        <f t="shared" si="4"/>
        <v>380</v>
      </c>
      <c r="Q25" s="192">
        <f t="shared" si="4"/>
        <v>380</v>
      </c>
      <c r="R25" s="192">
        <f t="shared" si="5"/>
        <v>380</v>
      </c>
      <c r="S25" s="192">
        <f t="shared" si="5"/>
        <v>380</v>
      </c>
      <c r="T25" s="192">
        <f t="shared" si="5"/>
        <v>380</v>
      </c>
      <c r="U25" s="192">
        <f t="shared" si="5"/>
        <v>380</v>
      </c>
      <c r="V25" s="192">
        <f t="shared" si="6"/>
        <v>380</v>
      </c>
      <c r="W25" s="192">
        <f t="shared" si="6"/>
        <v>380</v>
      </c>
      <c r="X25" s="192">
        <f t="shared" si="6"/>
        <v>380</v>
      </c>
      <c r="Y25" s="192">
        <f t="shared" si="6"/>
        <v>380</v>
      </c>
      <c r="Z25" s="375">
        <f t="shared" si="2"/>
        <v>380</v>
      </c>
      <c r="AA25" s="192">
        <f t="shared" si="7"/>
        <v>393.35</v>
      </c>
      <c r="AB25" s="160" t="str">
        <f t="shared" si="3"/>
        <v>Yes</v>
      </c>
      <c r="AC25" s="168"/>
      <c r="AD25" s="1"/>
    </row>
    <row r="26" spans="1:30" s="4" customFormat="1" ht="15.75" customHeight="1" x14ac:dyDescent="0.25">
      <c r="A26" s="47"/>
      <c r="B26" s="85" t="s">
        <v>55</v>
      </c>
      <c r="C26" s="243" t="s">
        <v>378</v>
      </c>
      <c r="D26" s="163" t="s">
        <v>364</v>
      </c>
      <c r="E26" s="324">
        <v>420</v>
      </c>
      <c r="F26" s="324">
        <v>420</v>
      </c>
      <c r="G26" s="324">
        <v>420</v>
      </c>
      <c r="H26" s="324">
        <v>420</v>
      </c>
      <c r="I26" s="35" t="s">
        <v>58</v>
      </c>
      <c r="J26" s="27" t="s">
        <v>59</v>
      </c>
      <c r="K26" s="27"/>
      <c r="L26" s="27"/>
      <c r="M26" s="371"/>
      <c r="N26" s="192">
        <f t="shared" si="4"/>
        <v>420</v>
      </c>
      <c r="O26" s="192">
        <f t="shared" si="4"/>
        <v>420</v>
      </c>
      <c r="P26" s="192">
        <f t="shared" si="4"/>
        <v>420</v>
      </c>
      <c r="Q26" s="192">
        <f t="shared" si="4"/>
        <v>420</v>
      </c>
      <c r="R26" s="192">
        <f t="shared" si="5"/>
        <v>420</v>
      </c>
      <c r="S26" s="192">
        <f t="shared" si="5"/>
        <v>420</v>
      </c>
      <c r="T26" s="192">
        <f t="shared" si="5"/>
        <v>420</v>
      </c>
      <c r="U26" s="192">
        <f t="shared" si="5"/>
        <v>420</v>
      </c>
      <c r="V26" s="192">
        <f t="shared" si="6"/>
        <v>420</v>
      </c>
      <c r="W26" s="192">
        <f t="shared" si="6"/>
        <v>420</v>
      </c>
      <c r="X26" s="192">
        <f t="shared" si="6"/>
        <v>420</v>
      </c>
      <c r="Y26" s="192">
        <f t="shared" si="6"/>
        <v>420</v>
      </c>
      <c r="Z26" s="375">
        <f t="shared" si="2"/>
        <v>420</v>
      </c>
      <c r="AA26" s="192">
        <f t="shared" si="7"/>
        <v>434.75</v>
      </c>
      <c r="AB26" s="160" t="str">
        <f t="shared" si="3"/>
        <v>Yes</v>
      </c>
      <c r="AC26" s="167"/>
      <c r="AD26" s="1"/>
    </row>
    <row r="27" spans="1:30" s="4" customFormat="1" ht="15.75" customHeight="1" x14ac:dyDescent="0.25">
      <c r="A27" s="47"/>
      <c r="B27" s="85" t="s">
        <v>55</v>
      </c>
      <c r="C27" s="244" t="s">
        <v>379</v>
      </c>
      <c r="D27" s="163" t="s">
        <v>364</v>
      </c>
      <c r="E27" s="324">
        <v>430</v>
      </c>
      <c r="F27" s="324">
        <v>430</v>
      </c>
      <c r="G27" s="324">
        <v>430</v>
      </c>
      <c r="H27" s="324">
        <v>430</v>
      </c>
      <c r="I27" s="35" t="s">
        <v>58</v>
      </c>
      <c r="J27" s="27" t="s">
        <v>59</v>
      </c>
      <c r="K27" s="27"/>
      <c r="L27" s="27"/>
      <c r="M27" s="371"/>
      <c r="N27" s="192">
        <f t="shared" si="4"/>
        <v>430</v>
      </c>
      <c r="O27" s="192">
        <f t="shared" si="4"/>
        <v>430</v>
      </c>
      <c r="P27" s="192">
        <f t="shared" si="4"/>
        <v>430</v>
      </c>
      <c r="Q27" s="192">
        <f t="shared" si="4"/>
        <v>430</v>
      </c>
      <c r="R27" s="192">
        <f t="shared" si="5"/>
        <v>430</v>
      </c>
      <c r="S27" s="192">
        <f t="shared" si="5"/>
        <v>430</v>
      </c>
      <c r="T27" s="192">
        <f t="shared" si="5"/>
        <v>430</v>
      </c>
      <c r="U27" s="192">
        <f t="shared" si="5"/>
        <v>430</v>
      </c>
      <c r="V27" s="192">
        <f t="shared" si="6"/>
        <v>430</v>
      </c>
      <c r="W27" s="192">
        <f t="shared" si="6"/>
        <v>430</v>
      </c>
      <c r="X27" s="192">
        <f t="shared" si="6"/>
        <v>430</v>
      </c>
      <c r="Y27" s="192">
        <f t="shared" si="6"/>
        <v>430</v>
      </c>
      <c r="Z27" s="375">
        <f t="shared" si="2"/>
        <v>430</v>
      </c>
      <c r="AA27" s="192">
        <f t="shared" si="7"/>
        <v>445.1</v>
      </c>
      <c r="AB27" s="160" t="str">
        <f t="shared" si="3"/>
        <v>Yes</v>
      </c>
      <c r="AC27" s="168"/>
      <c r="AD27" s="1"/>
    </row>
    <row r="28" spans="1:30" s="4" customFormat="1" ht="15.75" customHeight="1" x14ac:dyDescent="0.25">
      <c r="A28" s="47"/>
      <c r="B28" s="85" t="s">
        <v>55</v>
      </c>
      <c r="C28" s="243" t="s">
        <v>380</v>
      </c>
      <c r="D28" s="163" t="s">
        <v>364</v>
      </c>
      <c r="E28" s="324">
        <v>440</v>
      </c>
      <c r="F28" s="324">
        <v>440</v>
      </c>
      <c r="G28" s="324">
        <v>440</v>
      </c>
      <c r="H28" s="324">
        <v>440</v>
      </c>
      <c r="I28" s="35" t="s">
        <v>58</v>
      </c>
      <c r="J28" s="27" t="s">
        <v>59</v>
      </c>
      <c r="K28" s="27"/>
      <c r="L28" s="27"/>
      <c r="M28" s="371"/>
      <c r="N28" s="192">
        <f t="shared" si="4"/>
        <v>440</v>
      </c>
      <c r="O28" s="192">
        <f t="shared" si="4"/>
        <v>440</v>
      </c>
      <c r="P28" s="192">
        <f t="shared" si="4"/>
        <v>440</v>
      </c>
      <c r="Q28" s="192">
        <f t="shared" si="4"/>
        <v>440</v>
      </c>
      <c r="R28" s="192">
        <f t="shared" si="5"/>
        <v>440</v>
      </c>
      <c r="S28" s="192">
        <f t="shared" si="5"/>
        <v>440</v>
      </c>
      <c r="T28" s="192">
        <f t="shared" si="5"/>
        <v>440</v>
      </c>
      <c r="U28" s="192">
        <f t="shared" si="5"/>
        <v>440</v>
      </c>
      <c r="V28" s="192">
        <f t="shared" si="6"/>
        <v>440</v>
      </c>
      <c r="W28" s="192">
        <f t="shared" si="6"/>
        <v>440</v>
      </c>
      <c r="X28" s="192">
        <f t="shared" si="6"/>
        <v>440</v>
      </c>
      <c r="Y28" s="192">
        <f t="shared" si="6"/>
        <v>440</v>
      </c>
      <c r="Z28" s="375">
        <f t="shared" si="2"/>
        <v>440</v>
      </c>
      <c r="AA28" s="192">
        <f t="shared" si="7"/>
        <v>455.46</v>
      </c>
      <c r="AB28" s="160" t="str">
        <f t="shared" si="3"/>
        <v>Yes</v>
      </c>
      <c r="AC28" s="168"/>
      <c r="AD28" s="1"/>
    </row>
    <row r="29" spans="1:30" s="4" customFormat="1" ht="15.75" customHeight="1" x14ac:dyDescent="0.25">
      <c r="A29" s="47"/>
      <c r="B29" s="85" t="s">
        <v>55</v>
      </c>
      <c r="C29" s="244" t="s">
        <v>381</v>
      </c>
      <c r="D29" s="163" t="s">
        <v>364</v>
      </c>
      <c r="E29" s="324">
        <v>450</v>
      </c>
      <c r="F29" s="324">
        <v>450</v>
      </c>
      <c r="G29" s="324">
        <v>450</v>
      </c>
      <c r="H29" s="324">
        <v>450</v>
      </c>
      <c r="I29" s="35" t="s">
        <v>58</v>
      </c>
      <c r="J29" s="27" t="s">
        <v>59</v>
      </c>
      <c r="K29" s="27"/>
      <c r="L29" s="27"/>
      <c r="M29" s="371"/>
      <c r="N29" s="192">
        <f t="shared" si="4"/>
        <v>450</v>
      </c>
      <c r="O29" s="192">
        <f t="shared" si="4"/>
        <v>450</v>
      </c>
      <c r="P29" s="192">
        <f t="shared" si="4"/>
        <v>450</v>
      </c>
      <c r="Q29" s="192">
        <f t="shared" si="4"/>
        <v>450</v>
      </c>
      <c r="R29" s="192">
        <f t="shared" si="5"/>
        <v>450</v>
      </c>
      <c r="S29" s="192">
        <f t="shared" si="5"/>
        <v>450</v>
      </c>
      <c r="T29" s="192">
        <f t="shared" si="5"/>
        <v>450</v>
      </c>
      <c r="U29" s="192">
        <f t="shared" si="5"/>
        <v>450</v>
      </c>
      <c r="V29" s="192">
        <f t="shared" si="6"/>
        <v>450</v>
      </c>
      <c r="W29" s="192">
        <f t="shared" si="6"/>
        <v>450</v>
      </c>
      <c r="X29" s="192">
        <f t="shared" si="6"/>
        <v>450</v>
      </c>
      <c r="Y29" s="192">
        <f t="shared" si="6"/>
        <v>450</v>
      </c>
      <c r="Z29" s="375">
        <f t="shared" si="2"/>
        <v>450</v>
      </c>
      <c r="AA29" s="192">
        <f t="shared" si="7"/>
        <v>465.81</v>
      </c>
      <c r="AB29" s="160" t="str">
        <f t="shared" si="3"/>
        <v>Yes</v>
      </c>
      <c r="AC29" s="167"/>
      <c r="AD29" s="1"/>
    </row>
    <row r="30" spans="1:30" s="4" customFormat="1" ht="15.75" customHeight="1" x14ac:dyDescent="0.25">
      <c r="A30" s="47"/>
      <c r="B30" s="85" t="s">
        <v>55</v>
      </c>
      <c r="C30" s="244" t="s">
        <v>382</v>
      </c>
      <c r="D30" s="163" t="s">
        <v>364</v>
      </c>
      <c r="E30" s="324">
        <v>460</v>
      </c>
      <c r="F30" s="324">
        <v>460</v>
      </c>
      <c r="G30" s="324">
        <v>460</v>
      </c>
      <c r="H30" s="324">
        <v>460</v>
      </c>
      <c r="I30" s="35" t="s">
        <v>58</v>
      </c>
      <c r="J30" s="27" t="s">
        <v>59</v>
      </c>
      <c r="K30" s="27"/>
      <c r="L30" s="27"/>
      <c r="M30" s="371"/>
      <c r="N30" s="192">
        <f t="shared" si="4"/>
        <v>460</v>
      </c>
      <c r="O30" s="192">
        <f t="shared" si="4"/>
        <v>460</v>
      </c>
      <c r="P30" s="192">
        <f t="shared" si="4"/>
        <v>460</v>
      </c>
      <c r="Q30" s="192">
        <f t="shared" si="4"/>
        <v>460</v>
      </c>
      <c r="R30" s="192">
        <f t="shared" si="5"/>
        <v>460</v>
      </c>
      <c r="S30" s="192">
        <f t="shared" si="5"/>
        <v>460</v>
      </c>
      <c r="T30" s="192">
        <f t="shared" si="5"/>
        <v>460</v>
      </c>
      <c r="U30" s="192">
        <f t="shared" si="5"/>
        <v>460</v>
      </c>
      <c r="V30" s="192">
        <f t="shared" si="6"/>
        <v>460</v>
      </c>
      <c r="W30" s="192">
        <f t="shared" si="6"/>
        <v>460</v>
      </c>
      <c r="X30" s="192">
        <f t="shared" si="6"/>
        <v>460</v>
      </c>
      <c r="Y30" s="192">
        <f t="shared" si="6"/>
        <v>460</v>
      </c>
      <c r="Z30" s="375">
        <f t="shared" si="2"/>
        <v>460</v>
      </c>
      <c r="AA30" s="192">
        <f t="shared" si="7"/>
        <v>476.16</v>
      </c>
      <c r="AB30" s="160" t="str">
        <f t="shared" si="3"/>
        <v>Yes</v>
      </c>
      <c r="AC30" s="168"/>
      <c r="AD30" s="1"/>
    </row>
    <row r="31" spans="1:30" s="4" customFormat="1" ht="15.75" customHeight="1" x14ac:dyDescent="0.25">
      <c r="A31" s="47"/>
      <c r="B31" s="85" t="s">
        <v>55</v>
      </c>
      <c r="C31" s="243" t="s">
        <v>383</v>
      </c>
      <c r="D31" s="163" t="s">
        <v>364</v>
      </c>
      <c r="E31" s="324">
        <v>470</v>
      </c>
      <c r="F31" s="324">
        <v>470</v>
      </c>
      <c r="G31" s="324">
        <v>470</v>
      </c>
      <c r="H31" s="324">
        <v>470</v>
      </c>
      <c r="I31" s="35" t="s">
        <v>58</v>
      </c>
      <c r="J31" s="27" t="s">
        <v>59</v>
      </c>
      <c r="K31" s="27"/>
      <c r="L31" s="27"/>
      <c r="M31" s="371"/>
      <c r="N31" s="192">
        <f t="shared" si="4"/>
        <v>470</v>
      </c>
      <c r="O31" s="192">
        <f t="shared" si="4"/>
        <v>470</v>
      </c>
      <c r="P31" s="192">
        <f t="shared" si="4"/>
        <v>470</v>
      </c>
      <c r="Q31" s="192">
        <f t="shared" si="4"/>
        <v>470</v>
      </c>
      <c r="R31" s="192">
        <f t="shared" si="5"/>
        <v>470</v>
      </c>
      <c r="S31" s="192">
        <f t="shared" si="5"/>
        <v>470</v>
      </c>
      <c r="T31" s="192">
        <f t="shared" si="5"/>
        <v>470</v>
      </c>
      <c r="U31" s="192">
        <f t="shared" si="5"/>
        <v>470</v>
      </c>
      <c r="V31" s="192">
        <f t="shared" si="6"/>
        <v>470</v>
      </c>
      <c r="W31" s="192">
        <f t="shared" si="6"/>
        <v>470</v>
      </c>
      <c r="X31" s="192">
        <f t="shared" si="6"/>
        <v>470</v>
      </c>
      <c r="Y31" s="192">
        <f t="shared" si="6"/>
        <v>470</v>
      </c>
      <c r="Z31" s="375">
        <f t="shared" si="2"/>
        <v>470</v>
      </c>
      <c r="AA31" s="192">
        <f t="shared" si="7"/>
        <v>486.51</v>
      </c>
      <c r="AB31" s="160" t="str">
        <f t="shared" si="3"/>
        <v>Yes</v>
      </c>
      <c r="AC31" s="168"/>
      <c r="AD31" s="1"/>
    </row>
    <row r="32" spans="1:30" s="4" customFormat="1" ht="15.75" customHeight="1" x14ac:dyDescent="0.25">
      <c r="A32" s="47"/>
      <c r="B32" s="85" t="s">
        <v>55</v>
      </c>
      <c r="C32" s="244" t="s">
        <v>384</v>
      </c>
      <c r="D32" s="163" t="s">
        <v>364</v>
      </c>
      <c r="E32" s="324">
        <v>480</v>
      </c>
      <c r="F32" s="324">
        <v>480</v>
      </c>
      <c r="G32" s="324">
        <v>480</v>
      </c>
      <c r="H32" s="324">
        <v>480</v>
      </c>
      <c r="I32" s="35" t="s">
        <v>58</v>
      </c>
      <c r="J32" s="27" t="s">
        <v>59</v>
      </c>
      <c r="K32" s="27"/>
      <c r="L32" s="27"/>
      <c r="M32" s="371"/>
      <c r="N32" s="192">
        <f t="shared" si="4"/>
        <v>480</v>
      </c>
      <c r="O32" s="192">
        <f t="shared" si="4"/>
        <v>480</v>
      </c>
      <c r="P32" s="192">
        <f t="shared" si="4"/>
        <v>480</v>
      </c>
      <c r="Q32" s="192">
        <f t="shared" si="4"/>
        <v>480</v>
      </c>
      <c r="R32" s="192">
        <f t="shared" si="5"/>
        <v>480</v>
      </c>
      <c r="S32" s="192">
        <f t="shared" si="5"/>
        <v>480</v>
      </c>
      <c r="T32" s="192">
        <f t="shared" si="5"/>
        <v>480</v>
      </c>
      <c r="U32" s="192">
        <f t="shared" si="5"/>
        <v>480</v>
      </c>
      <c r="V32" s="192">
        <f t="shared" si="6"/>
        <v>480</v>
      </c>
      <c r="W32" s="192">
        <f t="shared" si="6"/>
        <v>480</v>
      </c>
      <c r="X32" s="192">
        <f t="shared" si="6"/>
        <v>480</v>
      </c>
      <c r="Y32" s="192">
        <f t="shared" si="6"/>
        <v>480</v>
      </c>
      <c r="Z32" s="375">
        <f t="shared" si="2"/>
        <v>480</v>
      </c>
      <c r="AA32" s="192">
        <f t="shared" si="7"/>
        <v>496.86</v>
      </c>
      <c r="AB32" s="160" t="str">
        <f t="shared" si="3"/>
        <v>Yes</v>
      </c>
      <c r="AC32" s="167"/>
      <c r="AD32" s="1"/>
    </row>
    <row r="33" spans="1:30" s="4" customFormat="1" ht="15.75" customHeight="1" x14ac:dyDescent="0.25">
      <c r="A33" s="47"/>
      <c r="B33" s="85" t="s">
        <v>55</v>
      </c>
      <c r="C33" s="243" t="s">
        <v>385</v>
      </c>
      <c r="D33" s="163" t="s">
        <v>364</v>
      </c>
      <c r="E33" s="324">
        <v>490</v>
      </c>
      <c r="F33" s="324">
        <v>490</v>
      </c>
      <c r="G33" s="324">
        <v>490</v>
      </c>
      <c r="H33" s="324">
        <v>490</v>
      </c>
      <c r="I33" s="35" t="s">
        <v>58</v>
      </c>
      <c r="J33" s="27" t="s">
        <v>59</v>
      </c>
      <c r="K33" s="27"/>
      <c r="L33" s="27"/>
      <c r="M33" s="371"/>
      <c r="N33" s="192">
        <f t="shared" si="4"/>
        <v>490</v>
      </c>
      <c r="O33" s="192">
        <f t="shared" si="4"/>
        <v>490</v>
      </c>
      <c r="P33" s="192">
        <f t="shared" si="4"/>
        <v>490</v>
      </c>
      <c r="Q33" s="192">
        <f t="shared" si="4"/>
        <v>490</v>
      </c>
      <c r="R33" s="192">
        <f t="shared" si="5"/>
        <v>490</v>
      </c>
      <c r="S33" s="192">
        <f t="shared" si="5"/>
        <v>490</v>
      </c>
      <c r="T33" s="192">
        <f t="shared" si="5"/>
        <v>490</v>
      </c>
      <c r="U33" s="192">
        <f t="shared" si="5"/>
        <v>490</v>
      </c>
      <c r="V33" s="192">
        <f t="shared" si="6"/>
        <v>490</v>
      </c>
      <c r="W33" s="192">
        <f t="shared" si="6"/>
        <v>490</v>
      </c>
      <c r="X33" s="192">
        <f t="shared" si="6"/>
        <v>490</v>
      </c>
      <c r="Y33" s="192">
        <f t="shared" si="6"/>
        <v>490</v>
      </c>
      <c r="Z33" s="375">
        <f t="shared" si="2"/>
        <v>490</v>
      </c>
      <c r="AA33" s="192">
        <f t="shared" si="7"/>
        <v>507.21</v>
      </c>
      <c r="AB33" s="160" t="str">
        <f t="shared" si="3"/>
        <v>Yes</v>
      </c>
      <c r="AC33" s="168"/>
      <c r="AD33" s="1"/>
    </row>
    <row r="34" spans="1:30" s="4" customFormat="1" ht="15.75" customHeight="1" x14ac:dyDescent="0.25">
      <c r="A34" s="47"/>
      <c r="B34" s="85" t="s">
        <v>55</v>
      </c>
      <c r="C34" s="243" t="s">
        <v>386</v>
      </c>
      <c r="D34" s="163" t="s">
        <v>364</v>
      </c>
      <c r="E34" s="377">
        <v>500</v>
      </c>
      <c r="F34" s="377">
        <v>500</v>
      </c>
      <c r="G34" s="377">
        <v>500</v>
      </c>
      <c r="H34" s="377">
        <v>500</v>
      </c>
      <c r="I34" s="35" t="s">
        <v>58</v>
      </c>
      <c r="J34" s="27" t="s">
        <v>59</v>
      </c>
      <c r="K34" s="35"/>
      <c r="L34" s="35"/>
      <c r="M34" s="324"/>
      <c r="N34" s="192">
        <f t="shared" si="4"/>
        <v>500</v>
      </c>
      <c r="O34" s="192">
        <f t="shared" si="4"/>
        <v>500</v>
      </c>
      <c r="P34" s="192">
        <f t="shared" si="4"/>
        <v>500</v>
      </c>
      <c r="Q34" s="192">
        <f t="shared" si="4"/>
        <v>500</v>
      </c>
      <c r="R34" s="192">
        <f t="shared" si="5"/>
        <v>500</v>
      </c>
      <c r="S34" s="192">
        <f t="shared" si="5"/>
        <v>500</v>
      </c>
      <c r="T34" s="192">
        <f t="shared" si="5"/>
        <v>500</v>
      </c>
      <c r="U34" s="192">
        <f t="shared" si="5"/>
        <v>500</v>
      </c>
      <c r="V34" s="192">
        <f t="shared" si="6"/>
        <v>500</v>
      </c>
      <c r="W34" s="192">
        <f t="shared" si="6"/>
        <v>500</v>
      </c>
      <c r="X34" s="192">
        <f t="shared" si="6"/>
        <v>500</v>
      </c>
      <c r="Y34" s="192">
        <f t="shared" si="6"/>
        <v>500</v>
      </c>
      <c r="Z34" s="375">
        <f t="shared" si="2"/>
        <v>500</v>
      </c>
      <c r="AA34" s="192">
        <f t="shared" si="7"/>
        <v>517.55999999999995</v>
      </c>
      <c r="AB34" s="160" t="str">
        <f t="shared" si="3"/>
        <v>Yes</v>
      </c>
      <c r="AC34" s="167"/>
      <c r="AD34" s="1"/>
    </row>
    <row r="35" spans="1:30" s="4" customFormat="1" ht="15.75" customHeight="1" x14ac:dyDescent="0.25">
      <c r="A35" s="47"/>
      <c r="B35" s="85" t="s">
        <v>55</v>
      </c>
      <c r="C35" s="243" t="s">
        <v>387</v>
      </c>
      <c r="D35" s="163" t="s">
        <v>364</v>
      </c>
      <c r="E35" s="38" t="s">
        <v>65</v>
      </c>
      <c r="F35" s="38" t="s">
        <v>65</v>
      </c>
      <c r="G35" s="377">
        <v>1000</v>
      </c>
      <c r="H35" s="377">
        <v>1000</v>
      </c>
      <c r="I35" s="35" t="s">
        <v>58</v>
      </c>
      <c r="J35" s="27" t="s">
        <v>59</v>
      </c>
      <c r="K35" s="35"/>
      <c r="L35" s="27"/>
      <c r="M35" s="324"/>
      <c r="N35" s="192" t="str">
        <f t="shared" si="4"/>
        <v>NA</v>
      </c>
      <c r="O35" s="192" t="str">
        <f t="shared" si="4"/>
        <v>NA</v>
      </c>
      <c r="P35" s="192" t="str">
        <f t="shared" si="4"/>
        <v>NA</v>
      </c>
      <c r="Q35" s="192" t="str">
        <f t="shared" si="4"/>
        <v>NA</v>
      </c>
      <c r="R35" s="192" t="str">
        <f t="shared" si="5"/>
        <v>NA</v>
      </c>
      <c r="S35" s="192" t="str">
        <f t="shared" si="5"/>
        <v>NA</v>
      </c>
      <c r="T35" s="192" t="str">
        <f t="shared" si="5"/>
        <v>NA</v>
      </c>
      <c r="U35" s="192" t="str">
        <f t="shared" si="5"/>
        <v>NA</v>
      </c>
      <c r="V35" s="192" t="str">
        <f t="shared" si="6"/>
        <v>NA</v>
      </c>
      <c r="W35" s="192" t="str">
        <f t="shared" si="6"/>
        <v>NA</v>
      </c>
      <c r="X35" s="192" t="str">
        <f t="shared" si="6"/>
        <v>NA</v>
      </c>
      <c r="Y35" s="192">
        <f t="shared" si="6"/>
        <v>1000</v>
      </c>
      <c r="Z35" s="375">
        <f t="shared" si="2"/>
        <v>1000</v>
      </c>
      <c r="AA35" s="192">
        <f t="shared" si="7"/>
        <v>1035.1300000000001</v>
      </c>
      <c r="AB35" s="160" t="str">
        <f t="shared" si="3"/>
        <v>Yes</v>
      </c>
      <c r="AC35" s="167" t="s">
        <v>388</v>
      </c>
      <c r="AD35" s="1"/>
    </row>
    <row r="36" spans="1:30" s="4" customFormat="1" ht="15.75" customHeight="1" x14ac:dyDescent="0.25">
      <c r="A36" s="47"/>
      <c r="B36" s="85" t="s">
        <v>55</v>
      </c>
      <c r="C36" s="243" t="s">
        <v>389</v>
      </c>
      <c r="D36" s="163" t="s">
        <v>364</v>
      </c>
      <c r="E36" s="38" t="s">
        <v>65</v>
      </c>
      <c r="F36" s="38" t="s">
        <v>65</v>
      </c>
      <c r="G36" s="377">
        <v>1500</v>
      </c>
      <c r="H36" s="377">
        <v>1500</v>
      </c>
      <c r="I36" s="35" t="s">
        <v>58</v>
      </c>
      <c r="J36" s="27" t="s">
        <v>59</v>
      </c>
      <c r="K36" s="35"/>
      <c r="L36" s="27"/>
      <c r="M36" s="324"/>
      <c r="N36" s="192" t="str">
        <f t="shared" si="4"/>
        <v>NA</v>
      </c>
      <c r="O36" s="192" t="str">
        <f t="shared" si="4"/>
        <v>NA</v>
      </c>
      <c r="P36" s="192" t="str">
        <f t="shared" si="4"/>
        <v>NA</v>
      </c>
      <c r="Q36" s="192" t="str">
        <f t="shared" si="4"/>
        <v>NA</v>
      </c>
      <c r="R36" s="192" t="str">
        <f t="shared" si="5"/>
        <v>NA</v>
      </c>
      <c r="S36" s="192" t="str">
        <f t="shared" si="5"/>
        <v>NA</v>
      </c>
      <c r="T36" s="192" t="str">
        <f t="shared" si="5"/>
        <v>NA</v>
      </c>
      <c r="U36" s="192" t="str">
        <f t="shared" si="5"/>
        <v>NA</v>
      </c>
      <c r="V36" s="192" t="str">
        <f t="shared" si="6"/>
        <v>NA</v>
      </c>
      <c r="W36" s="192" t="str">
        <f t="shared" si="6"/>
        <v>NA</v>
      </c>
      <c r="X36" s="192" t="str">
        <f t="shared" si="6"/>
        <v>NA</v>
      </c>
      <c r="Y36" s="192">
        <f t="shared" si="6"/>
        <v>1500</v>
      </c>
      <c r="Z36" s="375">
        <f t="shared" si="2"/>
        <v>1500</v>
      </c>
      <c r="AA36" s="192">
        <f t="shared" si="7"/>
        <v>1552.69</v>
      </c>
      <c r="AB36" s="160" t="str">
        <f t="shared" si="3"/>
        <v>Yes</v>
      </c>
      <c r="AC36" s="167" t="s">
        <v>388</v>
      </c>
      <c r="AD36" s="1"/>
    </row>
    <row r="37" spans="1:30" s="4" customFormat="1" ht="15.75" customHeight="1" x14ac:dyDescent="0.25">
      <c r="A37" s="47"/>
      <c r="B37" s="85" t="s">
        <v>55</v>
      </c>
      <c r="C37" s="243" t="s">
        <v>390</v>
      </c>
      <c r="D37" s="163" t="s">
        <v>364</v>
      </c>
      <c r="E37" s="38" t="s">
        <v>65</v>
      </c>
      <c r="F37" s="38" t="s">
        <v>65</v>
      </c>
      <c r="G37" s="377">
        <v>2000</v>
      </c>
      <c r="H37" s="377">
        <v>2000</v>
      </c>
      <c r="I37" s="35" t="s">
        <v>58</v>
      </c>
      <c r="J37" s="27" t="s">
        <v>59</v>
      </c>
      <c r="K37" s="35"/>
      <c r="L37" s="27"/>
      <c r="M37" s="324"/>
      <c r="N37" s="192" t="str">
        <f t="shared" si="4"/>
        <v>NA</v>
      </c>
      <c r="O37" s="192" t="str">
        <f t="shared" si="4"/>
        <v>NA</v>
      </c>
      <c r="P37" s="192" t="str">
        <f t="shared" si="4"/>
        <v>NA</v>
      </c>
      <c r="Q37" s="192" t="str">
        <f t="shared" si="4"/>
        <v>NA</v>
      </c>
      <c r="R37" s="192" t="str">
        <f t="shared" si="5"/>
        <v>NA</v>
      </c>
      <c r="S37" s="192" t="str">
        <f t="shared" si="5"/>
        <v>NA</v>
      </c>
      <c r="T37" s="192" t="str">
        <f t="shared" si="5"/>
        <v>NA</v>
      </c>
      <c r="U37" s="192" t="str">
        <f t="shared" si="5"/>
        <v>NA</v>
      </c>
      <c r="V37" s="192" t="str">
        <f t="shared" si="6"/>
        <v>NA</v>
      </c>
      <c r="W37" s="192" t="str">
        <f t="shared" si="6"/>
        <v>NA</v>
      </c>
      <c r="X37" s="192" t="str">
        <f t="shared" si="6"/>
        <v>NA</v>
      </c>
      <c r="Y37" s="192">
        <f t="shared" si="6"/>
        <v>2000</v>
      </c>
      <c r="Z37" s="375">
        <f t="shared" si="2"/>
        <v>2000</v>
      </c>
      <c r="AA37" s="192">
        <f t="shared" si="7"/>
        <v>2070.25</v>
      </c>
      <c r="AB37" s="160" t="str">
        <f t="shared" si="3"/>
        <v>Yes</v>
      </c>
      <c r="AC37" s="167" t="s">
        <v>388</v>
      </c>
      <c r="AD37" s="1"/>
    </row>
    <row r="38" spans="1:30" s="4" customFormat="1" ht="15.75" customHeight="1" x14ac:dyDescent="0.25">
      <c r="A38" s="47"/>
      <c r="B38" s="85" t="s">
        <v>55</v>
      </c>
      <c r="C38" s="243" t="s">
        <v>391</v>
      </c>
      <c r="D38" s="163" t="s">
        <v>364</v>
      </c>
      <c r="E38" s="38" t="s">
        <v>65</v>
      </c>
      <c r="F38" s="38" t="s">
        <v>65</v>
      </c>
      <c r="G38" s="377">
        <v>2500</v>
      </c>
      <c r="H38" s="377">
        <v>2500</v>
      </c>
      <c r="I38" s="35" t="s">
        <v>58</v>
      </c>
      <c r="J38" s="27" t="s">
        <v>59</v>
      </c>
      <c r="K38" s="35"/>
      <c r="L38" s="27"/>
      <c r="M38" s="324"/>
      <c r="N38" s="192" t="str">
        <f t="shared" si="4"/>
        <v>NA</v>
      </c>
      <c r="O38" s="192" t="str">
        <f t="shared" si="4"/>
        <v>NA</v>
      </c>
      <c r="P38" s="192" t="str">
        <f t="shared" si="4"/>
        <v>NA</v>
      </c>
      <c r="Q38" s="192" t="str">
        <f t="shared" si="4"/>
        <v>NA</v>
      </c>
      <c r="R38" s="192" t="str">
        <f t="shared" si="5"/>
        <v>NA</v>
      </c>
      <c r="S38" s="192" t="str">
        <f t="shared" si="5"/>
        <v>NA</v>
      </c>
      <c r="T38" s="192" t="str">
        <f t="shared" si="5"/>
        <v>NA</v>
      </c>
      <c r="U38" s="192" t="str">
        <f t="shared" si="5"/>
        <v>NA</v>
      </c>
      <c r="V38" s="192" t="str">
        <f t="shared" si="6"/>
        <v>NA</v>
      </c>
      <c r="W38" s="192" t="str">
        <f t="shared" si="6"/>
        <v>NA</v>
      </c>
      <c r="X38" s="192" t="str">
        <f t="shared" si="6"/>
        <v>NA</v>
      </c>
      <c r="Y38" s="192">
        <f t="shared" si="6"/>
        <v>2500</v>
      </c>
      <c r="Z38" s="375">
        <f t="shared" si="2"/>
        <v>2500</v>
      </c>
      <c r="AA38" s="192">
        <f t="shared" si="7"/>
        <v>2587.8200000000002</v>
      </c>
      <c r="AB38" s="160" t="str">
        <f t="shared" si="3"/>
        <v>Yes</v>
      </c>
      <c r="AC38" s="167" t="s">
        <v>388</v>
      </c>
      <c r="AD38" s="1"/>
    </row>
    <row r="39" spans="1:30" s="4" customFormat="1" ht="15.75" customHeight="1" x14ac:dyDescent="0.25">
      <c r="A39" s="47"/>
      <c r="B39" s="85" t="s">
        <v>55</v>
      </c>
      <c r="C39" s="243" t="s">
        <v>392</v>
      </c>
      <c r="D39" s="163" t="s">
        <v>364</v>
      </c>
      <c r="E39" s="38" t="s">
        <v>65</v>
      </c>
      <c r="F39" s="38" t="s">
        <v>65</v>
      </c>
      <c r="G39" s="377">
        <v>3000</v>
      </c>
      <c r="H39" s="377">
        <v>3000</v>
      </c>
      <c r="I39" s="35" t="s">
        <v>58</v>
      </c>
      <c r="J39" s="27" t="s">
        <v>59</v>
      </c>
      <c r="K39" s="35"/>
      <c r="L39" s="27"/>
      <c r="M39" s="324"/>
      <c r="N39" s="192" t="str">
        <f t="shared" si="4"/>
        <v>NA</v>
      </c>
      <c r="O39" s="192" t="str">
        <f t="shared" si="4"/>
        <v>NA</v>
      </c>
      <c r="P39" s="192" t="str">
        <f t="shared" si="4"/>
        <v>NA</v>
      </c>
      <c r="Q39" s="192" t="str">
        <f t="shared" si="4"/>
        <v>NA</v>
      </c>
      <c r="R39" s="192" t="str">
        <f t="shared" si="5"/>
        <v>NA</v>
      </c>
      <c r="S39" s="192" t="str">
        <f t="shared" si="5"/>
        <v>NA</v>
      </c>
      <c r="T39" s="192" t="str">
        <f t="shared" si="5"/>
        <v>NA</v>
      </c>
      <c r="U39" s="192" t="str">
        <f t="shared" si="5"/>
        <v>NA</v>
      </c>
      <c r="V39" s="192" t="str">
        <f t="shared" si="6"/>
        <v>NA</v>
      </c>
      <c r="W39" s="192" t="str">
        <f t="shared" si="6"/>
        <v>NA</v>
      </c>
      <c r="X39" s="192" t="str">
        <f t="shared" si="6"/>
        <v>NA</v>
      </c>
      <c r="Y39" s="192">
        <f t="shared" si="6"/>
        <v>3000</v>
      </c>
      <c r="Z39" s="375">
        <f t="shared" si="2"/>
        <v>3000</v>
      </c>
      <c r="AA39" s="192">
        <f t="shared" si="7"/>
        <v>3105.38</v>
      </c>
      <c r="AB39" s="160" t="str">
        <f t="shared" si="3"/>
        <v>Yes</v>
      </c>
      <c r="AC39" s="167" t="s">
        <v>388</v>
      </c>
      <c r="AD39" s="1"/>
    </row>
    <row r="40" spans="1:30" s="4" customFormat="1" ht="15.75" customHeight="1" x14ac:dyDescent="0.25">
      <c r="A40" s="47"/>
      <c r="B40" s="85" t="s">
        <v>55</v>
      </c>
      <c r="C40" s="243" t="s">
        <v>393</v>
      </c>
      <c r="D40" s="163" t="s">
        <v>364</v>
      </c>
      <c r="E40" s="38" t="s">
        <v>65</v>
      </c>
      <c r="F40" s="38" t="s">
        <v>65</v>
      </c>
      <c r="G40" s="377">
        <v>3500</v>
      </c>
      <c r="H40" s="377">
        <v>3500</v>
      </c>
      <c r="I40" s="35" t="s">
        <v>58</v>
      </c>
      <c r="J40" s="27" t="s">
        <v>59</v>
      </c>
      <c r="K40" s="35"/>
      <c r="L40" s="27"/>
      <c r="M40" s="324"/>
      <c r="N40" s="192" t="str">
        <f t="shared" si="4"/>
        <v>NA</v>
      </c>
      <c r="O40" s="192" t="str">
        <f t="shared" si="4"/>
        <v>NA</v>
      </c>
      <c r="P40" s="192" t="str">
        <f t="shared" si="4"/>
        <v>NA</v>
      </c>
      <c r="Q40" s="192" t="str">
        <f t="shared" si="4"/>
        <v>NA</v>
      </c>
      <c r="R40" s="192" t="str">
        <f t="shared" si="5"/>
        <v>NA</v>
      </c>
      <c r="S40" s="192" t="str">
        <f t="shared" si="5"/>
        <v>NA</v>
      </c>
      <c r="T40" s="192" t="str">
        <f t="shared" si="5"/>
        <v>NA</v>
      </c>
      <c r="U40" s="192" t="str">
        <f t="shared" si="5"/>
        <v>NA</v>
      </c>
      <c r="V40" s="192" t="str">
        <f t="shared" si="6"/>
        <v>NA</v>
      </c>
      <c r="W40" s="192" t="str">
        <f t="shared" si="6"/>
        <v>NA</v>
      </c>
      <c r="X40" s="192" t="str">
        <f t="shared" si="6"/>
        <v>NA</v>
      </c>
      <c r="Y40" s="192">
        <f t="shared" si="6"/>
        <v>3500</v>
      </c>
      <c r="Z40" s="375">
        <f t="shared" si="2"/>
        <v>3500</v>
      </c>
      <c r="AA40" s="192">
        <f t="shared" si="7"/>
        <v>3622.95</v>
      </c>
      <c r="AB40" s="160" t="str">
        <f t="shared" si="3"/>
        <v>Yes</v>
      </c>
      <c r="AC40" s="167" t="s">
        <v>388</v>
      </c>
      <c r="AD40" s="1"/>
    </row>
    <row r="41" spans="1:30" s="4" customFormat="1" ht="15.75" customHeight="1" x14ac:dyDescent="0.25">
      <c r="A41" s="47"/>
      <c r="B41" s="85" t="s">
        <v>55</v>
      </c>
      <c r="C41" s="243" t="s">
        <v>394</v>
      </c>
      <c r="D41" s="163" t="s">
        <v>364</v>
      </c>
      <c r="E41" s="38" t="s">
        <v>65</v>
      </c>
      <c r="F41" s="38" t="s">
        <v>65</v>
      </c>
      <c r="G41" s="377">
        <v>4000</v>
      </c>
      <c r="H41" s="377">
        <v>4000</v>
      </c>
      <c r="I41" s="35" t="s">
        <v>58</v>
      </c>
      <c r="J41" s="27" t="s">
        <v>59</v>
      </c>
      <c r="K41" s="35"/>
      <c r="L41" s="27"/>
      <c r="M41" s="324"/>
      <c r="N41" s="192" t="str">
        <f t="shared" si="4"/>
        <v>NA</v>
      </c>
      <c r="O41" s="192" t="str">
        <f t="shared" si="4"/>
        <v>NA</v>
      </c>
      <c r="P41" s="192" t="str">
        <f t="shared" si="4"/>
        <v>NA</v>
      </c>
      <c r="Q41" s="192" t="str">
        <f t="shared" si="4"/>
        <v>NA</v>
      </c>
      <c r="R41" s="192" t="str">
        <f t="shared" si="5"/>
        <v>NA</v>
      </c>
      <c r="S41" s="192" t="str">
        <f t="shared" si="5"/>
        <v>NA</v>
      </c>
      <c r="T41" s="192" t="str">
        <f t="shared" si="5"/>
        <v>NA</v>
      </c>
      <c r="U41" s="192" t="str">
        <f t="shared" si="5"/>
        <v>NA</v>
      </c>
      <c r="V41" s="192" t="str">
        <f t="shared" si="6"/>
        <v>NA</v>
      </c>
      <c r="W41" s="192" t="str">
        <f t="shared" si="6"/>
        <v>NA</v>
      </c>
      <c r="X41" s="192" t="str">
        <f t="shared" si="6"/>
        <v>NA</v>
      </c>
      <c r="Y41" s="192">
        <f t="shared" si="6"/>
        <v>4000</v>
      </c>
      <c r="Z41" s="375">
        <f t="shared" si="2"/>
        <v>4000</v>
      </c>
      <c r="AA41" s="192">
        <f t="shared" si="7"/>
        <v>4140.51</v>
      </c>
      <c r="AB41" s="160" t="str">
        <f t="shared" si="3"/>
        <v>Yes</v>
      </c>
      <c r="AC41" s="167" t="s">
        <v>388</v>
      </c>
      <c r="AD41" s="1"/>
    </row>
    <row r="42" spans="1:30" s="4" customFormat="1" ht="15.75" customHeight="1" x14ac:dyDescent="0.25">
      <c r="A42" s="47"/>
      <c r="B42" s="85" t="s">
        <v>55</v>
      </c>
      <c r="C42" s="243" t="s">
        <v>395</v>
      </c>
      <c r="D42" s="163" t="s">
        <v>364</v>
      </c>
      <c r="E42" s="38" t="s">
        <v>65</v>
      </c>
      <c r="F42" s="38" t="s">
        <v>65</v>
      </c>
      <c r="G42" s="377">
        <v>4500</v>
      </c>
      <c r="H42" s="377">
        <v>4500</v>
      </c>
      <c r="I42" s="35" t="s">
        <v>58</v>
      </c>
      <c r="J42" s="27" t="s">
        <v>59</v>
      </c>
      <c r="K42" s="35"/>
      <c r="L42" s="27"/>
      <c r="M42" s="324"/>
      <c r="N42" s="192" t="str">
        <f t="shared" si="4"/>
        <v>NA</v>
      </c>
      <c r="O42" s="192" t="str">
        <f t="shared" si="4"/>
        <v>NA</v>
      </c>
      <c r="P42" s="192" t="str">
        <f t="shared" si="4"/>
        <v>NA</v>
      </c>
      <c r="Q42" s="192" t="str">
        <f t="shared" si="4"/>
        <v>NA</v>
      </c>
      <c r="R42" s="192" t="str">
        <f t="shared" si="5"/>
        <v>NA</v>
      </c>
      <c r="S42" s="192" t="str">
        <f t="shared" si="5"/>
        <v>NA</v>
      </c>
      <c r="T42" s="192" t="str">
        <f t="shared" si="5"/>
        <v>NA</v>
      </c>
      <c r="U42" s="192" t="str">
        <f t="shared" si="5"/>
        <v>NA</v>
      </c>
      <c r="V42" s="192" t="str">
        <f t="shared" si="6"/>
        <v>NA</v>
      </c>
      <c r="W42" s="192" t="str">
        <f t="shared" si="6"/>
        <v>NA</v>
      </c>
      <c r="X42" s="192" t="str">
        <f t="shared" si="6"/>
        <v>NA</v>
      </c>
      <c r="Y42" s="192">
        <f t="shared" si="6"/>
        <v>4500</v>
      </c>
      <c r="Z42" s="375">
        <f t="shared" si="2"/>
        <v>4500</v>
      </c>
      <c r="AA42" s="192">
        <f t="shared" si="7"/>
        <v>4658.07</v>
      </c>
      <c r="AB42" s="160" t="str">
        <f t="shared" si="3"/>
        <v>Yes</v>
      </c>
      <c r="AC42" s="167" t="s">
        <v>388</v>
      </c>
      <c r="AD42" s="1"/>
    </row>
    <row r="43" spans="1:30" s="4" customFormat="1" ht="15.75" customHeight="1" thickBot="1" x14ac:dyDescent="0.3">
      <c r="A43" s="47"/>
      <c r="B43" s="378" t="s">
        <v>55</v>
      </c>
      <c r="C43" s="266" t="s">
        <v>396</v>
      </c>
      <c r="D43" s="182" t="s">
        <v>364</v>
      </c>
      <c r="E43" s="183" t="s">
        <v>65</v>
      </c>
      <c r="F43" s="183" t="s">
        <v>65</v>
      </c>
      <c r="G43" s="306">
        <v>5000</v>
      </c>
      <c r="H43" s="306">
        <v>5000</v>
      </c>
      <c r="I43" s="183" t="s">
        <v>58</v>
      </c>
      <c r="J43" s="183" t="s">
        <v>59</v>
      </c>
      <c r="K43" s="183"/>
      <c r="L43" s="183"/>
      <c r="M43" s="306"/>
      <c r="N43" s="272" t="str">
        <f t="shared" si="4"/>
        <v>NA</v>
      </c>
      <c r="O43" s="272" t="str">
        <f t="shared" si="4"/>
        <v>NA</v>
      </c>
      <c r="P43" s="272" t="str">
        <f t="shared" si="4"/>
        <v>NA</v>
      </c>
      <c r="Q43" s="272" t="str">
        <f t="shared" si="4"/>
        <v>NA</v>
      </c>
      <c r="R43" s="272" t="str">
        <f t="shared" si="5"/>
        <v>NA</v>
      </c>
      <c r="S43" s="272" t="str">
        <f t="shared" si="5"/>
        <v>NA</v>
      </c>
      <c r="T43" s="272" t="str">
        <f t="shared" si="5"/>
        <v>NA</v>
      </c>
      <c r="U43" s="272" t="str">
        <f t="shared" si="5"/>
        <v>NA</v>
      </c>
      <c r="V43" s="272" t="str">
        <f t="shared" si="6"/>
        <v>NA</v>
      </c>
      <c r="W43" s="272" t="str">
        <f t="shared" si="6"/>
        <v>NA</v>
      </c>
      <c r="X43" s="272" t="str">
        <f t="shared" si="6"/>
        <v>NA</v>
      </c>
      <c r="Y43" s="272">
        <f t="shared" si="6"/>
        <v>5000</v>
      </c>
      <c r="Z43" s="379">
        <f t="shared" si="2"/>
        <v>5000</v>
      </c>
      <c r="AA43" s="285">
        <f t="shared" si="7"/>
        <v>5175.6400000000003</v>
      </c>
      <c r="AB43" s="186" t="str">
        <f t="shared" si="3"/>
        <v>Yes</v>
      </c>
      <c r="AC43" s="202" t="s">
        <v>388</v>
      </c>
      <c r="AD43" s="1"/>
    </row>
    <row r="44" spans="1:30" ht="15.75" customHeight="1" thickTop="1" x14ac:dyDescent="0.25">
      <c r="A44" s="40" t="s">
        <v>397</v>
      </c>
      <c r="B44" s="85" t="s">
        <v>55</v>
      </c>
      <c r="C44" s="370" t="s">
        <v>363</v>
      </c>
      <c r="D44" s="159" t="s">
        <v>364</v>
      </c>
      <c r="E44" s="380">
        <v>207</v>
      </c>
      <c r="F44" s="380">
        <v>207</v>
      </c>
      <c r="G44" s="380">
        <v>207</v>
      </c>
      <c r="H44" s="380">
        <v>207</v>
      </c>
      <c r="I44" s="35" t="s">
        <v>58</v>
      </c>
      <c r="J44" s="27" t="s">
        <v>59</v>
      </c>
      <c r="K44" s="27"/>
      <c r="L44" s="50"/>
      <c r="M44" s="381"/>
      <c r="N44" s="192">
        <f t="shared" si="4"/>
        <v>207</v>
      </c>
      <c r="O44" s="192">
        <f t="shared" si="4"/>
        <v>207</v>
      </c>
      <c r="P44" s="192">
        <f t="shared" si="4"/>
        <v>207</v>
      </c>
      <c r="Q44" s="192">
        <f t="shared" si="4"/>
        <v>207</v>
      </c>
      <c r="R44" s="192">
        <f t="shared" si="5"/>
        <v>207</v>
      </c>
      <c r="S44" s="192">
        <f t="shared" si="5"/>
        <v>207</v>
      </c>
      <c r="T44" s="192">
        <f t="shared" si="5"/>
        <v>207</v>
      </c>
      <c r="U44" s="192">
        <f t="shared" si="5"/>
        <v>207</v>
      </c>
      <c r="V44" s="192">
        <f t="shared" si="6"/>
        <v>207</v>
      </c>
      <c r="W44" s="192">
        <f t="shared" si="6"/>
        <v>207</v>
      </c>
      <c r="X44" s="192">
        <f t="shared" si="6"/>
        <v>207</v>
      </c>
      <c r="Y44" s="192">
        <f t="shared" si="6"/>
        <v>207</v>
      </c>
      <c r="Z44" s="382">
        <f t="shared" ref="Z44:Z75" si="8">IF(AND(OR(J44="Variable",J44="Zero"),ISBLANK($L44)),AVERAGE(N44:Y44),"NA")</f>
        <v>207</v>
      </c>
      <c r="AA44" s="191">
        <f t="shared" si="7"/>
        <v>214.27</v>
      </c>
      <c r="AB44" s="192" t="str">
        <f t="shared" ref="AB44:AB75" si="9">IF(I44="No","NA",IF(AND(ISBLANK($L44)=FALSE,$M44&lt;=AA44),"Yes",(IF(MAX(E44:E44)&lt;=AA44,"Yes","No"))))</f>
        <v>Yes</v>
      </c>
      <c r="AC44" s="168"/>
    </row>
    <row r="45" spans="1:30" ht="15.75" customHeight="1" x14ac:dyDescent="0.25">
      <c r="A45" s="47"/>
      <c r="B45" s="85" t="s">
        <v>55</v>
      </c>
      <c r="C45" s="243" t="s">
        <v>365</v>
      </c>
      <c r="D45" s="163" t="s">
        <v>364</v>
      </c>
      <c r="E45" s="380">
        <v>229</v>
      </c>
      <c r="F45" s="380">
        <v>229</v>
      </c>
      <c r="G45" s="380">
        <v>229</v>
      </c>
      <c r="H45" s="380">
        <v>229</v>
      </c>
      <c r="I45" s="35" t="s">
        <v>58</v>
      </c>
      <c r="J45" s="27" t="s">
        <v>59</v>
      </c>
      <c r="K45" s="27"/>
      <c r="L45" s="50"/>
      <c r="M45" s="324"/>
      <c r="N45" s="192">
        <f t="shared" si="4"/>
        <v>229</v>
      </c>
      <c r="O45" s="192">
        <f t="shared" si="4"/>
        <v>229</v>
      </c>
      <c r="P45" s="192">
        <f t="shared" si="4"/>
        <v>229</v>
      </c>
      <c r="Q45" s="192">
        <f t="shared" si="4"/>
        <v>229</v>
      </c>
      <c r="R45" s="192">
        <f t="shared" si="5"/>
        <v>229</v>
      </c>
      <c r="S45" s="192">
        <f t="shared" si="5"/>
        <v>229</v>
      </c>
      <c r="T45" s="192">
        <f t="shared" si="5"/>
        <v>229</v>
      </c>
      <c r="U45" s="192">
        <f t="shared" si="5"/>
        <v>229</v>
      </c>
      <c r="V45" s="192">
        <f t="shared" si="6"/>
        <v>229</v>
      </c>
      <c r="W45" s="192">
        <f t="shared" si="6"/>
        <v>229</v>
      </c>
      <c r="X45" s="192">
        <f t="shared" si="6"/>
        <v>229</v>
      </c>
      <c r="Y45" s="192">
        <f t="shared" si="6"/>
        <v>229</v>
      </c>
      <c r="Z45" s="375">
        <f t="shared" si="8"/>
        <v>229</v>
      </c>
      <c r="AA45" s="192">
        <f t="shared" si="7"/>
        <v>237.04</v>
      </c>
      <c r="AB45" s="160" t="str">
        <f t="shared" si="9"/>
        <v>Yes</v>
      </c>
      <c r="AC45" s="167"/>
    </row>
    <row r="46" spans="1:30" ht="15.75" customHeight="1" x14ac:dyDescent="0.25">
      <c r="A46" s="47"/>
      <c r="B46" s="85" t="s">
        <v>55</v>
      </c>
      <c r="C46" s="370" t="s">
        <v>366</v>
      </c>
      <c r="D46" s="163" t="s">
        <v>364</v>
      </c>
      <c r="E46" s="380">
        <v>250</v>
      </c>
      <c r="F46" s="380">
        <v>250</v>
      </c>
      <c r="G46" s="380">
        <v>250</v>
      </c>
      <c r="H46" s="380">
        <v>250</v>
      </c>
      <c r="I46" s="35" t="s">
        <v>58</v>
      </c>
      <c r="J46" s="27" t="s">
        <v>59</v>
      </c>
      <c r="K46" s="27"/>
      <c r="L46" s="50"/>
      <c r="M46" s="324"/>
      <c r="N46" s="192">
        <f t="shared" si="4"/>
        <v>250</v>
      </c>
      <c r="O46" s="192">
        <f t="shared" si="4"/>
        <v>250</v>
      </c>
      <c r="P46" s="192">
        <f t="shared" si="4"/>
        <v>250</v>
      </c>
      <c r="Q46" s="192">
        <f t="shared" si="4"/>
        <v>250</v>
      </c>
      <c r="R46" s="192">
        <f t="shared" si="5"/>
        <v>250</v>
      </c>
      <c r="S46" s="192">
        <f t="shared" si="5"/>
        <v>250</v>
      </c>
      <c r="T46" s="192">
        <f t="shared" si="5"/>
        <v>250</v>
      </c>
      <c r="U46" s="192">
        <f t="shared" si="5"/>
        <v>250</v>
      </c>
      <c r="V46" s="192">
        <f t="shared" si="6"/>
        <v>250</v>
      </c>
      <c r="W46" s="192">
        <f t="shared" si="6"/>
        <v>250</v>
      </c>
      <c r="X46" s="192">
        <f t="shared" si="6"/>
        <v>250</v>
      </c>
      <c r="Y46" s="192">
        <f t="shared" si="6"/>
        <v>250</v>
      </c>
      <c r="Z46" s="375">
        <f t="shared" si="8"/>
        <v>250</v>
      </c>
      <c r="AA46" s="192">
        <f t="shared" si="7"/>
        <v>258.77999999999997</v>
      </c>
      <c r="AB46" s="160" t="str">
        <f t="shared" si="9"/>
        <v>Yes</v>
      </c>
      <c r="AC46" s="167"/>
    </row>
    <row r="47" spans="1:30" ht="15.75" customHeight="1" x14ac:dyDescent="0.25">
      <c r="A47" s="47"/>
      <c r="B47" s="85" t="s">
        <v>55</v>
      </c>
      <c r="C47" s="244" t="s">
        <v>367</v>
      </c>
      <c r="D47" s="163" t="s">
        <v>364</v>
      </c>
      <c r="E47" s="380">
        <v>271</v>
      </c>
      <c r="F47" s="380">
        <v>271</v>
      </c>
      <c r="G47" s="380">
        <v>271</v>
      </c>
      <c r="H47" s="380">
        <v>271</v>
      </c>
      <c r="I47" s="35" t="s">
        <v>58</v>
      </c>
      <c r="J47" s="27" t="s">
        <v>59</v>
      </c>
      <c r="K47" s="27"/>
      <c r="L47" s="50"/>
      <c r="M47" s="324"/>
      <c r="N47" s="192">
        <f t="shared" si="4"/>
        <v>271</v>
      </c>
      <c r="O47" s="192">
        <f t="shared" si="4"/>
        <v>271</v>
      </c>
      <c r="P47" s="192">
        <f t="shared" si="4"/>
        <v>271</v>
      </c>
      <c r="Q47" s="192">
        <f t="shared" si="4"/>
        <v>271</v>
      </c>
      <c r="R47" s="192">
        <f t="shared" si="5"/>
        <v>271</v>
      </c>
      <c r="S47" s="192">
        <f t="shared" si="5"/>
        <v>271</v>
      </c>
      <c r="T47" s="192">
        <f t="shared" si="5"/>
        <v>271</v>
      </c>
      <c r="U47" s="192">
        <f t="shared" si="5"/>
        <v>271</v>
      </c>
      <c r="V47" s="192">
        <f t="shared" si="6"/>
        <v>271</v>
      </c>
      <c r="W47" s="192">
        <f t="shared" si="6"/>
        <v>271</v>
      </c>
      <c r="X47" s="192">
        <f t="shared" si="6"/>
        <v>271</v>
      </c>
      <c r="Y47" s="192">
        <f t="shared" si="6"/>
        <v>271</v>
      </c>
      <c r="Z47" s="375">
        <f t="shared" si="8"/>
        <v>271</v>
      </c>
      <c r="AA47" s="192">
        <f t="shared" si="7"/>
        <v>280.52</v>
      </c>
      <c r="AB47" s="160" t="str">
        <f t="shared" si="9"/>
        <v>Yes</v>
      </c>
      <c r="AC47" s="167"/>
    </row>
    <row r="48" spans="1:30" ht="15.75" customHeight="1" x14ac:dyDescent="0.25">
      <c r="A48" s="47"/>
      <c r="B48" s="85" t="s">
        <v>55</v>
      </c>
      <c r="C48" s="243" t="s">
        <v>368</v>
      </c>
      <c r="D48" s="163" t="s">
        <v>364</v>
      </c>
      <c r="E48" s="380">
        <v>293</v>
      </c>
      <c r="F48" s="380">
        <v>293</v>
      </c>
      <c r="G48" s="380">
        <v>293</v>
      </c>
      <c r="H48" s="380">
        <v>293</v>
      </c>
      <c r="I48" s="35" t="s">
        <v>58</v>
      </c>
      <c r="J48" s="27" t="s">
        <v>59</v>
      </c>
      <c r="K48" s="27"/>
      <c r="L48" s="50"/>
      <c r="M48" s="324"/>
      <c r="N48" s="192">
        <f t="shared" si="4"/>
        <v>293</v>
      </c>
      <c r="O48" s="192">
        <f t="shared" si="4"/>
        <v>293</v>
      </c>
      <c r="P48" s="192">
        <f t="shared" si="4"/>
        <v>293</v>
      </c>
      <c r="Q48" s="192">
        <f t="shared" si="4"/>
        <v>293</v>
      </c>
      <c r="R48" s="192">
        <f t="shared" si="5"/>
        <v>293</v>
      </c>
      <c r="S48" s="192">
        <f t="shared" si="5"/>
        <v>293</v>
      </c>
      <c r="T48" s="192">
        <f t="shared" si="5"/>
        <v>293</v>
      </c>
      <c r="U48" s="192">
        <f t="shared" si="5"/>
        <v>293</v>
      </c>
      <c r="V48" s="192">
        <f t="shared" si="6"/>
        <v>293</v>
      </c>
      <c r="W48" s="192">
        <f t="shared" si="6"/>
        <v>293</v>
      </c>
      <c r="X48" s="192">
        <f t="shared" si="6"/>
        <v>293</v>
      </c>
      <c r="Y48" s="192">
        <f t="shared" si="6"/>
        <v>293</v>
      </c>
      <c r="Z48" s="375">
        <f t="shared" si="8"/>
        <v>293</v>
      </c>
      <c r="AA48" s="192">
        <f t="shared" si="7"/>
        <v>303.29000000000002</v>
      </c>
      <c r="AB48" s="160" t="str">
        <f t="shared" si="9"/>
        <v>Yes</v>
      </c>
      <c r="AC48" s="167"/>
    </row>
    <row r="49" spans="1:30" s="4" customFormat="1" ht="15.75" customHeight="1" x14ac:dyDescent="0.25">
      <c r="A49" s="47"/>
      <c r="B49" s="85" t="s">
        <v>55</v>
      </c>
      <c r="C49" s="244" t="s">
        <v>369</v>
      </c>
      <c r="D49" s="163" t="s">
        <v>364</v>
      </c>
      <c r="E49" s="380">
        <v>296</v>
      </c>
      <c r="F49" s="380">
        <v>296</v>
      </c>
      <c r="G49" s="380">
        <v>296</v>
      </c>
      <c r="H49" s="380">
        <v>296</v>
      </c>
      <c r="I49" s="35" t="s">
        <v>58</v>
      </c>
      <c r="J49" s="27" t="s">
        <v>59</v>
      </c>
      <c r="K49" s="27"/>
      <c r="L49" s="50"/>
      <c r="M49" s="324"/>
      <c r="N49" s="192">
        <f t="shared" si="4"/>
        <v>296</v>
      </c>
      <c r="O49" s="192">
        <f t="shared" si="4"/>
        <v>296</v>
      </c>
      <c r="P49" s="192">
        <f t="shared" si="4"/>
        <v>296</v>
      </c>
      <c r="Q49" s="192">
        <f t="shared" si="4"/>
        <v>296</v>
      </c>
      <c r="R49" s="192">
        <f t="shared" si="5"/>
        <v>296</v>
      </c>
      <c r="S49" s="192">
        <f t="shared" si="5"/>
        <v>296</v>
      </c>
      <c r="T49" s="192">
        <f t="shared" si="5"/>
        <v>296</v>
      </c>
      <c r="U49" s="192">
        <f t="shared" si="5"/>
        <v>296</v>
      </c>
      <c r="V49" s="192">
        <f t="shared" si="6"/>
        <v>296</v>
      </c>
      <c r="W49" s="192">
        <f t="shared" si="6"/>
        <v>296</v>
      </c>
      <c r="X49" s="192">
        <f t="shared" si="6"/>
        <v>296</v>
      </c>
      <c r="Y49" s="192">
        <f t="shared" si="6"/>
        <v>296</v>
      </c>
      <c r="Z49" s="375">
        <f t="shared" si="8"/>
        <v>296</v>
      </c>
      <c r="AA49" s="192">
        <f t="shared" si="7"/>
        <v>306.39999999999998</v>
      </c>
      <c r="AB49" s="160" t="str">
        <f t="shared" si="9"/>
        <v>Yes</v>
      </c>
      <c r="AC49" s="168"/>
      <c r="AD49" s="1"/>
    </row>
    <row r="50" spans="1:30" s="4" customFormat="1" ht="15.75" customHeight="1" x14ac:dyDescent="0.25">
      <c r="A50" s="47"/>
      <c r="B50" s="85" t="s">
        <v>55</v>
      </c>
      <c r="C50" s="243" t="s">
        <v>370</v>
      </c>
      <c r="D50" s="163" t="s">
        <v>364</v>
      </c>
      <c r="E50" s="380">
        <v>299</v>
      </c>
      <c r="F50" s="380">
        <v>299</v>
      </c>
      <c r="G50" s="380">
        <v>299</v>
      </c>
      <c r="H50" s="380">
        <v>299</v>
      </c>
      <c r="I50" s="35" t="s">
        <v>58</v>
      </c>
      <c r="J50" s="27" t="s">
        <v>59</v>
      </c>
      <c r="K50" s="27"/>
      <c r="L50" s="50"/>
      <c r="M50" s="324"/>
      <c r="N50" s="192">
        <f t="shared" si="4"/>
        <v>299</v>
      </c>
      <c r="O50" s="192">
        <f t="shared" si="4"/>
        <v>299</v>
      </c>
      <c r="P50" s="192">
        <f t="shared" si="4"/>
        <v>299</v>
      </c>
      <c r="Q50" s="192">
        <f t="shared" si="4"/>
        <v>299</v>
      </c>
      <c r="R50" s="192">
        <f t="shared" si="5"/>
        <v>299</v>
      </c>
      <c r="S50" s="192">
        <f t="shared" si="5"/>
        <v>299</v>
      </c>
      <c r="T50" s="192">
        <f t="shared" si="5"/>
        <v>299</v>
      </c>
      <c r="U50" s="192">
        <f t="shared" si="5"/>
        <v>299</v>
      </c>
      <c r="V50" s="192">
        <f t="shared" si="6"/>
        <v>299</v>
      </c>
      <c r="W50" s="192">
        <f t="shared" si="6"/>
        <v>299</v>
      </c>
      <c r="X50" s="192">
        <f t="shared" si="6"/>
        <v>299</v>
      </c>
      <c r="Y50" s="192">
        <f t="shared" si="6"/>
        <v>299</v>
      </c>
      <c r="Z50" s="375">
        <f t="shared" si="8"/>
        <v>299</v>
      </c>
      <c r="AA50" s="192">
        <f t="shared" si="7"/>
        <v>309.5</v>
      </c>
      <c r="AB50" s="160" t="str">
        <f t="shared" si="9"/>
        <v>Yes</v>
      </c>
      <c r="AC50" s="167"/>
      <c r="AD50" s="1"/>
    </row>
    <row r="51" spans="1:30" s="4" customFormat="1" ht="15.75" customHeight="1" x14ac:dyDescent="0.25">
      <c r="A51" s="47"/>
      <c r="B51" s="85" t="s">
        <v>55</v>
      </c>
      <c r="C51" s="244" t="s">
        <v>371</v>
      </c>
      <c r="D51" s="163" t="s">
        <v>364</v>
      </c>
      <c r="E51" s="380">
        <v>302</v>
      </c>
      <c r="F51" s="380">
        <v>302</v>
      </c>
      <c r="G51" s="380">
        <v>302</v>
      </c>
      <c r="H51" s="380">
        <v>302</v>
      </c>
      <c r="I51" s="35" t="s">
        <v>58</v>
      </c>
      <c r="J51" s="27" t="s">
        <v>59</v>
      </c>
      <c r="K51" s="27"/>
      <c r="L51" s="50"/>
      <c r="M51" s="324"/>
      <c r="N51" s="192">
        <f t="shared" si="4"/>
        <v>302</v>
      </c>
      <c r="O51" s="192">
        <f t="shared" si="4"/>
        <v>302</v>
      </c>
      <c r="P51" s="192">
        <f t="shared" si="4"/>
        <v>302</v>
      </c>
      <c r="Q51" s="192">
        <f t="shared" si="4"/>
        <v>302</v>
      </c>
      <c r="R51" s="192">
        <f t="shared" si="5"/>
        <v>302</v>
      </c>
      <c r="S51" s="192">
        <f t="shared" si="5"/>
        <v>302</v>
      </c>
      <c r="T51" s="192">
        <f t="shared" si="5"/>
        <v>302</v>
      </c>
      <c r="U51" s="192">
        <f t="shared" si="5"/>
        <v>302</v>
      </c>
      <c r="V51" s="192">
        <f t="shared" si="6"/>
        <v>302</v>
      </c>
      <c r="W51" s="192">
        <f t="shared" si="6"/>
        <v>302</v>
      </c>
      <c r="X51" s="192">
        <f t="shared" si="6"/>
        <v>302</v>
      </c>
      <c r="Y51" s="192">
        <f t="shared" si="6"/>
        <v>302</v>
      </c>
      <c r="Z51" s="375">
        <f t="shared" si="8"/>
        <v>302</v>
      </c>
      <c r="AA51" s="192">
        <f t="shared" si="7"/>
        <v>312.61</v>
      </c>
      <c r="AB51" s="160" t="str">
        <f t="shared" si="9"/>
        <v>Yes</v>
      </c>
      <c r="AC51" s="167"/>
      <c r="AD51" s="1"/>
    </row>
    <row r="52" spans="1:30" s="4" customFormat="1" ht="15.75" customHeight="1" x14ac:dyDescent="0.25">
      <c r="A52" s="47"/>
      <c r="B52" s="85" t="s">
        <v>55</v>
      </c>
      <c r="C52" s="244" t="s">
        <v>372</v>
      </c>
      <c r="D52" s="163" t="s">
        <v>364</v>
      </c>
      <c r="E52" s="380">
        <v>305</v>
      </c>
      <c r="F52" s="380">
        <v>305</v>
      </c>
      <c r="G52" s="380">
        <v>305</v>
      </c>
      <c r="H52" s="380">
        <v>305</v>
      </c>
      <c r="I52" s="35" t="s">
        <v>58</v>
      </c>
      <c r="J52" s="27" t="s">
        <v>59</v>
      </c>
      <c r="K52" s="27"/>
      <c r="L52" s="50"/>
      <c r="M52" s="324"/>
      <c r="N52" s="192">
        <f t="shared" si="4"/>
        <v>305</v>
      </c>
      <c r="O52" s="192">
        <f t="shared" si="4"/>
        <v>305</v>
      </c>
      <c r="P52" s="192">
        <f t="shared" si="4"/>
        <v>305</v>
      </c>
      <c r="Q52" s="192">
        <f t="shared" si="4"/>
        <v>305</v>
      </c>
      <c r="R52" s="192">
        <f t="shared" si="5"/>
        <v>305</v>
      </c>
      <c r="S52" s="192">
        <f t="shared" si="5"/>
        <v>305</v>
      </c>
      <c r="T52" s="192">
        <f t="shared" si="5"/>
        <v>305</v>
      </c>
      <c r="U52" s="192">
        <f t="shared" si="5"/>
        <v>305</v>
      </c>
      <c r="V52" s="192">
        <f t="shared" si="6"/>
        <v>305</v>
      </c>
      <c r="W52" s="192">
        <f t="shared" si="6"/>
        <v>305</v>
      </c>
      <c r="X52" s="192">
        <f t="shared" si="6"/>
        <v>305</v>
      </c>
      <c r="Y52" s="192">
        <f t="shared" si="6"/>
        <v>305</v>
      </c>
      <c r="Z52" s="375">
        <f t="shared" si="8"/>
        <v>305</v>
      </c>
      <c r="AA52" s="192">
        <f t="shared" si="7"/>
        <v>315.70999999999998</v>
      </c>
      <c r="AB52" s="160" t="str">
        <f t="shared" si="9"/>
        <v>Yes</v>
      </c>
      <c r="AC52" s="167"/>
      <c r="AD52" s="1"/>
    </row>
    <row r="53" spans="1:30" s="4" customFormat="1" ht="15.75" customHeight="1" x14ac:dyDescent="0.25">
      <c r="A53" s="47"/>
      <c r="B53" s="85" t="s">
        <v>55</v>
      </c>
      <c r="C53" s="243" t="s">
        <v>373</v>
      </c>
      <c r="D53" s="163" t="s">
        <v>364</v>
      </c>
      <c r="E53" s="380">
        <v>308</v>
      </c>
      <c r="F53" s="380">
        <v>308</v>
      </c>
      <c r="G53" s="380">
        <v>308</v>
      </c>
      <c r="H53" s="380">
        <v>308</v>
      </c>
      <c r="I53" s="35" t="s">
        <v>58</v>
      </c>
      <c r="J53" s="27" t="s">
        <v>59</v>
      </c>
      <c r="K53" s="27"/>
      <c r="L53" s="50"/>
      <c r="M53" s="324"/>
      <c r="N53" s="192">
        <f t="shared" si="4"/>
        <v>308</v>
      </c>
      <c r="O53" s="192">
        <f t="shared" si="4"/>
        <v>308</v>
      </c>
      <c r="P53" s="192">
        <f t="shared" si="4"/>
        <v>308</v>
      </c>
      <c r="Q53" s="192">
        <f t="shared" si="4"/>
        <v>308</v>
      </c>
      <c r="R53" s="192">
        <f t="shared" si="5"/>
        <v>308</v>
      </c>
      <c r="S53" s="192">
        <f t="shared" si="5"/>
        <v>308</v>
      </c>
      <c r="T53" s="192">
        <f t="shared" si="5"/>
        <v>308</v>
      </c>
      <c r="U53" s="192">
        <f t="shared" si="5"/>
        <v>308</v>
      </c>
      <c r="V53" s="192">
        <f t="shared" si="6"/>
        <v>308</v>
      </c>
      <c r="W53" s="192">
        <f t="shared" si="6"/>
        <v>308</v>
      </c>
      <c r="X53" s="192">
        <f t="shared" si="6"/>
        <v>308</v>
      </c>
      <c r="Y53" s="192">
        <f t="shared" si="6"/>
        <v>308</v>
      </c>
      <c r="Z53" s="375">
        <f t="shared" si="8"/>
        <v>308</v>
      </c>
      <c r="AA53" s="192">
        <f t="shared" si="7"/>
        <v>318.82</v>
      </c>
      <c r="AB53" s="160" t="str">
        <f t="shared" si="9"/>
        <v>Yes</v>
      </c>
      <c r="AC53" s="168"/>
      <c r="AD53" s="1"/>
    </row>
    <row r="54" spans="1:30" s="4" customFormat="1" ht="15.75" customHeight="1" x14ac:dyDescent="0.25">
      <c r="A54" s="47"/>
      <c r="B54" s="85" t="s">
        <v>55</v>
      </c>
      <c r="C54" s="244" t="s">
        <v>374</v>
      </c>
      <c r="D54" s="163" t="s">
        <v>364</v>
      </c>
      <c r="E54" s="380">
        <v>347</v>
      </c>
      <c r="F54" s="380">
        <v>347</v>
      </c>
      <c r="G54" s="380">
        <v>347</v>
      </c>
      <c r="H54" s="380">
        <v>347</v>
      </c>
      <c r="I54" s="35" t="s">
        <v>58</v>
      </c>
      <c r="J54" s="27" t="s">
        <v>59</v>
      </c>
      <c r="K54" s="27"/>
      <c r="L54" s="50"/>
      <c r="M54" s="324"/>
      <c r="N54" s="192">
        <f t="shared" si="4"/>
        <v>347</v>
      </c>
      <c r="O54" s="192">
        <f t="shared" si="4"/>
        <v>347</v>
      </c>
      <c r="P54" s="192">
        <f t="shared" si="4"/>
        <v>347</v>
      </c>
      <c r="Q54" s="192">
        <f t="shared" si="4"/>
        <v>347</v>
      </c>
      <c r="R54" s="192">
        <f t="shared" si="5"/>
        <v>347</v>
      </c>
      <c r="S54" s="192">
        <f t="shared" si="5"/>
        <v>347</v>
      </c>
      <c r="T54" s="192">
        <f t="shared" si="5"/>
        <v>347</v>
      </c>
      <c r="U54" s="192">
        <f t="shared" si="5"/>
        <v>347</v>
      </c>
      <c r="V54" s="192">
        <f t="shared" si="6"/>
        <v>347</v>
      </c>
      <c r="W54" s="192">
        <f t="shared" si="6"/>
        <v>347</v>
      </c>
      <c r="X54" s="192">
        <f t="shared" si="6"/>
        <v>347</v>
      </c>
      <c r="Y54" s="192">
        <f t="shared" si="6"/>
        <v>347</v>
      </c>
      <c r="Z54" s="375">
        <f t="shared" si="8"/>
        <v>347</v>
      </c>
      <c r="AA54" s="192">
        <f t="shared" si="7"/>
        <v>359.19</v>
      </c>
      <c r="AB54" s="160" t="str">
        <f t="shared" si="9"/>
        <v>Yes</v>
      </c>
      <c r="AC54" s="167"/>
      <c r="AD54" s="1"/>
    </row>
    <row r="55" spans="1:30" s="4" customFormat="1" ht="15.75" customHeight="1" x14ac:dyDescent="0.25">
      <c r="A55" s="47"/>
      <c r="B55" s="85" t="s">
        <v>55</v>
      </c>
      <c r="C55" s="243" t="s">
        <v>375</v>
      </c>
      <c r="D55" s="163" t="s">
        <v>364</v>
      </c>
      <c r="E55" s="380">
        <v>386</v>
      </c>
      <c r="F55" s="380">
        <v>386</v>
      </c>
      <c r="G55" s="380">
        <v>386</v>
      </c>
      <c r="H55" s="380">
        <v>386</v>
      </c>
      <c r="I55" s="35" t="s">
        <v>58</v>
      </c>
      <c r="J55" s="27" t="s">
        <v>59</v>
      </c>
      <c r="K55" s="27"/>
      <c r="L55" s="50"/>
      <c r="M55" s="324"/>
      <c r="N55" s="192">
        <f t="shared" si="4"/>
        <v>386</v>
      </c>
      <c r="O55" s="192">
        <f t="shared" si="4"/>
        <v>386</v>
      </c>
      <c r="P55" s="192">
        <f t="shared" si="4"/>
        <v>386</v>
      </c>
      <c r="Q55" s="192">
        <f t="shared" si="4"/>
        <v>386</v>
      </c>
      <c r="R55" s="192">
        <f t="shared" si="5"/>
        <v>386</v>
      </c>
      <c r="S55" s="192">
        <f t="shared" si="5"/>
        <v>386</v>
      </c>
      <c r="T55" s="192">
        <f t="shared" si="5"/>
        <v>386</v>
      </c>
      <c r="U55" s="192">
        <f t="shared" si="5"/>
        <v>386</v>
      </c>
      <c r="V55" s="192">
        <f t="shared" si="6"/>
        <v>386</v>
      </c>
      <c r="W55" s="192">
        <f t="shared" si="6"/>
        <v>386</v>
      </c>
      <c r="X55" s="192">
        <f t="shared" si="6"/>
        <v>386</v>
      </c>
      <c r="Y55" s="192">
        <f t="shared" si="6"/>
        <v>386</v>
      </c>
      <c r="Z55" s="375">
        <f t="shared" si="8"/>
        <v>386</v>
      </c>
      <c r="AA55" s="192">
        <f t="shared" si="7"/>
        <v>399.56</v>
      </c>
      <c r="AB55" s="160" t="str">
        <f t="shared" si="9"/>
        <v>Yes</v>
      </c>
      <c r="AC55" s="167"/>
      <c r="AD55" s="1"/>
    </row>
    <row r="56" spans="1:30" s="4" customFormat="1" ht="15.75" customHeight="1" x14ac:dyDescent="0.25">
      <c r="A56" s="47"/>
      <c r="B56" s="85" t="s">
        <v>55</v>
      </c>
      <c r="C56" s="244" t="s">
        <v>376</v>
      </c>
      <c r="D56" s="163" t="s">
        <v>364</v>
      </c>
      <c r="E56" s="380">
        <v>426</v>
      </c>
      <c r="F56" s="380">
        <v>426</v>
      </c>
      <c r="G56" s="380">
        <v>426</v>
      </c>
      <c r="H56" s="380">
        <v>426</v>
      </c>
      <c r="I56" s="35" t="s">
        <v>58</v>
      </c>
      <c r="J56" s="27" t="s">
        <v>59</v>
      </c>
      <c r="K56" s="27"/>
      <c r="L56" s="50"/>
      <c r="M56" s="324"/>
      <c r="N56" s="192">
        <f t="shared" si="4"/>
        <v>426</v>
      </c>
      <c r="O56" s="192">
        <f t="shared" si="4"/>
        <v>426</v>
      </c>
      <c r="P56" s="192">
        <f t="shared" si="4"/>
        <v>426</v>
      </c>
      <c r="Q56" s="192">
        <f t="shared" si="4"/>
        <v>426</v>
      </c>
      <c r="R56" s="192">
        <f t="shared" si="5"/>
        <v>426</v>
      </c>
      <c r="S56" s="192">
        <f t="shared" si="5"/>
        <v>426</v>
      </c>
      <c r="T56" s="192">
        <f t="shared" si="5"/>
        <v>426</v>
      </c>
      <c r="U56" s="192">
        <f t="shared" si="5"/>
        <v>426</v>
      </c>
      <c r="V56" s="192">
        <f t="shared" si="6"/>
        <v>426</v>
      </c>
      <c r="W56" s="192">
        <f t="shared" si="6"/>
        <v>426</v>
      </c>
      <c r="X56" s="192">
        <f t="shared" si="6"/>
        <v>426</v>
      </c>
      <c r="Y56" s="192">
        <f t="shared" si="6"/>
        <v>426</v>
      </c>
      <c r="Z56" s="375">
        <f t="shared" si="8"/>
        <v>426</v>
      </c>
      <c r="AA56" s="192">
        <f t="shared" si="7"/>
        <v>440.96</v>
      </c>
      <c r="AB56" s="160" t="str">
        <f t="shared" si="9"/>
        <v>Yes</v>
      </c>
      <c r="AC56" s="167"/>
      <c r="AD56" s="1"/>
    </row>
    <row r="57" spans="1:30" s="4" customFormat="1" ht="15.75" customHeight="1" x14ac:dyDescent="0.25">
      <c r="A57" s="47"/>
      <c r="B57" s="85" t="s">
        <v>55</v>
      </c>
      <c r="C57" s="244" t="s">
        <v>377</v>
      </c>
      <c r="D57" s="163" t="s">
        <v>364</v>
      </c>
      <c r="E57" s="380">
        <v>465</v>
      </c>
      <c r="F57" s="380">
        <v>465</v>
      </c>
      <c r="G57" s="380">
        <v>465</v>
      </c>
      <c r="H57" s="380">
        <v>465</v>
      </c>
      <c r="I57" s="35" t="s">
        <v>58</v>
      </c>
      <c r="J57" s="27" t="s">
        <v>59</v>
      </c>
      <c r="K57" s="27"/>
      <c r="L57" s="50"/>
      <c r="M57" s="324"/>
      <c r="N57" s="192">
        <f t="shared" si="4"/>
        <v>465</v>
      </c>
      <c r="O57" s="192">
        <f t="shared" si="4"/>
        <v>465</v>
      </c>
      <c r="P57" s="192">
        <f t="shared" si="4"/>
        <v>465</v>
      </c>
      <c r="Q57" s="192">
        <f t="shared" si="4"/>
        <v>465</v>
      </c>
      <c r="R57" s="192">
        <f t="shared" si="5"/>
        <v>465</v>
      </c>
      <c r="S57" s="192">
        <f t="shared" si="5"/>
        <v>465</v>
      </c>
      <c r="T57" s="192">
        <f t="shared" si="5"/>
        <v>465</v>
      </c>
      <c r="U57" s="192">
        <f t="shared" si="5"/>
        <v>465</v>
      </c>
      <c r="V57" s="192">
        <f t="shared" si="6"/>
        <v>465</v>
      </c>
      <c r="W57" s="192">
        <f t="shared" si="6"/>
        <v>465</v>
      </c>
      <c r="X57" s="192">
        <f t="shared" si="6"/>
        <v>465</v>
      </c>
      <c r="Y57" s="192">
        <f t="shared" si="6"/>
        <v>465</v>
      </c>
      <c r="Z57" s="375">
        <f t="shared" si="8"/>
        <v>465</v>
      </c>
      <c r="AA57" s="192">
        <f t="shared" si="7"/>
        <v>481.33</v>
      </c>
      <c r="AB57" s="160" t="str">
        <f t="shared" si="9"/>
        <v>Yes</v>
      </c>
      <c r="AC57" s="167"/>
      <c r="AD57" s="1"/>
    </row>
    <row r="58" spans="1:30" s="4" customFormat="1" ht="15.75" customHeight="1" x14ac:dyDescent="0.25">
      <c r="A58" s="47"/>
      <c r="B58" s="85" t="s">
        <v>55</v>
      </c>
      <c r="C58" s="243" t="s">
        <v>378</v>
      </c>
      <c r="D58" s="163" t="s">
        <v>364</v>
      </c>
      <c r="E58" s="380">
        <v>483</v>
      </c>
      <c r="F58" s="380">
        <v>483</v>
      </c>
      <c r="G58" s="380">
        <v>483</v>
      </c>
      <c r="H58" s="380">
        <v>483</v>
      </c>
      <c r="I58" s="35" t="s">
        <v>58</v>
      </c>
      <c r="J58" s="27" t="s">
        <v>59</v>
      </c>
      <c r="K58" s="27"/>
      <c r="L58" s="50"/>
      <c r="M58" s="324"/>
      <c r="N58" s="192">
        <f t="shared" si="4"/>
        <v>483</v>
      </c>
      <c r="O58" s="192">
        <f t="shared" si="4"/>
        <v>483</v>
      </c>
      <c r="P58" s="192">
        <f t="shared" si="4"/>
        <v>483</v>
      </c>
      <c r="Q58" s="192">
        <f t="shared" si="4"/>
        <v>483</v>
      </c>
      <c r="R58" s="192">
        <f t="shared" si="5"/>
        <v>483</v>
      </c>
      <c r="S58" s="192">
        <f t="shared" si="5"/>
        <v>483</v>
      </c>
      <c r="T58" s="192">
        <f t="shared" si="5"/>
        <v>483</v>
      </c>
      <c r="U58" s="192">
        <f t="shared" si="5"/>
        <v>483</v>
      </c>
      <c r="V58" s="192">
        <f t="shared" si="6"/>
        <v>483</v>
      </c>
      <c r="W58" s="192">
        <f t="shared" si="6"/>
        <v>483</v>
      </c>
      <c r="X58" s="192">
        <f t="shared" si="6"/>
        <v>483</v>
      </c>
      <c r="Y58" s="192">
        <f t="shared" si="6"/>
        <v>483</v>
      </c>
      <c r="Z58" s="375">
        <f t="shared" si="8"/>
        <v>483</v>
      </c>
      <c r="AA58" s="192">
        <f t="shared" si="7"/>
        <v>499.97</v>
      </c>
      <c r="AB58" s="160" t="str">
        <f t="shared" si="9"/>
        <v>Yes</v>
      </c>
      <c r="AC58" s="168"/>
      <c r="AD58" s="1"/>
    </row>
    <row r="59" spans="1:30" s="4" customFormat="1" ht="15.75" customHeight="1" x14ac:dyDescent="0.25">
      <c r="A59" s="47"/>
      <c r="B59" s="85" t="s">
        <v>55</v>
      </c>
      <c r="C59" s="244" t="s">
        <v>379</v>
      </c>
      <c r="D59" s="163" t="s">
        <v>364</v>
      </c>
      <c r="E59" s="380">
        <v>502</v>
      </c>
      <c r="F59" s="380">
        <v>502</v>
      </c>
      <c r="G59" s="380">
        <v>502</v>
      </c>
      <c r="H59" s="380">
        <v>502</v>
      </c>
      <c r="I59" s="35" t="s">
        <v>58</v>
      </c>
      <c r="J59" s="27" t="s">
        <v>59</v>
      </c>
      <c r="K59" s="27"/>
      <c r="L59" s="50"/>
      <c r="M59" s="324"/>
      <c r="N59" s="192">
        <f t="shared" si="4"/>
        <v>502</v>
      </c>
      <c r="O59" s="192">
        <f t="shared" si="4"/>
        <v>502</v>
      </c>
      <c r="P59" s="192">
        <f t="shared" si="4"/>
        <v>502</v>
      </c>
      <c r="Q59" s="192">
        <f t="shared" si="4"/>
        <v>502</v>
      </c>
      <c r="R59" s="192">
        <f t="shared" si="5"/>
        <v>502</v>
      </c>
      <c r="S59" s="192">
        <f t="shared" si="5"/>
        <v>502</v>
      </c>
      <c r="T59" s="192">
        <f t="shared" si="5"/>
        <v>502</v>
      </c>
      <c r="U59" s="192">
        <f t="shared" si="5"/>
        <v>502</v>
      </c>
      <c r="V59" s="192">
        <f t="shared" si="6"/>
        <v>502</v>
      </c>
      <c r="W59" s="192">
        <f t="shared" si="6"/>
        <v>502</v>
      </c>
      <c r="X59" s="192">
        <f t="shared" si="6"/>
        <v>502</v>
      </c>
      <c r="Y59" s="192">
        <f t="shared" si="6"/>
        <v>502</v>
      </c>
      <c r="Z59" s="375">
        <f t="shared" si="8"/>
        <v>502</v>
      </c>
      <c r="AA59" s="192">
        <f t="shared" si="7"/>
        <v>519.63</v>
      </c>
      <c r="AB59" s="160" t="str">
        <f t="shared" si="9"/>
        <v>Yes</v>
      </c>
      <c r="AC59" s="167"/>
      <c r="AD59" s="1"/>
    </row>
    <row r="60" spans="1:30" s="4" customFormat="1" ht="15.75" customHeight="1" x14ac:dyDescent="0.25">
      <c r="A60" s="47"/>
      <c r="B60" s="85" t="s">
        <v>55</v>
      </c>
      <c r="C60" s="243" t="s">
        <v>380</v>
      </c>
      <c r="D60" s="163" t="s">
        <v>364</v>
      </c>
      <c r="E60" s="380">
        <v>520</v>
      </c>
      <c r="F60" s="380">
        <v>520</v>
      </c>
      <c r="G60" s="380">
        <v>520</v>
      </c>
      <c r="H60" s="380">
        <v>520</v>
      </c>
      <c r="I60" s="35" t="s">
        <v>58</v>
      </c>
      <c r="J60" s="27" t="s">
        <v>59</v>
      </c>
      <c r="K60" s="27"/>
      <c r="L60" s="50"/>
      <c r="M60" s="324"/>
      <c r="N60" s="192">
        <f t="shared" si="4"/>
        <v>520</v>
      </c>
      <c r="O60" s="192">
        <f t="shared" si="4"/>
        <v>520</v>
      </c>
      <c r="P60" s="192">
        <f t="shared" si="4"/>
        <v>520</v>
      </c>
      <c r="Q60" s="192">
        <f t="shared" si="4"/>
        <v>520</v>
      </c>
      <c r="R60" s="192">
        <f t="shared" si="5"/>
        <v>520</v>
      </c>
      <c r="S60" s="192">
        <f t="shared" si="5"/>
        <v>520</v>
      </c>
      <c r="T60" s="192">
        <f t="shared" si="5"/>
        <v>520</v>
      </c>
      <c r="U60" s="192">
        <f t="shared" si="5"/>
        <v>520</v>
      </c>
      <c r="V60" s="192">
        <f t="shared" si="6"/>
        <v>520</v>
      </c>
      <c r="W60" s="192">
        <f t="shared" si="6"/>
        <v>520</v>
      </c>
      <c r="X60" s="192">
        <f t="shared" si="6"/>
        <v>520</v>
      </c>
      <c r="Y60" s="192">
        <f t="shared" si="6"/>
        <v>520</v>
      </c>
      <c r="Z60" s="375">
        <f t="shared" si="8"/>
        <v>520</v>
      </c>
      <c r="AA60" s="192">
        <f t="shared" si="7"/>
        <v>538.27</v>
      </c>
      <c r="AB60" s="160" t="str">
        <f t="shared" si="9"/>
        <v>Yes</v>
      </c>
      <c r="AC60" s="167"/>
      <c r="AD60" s="1"/>
    </row>
    <row r="61" spans="1:30" s="4" customFormat="1" ht="15.75" customHeight="1" x14ac:dyDescent="0.25">
      <c r="A61" s="47"/>
      <c r="B61" s="85" t="s">
        <v>55</v>
      </c>
      <c r="C61" s="244" t="s">
        <v>381</v>
      </c>
      <c r="D61" s="163" t="s">
        <v>364</v>
      </c>
      <c r="E61" s="380">
        <v>538</v>
      </c>
      <c r="F61" s="380">
        <v>538</v>
      </c>
      <c r="G61" s="380">
        <v>538</v>
      </c>
      <c r="H61" s="380">
        <v>538</v>
      </c>
      <c r="I61" s="35" t="s">
        <v>58</v>
      </c>
      <c r="J61" s="27" t="s">
        <v>59</v>
      </c>
      <c r="K61" s="27"/>
      <c r="L61" s="50"/>
      <c r="M61" s="324"/>
      <c r="N61" s="192">
        <f t="shared" si="4"/>
        <v>538</v>
      </c>
      <c r="O61" s="192">
        <f t="shared" si="4"/>
        <v>538</v>
      </c>
      <c r="P61" s="192">
        <f t="shared" si="4"/>
        <v>538</v>
      </c>
      <c r="Q61" s="192">
        <f t="shared" si="4"/>
        <v>538</v>
      </c>
      <c r="R61" s="192">
        <f t="shared" si="5"/>
        <v>538</v>
      </c>
      <c r="S61" s="192">
        <f t="shared" si="5"/>
        <v>538</v>
      </c>
      <c r="T61" s="192">
        <f t="shared" si="5"/>
        <v>538</v>
      </c>
      <c r="U61" s="192">
        <f t="shared" si="5"/>
        <v>538</v>
      </c>
      <c r="V61" s="192">
        <f t="shared" si="6"/>
        <v>538</v>
      </c>
      <c r="W61" s="192">
        <f t="shared" si="6"/>
        <v>538</v>
      </c>
      <c r="X61" s="192">
        <f t="shared" si="6"/>
        <v>538</v>
      </c>
      <c r="Y61" s="192">
        <f t="shared" si="6"/>
        <v>538</v>
      </c>
      <c r="Z61" s="375">
        <f t="shared" si="8"/>
        <v>538</v>
      </c>
      <c r="AA61" s="192">
        <f t="shared" si="7"/>
        <v>556.9</v>
      </c>
      <c r="AB61" s="160" t="str">
        <f t="shared" si="9"/>
        <v>Yes</v>
      </c>
      <c r="AC61" s="167"/>
      <c r="AD61" s="1"/>
    </row>
    <row r="62" spans="1:30" s="4" customFormat="1" ht="15.75" customHeight="1" x14ac:dyDescent="0.25">
      <c r="A62" s="47"/>
      <c r="B62" s="85" t="s">
        <v>55</v>
      </c>
      <c r="C62" s="244" t="s">
        <v>382</v>
      </c>
      <c r="D62" s="163" t="s">
        <v>364</v>
      </c>
      <c r="E62" s="380">
        <v>557</v>
      </c>
      <c r="F62" s="380">
        <v>557</v>
      </c>
      <c r="G62" s="380">
        <v>557</v>
      </c>
      <c r="H62" s="380">
        <v>557</v>
      </c>
      <c r="I62" s="35" t="s">
        <v>58</v>
      </c>
      <c r="J62" s="27" t="s">
        <v>59</v>
      </c>
      <c r="K62" s="27"/>
      <c r="L62" s="50"/>
      <c r="M62" s="324"/>
      <c r="N62" s="192">
        <f t="shared" si="4"/>
        <v>557</v>
      </c>
      <c r="O62" s="192">
        <f t="shared" si="4"/>
        <v>557</v>
      </c>
      <c r="P62" s="192">
        <f t="shared" si="4"/>
        <v>557</v>
      </c>
      <c r="Q62" s="192">
        <f t="shared" si="4"/>
        <v>557</v>
      </c>
      <c r="R62" s="192">
        <f t="shared" si="5"/>
        <v>557</v>
      </c>
      <c r="S62" s="192">
        <f t="shared" si="5"/>
        <v>557</v>
      </c>
      <c r="T62" s="192">
        <f t="shared" si="5"/>
        <v>557</v>
      </c>
      <c r="U62" s="192">
        <f t="shared" si="5"/>
        <v>557</v>
      </c>
      <c r="V62" s="192">
        <f t="shared" si="6"/>
        <v>557</v>
      </c>
      <c r="W62" s="192">
        <f t="shared" si="6"/>
        <v>557</v>
      </c>
      <c r="X62" s="192">
        <f t="shared" si="6"/>
        <v>557</v>
      </c>
      <c r="Y62" s="192">
        <f t="shared" si="6"/>
        <v>557</v>
      </c>
      <c r="Z62" s="375">
        <f t="shared" si="8"/>
        <v>557</v>
      </c>
      <c r="AA62" s="192">
        <f t="shared" si="7"/>
        <v>576.57000000000005</v>
      </c>
      <c r="AB62" s="160" t="str">
        <f t="shared" si="9"/>
        <v>Yes</v>
      </c>
      <c r="AC62" s="168"/>
      <c r="AD62" s="1"/>
    </row>
    <row r="63" spans="1:30" s="4" customFormat="1" ht="15.75" customHeight="1" x14ac:dyDescent="0.25">
      <c r="A63" s="47"/>
      <c r="B63" s="85" t="s">
        <v>55</v>
      </c>
      <c r="C63" s="243" t="s">
        <v>383</v>
      </c>
      <c r="D63" s="163" t="s">
        <v>364</v>
      </c>
      <c r="E63" s="380">
        <v>575</v>
      </c>
      <c r="F63" s="380">
        <v>575</v>
      </c>
      <c r="G63" s="380">
        <v>575</v>
      </c>
      <c r="H63" s="380">
        <v>575</v>
      </c>
      <c r="I63" s="35" t="s">
        <v>58</v>
      </c>
      <c r="J63" s="27" t="s">
        <v>59</v>
      </c>
      <c r="K63" s="27"/>
      <c r="L63" s="50"/>
      <c r="M63" s="324"/>
      <c r="N63" s="192">
        <f t="shared" si="4"/>
        <v>575</v>
      </c>
      <c r="O63" s="192">
        <f t="shared" si="4"/>
        <v>575</v>
      </c>
      <c r="P63" s="192">
        <f t="shared" si="4"/>
        <v>575</v>
      </c>
      <c r="Q63" s="192">
        <f t="shared" si="4"/>
        <v>575</v>
      </c>
      <c r="R63" s="192">
        <f t="shared" si="5"/>
        <v>575</v>
      </c>
      <c r="S63" s="192">
        <f t="shared" si="5"/>
        <v>575</v>
      </c>
      <c r="T63" s="192">
        <f t="shared" si="5"/>
        <v>575</v>
      </c>
      <c r="U63" s="192">
        <f t="shared" si="5"/>
        <v>575</v>
      </c>
      <c r="V63" s="192">
        <f t="shared" si="6"/>
        <v>575</v>
      </c>
      <c r="W63" s="192">
        <f t="shared" si="6"/>
        <v>575</v>
      </c>
      <c r="X63" s="192">
        <f t="shared" si="6"/>
        <v>575</v>
      </c>
      <c r="Y63" s="192">
        <f t="shared" si="6"/>
        <v>575</v>
      </c>
      <c r="Z63" s="375">
        <f t="shared" si="8"/>
        <v>575</v>
      </c>
      <c r="AA63" s="192">
        <f t="shared" si="7"/>
        <v>595.20000000000005</v>
      </c>
      <c r="AB63" s="160" t="str">
        <f t="shared" si="9"/>
        <v>Yes</v>
      </c>
      <c r="AC63" s="167"/>
      <c r="AD63" s="1"/>
    </row>
    <row r="64" spans="1:30" s="4" customFormat="1" ht="15.75" customHeight="1" x14ac:dyDescent="0.25">
      <c r="A64" s="47"/>
      <c r="B64" s="85" t="s">
        <v>55</v>
      </c>
      <c r="C64" s="244" t="s">
        <v>384</v>
      </c>
      <c r="D64" s="163" t="s">
        <v>364</v>
      </c>
      <c r="E64" s="380">
        <v>593</v>
      </c>
      <c r="F64" s="380">
        <v>593</v>
      </c>
      <c r="G64" s="380">
        <v>593</v>
      </c>
      <c r="H64" s="380">
        <v>593</v>
      </c>
      <c r="I64" s="35" t="s">
        <v>58</v>
      </c>
      <c r="J64" s="27" t="s">
        <v>59</v>
      </c>
      <c r="K64" s="27"/>
      <c r="L64" s="50"/>
      <c r="M64" s="324"/>
      <c r="N64" s="192">
        <f t="shared" si="4"/>
        <v>593</v>
      </c>
      <c r="O64" s="192">
        <f t="shared" si="4"/>
        <v>593</v>
      </c>
      <c r="P64" s="192">
        <f t="shared" si="4"/>
        <v>593</v>
      </c>
      <c r="Q64" s="192">
        <f t="shared" si="4"/>
        <v>593</v>
      </c>
      <c r="R64" s="192">
        <f t="shared" si="5"/>
        <v>593</v>
      </c>
      <c r="S64" s="192">
        <f t="shared" si="5"/>
        <v>593</v>
      </c>
      <c r="T64" s="192">
        <f t="shared" si="5"/>
        <v>593</v>
      </c>
      <c r="U64" s="192">
        <f t="shared" si="5"/>
        <v>593</v>
      </c>
      <c r="V64" s="192">
        <f t="shared" si="6"/>
        <v>593</v>
      </c>
      <c r="W64" s="192">
        <f t="shared" si="6"/>
        <v>593</v>
      </c>
      <c r="X64" s="192">
        <f t="shared" si="6"/>
        <v>593</v>
      </c>
      <c r="Y64" s="192">
        <f t="shared" si="6"/>
        <v>593</v>
      </c>
      <c r="Z64" s="375">
        <f t="shared" si="8"/>
        <v>593</v>
      </c>
      <c r="AA64" s="192">
        <f t="shared" si="7"/>
        <v>613.83000000000004</v>
      </c>
      <c r="AB64" s="160" t="str">
        <f t="shared" si="9"/>
        <v>Yes</v>
      </c>
      <c r="AC64" s="167"/>
      <c r="AD64" s="1"/>
    </row>
    <row r="65" spans="1:30" s="4" customFormat="1" ht="15.75" customHeight="1" x14ac:dyDescent="0.25">
      <c r="A65" s="47"/>
      <c r="B65" s="85" t="s">
        <v>55</v>
      </c>
      <c r="C65" s="243" t="s">
        <v>385</v>
      </c>
      <c r="D65" s="163" t="s">
        <v>364</v>
      </c>
      <c r="E65" s="380">
        <v>612</v>
      </c>
      <c r="F65" s="380">
        <v>612</v>
      </c>
      <c r="G65" s="380">
        <v>612</v>
      </c>
      <c r="H65" s="380">
        <v>612</v>
      </c>
      <c r="I65" s="35" t="s">
        <v>58</v>
      </c>
      <c r="J65" s="27" t="s">
        <v>59</v>
      </c>
      <c r="K65" s="27"/>
      <c r="L65" s="50"/>
      <c r="M65" s="324"/>
      <c r="N65" s="192">
        <f t="shared" si="4"/>
        <v>612</v>
      </c>
      <c r="O65" s="192">
        <f t="shared" si="4"/>
        <v>612</v>
      </c>
      <c r="P65" s="192">
        <f t="shared" si="4"/>
        <v>612</v>
      </c>
      <c r="Q65" s="192">
        <f t="shared" si="4"/>
        <v>612</v>
      </c>
      <c r="R65" s="192">
        <f t="shared" si="5"/>
        <v>612</v>
      </c>
      <c r="S65" s="192">
        <f t="shared" si="5"/>
        <v>612</v>
      </c>
      <c r="T65" s="192">
        <f t="shared" si="5"/>
        <v>612</v>
      </c>
      <c r="U65" s="192">
        <f t="shared" si="5"/>
        <v>612</v>
      </c>
      <c r="V65" s="192">
        <f t="shared" si="6"/>
        <v>612</v>
      </c>
      <c r="W65" s="192">
        <f t="shared" si="6"/>
        <v>612</v>
      </c>
      <c r="X65" s="192">
        <f t="shared" si="6"/>
        <v>612</v>
      </c>
      <c r="Y65" s="192">
        <f t="shared" si="6"/>
        <v>612</v>
      </c>
      <c r="Z65" s="375">
        <f t="shared" si="8"/>
        <v>612</v>
      </c>
      <c r="AA65" s="192">
        <f t="shared" si="7"/>
        <v>633.5</v>
      </c>
      <c r="AB65" s="160" t="str">
        <f t="shared" si="9"/>
        <v>Yes</v>
      </c>
      <c r="AC65" s="168"/>
      <c r="AD65" s="1"/>
    </row>
    <row r="66" spans="1:30" s="4" customFormat="1" ht="15.75" customHeight="1" x14ac:dyDescent="0.25">
      <c r="A66" s="47"/>
      <c r="B66" s="85" t="s">
        <v>55</v>
      </c>
      <c r="C66" s="244" t="s">
        <v>386</v>
      </c>
      <c r="D66" s="245" t="s">
        <v>364</v>
      </c>
      <c r="E66" s="383">
        <v>630</v>
      </c>
      <c r="F66" s="384">
        <v>630</v>
      </c>
      <c r="G66" s="384">
        <v>630</v>
      </c>
      <c r="H66" s="384">
        <v>630</v>
      </c>
      <c r="I66" s="35" t="s">
        <v>58</v>
      </c>
      <c r="J66" s="27" t="s">
        <v>59</v>
      </c>
      <c r="K66" s="27"/>
      <c r="L66" s="50"/>
      <c r="M66" s="324"/>
      <c r="N66" s="192">
        <f t="shared" si="4"/>
        <v>630</v>
      </c>
      <c r="O66" s="192">
        <f t="shared" si="4"/>
        <v>630</v>
      </c>
      <c r="P66" s="192">
        <f t="shared" si="4"/>
        <v>630</v>
      </c>
      <c r="Q66" s="192">
        <f t="shared" si="4"/>
        <v>630</v>
      </c>
      <c r="R66" s="192">
        <f t="shared" si="5"/>
        <v>630</v>
      </c>
      <c r="S66" s="192">
        <f t="shared" si="5"/>
        <v>630</v>
      </c>
      <c r="T66" s="192">
        <f t="shared" si="5"/>
        <v>630</v>
      </c>
      <c r="U66" s="192">
        <f t="shared" si="5"/>
        <v>630</v>
      </c>
      <c r="V66" s="192">
        <f t="shared" si="6"/>
        <v>630</v>
      </c>
      <c r="W66" s="192">
        <f t="shared" si="6"/>
        <v>630</v>
      </c>
      <c r="X66" s="192">
        <f t="shared" si="6"/>
        <v>630</v>
      </c>
      <c r="Y66" s="192">
        <f t="shared" si="6"/>
        <v>630</v>
      </c>
      <c r="Z66" s="375">
        <f t="shared" si="8"/>
        <v>630</v>
      </c>
      <c r="AA66" s="192">
        <f t="shared" si="7"/>
        <v>652.13</v>
      </c>
      <c r="AB66" s="160" t="str">
        <f t="shared" si="9"/>
        <v>Yes</v>
      </c>
      <c r="AC66" s="168"/>
      <c r="AD66" s="1"/>
    </row>
    <row r="67" spans="1:30" s="4" customFormat="1" ht="15.75" customHeight="1" x14ac:dyDescent="0.25">
      <c r="A67" s="47"/>
      <c r="B67" s="85" t="s">
        <v>55</v>
      </c>
      <c r="C67" s="243" t="s">
        <v>387</v>
      </c>
      <c r="D67" s="163" t="s">
        <v>364</v>
      </c>
      <c r="E67" s="385" t="s">
        <v>65</v>
      </c>
      <c r="F67" s="38" t="s">
        <v>65</v>
      </c>
      <c r="G67" s="324">
        <v>1260</v>
      </c>
      <c r="H67" s="324">
        <v>1260</v>
      </c>
      <c r="I67" s="35" t="s">
        <v>58</v>
      </c>
      <c r="J67" s="27" t="s">
        <v>59</v>
      </c>
      <c r="K67" s="27"/>
      <c r="L67" s="27"/>
      <c r="M67" s="324"/>
      <c r="N67" s="192" t="str">
        <f t="shared" si="4"/>
        <v>NA</v>
      </c>
      <c r="O67" s="192" t="str">
        <f t="shared" si="4"/>
        <v>NA</v>
      </c>
      <c r="P67" s="192" t="str">
        <f t="shared" si="4"/>
        <v>NA</v>
      </c>
      <c r="Q67" s="192" t="str">
        <f t="shared" si="4"/>
        <v>NA</v>
      </c>
      <c r="R67" s="192" t="str">
        <f t="shared" si="5"/>
        <v>NA</v>
      </c>
      <c r="S67" s="192" t="str">
        <f t="shared" si="5"/>
        <v>NA</v>
      </c>
      <c r="T67" s="192" t="str">
        <f t="shared" si="5"/>
        <v>NA</v>
      </c>
      <c r="U67" s="192" t="str">
        <f t="shared" si="5"/>
        <v>NA</v>
      </c>
      <c r="V67" s="192" t="str">
        <f t="shared" si="6"/>
        <v>NA</v>
      </c>
      <c r="W67" s="192" t="str">
        <f t="shared" si="6"/>
        <v>NA</v>
      </c>
      <c r="X67" s="192" t="str">
        <f t="shared" si="6"/>
        <v>NA</v>
      </c>
      <c r="Y67" s="192">
        <f t="shared" si="6"/>
        <v>1260</v>
      </c>
      <c r="Z67" s="375">
        <f t="shared" si="8"/>
        <v>1260</v>
      </c>
      <c r="AA67" s="192">
        <f t="shared" si="7"/>
        <v>1304.26</v>
      </c>
      <c r="AB67" s="160" t="str">
        <f t="shared" si="9"/>
        <v>Yes</v>
      </c>
      <c r="AC67" s="167" t="s">
        <v>388</v>
      </c>
      <c r="AD67" s="1"/>
    </row>
    <row r="68" spans="1:30" s="4" customFormat="1" ht="15.75" customHeight="1" x14ac:dyDescent="0.25">
      <c r="A68" s="47"/>
      <c r="B68" s="85" t="s">
        <v>55</v>
      </c>
      <c r="C68" s="243" t="s">
        <v>389</v>
      </c>
      <c r="D68" s="163" t="s">
        <v>364</v>
      </c>
      <c r="E68" s="385" t="s">
        <v>65</v>
      </c>
      <c r="F68" s="38" t="s">
        <v>65</v>
      </c>
      <c r="G68" s="324">
        <v>1890</v>
      </c>
      <c r="H68" s="324">
        <v>1890</v>
      </c>
      <c r="I68" s="35" t="s">
        <v>58</v>
      </c>
      <c r="J68" s="27" t="s">
        <v>59</v>
      </c>
      <c r="K68" s="27"/>
      <c r="L68" s="27"/>
      <c r="M68" s="324"/>
      <c r="N68" s="192" t="str">
        <f t="shared" si="4"/>
        <v>NA</v>
      </c>
      <c r="O68" s="192" t="str">
        <f t="shared" si="4"/>
        <v>NA</v>
      </c>
      <c r="P68" s="192" t="str">
        <f t="shared" si="4"/>
        <v>NA</v>
      </c>
      <c r="Q68" s="192" t="str">
        <f t="shared" si="4"/>
        <v>NA</v>
      </c>
      <c r="R68" s="192" t="str">
        <f t="shared" si="5"/>
        <v>NA</v>
      </c>
      <c r="S68" s="192" t="str">
        <f t="shared" si="5"/>
        <v>NA</v>
      </c>
      <c r="T68" s="192" t="str">
        <f t="shared" si="5"/>
        <v>NA</v>
      </c>
      <c r="U68" s="192" t="str">
        <f t="shared" si="5"/>
        <v>NA</v>
      </c>
      <c r="V68" s="192" t="str">
        <f t="shared" si="6"/>
        <v>NA</v>
      </c>
      <c r="W68" s="192" t="str">
        <f t="shared" si="6"/>
        <v>NA</v>
      </c>
      <c r="X68" s="192" t="str">
        <f t="shared" si="6"/>
        <v>NA</v>
      </c>
      <c r="Y68" s="192">
        <f t="shared" si="6"/>
        <v>1890</v>
      </c>
      <c r="Z68" s="375">
        <f t="shared" si="8"/>
        <v>1890</v>
      </c>
      <c r="AA68" s="192">
        <f t="shared" si="7"/>
        <v>1956.39</v>
      </c>
      <c r="AB68" s="160" t="str">
        <f t="shared" si="9"/>
        <v>Yes</v>
      </c>
      <c r="AC68" s="167" t="s">
        <v>388</v>
      </c>
      <c r="AD68" s="1"/>
    </row>
    <row r="69" spans="1:30" s="4" customFormat="1" ht="15.75" customHeight="1" x14ac:dyDescent="0.25">
      <c r="A69" s="47"/>
      <c r="B69" s="85" t="s">
        <v>55</v>
      </c>
      <c r="C69" s="243" t="s">
        <v>390</v>
      </c>
      <c r="D69" s="163" t="s">
        <v>364</v>
      </c>
      <c r="E69" s="385" t="s">
        <v>65</v>
      </c>
      <c r="F69" s="38" t="s">
        <v>65</v>
      </c>
      <c r="G69" s="324">
        <v>2520</v>
      </c>
      <c r="H69" s="324">
        <v>2520</v>
      </c>
      <c r="I69" s="35" t="s">
        <v>58</v>
      </c>
      <c r="J69" s="27" t="s">
        <v>59</v>
      </c>
      <c r="K69" s="27"/>
      <c r="L69" s="27"/>
      <c r="M69" s="324"/>
      <c r="N69" s="192" t="str">
        <f t="shared" si="4"/>
        <v>NA</v>
      </c>
      <c r="O69" s="192" t="str">
        <f t="shared" si="4"/>
        <v>NA</v>
      </c>
      <c r="P69" s="192" t="str">
        <f t="shared" si="4"/>
        <v>NA</v>
      </c>
      <c r="Q69" s="192" t="str">
        <f t="shared" si="4"/>
        <v>NA</v>
      </c>
      <c r="R69" s="192" t="str">
        <f t="shared" si="5"/>
        <v>NA</v>
      </c>
      <c r="S69" s="192" t="str">
        <f t="shared" si="5"/>
        <v>NA</v>
      </c>
      <c r="T69" s="192" t="str">
        <f t="shared" si="5"/>
        <v>NA</v>
      </c>
      <c r="U69" s="192" t="str">
        <f t="shared" si="5"/>
        <v>NA</v>
      </c>
      <c r="V69" s="192" t="str">
        <f t="shared" si="6"/>
        <v>NA</v>
      </c>
      <c r="W69" s="192" t="str">
        <f t="shared" si="6"/>
        <v>NA</v>
      </c>
      <c r="X69" s="192" t="str">
        <f t="shared" si="6"/>
        <v>NA</v>
      </c>
      <c r="Y69" s="192">
        <f t="shared" si="6"/>
        <v>2520</v>
      </c>
      <c r="Z69" s="375">
        <f t="shared" si="8"/>
        <v>2520</v>
      </c>
      <c r="AA69" s="192">
        <f t="shared" si="7"/>
        <v>2608.52</v>
      </c>
      <c r="AB69" s="160" t="str">
        <f t="shared" si="9"/>
        <v>Yes</v>
      </c>
      <c r="AC69" s="167" t="s">
        <v>388</v>
      </c>
      <c r="AD69" s="1"/>
    </row>
    <row r="70" spans="1:30" s="4" customFormat="1" ht="15.75" customHeight="1" x14ac:dyDescent="0.25">
      <c r="A70" s="47"/>
      <c r="B70" s="85" t="s">
        <v>55</v>
      </c>
      <c r="C70" s="243" t="s">
        <v>391</v>
      </c>
      <c r="D70" s="163" t="s">
        <v>364</v>
      </c>
      <c r="E70" s="385" t="s">
        <v>65</v>
      </c>
      <c r="F70" s="38" t="s">
        <v>65</v>
      </c>
      <c r="G70" s="324">
        <v>3150</v>
      </c>
      <c r="H70" s="324">
        <v>3150</v>
      </c>
      <c r="I70" s="35" t="s">
        <v>58</v>
      </c>
      <c r="J70" s="27" t="s">
        <v>59</v>
      </c>
      <c r="K70" s="27"/>
      <c r="L70" s="27"/>
      <c r="M70" s="324"/>
      <c r="N70" s="192" t="str">
        <f t="shared" si="4"/>
        <v>NA</v>
      </c>
      <c r="O70" s="192" t="str">
        <f t="shared" si="4"/>
        <v>NA</v>
      </c>
      <c r="P70" s="192" t="str">
        <f t="shared" si="4"/>
        <v>NA</v>
      </c>
      <c r="Q70" s="192" t="str">
        <f t="shared" si="4"/>
        <v>NA</v>
      </c>
      <c r="R70" s="192" t="str">
        <f t="shared" si="5"/>
        <v>NA</v>
      </c>
      <c r="S70" s="192" t="str">
        <f t="shared" si="5"/>
        <v>NA</v>
      </c>
      <c r="T70" s="192" t="str">
        <f t="shared" si="5"/>
        <v>NA</v>
      </c>
      <c r="U70" s="192" t="str">
        <f t="shared" si="5"/>
        <v>NA</v>
      </c>
      <c r="V70" s="192" t="str">
        <f t="shared" si="6"/>
        <v>NA</v>
      </c>
      <c r="W70" s="192" t="str">
        <f t="shared" si="6"/>
        <v>NA</v>
      </c>
      <c r="X70" s="192" t="str">
        <f t="shared" si="6"/>
        <v>NA</v>
      </c>
      <c r="Y70" s="192">
        <f t="shared" si="6"/>
        <v>3150</v>
      </c>
      <c r="Z70" s="375">
        <f t="shared" si="8"/>
        <v>3150</v>
      </c>
      <c r="AA70" s="192">
        <f t="shared" si="7"/>
        <v>3260.65</v>
      </c>
      <c r="AB70" s="160" t="str">
        <f t="shared" si="9"/>
        <v>Yes</v>
      </c>
      <c r="AC70" s="167" t="s">
        <v>388</v>
      </c>
      <c r="AD70" s="1"/>
    </row>
    <row r="71" spans="1:30" s="4" customFormat="1" ht="15.75" customHeight="1" x14ac:dyDescent="0.25">
      <c r="A71" s="47"/>
      <c r="B71" s="85" t="s">
        <v>55</v>
      </c>
      <c r="C71" s="243" t="s">
        <v>392</v>
      </c>
      <c r="D71" s="163" t="s">
        <v>364</v>
      </c>
      <c r="E71" s="385" t="s">
        <v>65</v>
      </c>
      <c r="F71" s="38" t="s">
        <v>65</v>
      </c>
      <c r="G71" s="324">
        <v>3780</v>
      </c>
      <c r="H71" s="324">
        <v>3780</v>
      </c>
      <c r="I71" s="35" t="s">
        <v>58</v>
      </c>
      <c r="J71" s="27" t="s">
        <v>59</v>
      </c>
      <c r="K71" s="27"/>
      <c r="L71" s="27"/>
      <c r="M71" s="324"/>
      <c r="N71" s="192" t="str">
        <f t="shared" si="4"/>
        <v>NA</v>
      </c>
      <c r="O71" s="192" t="str">
        <f t="shared" si="4"/>
        <v>NA</v>
      </c>
      <c r="P71" s="192" t="str">
        <f t="shared" si="4"/>
        <v>NA</v>
      </c>
      <c r="Q71" s="192" t="str">
        <f t="shared" si="4"/>
        <v>NA</v>
      </c>
      <c r="R71" s="192" t="str">
        <f t="shared" si="5"/>
        <v>NA</v>
      </c>
      <c r="S71" s="192" t="str">
        <f t="shared" si="5"/>
        <v>NA</v>
      </c>
      <c r="T71" s="192" t="str">
        <f t="shared" si="5"/>
        <v>NA</v>
      </c>
      <c r="U71" s="192" t="str">
        <f t="shared" si="5"/>
        <v>NA</v>
      </c>
      <c r="V71" s="192" t="str">
        <f t="shared" si="6"/>
        <v>NA</v>
      </c>
      <c r="W71" s="192" t="str">
        <f t="shared" si="6"/>
        <v>NA</v>
      </c>
      <c r="X71" s="192" t="str">
        <f t="shared" si="6"/>
        <v>NA</v>
      </c>
      <c r="Y71" s="192">
        <f t="shared" si="6"/>
        <v>3780</v>
      </c>
      <c r="Z71" s="375">
        <f t="shared" si="8"/>
        <v>3780</v>
      </c>
      <c r="AA71" s="192">
        <f t="shared" si="7"/>
        <v>3912.78</v>
      </c>
      <c r="AB71" s="160" t="str">
        <f t="shared" si="9"/>
        <v>Yes</v>
      </c>
      <c r="AC71" s="167" t="s">
        <v>388</v>
      </c>
      <c r="AD71" s="1"/>
    </row>
    <row r="72" spans="1:30" s="4" customFormat="1" ht="15.75" customHeight="1" x14ac:dyDescent="0.25">
      <c r="A72" s="47"/>
      <c r="B72" s="85" t="s">
        <v>55</v>
      </c>
      <c r="C72" s="243" t="s">
        <v>393</v>
      </c>
      <c r="D72" s="163" t="s">
        <v>364</v>
      </c>
      <c r="E72" s="385" t="s">
        <v>65</v>
      </c>
      <c r="F72" s="38" t="s">
        <v>65</v>
      </c>
      <c r="G72" s="324">
        <v>4410</v>
      </c>
      <c r="H72" s="324">
        <v>4410</v>
      </c>
      <c r="I72" s="35" t="s">
        <v>58</v>
      </c>
      <c r="J72" s="27" t="s">
        <v>59</v>
      </c>
      <c r="K72" s="27"/>
      <c r="L72" s="27"/>
      <c r="M72" s="324"/>
      <c r="N72" s="192" t="str">
        <f t="shared" si="4"/>
        <v>NA</v>
      </c>
      <c r="O72" s="192" t="str">
        <f t="shared" si="4"/>
        <v>NA</v>
      </c>
      <c r="P72" s="192" t="str">
        <f t="shared" si="4"/>
        <v>NA</v>
      </c>
      <c r="Q72" s="192" t="str">
        <f t="shared" si="4"/>
        <v>NA</v>
      </c>
      <c r="R72" s="192" t="str">
        <f t="shared" si="5"/>
        <v>NA</v>
      </c>
      <c r="S72" s="192" t="str">
        <f t="shared" si="5"/>
        <v>NA</v>
      </c>
      <c r="T72" s="192" t="str">
        <f t="shared" si="5"/>
        <v>NA</v>
      </c>
      <c r="U72" s="192" t="str">
        <f t="shared" si="5"/>
        <v>NA</v>
      </c>
      <c r="V72" s="192" t="str">
        <f t="shared" si="6"/>
        <v>NA</v>
      </c>
      <c r="W72" s="192" t="str">
        <f t="shared" si="6"/>
        <v>NA</v>
      </c>
      <c r="X72" s="192" t="str">
        <f t="shared" si="6"/>
        <v>NA</v>
      </c>
      <c r="Y72" s="192">
        <f t="shared" si="6"/>
        <v>4410</v>
      </c>
      <c r="Z72" s="375">
        <f t="shared" si="8"/>
        <v>4410</v>
      </c>
      <c r="AA72" s="192">
        <f t="shared" si="7"/>
        <v>4564.91</v>
      </c>
      <c r="AB72" s="160" t="str">
        <f t="shared" si="9"/>
        <v>Yes</v>
      </c>
      <c r="AC72" s="167" t="s">
        <v>388</v>
      </c>
      <c r="AD72" s="1"/>
    </row>
    <row r="73" spans="1:30" s="4" customFormat="1" ht="15.75" customHeight="1" x14ac:dyDescent="0.25">
      <c r="A73" s="47"/>
      <c r="B73" s="85" t="s">
        <v>55</v>
      </c>
      <c r="C73" s="243" t="s">
        <v>394</v>
      </c>
      <c r="D73" s="163" t="s">
        <v>364</v>
      </c>
      <c r="E73" s="385" t="s">
        <v>65</v>
      </c>
      <c r="F73" s="38" t="s">
        <v>65</v>
      </c>
      <c r="G73" s="324">
        <v>5040</v>
      </c>
      <c r="H73" s="324">
        <v>5040</v>
      </c>
      <c r="I73" s="35" t="s">
        <v>58</v>
      </c>
      <c r="J73" s="27" t="s">
        <v>59</v>
      </c>
      <c r="K73" s="27"/>
      <c r="L73" s="27"/>
      <c r="M73" s="324"/>
      <c r="N73" s="192" t="str">
        <f t="shared" si="4"/>
        <v>NA</v>
      </c>
      <c r="O73" s="192" t="str">
        <f t="shared" si="4"/>
        <v>NA</v>
      </c>
      <c r="P73" s="192" t="str">
        <f t="shared" si="4"/>
        <v>NA</v>
      </c>
      <c r="Q73" s="192" t="str">
        <f t="shared" si="4"/>
        <v>NA</v>
      </c>
      <c r="R73" s="192" t="str">
        <f t="shared" si="5"/>
        <v>NA</v>
      </c>
      <c r="S73" s="192" t="str">
        <f t="shared" si="5"/>
        <v>NA</v>
      </c>
      <c r="T73" s="192" t="str">
        <f t="shared" si="5"/>
        <v>NA</v>
      </c>
      <c r="U73" s="192" t="str">
        <f t="shared" si="5"/>
        <v>NA</v>
      </c>
      <c r="V73" s="192" t="str">
        <f t="shared" si="6"/>
        <v>NA</v>
      </c>
      <c r="W73" s="192" t="str">
        <f t="shared" si="6"/>
        <v>NA</v>
      </c>
      <c r="X73" s="192" t="str">
        <f t="shared" si="6"/>
        <v>NA</v>
      </c>
      <c r="Y73" s="192">
        <f t="shared" si="6"/>
        <v>5040</v>
      </c>
      <c r="Z73" s="375">
        <f t="shared" si="8"/>
        <v>5040</v>
      </c>
      <c r="AA73" s="192">
        <f t="shared" si="7"/>
        <v>5217.04</v>
      </c>
      <c r="AB73" s="160" t="str">
        <f t="shared" si="9"/>
        <v>Yes</v>
      </c>
      <c r="AC73" s="167" t="s">
        <v>388</v>
      </c>
      <c r="AD73" s="1"/>
    </row>
    <row r="74" spans="1:30" s="4" customFormat="1" ht="15.75" customHeight="1" x14ac:dyDescent="0.25">
      <c r="A74" s="47"/>
      <c r="B74" s="85" t="s">
        <v>55</v>
      </c>
      <c r="C74" s="243" t="s">
        <v>395</v>
      </c>
      <c r="D74" s="163" t="s">
        <v>364</v>
      </c>
      <c r="E74" s="385" t="s">
        <v>65</v>
      </c>
      <c r="F74" s="38" t="s">
        <v>65</v>
      </c>
      <c r="G74" s="324">
        <v>5670</v>
      </c>
      <c r="H74" s="324">
        <v>5670</v>
      </c>
      <c r="I74" s="35" t="s">
        <v>58</v>
      </c>
      <c r="J74" s="27" t="s">
        <v>59</v>
      </c>
      <c r="K74" s="27"/>
      <c r="L74" s="27"/>
      <c r="M74" s="324"/>
      <c r="N74" s="192" t="str">
        <f t="shared" si="4"/>
        <v>NA</v>
      </c>
      <c r="O74" s="192" t="str">
        <f t="shared" si="4"/>
        <v>NA</v>
      </c>
      <c r="P74" s="192" t="str">
        <f t="shared" si="4"/>
        <v>NA</v>
      </c>
      <c r="Q74" s="192" t="str">
        <f t="shared" si="4"/>
        <v>NA</v>
      </c>
      <c r="R74" s="192" t="str">
        <f t="shared" si="5"/>
        <v>NA</v>
      </c>
      <c r="S74" s="192" t="str">
        <f t="shared" si="5"/>
        <v>NA</v>
      </c>
      <c r="T74" s="192" t="str">
        <f t="shared" si="5"/>
        <v>NA</v>
      </c>
      <c r="U74" s="192" t="str">
        <f t="shared" si="5"/>
        <v>NA</v>
      </c>
      <c r="V74" s="192" t="str">
        <f t="shared" si="6"/>
        <v>NA</v>
      </c>
      <c r="W74" s="192" t="str">
        <f t="shared" si="6"/>
        <v>NA</v>
      </c>
      <c r="X74" s="192" t="str">
        <f t="shared" si="6"/>
        <v>NA</v>
      </c>
      <c r="Y74" s="192">
        <f t="shared" si="6"/>
        <v>5670</v>
      </c>
      <c r="Z74" s="375">
        <f t="shared" si="8"/>
        <v>5670</v>
      </c>
      <c r="AA74" s="192">
        <f t="shared" si="7"/>
        <v>5869.17</v>
      </c>
      <c r="AB74" s="160" t="str">
        <f t="shared" si="9"/>
        <v>Yes</v>
      </c>
      <c r="AC74" s="167" t="s">
        <v>388</v>
      </c>
      <c r="AD74" s="1"/>
    </row>
    <row r="75" spans="1:30" s="4" customFormat="1" ht="15.75" customHeight="1" thickBot="1" x14ac:dyDescent="0.3">
      <c r="A75" s="84"/>
      <c r="B75" s="378" t="s">
        <v>55</v>
      </c>
      <c r="C75" s="266" t="s">
        <v>396</v>
      </c>
      <c r="D75" s="182" t="s">
        <v>364</v>
      </c>
      <c r="E75" s="386" t="s">
        <v>65</v>
      </c>
      <c r="F75" s="183" t="s">
        <v>65</v>
      </c>
      <c r="G75" s="387">
        <v>6300</v>
      </c>
      <c r="H75" s="387">
        <v>6300</v>
      </c>
      <c r="I75" s="183" t="s">
        <v>58</v>
      </c>
      <c r="J75" s="183" t="s">
        <v>59</v>
      </c>
      <c r="K75" s="183"/>
      <c r="L75" s="183"/>
      <c r="M75" s="306"/>
      <c r="N75" s="272" t="str">
        <f t="shared" si="4"/>
        <v>NA</v>
      </c>
      <c r="O75" s="272" t="str">
        <f t="shared" si="4"/>
        <v>NA</v>
      </c>
      <c r="P75" s="272" t="str">
        <f t="shared" si="4"/>
        <v>NA</v>
      </c>
      <c r="Q75" s="272" t="str">
        <f t="shared" si="4"/>
        <v>NA</v>
      </c>
      <c r="R75" s="272" t="str">
        <f t="shared" si="5"/>
        <v>NA</v>
      </c>
      <c r="S75" s="272" t="str">
        <f t="shared" si="5"/>
        <v>NA</v>
      </c>
      <c r="T75" s="272" t="str">
        <f t="shared" si="5"/>
        <v>NA</v>
      </c>
      <c r="U75" s="272" t="str">
        <f t="shared" si="5"/>
        <v>NA</v>
      </c>
      <c r="V75" s="272" t="str">
        <f t="shared" si="6"/>
        <v>NA</v>
      </c>
      <c r="W75" s="272" t="str">
        <f t="shared" si="6"/>
        <v>NA</v>
      </c>
      <c r="X75" s="272" t="str">
        <f t="shared" si="6"/>
        <v>NA</v>
      </c>
      <c r="Y75" s="272">
        <f t="shared" si="6"/>
        <v>6300</v>
      </c>
      <c r="Z75" s="379">
        <f t="shared" si="8"/>
        <v>6300</v>
      </c>
      <c r="AA75" s="285">
        <f t="shared" si="7"/>
        <v>6521.3</v>
      </c>
      <c r="AB75" s="186" t="str">
        <f t="shared" si="9"/>
        <v>Yes</v>
      </c>
      <c r="AC75" s="202" t="s">
        <v>388</v>
      </c>
      <c r="AD75" s="1"/>
    </row>
    <row r="76" spans="1:30" ht="15.75" customHeight="1" thickTop="1" x14ac:dyDescent="0.25">
      <c r="A76" s="47" t="s">
        <v>398</v>
      </c>
      <c r="B76" s="85" t="s">
        <v>55</v>
      </c>
      <c r="C76" s="370" t="s">
        <v>363</v>
      </c>
      <c r="D76" s="159" t="s">
        <v>364</v>
      </c>
      <c r="E76" s="380">
        <v>245</v>
      </c>
      <c r="F76" s="380">
        <v>245</v>
      </c>
      <c r="G76" s="380">
        <v>245</v>
      </c>
      <c r="H76" s="380">
        <v>245</v>
      </c>
      <c r="I76" s="35" t="s">
        <v>58</v>
      </c>
      <c r="J76" s="27" t="s">
        <v>59</v>
      </c>
      <c r="K76" s="27"/>
      <c r="L76" s="27"/>
      <c r="M76" s="371"/>
      <c r="N76" s="192">
        <f t="shared" si="4"/>
        <v>245</v>
      </c>
      <c r="O76" s="192">
        <f t="shared" si="4"/>
        <v>245</v>
      </c>
      <c r="P76" s="192">
        <f t="shared" si="4"/>
        <v>245</v>
      </c>
      <c r="Q76" s="192">
        <f t="shared" ref="Q76:T139" si="10">IF(AND(OR($J76="Variable",$J76="Zero"),ISBLANK($L76)),IF(Q$11=$E$11,$E76,IF(Q$11=$F$11,$F76,IF(Q$11=$G$11,$G76,IF(Q$11=$H$11,$H76,"ERROR")))),"NA")</f>
        <v>245</v>
      </c>
      <c r="R76" s="192">
        <f t="shared" si="5"/>
        <v>245</v>
      </c>
      <c r="S76" s="192">
        <f t="shared" si="5"/>
        <v>245</v>
      </c>
      <c r="T76" s="192">
        <f t="shared" si="5"/>
        <v>245</v>
      </c>
      <c r="U76" s="192">
        <f t="shared" ref="U76:X139" si="11">IF(AND(OR($J76="Variable",$J76="Zero"),ISBLANK($L76)),IF(U$11=$E$11,$E76,IF(U$11=$F$11,$F76,IF(U$11=$G$11,$G76,IF(U$11=$H$11,$H76,"ERROR")))),"NA")</f>
        <v>245</v>
      </c>
      <c r="V76" s="192">
        <f t="shared" si="6"/>
        <v>245</v>
      </c>
      <c r="W76" s="192">
        <f t="shared" si="6"/>
        <v>245</v>
      </c>
      <c r="X76" s="192">
        <f t="shared" si="6"/>
        <v>245</v>
      </c>
      <c r="Y76" s="192">
        <f t="shared" ref="Y76:Y139" si="12">IF(AND(OR($J76="Variable",$J76="Zero"),ISBLANK($L76)),IF(Y$11=$E$11,$E76,IF(Y$11=$F$11,$F76,IF(Y$11=$G$11,$G76,IF(Y$11=$H$11,$H76,"ERROR")))),"NA")</f>
        <v>245</v>
      </c>
      <c r="Z76" s="382">
        <f t="shared" ref="Z76:Z107" si="13">IF(AND(OR(J76="Variable",J76="Zero"),ISBLANK($L76)),AVERAGE(N76:Y76),"NA")</f>
        <v>245</v>
      </c>
      <c r="AA76" s="191">
        <f t="shared" si="7"/>
        <v>253.61</v>
      </c>
      <c r="AB76" s="192" t="str">
        <f t="shared" ref="AB76:AB107" si="14">IF(I76="No","NA",IF(AND(ISBLANK($L76)=FALSE,$M76&lt;=AA76),"Yes",(IF(MAX(E76:E76)&lt;=AA76,"Yes","No"))))</f>
        <v>Yes</v>
      </c>
      <c r="AC76" s="168"/>
    </row>
    <row r="77" spans="1:30" ht="15.75" customHeight="1" x14ac:dyDescent="0.25">
      <c r="A77" s="47"/>
      <c r="B77" s="85" t="s">
        <v>55</v>
      </c>
      <c r="C77" s="243" t="s">
        <v>365</v>
      </c>
      <c r="D77" s="163" t="s">
        <v>364</v>
      </c>
      <c r="E77" s="380">
        <v>290</v>
      </c>
      <c r="F77" s="380">
        <v>290</v>
      </c>
      <c r="G77" s="380">
        <v>290</v>
      </c>
      <c r="H77" s="380">
        <v>290</v>
      </c>
      <c r="I77" s="35" t="s">
        <v>58</v>
      </c>
      <c r="J77" s="27" t="s">
        <v>59</v>
      </c>
      <c r="K77" s="27"/>
      <c r="L77" s="27"/>
      <c r="M77" s="371"/>
      <c r="N77" s="192">
        <f t="shared" ref="N77:Y140" si="15">IF(AND(OR($J77="Variable",$J77="Zero"),ISBLANK($L77)),IF(N$11=$E$11,$E77,IF(N$11=$F$11,$F77,IF(N$11=$G$11,$G77,IF(N$11=$H$11,$H77,"ERROR")))),"NA")</f>
        <v>290</v>
      </c>
      <c r="O77" s="192">
        <f t="shared" si="15"/>
        <v>290</v>
      </c>
      <c r="P77" s="192">
        <f t="shared" si="15"/>
        <v>290</v>
      </c>
      <c r="Q77" s="192">
        <f t="shared" si="10"/>
        <v>290</v>
      </c>
      <c r="R77" s="192">
        <f t="shared" si="10"/>
        <v>290</v>
      </c>
      <c r="S77" s="192">
        <f t="shared" si="10"/>
        <v>290</v>
      </c>
      <c r="T77" s="192">
        <f t="shared" si="10"/>
        <v>290</v>
      </c>
      <c r="U77" s="192">
        <f t="shared" si="11"/>
        <v>290</v>
      </c>
      <c r="V77" s="192">
        <f t="shared" si="11"/>
        <v>290</v>
      </c>
      <c r="W77" s="192">
        <f t="shared" si="11"/>
        <v>290</v>
      </c>
      <c r="X77" s="192">
        <f t="shared" si="11"/>
        <v>290</v>
      </c>
      <c r="Y77" s="192">
        <f t="shared" si="12"/>
        <v>290</v>
      </c>
      <c r="Z77" s="375">
        <f t="shared" si="13"/>
        <v>290</v>
      </c>
      <c r="AA77" s="192">
        <f t="shared" ref="AA77:AA140" si="16">IF(J77="Fixed",K77,IF(ISBLANK($L77)=FALSE,$M77,IF(OR(J77="Variable",J77="Zero"),MAX(Y77,Z77+ROUND(MAX(0,Z77*((1+$B$7)*(1-1.5%)-1)),2)),IF((OR(J77="Hourly", J77="At cost")),E77,"NA"))))</f>
        <v>300.19</v>
      </c>
      <c r="AB77" s="160" t="str">
        <f t="shared" si="14"/>
        <v>Yes</v>
      </c>
      <c r="AC77" s="167"/>
    </row>
    <row r="78" spans="1:30" ht="15.75" customHeight="1" x14ac:dyDescent="0.25">
      <c r="A78" s="47"/>
      <c r="B78" s="85" t="s">
        <v>55</v>
      </c>
      <c r="C78" s="370" t="s">
        <v>366</v>
      </c>
      <c r="D78" s="163" t="s">
        <v>364</v>
      </c>
      <c r="E78" s="380">
        <v>335</v>
      </c>
      <c r="F78" s="380">
        <v>335</v>
      </c>
      <c r="G78" s="380">
        <v>335</v>
      </c>
      <c r="H78" s="380">
        <v>335</v>
      </c>
      <c r="I78" s="35" t="s">
        <v>58</v>
      </c>
      <c r="J78" s="27" t="s">
        <v>59</v>
      </c>
      <c r="K78" s="27"/>
      <c r="L78" s="27"/>
      <c r="M78" s="371"/>
      <c r="N78" s="192">
        <f t="shared" si="15"/>
        <v>335</v>
      </c>
      <c r="O78" s="192">
        <f t="shared" si="15"/>
        <v>335</v>
      </c>
      <c r="P78" s="192">
        <f t="shared" si="15"/>
        <v>335</v>
      </c>
      <c r="Q78" s="192">
        <f t="shared" si="10"/>
        <v>335</v>
      </c>
      <c r="R78" s="192">
        <f t="shared" si="10"/>
        <v>335</v>
      </c>
      <c r="S78" s="192">
        <f t="shared" si="10"/>
        <v>335</v>
      </c>
      <c r="T78" s="192">
        <f t="shared" si="10"/>
        <v>335</v>
      </c>
      <c r="U78" s="192">
        <f t="shared" si="11"/>
        <v>335</v>
      </c>
      <c r="V78" s="192">
        <f t="shared" si="11"/>
        <v>335</v>
      </c>
      <c r="W78" s="192">
        <f t="shared" si="11"/>
        <v>335</v>
      </c>
      <c r="X78" s="192">
        <f t="shared" si="11"/>
        <v>335</v>
      </c>
      <c r="Y78" s="192">
        <f t="shared" si="12"/>
        <v>335</v>
      </c>
      <c r="Z78" s="375">
        <f t="shared" si="13"/>
        <v>335</v>
      </c>
      <c r="AA78" s="192">
        <f t="shared" si="16"/>
        <v>346.77</v>
      </c>
      <c r="AB78" s="160" t="str">
        <f t="shared" si="14"/>
        <v>Yes</v>
      </c>
      <c r="AC78" s="167"/>
    </row>
    <row r="79" spans="1:30" s="4" customFormat="1" ht="15.75" customHeight="1" x14ac:dyDescent="0.25">
      <c r="A79" s="47"/>
      <c r="B79" s="85" t="s">
        <v>55</v>
      </c>
      <c r="C79" s="244" t="s">
        <v>367</v>
      </c>
      <c r="D79" s="163" t="s">
        <v>364</v>
      </c>
      <c r="E79" s="380">
        <v>350</v>
      </c>
      <c r="F79" s="380">
        <v>350</v>
      </c>
      <c r="G79" s="380">
        <v>350</v>
      </c>
      <c r="H79" s="380">
        <v>350</v>
      </c>
      <c r="I79" s="35" t="s">
        <v>58</v>
      </c>
      <c r="J79" s="27" t="s">
        <v>59</v>
      </c>
      <c r="K79" s="27"/>
      <c r="L79" s="27"/>
      <c r="M79" s="371"/>
      <c r="N79" s="192">
        <f t="shared" si="15"/>
        <v>350</v>
      </c>
      <c r="O79" s="192">
        <f t="shared" si="15"/>
        <v>350</v>
      </c>
      <c r="P79" s="192">
        <f t="shared" si="15"/>
        <v>350</v>
      </c>
      <c r="Q79" s="192">
        <f t="shared" si="10"/>
        <v>350</v>
      </c>
      <c r="R79" s="192">
        <f t="shared" si="10"/>
        <v>350</v>
      </c>
      <c r="S79" s="192">
        <f t="shared" si="10"/>
        <v>350</v>
      </c>
      <c r="T79" s="192">
        <f t="shared" si="10"/>
        <v>350</v>
      </c>
      <c r="U79" s="192">
        <f t="shared" si="11"/>
        <v>350</v>
      </c>
      <c r="V79" s="192">
        <f t="shared" si="11"/>
        <v>350</v>
      </c>
      <c r="W79" s="192">
        <f t="shared" si="11"/>
        <v>350</v>
      </c>
      <c r="X79" s="192">
        <f t="shared" si="11"/>
        <v>350</v>
      </c>
      <c r="Y79" s="192">
        <f t="shared" si="12"/>
        <v>350</v>
      </c>
      <c r="Z79" s="375">
        <f t="shared" si="13"/>
        <v>350</v>
      </c>
      <c r="AA79" s="192">
        <f t="shared" si="16"/>
        <v>362.29</v>
      </c>
      <c r="AB79" s="160" t="str">
        <f t="shared" si="14"/>
        <v>Yes</v>
      </c>
      <c r="AC79" s="167"/>
      <c r="AD79" s="1"/>
    </row>
    <row r="80" spans="1:30" s="4" customFormat="1" ht="15.75" customHeight="1" x14ac:dyDescent="0.25">
      <c r="A80" s="47"/>
      <c r="B80" s="85" t="s">
        <v>55</v>
      </c>
      <c r="C80" s="243" t="s">
        <v>368</v>
      </c>
      <c r="D80" s="163" t="s">
        <v>364</v>
      </c>
      <c r="E80" s="380">
        <v>365</v>
      </c>
      <c r="F80" s="380">
        <v>365</v>
      </c>
      <c r="G80" s="380">
        <v>365</v>
      </c>
      <c r="H80" s="380">
        <v>365</v>
      </c>
      <c r="I80" s="35" t="s">
        <v>58</v>
      </c>
      <c r="J80" s="27" t="s">
        <v>59</v>
      </c>
      <c r="K80" s="27"/>
      <c r="L80" s="27"/>
      <c r="M80" s="371"/>
      <c r="N80" s="192">
        <f t="shared" si="15"/>
        <v>365</v>
      </c>
      <c r="O80" s="192">
        <f t="shared" si="15"/>
        <v>365</v>
      </c>
      <c r="P80" s="192">
        <f t="shared" si="15"/>
        <v>365</v>
      </c>
      <c r="Q80" s="192">
        <f t="shared" si="10"/>
        <v>365</v>
      </c>
      <c r="R80" s="192">
        <f t="shared" si="10"/>
        <v>365</v>
      </c>
      <c r="S80" s="192">
        <f t="shared" si="10"/>
        <v>365</v>
      </c>
      <c r="T80" s="192">
        <f t="shared" si="10"/>
        <v>365</v>
      </c>
      <c r="U80" s="192">
        <f t="shared" si="11"/>
        <v>365</v>
      </c>
      <c r="V80" s="192">
        <f t="shared" si="11"/>
        <v>365</v>
      </c>
      <c r="W80" s="192">
        <f t="shared" si="11"/>
        <v>365</v>
      </c>
      <c r="X80" s="192">
        <f t="shared" si="11"/>
        <v>365</v>
      </c>
      <c r="Y80" s="192">
        <f t="shared" si="12"/>
        <v>365</v>
      </c>
      <c r="Z80" s="375">
        <f t="shared" si="13"/>
        <v>365</v>
      </c>
      <c r="AA80" s="192">
        <f t="shared" si="16"/>
        <v>377.82</v>
      </c>
      <c r="AB80" s="160" t="str">
        <f t="shared" si="14"/>
        <v>Yes</v>
      </c>
      <c r="AC80" s="168"/>
      <c r="AD80" s="1"/>
    </row>
    <row r="81" spans="1:30" s="4" customFormat="1" ht="15.75" customHeight="1" x14ac:dyDescent="0.25">
      <c r="A81" s="47"/>
      <c r="B81" s="85" t="s">
        <v>55</v>
      </c>
      <c r="C81" s="244" t="s">
        <v>369</v>
      </c>
      <c r="D81" s="163" t="s">
        <v>364</v>
      </c>
      <c r="E81" s="380">
        <v>372</v>
      </c>
      <c r="F81" s="380">
        <v>372</v>
      </c>
      <c r="G81" s="380">
        <v>372</v>
      </c>
      <c r="H81" s="380">
        <v>372</v>
      </c>
      <c r="I81" s="35" t="s">
        <v>58</v>
      </c>
      <c r="J81" s="27" t="s">
        <v>59</v>
      </c>
      <c r="K81" s="27"/>
      <c r="L81" s="27"/>
      <c r="M81" s="371"/>
      <c r="N81" s="192">
        <f t="shared" si="15"/>
        <v>372</v>
      </c>
      <c r="O81" s="192">
        <f t="shared" si="15"/>
        <v>372</v>
      </c>
      <c r="P81" s="192">
        <f t="shared" si="15"/>
        <v>372</v>
      </c>
      <c r="Q81" s="192">
        <f t="shared" si="10"/>
        <v>372</v>
      </c>
      <c r="R81" s="192">
        <f t="shared" si="10"/>
        <v>372</v>
      </c>
      <c r="S81" s="192">
        <f t="shared" si="10"/>
        <v>372</v>
      </c>
      <c r="T81" s="192">
        <f t="shared" si="10"/>
        <v>372</v>
      </c>
      <c r="U81" s="192">
        <f t="shared" si="11"/>
        <v>372</v>
      </c>
      <c r="V81" s="192">
        <f t="shared" si="11"/>
        <v>372</v>
      </c>
      <c r="W81" s="192">
        <f t="shared" si="11"/>
        <v>372</v>
      </c>
      <c r="X81" s="192">
        <f t="shared" si="11"/>
        <v>372</v>
      </c>
      <c r="Y81" s="192">
        <f t="shared" si="12"/>
        <v>372</v>
      </c>
      <c r="Z81" s="375">
        <f t="shared" si="13"/>
        <v>372</v>
      </c>
      <c r="AA81" s="192">
        <f t="shared" si="16"/>
        <v>385.07</v>
      </c>
      <c r="AB81" s="160" t="str">
        <f t="shared" si="14"/>
        <v>Yes</v>
      </c>
      <c r="AC81" s="167"/>
      <c r="AD81" s="1"/>
    </row>
    <row r="82" spans="1:30" s="4" customFormat="1" ht="15.75" customHeight="1" x14ac:dyDescent="0.25">
      <c r="A82" s="47"/>
      <c r="B82" s="85" t="s">
        <v>55</v>
      </c>
      <c r="C82" s="243" t="s">
        <v>370</v>
      </c>
      <c r="D82" s="163" t="s">
        <v>364</v>
      </c>
      <c r="E82" s="380">
        <v>379</v>
      </c>
      <c r="F82" s="380">
        <v>379</v>
      </c>
      <c r="G82" s="380">
        <v>379</v>
      </c>
      <c r="H82" s="380">
        <v>379</v>
      </c>
      <c r="I82" s="35" t="s">
        <v>58</v>
      </c>
      <c r="J82" s="27" t="s">
        <v>59</v>
      </c>
      <c r="K82" s="27"/>
      <c r="L82" s="27"/>
      <c r="M82" s="371"/>
      <c r="N82" s="192">
        <f t="shared" si="15"/>
        <v>379</v>
      </c>
      <c r="O82" s="192">
        <f t="shared" si="15"/>
        <v>379</v>
      </c>
      <c r="P82" s="192">
        <f t="shared" si="15"/>
        <v>379</v>
      </c>
      <c r="Q82" s="192">
        <f t="shared" si="10"/>
        <v>379</v>
      </c>
      <c r="R82" s="192">
        <f t="shared" si="10"/>
        <v>379</v>
      </c>
      <c r="S82" s="192">
        <f t="shared" si="10"/>
        <v>379</v>
      </c>
      <c r="T82" s="192">
        <f t="shared" si="10"/>
        <v>379</v>
      </c>
      <c r="U82" s="192">
        <f t="shared" si="11"/>
        <v>379</v>
      </c>
      <c r="V82" s="192">
        <f t="shared" si="11"/>
        <v>379</v>
      </c>
      <c r="W82" s="192">
        <f t="shared" si="11"/>
        <v>379</v>
      </c>
      <c r="X82" s="192">
        <f t="shared" si="11"/>
        <v>379</v>
      </c>
      <c r="Y82" s="192">
        <f t="shared" si="12"/>
        <v>379</v>
      </c>
      <c r="Z82" s="375">
        <f t="shared" si="13"/>
        <v>379</v>
      </c>
      <c r="AA82" s="192">
        <f t="shared" si="16"/>
        <v>392.31</v>
      </c>
      <c r="AB82" s="160" t="str">
        <f t="shared" si="14"/>
        <v>Yes</v>
      </c>
      <c r="AC82" s="167"/>
      <c r="AD82" s="1"/>
    </row>
    <row r="83" spans="1:30" s="4" customFormat="1" ht="15.75" customHeight="1" x14ac:dyDescent="0.25">
      <c r="A83" s="47"/>
      <c r="B83" s="85" t="s">
        <v>55</v>
      </c>
      <c r="C83" s="244" t="s">
        <v>371</v>
      </c>
      <c r="D83" s="163" t="s">
        <v>364</v>
      </c>
      <c r="E83" s="380">
        <v>386</v>
      </c>
      <c r="F83" s="380">
        <v>386</v>
      </c>
      <c r="G83" s="380">
        <v>386</v>
      </c>
      <c r="H83" s="380">
        <v>386</v>
      </c>
      <c r="I83" s="35" t="s">
        <v>58</v>
      </c>
      <c r="J83" s="27" t="s">
        <v>59</v>
      </c>
      <c r="K83" s="27"/>
      <c r="L83" s="27"/>
      <c r="M83" s="371"/>
      <c r="N83" s="192">
        <f t="shared" si="15"/>
        <v>386</v>
      </c>
      <c r="O83" s="192">
        <f t="shared" si="15"/>
        <v>386</v>
      </c>
      <c r="P83" s="192">
        <f t="shared" si="15"/>
        <v>386</v>
      </c>
      <c r="Q83" s="192">
        <f t="shared" si="10"/>
        <v>386</v>
      </c>
      <c r="R83" s="192">
        <f t="shared" si="10"/>
        <v>386</v>
      </c>
      <c r="S83" s="192">
        <f t="shared" si="10"/>
        <v>386</v>
      </c>
      <c r="T83" s="192">
        <f t="shared" si="10"/>
        <v>386</v>
      </c>
      <c r="U83" s="192">
        <f t="shared" si="11"/>
        <v>386</v>
      </c>
      <c r="V83" s="192">
        <f t="shared" si="11"/>
        <v>386</v>
      </c>
      <c r="W83" s="192">
        <f t="shared" si="11"/>
        <v>386</v>
      </c>
      <c r="X83" s="192">
        <f t="shared" si="11"/>
        <v>386</v>
      </c>
      <c r="Y83" s="192">
        <f t="shared" si="12"/>
        <v>386</v>
      </c>
      <c r="Z83" s="375">
        <f t="shared" si="13"/>
        <v>386</v>
      </c>
      <c r="AA83" s="192">
        <f t="shared" si="16"/>
        <v>399.56</v>
      </c>
      <c r="AB83" s="160" t="str">
        <f t="shared" si="14"/>
        <v>Yes</v>
      </c>
      <c r="AC83" s="167"/>
      <c r="AD83" s="1"/>
    </row>
    <row r="84" spans="1:30" s="4" customFormat="1" ht="15.75" customHeight="1" x14ac:dyDescent="0.25">
      <c r="A84" s="47"/>
      <c r="B84" s="85" t="s">
        <v>55</v>
      </c>
      <c r="C84" s="244" t="s">
        <v>372</v>
      </c>
      <c r="D84" s="163" t="s">
        <v>364</v>
      </c>
      <c r="E84" s="380">
        <v>393</v>
      </c>
      <c r="F84" s="380">
        <v>393</v>
      </c>
      <c r="G84" s="380">
        <v>393</v>
      </c>
      <c r="H84" s="380">
        <v>393</v>
      </c>
      <c r="I84" s="35" t="s">
        <v>58</v>
      </c>
      <c r="J84" s="27" t="s">
        <v>59</v>
      </c>
      <c r="K84" s="27"/>
      <c r="L84" s="27"/>
      <c r="M84" s="371"/>
      <c r="N84" s="192">
        <f t="shared" si="15"/>
        <v>393</v>
      </c>
      <c r="O84" s="192">
        <f t="shared" si="15"/>
        <v>393</v>
      </c>
      <c r="P84" s="192">
        <f t="shared" si="15"/>
        <v>393</v>
      </c>
      <c r="Q84" s="192">
        <f t="shared" si="10"/>
        <v>393</v>
      </c>
      <c r="R84" s="192">
        <f t="shared" si="10"/>
        <v>393</v>
      </c>
      <c r="S84" s="192">
        <f t="shared" si="10"/>
        <v>393</v>
      </c>
      <c r="T84" s="192">
        <f t="shared" si="10"/>
        <v>393</v>
      </c>
      <c r="U84" s="192">
        <f t="shared" si="11"/>
        <v>393</v>
      </c>
      <c r="V84" s="192">
        <f t="shared" si="11"/>
        <v>393</v>
      </c>
      <c r="W84" s="192">
        <f t="shared" si="11"/>
        <v>393</v>
      </c>
      <c r="X84" s="192">
        <f t="shared" si="11"/>
        <v>393</v>
      </c>
      <c r="Y84" s="192">
        <f t="shared" si="12"/>
        <v>393</v>
      </c>
      <c r="Z84" s="375">
        <f t="shared" si="13"/>
        <v>393</v>
      </c>
      <c r="AA84" s="192">
        <f t="shared" si="16"/>
        <v>406.81</v>
      </c>
      <c r="AB84" s="160" t="str">
        <f t="shared" si="14"/>
        <v>Yes</v>
      </c>
      <c r="AC84" s="167"/>
      <c r="AD84" s="1"/>
    </row>
    <row r="85" spans="1:30" s="4" customFormat="1" ht="15.75" customHeight="1" x14ac:dyDescent="0.25">
      <c r="A85" s="47"/>
      <c r="B85" s="85" t="s">
        <v>55</v>
      </c>
      <c r="C85" s="243" t="s">
        <v>373</v>
      </c>
      <c r="D85" s="163" t="s">
        <v>364</v>
      </c>
      <c r="E85" s="380">
        <v>400</v>
      </c>
      <c r="F85" s="380">
        <v>400</v>
      </c>
      <c r="G85" s="380">
        <v>400</v>
      </c>
      <c r="H85" s="380">
        <v>400</v>
      </c>
      <c r="I85" s="35" t="s">
        <v>58</v>
      </c>
      <c r="J85" s="27" t="s">
        <v>59</v>
      </c>
      <c r="K85" s="27"/>
      <c r="L85" s="27"/>
      <c r="M85" s="371"/>
      <c r="N85" s="192">
        <f t="shared" si="15"/>
        <v>400</v>
      </c>
      <c r="O85" s="192">
        <f t="shared" si="15"/>
        <v>400</v>
      </c>
      <c r="P85" s="192">
        <f t="shared" si="15"/>
        <v>400</v>
      </c>
      <c r="Q85" s="192">
        <f t="shared" si="10"/>
        <v>400</v>
      </c>
      <c r="R85" s="192">
        <f t="shared" si="10"/>
        <v>400</v>
      </c>
      <c r="S85" s="192">
        <f t="shared" si="10"/>
        <v>400</v>
      </c>
      <c r="T85" s="192">
        <f t="shared" si="10"/>
        <v>400</v>
      </c>
      <c r="U85" s="192">
        <f t="shared" si="11"/>
        <v>400</v>
      </c>
      <c r="V85" s="192">
        <f t="shared" si="11"/>
        <v>400</v>
      </c>
      <c r="W85" s="192">
        <f t="shared" si="11"/>
        <v>400</v>
      </c>
      <c r="X85" s="192">
        <f t="shared" si="11"/>
        <v>400</v>
      </c>
      <c r="Y85" s="192">
        <f t="shared" si="12"/>
        <v>400</v>
      </c>
      <c r="Z85" s="375">
        <f t="shared" si="13"/>
        <v>400</v>
      </c>
      <c r="AA85" s="192">
        <f t="shared" si="16"/>
        <v>414.05</v>
      </c>
      <c r="AB85" s="160" t="str">
        <f t="shared" si="14"/>
        <v>Yes</v>
      </c>
      <c r="AC85" s="167"/>
      <c r="AD85" s="1"/>
    </row>
    <row r="86" spans="1:30" s="4" customFormat="1" ht="15.75" customHeight="1" x14ac:dyDescent="0.25">
      <c r="A86" s="47"/>
      <c r="B86" s="85" t="s">
        <v>55</v>
      </c>
      <c r="C86" s="244" t="s">
        <v>374</v>
      </c>
      <c r="D86" s="163" t="s">
        <v>364</v>
      </c>
      <c r="E86" s="380">
        <v>438</v>
      </c>
      <c r="F86" s="380">
        <v>438</v>
      </c>
      <c r="G86" s="380">
        <v>438</v>
      </c>
      <c r="H86" s="380">
        <v>438</v>
      </c>
      <c r="I86" s="35" t="s">
        <v>58</v>
      </c>
      <c r="J86" s="27" t="s">
        <v>59</v>
      </c>
      <c r="K86" s="27"/>
      <c r="L86" s="27"/>
      <c r="M86" s="371"/>
      <c r="N86" s="192">
        <f t="shared" si="15"/>
        <v>438</v>
      </c>
      <c r="O86" s="192">
        <f t="shared" si="15"/>
        <v>438</v>
      </c>
      <c r="P86" s="192">
        <f t="shared" si="15"/>
        <v>438</v>
      </c>
      <c r="Q86" s="192">
        <f t="shared" si="10"/>
        <v>438</v>
      </c>
      <c r="R86" s="192">
        <f t="shared" si="10"/>
        <v>438</v>
      </c>
      <c r="S86" s="192">
        <f t="shared" si="10"/>
        <v>438</v>
      </c>
      <c r="T86" s="192">
        <f t="shared" si="10"/>
        <v>438</v>
      </c>
      <c r="U86" s="192">
        <f t="shared" si="11"/>
        <v>438</v>
      </c>
      <c r="V86" s="192">
        <f t="shared" si="11"/>
        <v>438</v>
      </c>
      <c r="W86" s="192">
        <f t="shared" si="11"/>
        <v>438</v>
      </c>
      <c r="X86" s="192">
        <f t="shared" si="11"/>
        <v>438</v>
      </c>
      <c r="Y86" s="192">
        <f t="shared" si="12"/>
        <v>438</v>
      </c>
      <c r="Z86" s="375">
        <f t="shared" si="13"/>
        <v>438</v>
      </c>
      <c r="AA86" s="192">
        <f t="shared" si="16"/>
        <v>453.39</v>
      </c>
      <c r="AB86" s="160" t="str">
        <f t="shared" si="14"/>
        <v>Yes</v>
      </c>
      <c r="AC86" s="167"/>
      <c r="AD86" s="1"/>
    </row>
    <row r="87" spans="1:30" s="4" customFormat="1" ht="15.75" customHeight="1" x14ac:dyDescent="0.25">
      <c r="A87" s="47"/>
      <c r="B87" s="85" t="s">
        <v>55</v>
      </c>
      <c r="C87" s="243" t="s">
        <v>375</v>
      </c>
      <c r="D87" s="163" t="s">
        <v>364</v>
      </c>
      <c r="E87" s="380">
        <v>475</v>
      </c>
      <c r="F87" s="380">
        <v>475</v>
      </c>
      <c r="G87" s="380">
        <v>475</v>
      </c>
      <c r="H87" s="380">
        <v>475</v>
      </c>
      <c r="I87" s="35" t="s">
        <v>58</v>
      </c>
      <c r="J87" s="27" t="s">
        <v>59</v>
      </c>
      <c r="K87" s="27"/>
      <c r="L87" s="27"/>
      <c r="M87" s="371"/>
      <c r="N87" s="192">
        <f t="shared" si="15"/>
        <v>475</v>
      </c>
      <c r="O87" s="192">
        <f t="shared" si="15"/>
        <v>475</v>
      </c>
      <c r="P87" s="192">
        <f t="shared" si="15"/>
        <v>475</v>
      </c>
      <c r="Q87" s="192">
        <f t="shared" si="10"/>
        <v>475</v>
      </c>
      <c r="R87" s="192">
        <f t="shared" si="10"/>
        <v>475</v>
      </c>
      <c r="S87" s="192">
        <f t="shared" si="10"/>
        <v>475</v>
      </c>
      <c r="T87" s="192">
        <f t="shared" si="10"/>
        <v>475</v>
      </c>
      <c r="U87" s="192">
        <f t="shared" si="11"/>
        <v>475</v>
      </c>
      <c r="V87" s="192">
        <f t="shared" si="11"/>
        <v>475</v>
      </c>
      <c r="W87" s="192">
        <f t="shared" si="11"/>
        <v>475</v>
      </c>
      <c r="X87" s="192">
        <f t="shared" si="11"/>
        <v>475</v>
      </c>
      <c r="Y87" s="192">
        <f t="shared" si="12"/>
        <v>475</v>
      </c>
      <c r="Z87" s="375">
        <f t="shared" si="13"/>
        <v>475</v>
      </c>
      <c r="AA87" s="192">
        <f t="shared" si="16"/>
        <v>491.69</v>
      </c>
      <c r="AB87" s="160" t="str">
        <f t="shared" si="14"/>
        <v>Yes</v>
      </c>
      <c r="AC87" s="167"/>
      <c r="AD87" s="1"/>
    </row>
    <row r="88" spans="1:30" s="4" customFormat="1" ht="15.75" customHeight="1" x14ac:dyDescent="0.25">
      <c r="A88" s="47"/>
      <c r="B88" s="85" t="s">
        <v>55</v>
      </c>
      <c r="C88" s="244" t="s">
        <v>376</v>
      </c>
      <c r="D88" s="163" t="s">
        <v>364</v>
      </c>
      <c r="E88" s="380">
        <v>513</v>
      </c>
      <c r="F88" s="380">
        <v>513</v>
      </c>
      <c r="G88" s="380">
        <v>513</v>
      </c>
      <c r="H88" s="380">
        <v>513</v>
      </c>
      <c r="I88" s="35" t="s">
        <v>58</v>
      </c>
      <c r="J88" s="27" t="s">
        <v>59</v>
      </c>
      <c r="K88" s="27"/>
      <c r="L88" s="27"/>
      <c r="M88" s="371"/>
      <c r="N88" s="192">
        <f t="shared" si="15"/>
        <v>513</v>
      </c>
      <c r="O88" s="192">
        <f t="shared" si="15"/>
        <v>513</v>
      </c>
      <c r="P88" s="192">
        <f t="shared" si="15"/>
        <v>513</v>
      </c>
      <c r="Q88" s="192">
        <f t="shared" si="10"/>
        <v>513</v>
      </c>
      <c r="R88" s="192">
        <f t="shared" si="10"/>
        <v>513</v>
      </c>
      <c r="S88" s="192">
        <f t="shared" si="10"/>
        <v>513</v>
      </c>
      <c r="T88" s="192">
        <f t="shared" si="10"/>
        <v>513</v>
      </c>
      <c r="U88" s="192">
        <f t="shared" si="11"/>
        <v>513</v>
      </c>
      <c r="V88" s="192">
        <f t="shared" si="11"/>
        <v>513</v>
      </c>
      <c r="W88" s="192">
        <f t="shared" si="11"/>
        <v>513</v>
      </c>
      <c r="X88" s="192">
        <f t="shared" si="11"/>
        <v>513</v>
      </c>
      <c r="Y88" s="192">
        <f t="shared" si="12"/>
        <v>513</v>
      </c>
      <c r="Z88" s="375">
        <f t="shared" si="13"/>
        <v>513</v>
      </c>
      <c r="AA88" s="192">
        <f t="shared" si="16"/>
        <v>531.02</v>
      </c>
      <c r="AB88" s="160" t="str">
        <f t="shared" si="14"/>
        <v>Yes</v>
      </c>
      <c r="AC88" s="167"/>
      <c r="AD88" s="1"/>
    </row>
    <row r="89" spans="1:30" s="4" customFormat="1" ht="15.75" customHeight="1" x14ac:dyDescent="0.25">
      <c r="A89" s="47"/>
      <c r="B89" s="85" t="s">
        <v>55</v>
      </c>
      <c r="C89" s="244" t="s">
        <v>377</v>
      </c>
      <c r="D89" s="163" t="s">
        <v>364</v>
      </c>
      <c r="E89" s="380">
        <v>550</v>
      </c>
      <c r="F89" s="380">
        <v>550</v>
      </c>
      <c r="G89" s="380">
        <v>550</v>
      </c>
      <c r="H89" s="380">
        <v>550</v>
      </c>
      <c r="I89" s="35" t="s">
        <v>58</v>
      </c>
      <c r="J89" s="27" t="s">
        <v>59</v>
      </c>
      <c r="K89" s="27"/>
      <c r="L89" s="27"/>
      <c r="M89" s="371"/>
      <c r="N89" s="192">
        <f t="shared" si="15"/>
        <v>550</v>
      </c>
      <c r="O89" s="192">
        <f t="shared" si="15"/>
        <v>550</v>
      </c>
      <c r="P89" s="192">
        <f t="shared" si="15"/>
        <v>550</v>
      </c>
      <c r="Q89" s="192">
        <f t="shared" si="10"/>
        <v>550</v>
      </c>
      <c r="R89" s="192">
        <f t="shared" si="10"/>
        <v>550</v>
      </c>
      <c r="S89" s="192">
        <f t="shared" si="10"/>
        <v>550</v>
      </c>
      <c r="T89" s="192">
        <f t="shared" si="10"/>
        <v>550</v>
      </c>
      <c r="U89" s="192">
        <f t="shared" si="11"/>
        <v>550</v>
      </c>
      <c r="V89" s="192">
        <f t="shared" si="11"/>
        <v>550</v>
      </c>
      <c r="W89" s="192">
        <f t="shared" si="11"/>
        <v>550</v>
      </c>
      <c r="X89" s="192">
        <f t="shared" si="11"/>
        <v>550</v>
      </c>
      <c r="Y89" s="192">
        <f t="shared" si="12"/>
        <v>550</v>
      </c>
      <c r="Z89" s="375">
        <f t="shared" si="13"/>
        <v>550</v>
      </c>
      <c r="AA89" s="192">
        <f t="shared" si="16"/>
        <v>569.32000000000005</v>
      </c>
      <c r="AB89" s="160" t="str">
        <f t="shared" si="14"/>
        <v>Yes</v>
      </c>
      <c r="AC89" s="167"/>
      <c r="AD89" s="1"/>
    </row>
    <row r="90" spans="1:30" s="4" customFormat="1" ht="15.75" customHeight="1" x14ac:dyDescent="0.25">
      <c r="A90" s="47"/>
      <c r="B90" s="85" t="s">
        <v>55</v>
      </c>
      <c r="C90" s="243" t="s">
        <v>378</v>
      </c>
      <c r="D90" s="163" t="s">
        <v>364</v>
      </c>
      <c r="E90" s="380">
        <v>573</v>
      </c>
      <c r="F90" s="380">
        <v>573</v>
      </c>
      <c r="G90" s="380">
        <v>573</v>
      </c>
      <c r="H90" s="380">
        <v>573</v>
      </c>
      <c r="I90" s="35" t="s">
        <v>58</v>
      </c>
      <c r="J90" s="27" t="s">
        <v>59</v>
      </c>
      <c r="K90" s="27"/>
      <c r="L90" s="27"/>
      <c r="M90" s="371"/>
      <c r="N90" s="192">
        <f t="shared" si="15"/>
        <v>573</v>
      </c>
      <c r="O90" s="192">
        <f t="shared" si="15"/>
        <v>573</v>
      </c>
      <c r="P90" s="192">
        <f t="shared" si="15"/>
        <v>573</v>
      </c>
      <c r="Q90" s="192">
        <f t="shared" si="10"/>
        <v>573</v>
      </c>
      <c r="R90" s="192">
        <f t="shared" si="10"/>
        <v>573</v>
      </c>
      <c r="S90" s="192">
        <f t="shared" si="10"/>
        <v>573</v>
      </c>
      <c r="T90" s="192">
        <f t="shared" si="10"/>
        <v>573</v>
      </c>
      <c r="U90" s="192">
        <f t="shared" si="11"/>
        <v>573</v>
      </c>
      <c r="V90" s="192">
        <f t="shared" si="11"/>
        <v>573</v>
      </c>
      <c r="W90" s="192">
        <f t="shared" si="11"/>
        <v>573</v>
      </c>
      <c r="X90" s="192">
        <f t="shared" si="11"/>
        <v>573</v>
      </c>
      <c r="Y90" s="192">
        <f t="shared" si="12"/>
        <v>573</v>
      </c>
      <c r="Z90" s="375">
        <f t="shared" si="13"/>
        <v>573</v>
      </c>
      <c r="AA90" s="192">
        <f t="shared" si="16"/>
        <v>593.13</v>
      </c>
      <c r="AB90" s="160" t="str">
        <f t="shared" si="14"/>
        <v>Yes</v>
      </c>
      <c r="AC90" s="167"/>
      <c r="AD90" s="1"/>
    </row>
    <row r="91" spans="1:30" s="4" customFormat="1" ht="15.75" customHeight="1" x14ac:dyDescent="0.25">
      <c r="A91" s="47"/>
      <c r="B91" s="85" t="s">
        <v>55</v>
      </c>
      <c r="C91" s="244" t="s">
        <v>379</v>
      </c>
      <c r="D91" s="163" t="s">
        <v>364</v>
      </c>
      <c r="E91" s="380">
        <v>597</v>
      </c>
      <c r="F91" s="380">
        <v>597</v>
      </c>
      <c r="G91" s="380">
        <v>597</v>
      </c>
      <c r="H91" s="380">
        <v>597</v>
      </c>
      <c r="I91" s="35" t="s">
        <v>58</v>
      </c>
      <c r="J91" s="27" t="s">
        <v>59</v>
      </c>
      <c r="K91" s="27"/>
      <c r="L91" s="27"/>
      <c r="M91" s="371"/>
      <c r="N91" s="192">
        <f t="shared" si="15"/>
        <v>597</v>
      </c>
      <c r="O91" s="192">
        <f t="shared" si="15"/>
        <v>597</v>
      </c>
      <c r="P91" s="192">
        <f t="shared" si="15"/>
        <v>597</v>
      </c>
      <c r="Q91" s="192">
        <f t="shared" si="10"/>
        <v>597</v>
      </c>
      <c r="R91" s="192">
        <f t="shared" si="10"/>
        <v>597</v>
      </c>
      <c r="S91" s="192">
        <f t="shared" si="10"/>
        <v>597</v>
      </c>
      <c r="T91" s="192">
        <f t="shared" si="10"/>
        <v>597</v>
      </c>
      <c r="U91" s="192">
        <f t="shared" si="11"/>
        <v>597</v>
      </c>
      <c r="V91" s="192">
        <f t="shared" si="11"/>
        <v>597</v>
      </c>
      <c r="W91" s="192">
        <f t="shared" si="11"/>
        <v>597</v>
      </c>
      <c r="X91" s="192">
        <f t="shared" si="11"/>
        <v>597</v>
      </c>
      <c r="Y91" s="192">
        <f t="shared" si="12"/>
        <v>597</v>
      </c>
      <c r="Z91" s="375">
        <f t="shared" si="13"/>
        <v>597</v>
      </c>
      <c r="AA91" s="192">
        <f t="shared" si="16"/>
        <v>617.97</v>
      </c>
      <c r="AB91" s="160" t="str">
        <f t="shared" si="14"/>
        <v>Yes</v>
      </c>
      <c r="AC91" s="167"/>
      <c r="AD91" s="1"/>
    </row>
    <row r="92" spans="1:30" s="4" customFormat="1" ht="15.75" customHeight="1" x14ac:dyDescent="0.25">
      <c r="A92" s="47"/>
      <c r="B92" s="85" t="s">
        <v>55</v>
      </c>
      <c r="C92" s="243" t="s">
        <v>380</v>
      </c>
      <c r="D92" s="163" t="s">
        <v>364</v>
      </c>
      <c r="E92" s="380">
        <v>620</v>
      </c>
      <c r="F92" s="380">
        <v>620</v>
      </c>
      <c r="G92" s="380">
        <v>620</v>
      </c>
      <c r="H92" s="380">
        <v>620</v>
      </c>
      <c r="I92" s="35" t="s">
        <v>58</v>
      </c>
      <c r="J92" s="27" t="s">
        <v>59</v>
      </c>
      <c r="K92" s="27"/>
      <c r="L92" s="27"/>
      <c r="M92" s="371"/>
      <c r="N92" s="192">
        <f t="shared" si="15"/>
        <v>620</v>
      </c>
      <c r="O92" s="192">
        <f t="shared" si="15"/>
        <v>620</v>
      </c>
      <c r="P92" s="192">
        <f t="shared" si="15"/>
        <v>620</v>
      </c>
      <c r="Q92" s="192">
        <f t="shared" si="10"/>
        <v>620</v>
      </c>
      <c r="R92" s="192">
        <f t="shared" si="10"/>
        <v>620</v>
      </c>
      <c r="S92" s="192">
        <f t="shared" si="10"/>
        <v>620</v>
      </c>
      <c r="T92" s="192">
        <f t="shared" si="10"/>
        <v>620</v>
      </c>
      <c r="U92" s="192">
        <f t="shared" si="11"/>
        <v>620</v>
      </c>
      <c r="V92" s="192">
        <f t="shared" si="11"/>
        <v>620</v>
      </c>
      <c r="W92" s="192">
        <f t="shared" si="11"/>
        <v>620</v>
      </c>
      <c r="X92" s="192">
        <f t="shared" si="11"/>
        <v>620</v>
      </c>
      <c r="Y92" s="192">
        <f t="shared" si="12"/>
        <v>620</v>
      </c>
      <c r="Z92" s="375">
        <f t="shared" si="13"/>
        <v>620</v>
      </c>
      <c r="AA92" s="192">
        <f t="shared" si="16"/>
        <v>641.78</v>
      </c>
      <c r="AB92" s="160" t="str">
        <f t="shared" si="14"/>
        <v>Yes</v>
      </c>
      <c r="AC92" s="167"/>
      <c r="AD92" s="1"/>
    </row>
    <row r="93" spans="1:30" s="4" customFormat="1" ht="15.75" customHeight="1" x14ac:dyDescent="0.25">
      <c r="A93" s="47"/>
      <c r="B93" s="85" t="s">
        <v>55</v>
      </c>
      <c r="C93" s="244" t="s">
        <v>381</v>
      </c>
      <c r="D93" s="163" t="s">
        <v>364</v>
      </c>
      <c r="E93" s="380">
        <v>643</v>
      </c>
      <c r="F93" s="380">
        <v>643</v>
      </c>
      <c r="G93" s="380">
        <v>643</v>
      </c>
      <c r="H93" s="380">
        <v>643</v>
      </c>
      <c r="I93" s="35" t="s">
        <v>58</v>
      </c>
      <c r="J93" s="27" t="s">
        <v>59</v>
      </c>
      <c r="K93" s="27"/>
      <c r="L93" s="27"/>
      <c r="M93" s="371"/>
      <c r="N93" s="192">
        <f t="shared" si="15"/>
        <v>643</v>
      </c>
      <c r="O93" s="192">
        <f t="shared" si="15"/>
        <v>643</v>
      </c>
      <c r="P93" s="192">
        <f t="shared" si="15"/>
        <v>643</v>
      </c>
      <c r="Q93" s="192">
        <f t="shared" si="10"/>
        <v>643</v>
      </c>
      <c r="R93" s="192">
        <f t="shared" si="10"/>
        <v>643</v>
      </c>
      <c r="S93" s="192">
        <f t="shared" si="10"/>
        <v>643</v>
      </c>
      <c r="T93" s="192">
        <f t="shared" si="10"/>
        <v>643</v>
      </c>
      <c r="U93" s="192">
        <f t="shared" si="11"/>
        <v>643</v>
      </c>
      <c r="V93" s="192">
        <f t="shared" si="11"/>
        <v>643</v>
      </c>
      <c r="W93" s="192">
        <f t="shared" si="11"/>
        <v>643</v>
      </c>
      <c r="X93" s="192">
        <f t="shared" si="11"/>
        <v>643</v>
      </c>
      <c r="Y93" s="192">
        <f t="shared" si="12"/>
        <v>643</v>
      </c>
      <c r="Z93" s="375">
        <f t="shared" si="13"/>
        <v>643</v>
      </c>
      <c r="AA93" s="192">
        <f t="shared" si="16"/>
        <v>665.59</v>
      </c>
      <c r="AB93" s="160" t="str">
        <f t="shared" si="14"/>
        <v>Yes</v>
      </c>
      <c r="AC93" s="167"/>
      <c r="AD93" s="1"/>
    </row>
    <row r="94" spans="1:30" s="4" customFormat="1" ht="15.75" customHeight="1" x14ac:dyDescent="0.25">
      <c r="A94" s="47"/>
      <c r="B94" s="85" t="s">
        <v>55</v>
      </c>
      <c r="C94" s="244" t="s">
        <v>382</v>
      </c>
      <c r="D94" s="163" t="s">
        <v>364</v>
      </c>
      <c r="E94" s="380">
        <v>667</v>
      </c>
      <c r="F94" s="380">
        <v>667</v>
      </c>
      <c r="G94" s="380">
        <v>667</v>
      </c>
      <c r="H94" s="380">
        <v>667</v>
      </c>
      <c r="I94" s="35" t="s">
        <v>58</v>
      </c>
      <c r="J94" s="27" t="s">
        <v>59</v>
      </c>
      <c r="K94" s="27"/>
      <c r="L94" s="27"/>
      <c r="M94" s="371"/>
      <c r="N94" s="192">
        <f t="shared" si="15"/>
        <v>667</v>
      </c>
      <c r="O94" s="192">
        <f t="shared" si="15"/>
        <v>667</v>
      </c>
      <c r="P94" s="192">
        <f t="shared" si="15"/>
        <v>667</v>
      </c>
      <c r="Q94" s="192">
        <f t="shared" si="10"/>
        <v>667</v>
      </c>
      <c r="R94" s="192">
        <f t="shared" si="10"/>
        <v>667</v>
      </c>
      <c r="S94" s="192">
        <f t="shared" si="10"/>
        <v>667</v>
      </c>
      <c r="T94" s="192">
        <f t="shared" si="10"/>
        <v>667</v>
      </c>
      <c r="U94" s="192">
        <f t="shared" si="11"/>
        <v>667</v>
      </c>
      <c r="V94" s="192">
        <f t="shared" si="11"/>
        <v>667</v>
      </c>
      <c r="W94" s="192">
        <f t="shared" si="11"/>
        <v>667</v>
      </c>
      <c r="X94" s="192">
        <f t="shared" si="11"/>
        <v>667</v>
      </c>
      <c r="Y94" s="192">
        <f t="shared" si="12"/>
        <v>667</v>
      </c>
      <c r="Z94" s="375">
        <f t="shared" si="13"/>
        <v>667</v>
      </c>
      <c r="AA94" s="192">
        <f t="shared" si="16"/>
        <v>690.43</v>
      </c>
      <c r="AB94" s="160" t="str">
        <f t="shared" si="14"/>
        <v>Yes</v>
      </c>
      <c r="AC94" s="167"/>
      <c r="AD94" s="1"/>
    </row>
    <row r="95" spans="1:30" s="4" customFormat="1" ht="15.75" customHeight="1" x14ac:dyDescent="0.25">
      <c r="A95" s="47"/>
      <c r="B95" s="85" t="s">
        <v>55</v>
      </c>
      <c r="C95" s="243" t="s">
        <v>383</v>
      </c>
      <c r="D95" s="163" t="s">
        <v>364</v>
      </c>
      <c r="E95" s="380">
        <v>690</v>
      </c>
      <c r="F95" s="380">
        <v>690</v>
      </c>
      <c r="G95" s="380">
        <v>690</v>
      </c>
      <c r="H95" s="380">
        <v>690</v>
      </c>
      <c r="I95" s="35" t="s">
        <v>58</v>
      </c>
      <c r="J95" s="27" t="s">
        <v>59</v>
      </c>
      <c r="K95" s="27"/>
      <c r="L95" s="27"/>
      <c r="M95" s="371"/>
      <c r="N95" s="192">
        <f t="shared" si="15"/>
        <v>690</v>
      </c>
      <c r="O95" s="192">
        <f t="shared" si="15"/>
        <v>690</v>
      </c>
      <c r="P95" s="192">
        <f t="shared" si="15"/>
        <v>690</v>
      </c>
      <c r="Q95" s="192">
        <f t="shared" si="10"/>
        <v>690</v>
      </c>
      <c r="R95" s="192">
        <f t="shared" si="10"/>
        <v>690</v>
      </c>
      <c r="S95" s="192">
        <f t="shared" si="10"/>
        <v>690</v>
      </c>
      <c r="T95" s="192">
        <f t="shared" si="10"/>
        <v>690</v>
      </c>
      <c r="U95" s="192">
        <f t="shared" si="11"/>
        <v>690</v>
      </c>
      <c r="V95" s="192">
        <f t="shared" si="11"/>
        <v>690</v>
      </c>
      <c r="W95" s="192">
        <f t="shared" si="11"/>
        <v>690</v>
      </c>
      <c r="X95" s="192">
        <f t="shared" si="11"/>
        <v>690</v>
      </c>
      <c r="Y95" s="192">
        <f t="shared" si="12"/>
        <v>690</v>
      </c>
      <c r="Z95" s="375">
        <f t="shared" si="13"/>
        <v>690</v>
      </c>
      <c r="AA95" s="192">
        <f t="shared" si="16"/>
        <v>714.24</v>
      </c>
      <c r="AB95" s="160" t="str">
        <f t="shared" si="14"/>
        <v>Yes</v>
      </c>
      <c r="AC95" s="167"/>
      <c r="AD95" s="1"/>
    </row>
    <row r="96" spans="1:30" s="4" customFormat="1" ht="15.75" customHeight="1" x14ac:dyDescent="0.25">
      <c r="A96" s="47"/>
      <c r="B96" s="85" t="s">
        <v>55</v>
      </c>
      <c r="C96" s="244" t="s">
        <v>384</v>
      </c>
      <c r="D96" s="163" t="s">
        <v>364</v>
      </c>
      <c r="E96" s="380">
        <v>713</v>
      </c>
      <c r="F96" s="380">
        <v>713</v>
      </c>
      <c r="G96" s="380">
        <v>713</v>
      </c>
      <c r="H96" s="380">
        <v>713</v>
      </c>
      <c r="I96" s="35" t="s">
        <v>58</v>
      </c>
      <c r="J96" s="27" t="s">
        <v>59</v>
      </c>
      <c r="K96" s="27"/>
      <c r="L96" s="27"/>
      <c r="M96" s="371"/>
      <c r="N96" s="192">
        <f t="shared" si="15"/>
        <v>713</v>
      </c>
      <c r="O96" s="192">
        <f t="shared" si="15"/>
        <v>713</v>
      </c>
      <c r="P96" s="192">
        <f t="shared" si="15"/>
        <v>713</v>
      </c>
      <c r="Q96" s="192">
        <f t="shared" si="10"/>
        <v>713</v>
      </c>
      <c r="R96" s="192">
        <f t="shared" si="10"/>
        <v>713</v>
      </c>
      <c r="S96" s="192">
        <f t="shared" si="10"/>
        <v>713</v>
      </c>
      <c r="T96" s="192">
        <f t="shared" si="10"/>
        <v>713</v>
      </c>
      <c r="U96" s="192">
        <f t="shared" si="11"/>
        <v>713</v>
      </c>
      <c r="V96" s="192">
        <f t="shared" si="11"/>
        <v>713</v>
      </c>
      <c r="W96" s="192">
        <f t="shared" si="11"/>
        <v>713</v>
      </c>
      <c r="X96" s="192">
        <f t="shared" si="11"/>
        <v>713</v>
      </c>
      <c r="Y96" s="192">
        <f t="shared" si="12"/>
        <v>713</v>
      </c>
      <c r="Z96" s="375">
        <f t="shared" si="13"/>
        <v>713</v>
      </c>
      <c r="AA96" s="192">
        <f t="shared" si="16"/>
        <v>738.05</v>
      </c>
      <c r="AB96" s="160" t="str">
        <f t="shared" si="14"/>
        <v>Yes</v>
      </c>
      <c r="AC96" s="167"/>
      <c r="AD96" s="1"/>
    </row>
    <row r="97" spans="1:30" s="4" customFormat="1" ht="15.75" customHeight="1" x14ac:dyDescent="0.25">
      <c r="A97" s="47"/>
      <c r="B97" s="85" t="s">
        <v>55</v>
      </c>
      <c r="C97" s="243" t="s">
        <v>385</v>
      </c>
      <c r="D97" s="163" t="s">
        <v>364</v>
      </c>
      <c r="E97" s="380">
        <v>737</v>
      </c>
      <c r="F97" s="380">
        <v>737</v>
      </c>
      <c r="G97" s="380">
        <v>737</v>
      </c>
      <c r="H97" s="380">
        <v>737</v>
      </c>
      <c r="I97" s="35" t="s">
        <v>58</v>
      </c>
      <c r="J97" s="27" t="s">
        <v>59</v>
      </c>
      <c r="K97" s="27"/>
      <c r="L97" s="27"/>
      <c r="M97" s="371"/>
      <c r="N97" s="192">
        <f t="shared" si="15"/>
        <v>737</v>
      </c>
      <c r="O97" s="192">
        <f t="shared" si="15"/>
        <v>737</v>
      </c>
      <c r="P97" s="192">
        <f t="shared" si="15"/>
        <v>737</v>
      </c>
      <c r="Q97" s="192">
        <f t="shared" si="10"/>
        <v>737</v>
      </c>
      <c r="R97" s="192">
        <f t="shared" si="10"/>
        <v>737</v>
      </c>
      <c r="S97" s="192">
        <f t="shared" si="10"/>
        <v>737</v>
      </c>
      <c r="T97" s="192">
        <f t="shared" si="10"/>
        <v>737</v>
      </c>
      <c r="U97" s="192">
        <f t="shared" si="11"/>
        <v>737</v>
      </c>
      <c r="V97" s="192">
        <f t="shared" si="11"/>
        <v>737</v>
      </c>
      <c r="W97" s="192">
        <f t="shared" si="11"/>
        <v>737</v>
      </c>
      <c r="X97" s="192">
        <f t="shared" si="11"/>
        <v>737</v>
      </c>
      <c r="Y97" s="192">
        <f t="shared" si="12"/>
        <v>737</v>
      </c>
      <c r="Z97" s="375">
        <f t="shared" si="13"/>
        <v>737</v>
      </c>
      <c r="AA97" s="192">
        <f t="shared" si="16"/>
        <v>762.89</v>
      </c>
      <c r="AB97" s="160" t="str">
        <f t="shared" si="14"/>
        <v>Yes</v>
      </c>
      <c r="AC97" s="167"/>
      <c r="AD97" s="1"/>
    </row>
    <row r="98" spans="1:30" s="4" customFormat="1" ht="15.75" customHeight="1" x14ac:dyDescent="0.25">
      <c r="A98" s="47"/>
      <c r="B98" s="85" t="s">
        <v>55</v>
      </c>
      <c r="C98" s="243" t="s">
        <v>386</v>
      </c>
      <c r="D98" s="163" t="s">
        <v>364</v>
      </c>
      <c r="E98" s="384">
        <v>760</v>
      </c>
      <c r="F98" s="384">
        <v>760</v>
      </c>
      <c r="G98" s="384">
        <v>760</v>
      </c>
      <c r="H98" s="384">
        <v>760</v>
      </c>
      <c r="I98" s="35" t="s">
        <v>58</v>
      </c>
      <c r="J98" s="27" t="s">
        <v>59</v>
      </c>
      <c r="K98" s="27"/>
      <c r="L98" s="27"/>
      <c r="M98" s="371"/>
      <c r="N98" s="192">
        <f t="shared" si="15"/>
        <v>760</v>
      </c>
      <c r="O98" s="192">
        <f t="shared" si="15"/>
        <v>760</v>
      </c>
      <c r="P98" s="192">
        <f t="shared" si="15"/>
        <v>760</v>
      </c>
      <c r="Q98" s="192">
        <f t="shared" si="10"/>
        <v>760</v>
      </c>
      <c r="R98" s="192">
        <f t="shared" si="10"/>
        <v>760</v>
      </c>
      <c r="S98" s="192">
        <f t="shared" si="10"/>
        <v>760</v>
      </c>
      <c r="T98" s="192">
        <f t="shared" si="10"/>
        <v>760</v>
      </c>
      <c r="U98" s="192">
        <f t="shared" si="11"/>
        <v>760</v>
      </c>
      <c r="V98" s="192">
        <f t="shared" si="11"/>
        <v>760</v>
      </c>
      <c r="W98" s="192">
        <f t="shared" si="11"/>
        <v>760</v>
      </c>
      <c r="X98" s="192">
        <f t="shared" si="11"/>
        <v>760</v>
      </c>
      <c r="Y98" s="192">
        <f t="shared" si="12"/>
        <v>760</v>
      </c>
      <c r="Z98" s="375">
        <f t="shared" si="13"/>
        <v>760</v>
      </c>
      <c r="AA98" s="192">
        <f t="shared" si="16"/>
        <v>786.7</v>
      </c>
      <c r="AB98" s="160" t="str">
        <f t="shared" si="14"/>
        <v>Yes</v>
      </c>
      <c r="AC98" s="167"/>
      <c r="AD98" s="1"/>
    </row>
    <row r="99" spans="1:30" s="4" customFormat="1" ht="15.75" customHeight="1" x14ac:dyDescent="0.25">
      <c r="A99" s="47"/>
      <c r="B99" s="85" t="s">
        <v>55</v>
      </c>
      <c r="C99" s="243" t="s">
        <v>387</v>
      </c>
      <c r="D99" s="163" t="s">
        <v>364</v>
      </c>
      <c r="E99" s="385" t="s">
        <v>65</v>
      </c>
      <c r="F99" s="38" t="s">
        <v>65</v>
      </c>
      <c r="G99" s="324">
        <v>1520</v>
      </c>
      <c r="H99" s="324">
        <v>1520</v>
      </c>
      <c r="I99" s="35" t="s">
        <v>58</v>
      </c>
      <c r="J99" s="27" t="s">
        <v>59</v>
      </c>
      <c r="K99" s="27"/>
      <c r="L99" s="27"/>
      <c r="M99" s="371"/>
      <c r="N99" s="192" t="str">
        <f t="shared" si="15"/>
        <v>NA</v>
      </c>
      <c r="O99" s="192" t="str">
        <f t="shared" si="15"/>
        <v>NA</v>
      </c>
      <c r="P99" s="192" t="str">
        <f t="shared" si="15"/>
        <v>NA</v>
      </c>
      <c r="Q99" s="192" t="str">
        <f t="shared" si="10"/>
        <v>NA</v>
      </c>
      <c r="R99" s="192" t="str">
        <f t="shared" si="10"/>
        <v>NA</v>
      </c>
      <c r="S99" s="192" t="str">
        <f t="shared" si="10"/>
        <v>NA</v>
      </c>
      <c r="T99" s="192" t="str">
        <f t="shared" si="10"/>
        <v>NA</v>
      </c>
      <c r="U99" s="192" t="str">
        <f t="shared" si="11"/>
        <v>NA</v>
      </c>
      <c r="V99" s="192" t="str">
        <f t="shared" si="11"/>
        <v>NA</v>
      </c>
      <c r="W99" s="192" t="str">
        <f t="shared" si="11"/>
        <v>NA</v>
      </c>
      <c r="X99" s="192" t="str">
        <f t="shared" si="11"/>
        <v>NA</v>
      </c>
      <c r="Y99" s="192">
        <f t="shared" si="12"/>
        <v>1520</v>
      </c>
      <c r="Z99" s="375">
        <f t="shared" si="13"/>
        <v>1520</v>
      </c>
      <c r="AA99" s="192">
        <f t="shared" si="16"/>
        <v>1573.39</v>
      </c>
      <c r="AB99" s="160" t="str">
        <f t="shared" si="14"/>
        <v>Yes</v>
      </c>
      <c r="AC99" s="167" t="s">
        <v>388</v>
      </c>
      <c r="AD99" s="1"/>
    </row>
    <row r="100" spans="1:30" s="4" customFormat="1" ht="15.75" customHeight="1" x14ac:dyDescent="0.25">
      <c r="A100" s="47"/>
      <c r="B100" s="85" t="s">
        <v>55</v>
      </c>
      <c r="C100" s="243" t="s">
        <v>389</v>
      </c>
      <c r="D100" s="163" t="s">
        <v>364</v>
      </c>
      <c r="E100" s="385" t="s">
        <v>65</v>
      </c>
      <c r="F100" s="38" t="s">
        <v>65</v>
      </c>
      <c r="G100" s="324">
        <v>2280</v>
      </c>
      <c r="H100" s="324">
        <v>2280</v>
      </c>
      <c r="I100" s="35" t="s">
        <v>58</v>
      </c>
      <c r="J100" s="27" t="s">
        <v>59</v>
      </c>
      <c r="K100" s="27"/>
      <c r="L100" s="27"/>
      <c r="M100" s="371"/>
      <c r="N100" s="192" t="str">
        <f t="shared" si="15"/>
        <v>NA</v>
      </c>
      <c r="O100" s="192" t="str">
        <f t="shared" si="15"/>
        <v>NA</v>
      </c>
      <c r="P100" s="192" t="str">
        <f t="shared" si="15"/>
        <v>NA</v>
      </c>
      <c r="Q100" s="192" t="str">
        <f t="shared" si="10"/>
        <v>NA</v>
      </c>
      <c r="R100" s="192" t="str">
        <f t="shared" si="10"/>
        <v>NA</v>
      </c>
      <c r="S100" s="192" t="str">
        <f t="shared" si="10"/>
        <v>NA</v>
      </c>
      <c r="T100" s="192" t="str">
        <f t="shared" si="10"/>
        <v>NA</v>
      </c>
      <c r="U100" s="192" t="str">
        <f t="shared" si="11"/>
        <v>NA</v>
      </c>
      <c r="V100" s="192" t="str">
        <f t="shared" si="11"/>
        <v>NA</v>
      </c>
      <c r="W100" s="192" t="str">
        <f t="shared" si="11"/>
        <v>NA</v>
      </c>
      <c r="X100" s="192" t="str">
        <f t="shared" si="11"/>
        <v>NA</v>
      </c>
      <c r="Y100" s="192">
        <f t="shared" si="12"/>
        <v>2280</v>
      </c>
      <c r="Z100" s="375">
        <f t="shared" si="13"/>
        <v>2280</v>
      </c>
      <c r="AA100" s="192">
        <f t="shared" si="16"/>
        <v>2360.09</v>
      </c>
      <c r="AB100" s="160" t="str">
        <f t="shared" si="14"/>
        <v>Yes</v>
      </c>
      <c r="AC100" s="167" t="s">
        <v>388</v>
      </c>
      <c r="AD100" s="1"/>
    </row>
    <row r="101" spans="1:30" s="4" customFormat="1" ht="15.75" customHeight="1" x14ac:dyDescent="0.25">
      <c r="A101" s="47"/>
      <c r="B101" s="85" t="s">
        <v>55</v>
      </c>
      <c r="C101" s="243" t="s">
        <v>390</v>
      </c>
      <c r="D101" s="163" t="s">
        <v>364</v>
      </c>
      <c r="E101" s="385" t="s">
        <v>65</v>
      </c>
      <c r="F101" s="38" t="s">
        <v>65</v>
      </c>
      <c r="G101" s="324">
        <v>3040</v>
      </c>
      <c r="H101" s="324">
        <v>3040</v>
      </c>
      <c r="I101" s="35" t="s">
        <v>58</v>
      </c>
      <c r="J101" s="27" t="s">
        <v>59</v>
      </c>
      <c r="K101" s="27"/>
      <c r="L101" s="27"/>
      <c r="M101" s="371"/>
      <c r="N101" s="192" t="str">
        <f t="shared" si="15"/>
        <v>NA</v>
      </c>
      <c r="O101" s="192" t="str">
        <f t="shared" si="15"/>
        <v>NA</v>
      </c>
      <c r="P101" s="192" t="str">
        <f t="shared" si="15"/>
        <v>NA</v>
      </c>
      <c r="Q101" s="192" t="str">
        <f t="shared" si="10"/>
        <v>NA</v>
      </c>
      <c r="R101" s="192" t="str">
        <f t="shared" si="10"/>
        <v>NA</v>
      </c>
      <c r="S101" s="192" t="str">
        <f t="shared" si="10"/>
        <v>NA</v>
      </c>
      <c r="T101" s="192" t="str">
        <f t="shared" si="10"/>
        <v>NA</v>
      </c>
      <c r="U101" s="192" t="str">
        <f t="shared" si="11"/>
        <v>NA</v>
      </c>
      <c r="V101" s="192" t="str">
        <f t="shared" si="11"/>
        <v>NA</v>
      </c>
      <c r="W101" s="192" t="str">
        <f t="shared" si="11"/>
        <v>NA</v>
      </c>
      <c r="X101" s="192" t="str">
        <f t="shared" si="11"/>
        <v>NA</v>
      </c>
      <c r="Y101" s="192">
        <f t="shared" si="12"/>
        <v>3040</v>
      </c>
      <c r="Z101" s="375">
        <f t="shared" si="13"/>
        <v>3040</v>
      </c>
      <c r="AA101" s="192">
        <f t="shared" si="16"/>
        <v>3146.79</v>
      </c>
      <c r="AB101" s="160" t="str">
        <f t="shared" si="14"/>
        <v>Yes</v>
      </c>
      <c r="AC101" s="167" t="s">
        <v>388</v>
      </c>
      <c r="AD101" s="1"/>
    </row>
    <row r="102" spans="1:30" s="4" customFormat="1" ht="15.75" customHeight="1" x14ac:dyDescent="0.25">
      <c r="A102" s="47"/>
      <c r="B102" s="85" t="s">
        <v>55</v>
      </c>
      <c r="C102" s="243" t="s">
        <v>391</v>
      </c>
      <c r="D102" s="163" t="s">
        <v>364</v>
      </c>
      <c r="E102" s="385" t="s">
        <v>65</v>
      </c>
      <c r="F102" s="38" t="s">
        <v>65</v>
      </c>
      <c r="G102" s="324">
        <v>3800</v>
      </c>
      <c r="H102" s="324">
        <v>3800</v>
      </c>
      <c r="I102" s="35" t="s">
        <v>58</v>
      </c>
      <c r="J102" s="27" t="s">
        <v>59</v>
      </c>
      <c r="K102" s="27"/>
      <c r="L102" s="27"/>
      <c r="M102" s="371"/>
      <c r="N102" s="192" t="str">
        <f t="shared" si="15"/>
        <v>NA</v>
      </c>
      <c r="O102" s="192" t="str">
        <f t="shared" si="15"/>
        <v>NA</v>
      </c>
      <c r="P102" s="192" t="str">
        <f t="shared" si="15"/>
        <v>NA</v>
      </c>
      <c r="Q102" s="192" t="str">
        <f t="shared" si="10"/>
        <v>NA</v>
      </c>
      <c r="R102" s="192" t="str">
        <f t="shared" si="10"/>
        <v>NA</v>
      </c>
      <c r="S102" s="192" t="str">
        <f t="shared" si="10"/>
        <v>NA</v>
      </c>
      <c r="T102" s="192" t="str">
        <f t="shared" si="10"/>
        <v>NA</v>
      </c>
      <c r="U102" s="192" t="str">
        <f t="shared" si="11"/>
        <v>NA</v>
      </c>
      <c r="V102" s="192" t="str">
        <f t="shared" si="11"/>
        <v>NA</v>
      </c>
      <c r="W102" s="192" t="str">
        <f t="shared" si="11"/>
        <v>NA</v>
      </c>
      <c r="X102" s="192" t="str">
        <f t="shared" si="11"/>
        <v>NA</v>
      </c>
      <c r="Y102" s="192">
        <f t="shared" si="12"/>
        <v>3800</v>
      </c>
      <c r="Z102" s="375">
        <f t="shared" si="13"/>
        <v>3800</v>
      </c>
      <c r="AA102" s="192">
        <f t="shared" si="16"/>
        <v>3933.48</v>
      </c>
      <c r="AB102" s="160" t="str">
        <f t="shared" si="14"/>
        <v>Yes</v>
      </c>
      <c r="AC102" s="167" t="s">
        <v>388</v>
      </c>
      <c r="AD102" s="1"/>
    </row>
    <row r="103" spans="1:30" s="4" customFormat="1" ht="15.75" customHeight="1" x14ac:dyDescent="0.25">
      <c r="A103" s="47"/>
      <c r="B103" s="85" t="s">
        <v>55</v>
      </c>
      <c r="C103" s="243" t="s">
        <v>392</v>
      </c>
      <c r="D103" s="163" t="s">
        <v>364</v>
      </c>
      <c r="E103" s="385" t="s">
        <v>65</v>
      </c>
      <c r="F103" s="38" t="s">
        <v>65</v>
      </c>
      <c r="G103" s="324">
        <v>4560</v>
      </c>
      <c r="H103" s="324">
        <v>4560</v>
      </c>
      <c r="I103" s="35" t="s">
        <v>58</v>
      </c>
      <c r="J103" s="27" t="s">
        <v>59</v>
      </c>
      <c r="K103" s="27"/>
      <c r="L103" s="27"/>
      <c r="M103" s="371"/>
      <c r="N103" s="192" t="str">
        <f t="shared" si="15"/>
        <v>NA</v>
      </c>
      <c r="O103" s="192" t="str">
        <f t="shared" si="15"/>
        <v>NA</v>
      </c>
      <c r="P103" s="192" t="str">
        <f t="shared" si="15"/>
        <v>NA</v>
      </c>
      <c r="Q103" s="192" t="str">
        <f t="shared" si="10"/>
        <v>NA</v>
      </c>
      <c r="R103" s="192" t="str">
        <f t="shared" si="10"/>
        <v>NA</v>
      </c>
      <c r="S103" s="192" t="str">
        <f t="shared" si="10"/>
        <v>NA</v>
      </c>
      <c r="T103" s="192" t="str">
        <f t="shared" si="10"/>
        <v>NA</v>
      </c>
      <c r="U103" s="192" t="str">
        <f t="shared" si="11"/>
        <v>NA</v>
      </c>
      <c r="V103" s="192" t="str">
        <f t="shared" si="11"/>
        <v>NA</v>
      </c>
      <c r="W103" s="192" t="str">
        <f t="shared" si="11"/>
        <v>NA</v>
      </c>
      <c r="X103" s="192" t="str">
        <f t="shared" si="11"/>
        <v>NA</v>
      </c>
      <c r="Y103" s="192">
        <f t="shared" si="12"/>
        <v>4560</v>
      </c>
      <c r="Z103" s="375">
        <f t="shared" si="13"/>
        <v>4560</v>
      </c>
      <c r="AA103" s="192">
        <f t="shared" si="16"/>
        <v>4720.18</v>
      </c>
      <c r="AB103" s="160" t="str">
        <f t="shared" si="14"/>
        <v>Yes</v>
      </c>
      <c r="AC103" s="167" t="s">
        <v>388</v>
      </c>
      <c r="AD103" s="1"/>
    </row>
    <row r="104" spans="1:30" s="4" customFormat="1" ht="15.75" customHeight="1" x14ac:dyDescent="0.25">
      <c r="A104" s="47"/>
      <c r="B104" s="85" t="s">
        <v>55</v>
      </c>
      <c r="C104" s="243" t="s">
        <v>393</v>
      </c>
      <c r="D104" s="163" t="s">
        <v>364</v>
      </c>
      <c r="E104" s="385" t="s">
        <v>65</v>
      </c>
      <c r="F104" s="38" t="s">
        <v>65</v>
      </c>
      <c r="G104" s="324">
        <v>5320</v>
      </c>
      <c r="H104" s="324">
        <v>5320</v>
      </c>
      <c r="I104" s="35" t="s">
        <v>58</v>
      </c>
      <c r="J104" s="27" t="s">
        <v>59</v>
      </c>
      <c r="K104" s="27"/>
      <c r="L104" s="27"/>
      <c r="M104" s="371"/>
      <c r="N104" s="192" t="str">
        <f t="shared" si="15"/>
        <v>NA</v>
      </c>
      <c r="O104" s="192" t="str">
        <f t="shared" si="15"/>
        <v>NA</v>
      </c>
      <c r="P104" s="192" t="str">
        <f t="shared" si="15"/>
        <v>NA</v>
      </c>
      <c r="Q104" s="192" t="str">
        <f t="shared" si="10"/>
        <v>NA</v>
      </c>
      <c r="R104" s="192" t="str">
        <f t="shared" si="10"/>
        <v>NA</v>
      </c>
      <c r="S104" s="192" t="str">
        <f t="shared" si="10"/>
        <v>NA</v>
      </c>
      <c r="T104" s="192" t="str">
        <f t="shared" si="10"/>
        <v>NA</v>
      </c>
      <c r="U104" s="192" t="str">
        <f t="shared" si="11"/>
        <v>NA</v>
      </c>
      <c r="V104" s="192" t="str">
        <f t="shared" si="11"/>
        <v>NA</v>
      </c>
      <c r="W104" s="192" t="str">
        <f t="shared" si="11"/>
        <v>NA</v>
      </c>
      <c r="X104" s="192" t="str">
        <f t="shared" si="11"/>
        <v>NA</v>
      </c>
      <c r="Y104" s="192">
        <f t="shared" si="12"/>
        <v>5320</v>
      </c>
      <c r="Z104" s="375">
        <f t="shared" si="13"/>
        <v>5320</v>
      </c>
      <c r="AA104" s="192">
        <f t="shared" si="16"/>
        <v>5506.88</v>
      </c>
      <c r="AB104" s="160" t="str">
        <f t="shared" si="14"/>
        <v>Yes</v>
      </c>
      <c r="AC104" s="167" t="s">
        <v>388</v>
      </c>
      <c r="AD104" s="1"/>
    </row>
    <row r="105" spans="1:30" s="4" customFormat="1" ht="15.75" customHeight="1" x14ac:dyDescent="0.25">
      <c r="A105" s="47"/>
      <c r="B105" s="85" t="s">
        <v>55</v>
      </c>
      <c r="C105" s="243" t="s">
        <v>394</v>
      </c>
      <c r="D105" s="163" t="s">
        <v>364</v>
      </c>
      <c r="E105" s="385" t="s">
        <v>65</v>
      </c>
      <c r="F105" s="38" t="s">
        <v>65</v>
      </c>
      <c r="G105" s="324">
        <v>6080</v>
      </c>
      <c r="H105" s="324">
        <v>6080</v>
      </c>
      <c r="I105" s="35" t="s">
        <v>58</v>
      </c>
      <c r="J105" s="27" t="s">
        <v>59</v>
      </c>
      <c r="K105" s="27"/>
      <c r="L105" s="27"/>
      <c r="M105" s="371"/>
      <c r="N105" s="192" t="str">
        <f t="shared" si="15"/>
        <v>NA</v>
      </c>
      <c r="O105" s="192" t="str">
        <f t="shared" si="15"/>
        <v>NA</v>
      </c>
      <c r="P105" s="192" t="str">
        <f t="shared" si="15"/>
        <v>NA</v>
      </c>
      <c r="Q105" s="192" t="str">
        <f t="shared" si="10"/>
        <v>NA</v>
      </c>
      <c r="R105" s="192" t="str">
        <f t="shared" si="10"/>
        <v>NA</v>
      </c>
      <c r="S105" s="192" t="str">
        <f t="shared" si="10"/>
        <v>NA</v>
      </c>
      <c r="T105" s="192" t="str">
        <f t="shared" si="10"/>
        <v>NA</v>
      </c>
      <c r="U105" s="192" t="str">
        <f t="shared" si="11"/>
        <v>NA</v>
      </c>
      <c r="V105" s="192" t="str">
        <f t="shared" si="11"/>
        <v>NA</v>
      </c>
      <c r="W105" s="192" t="str">
        <f t="shared" si="11"/>
        <v>NA</v>
      </c>
      <c r="X105" s="192" t="str">
        <f t="shared" si="11"/>
        <v>NA</v>
      </c>
      <c r="Y105" s="192">
        <f t="shared" si="12"/>
        <v>6080</v>
      </c>
      <c r="Z105" s="375">
        <f t="shared" si="13"/>
        <v>6080</v>
      </c>
      <c r="AA105" s="192">
        <f t="shared" si="16"/>
        <v>6293.57</v>
      </c>
      <c r="AB105" s="160" t="str">
        <f t="shared" si="14"/>
        <v>Yes</v>
      </c>
      <c r="AC105" s="167" t="s">
        <v>388</v>
      </c>
      <c r="AD105" s="1"/>
    </row>
    <row r="106" spans="1:30" s="4" customFormat="1" ht="15.75" customHeight="1" x14ac:dyDescent="0.25">
      <c r="A106" s="47"/>
      <c r="B106" s="85" t="s">
        <v>55</v>
      </c>
      <c r="C106" s="243" t="s">
        <v>395</v>
      </c>
      <c r="D106" s="163" t="s">
        <v>364</v>
      </c>
      <c r="E106" s="385" t="s">
        <v>65</v>
      </c>
      <c r="F106" s="38" t="s">
        <v>65</v>
      </c>
      <c r="G106" s="324">
        <v>6840</v>
      </c>
      <c r="H106" s="324">
        <v>6840</v>
      </c>
      <c r="I106" s="35" t="s">
        <v>58</v>
      </c>
      <c r="J106" s="27" t="s">
        <v>59</v>
      </c>
      <c r="K106" s="27"/>
      <c r="L106" s="27"/>
      <c r="M106" s="371"/>
      <c r="N106" s="192" t="str">
        <f t="shared" si="15"/>
        <v>NA</v>
      </c>
      <c r="O106" s="192" t="str">
        <f t="shared" si="15"/>
        <v>NA</v>
      </c>
      <c r="P106" s="192" t="str">
        <f t="shared" si="15"/>
        <v>NA</v>
      </c>
      <c r="Q106" s="192" t="str">
        <f t="shared" si="10"/>
        <v>NA</v>
      </c>
      <c r="R106" s="192" t="str">
        <f t="shared" si="10"/>
        <v>NA</v>
      </c>
      <c r="S106" s="192" t="str">
        <f t="shared" si="10"/>
        <v>NA</v>
      </c>
      <c r="T106" s="192" t="str">
        <f t="shared" si="10"/>
        <v>NA</v>
      </c>
      <c r="U106" s="192" t="str">
        <f t="shared" si="11"/>
        <v>NA</v>
      </c>
      <c r="V106" s="192" t="str">
        <f t="shared" si="11"/>
        <v>NA</v>
      </c>
      <c r="W106" s="192" t="str">
        <f t="shared" si="11"/>
        <v>NA</v>
      </c>
      <c r="X106" s="192" t="str">
        <f t="shared" si="11"/>
        <v>NA</v>
      </c>
      <c r="Y106" s="192">
        <f t="shared" si="12"/>
        <v>6840</v>
      </c>
      <c r="Z106" s="375">
        <f t="shared" si="13"/>
        <v>6840</v>
      </c>
      <c r="AA106" s="192">
        <f t="shared" si="16"/>
        <v>7080.27</v>
      </c>
      <c r="AB106" s="160" t="str">
        <f t="shared" si="14"/>
        <v>Yes</v>
      </c>
      <c r="AC106" s="167" t="s">
        <v>388</v>
      </c>
      <c r="AD106" s="1"/>
    </row>
    <row r="107" spans="1:30" s="4" customFormat="1" ht="15.75" customHeight="1" thickBot="1" x14ac:dyDescent="0.3">
      <c r="A107" s="84"/>
      <c r="B107" s="378" t="s">
        <v>55</v>
      </c>
      <c r="C107" s="266" t="s">
        <v>396</v>
      </c>
      <c r="D107" s="182" t="s">
        <v>364</v>
      </c>
      <c r="E107" s="386" t="s">
        <v>65</v>
      </c>
      <c r="F107" s="183" t="s">
        <v>65</v>
      </c>
      <c r="G107" s="387">
        <v>7600</v>
      </c>
      <c r="H107" s="387">
        <v>7600</v>
      </c>
      <c r="I107" s="183" t="s">
        <v>58</v>
      </c>
      <c r="J107" s="183" t="s">
        <v>59</v>
      </c>
      <c r="K107" s="71"/>
      <c r="L107" s="183"/>
      <c r="M107" s="307"/>
      <c r="N107" s="272" t="str">
        <f t="shared" si="15"/>
        <v>NA</v>
      </c>
      <c r="O107" s="272" t="str">
        <f t="shared" si="15"/>
        <v>NA</v>
      </c>
      <c r="P107" s="272" t="str">
        <f t="shared" si="15"/>
        <v>NA</v>
      </c>
      <c r="Q107" s="272" t="str">
        <f t="shared" si="10"/>
        <v>NA</v>
      </c>
      <c r="R107" s="272" t="str">
        <f t="shared" si="10"/>
        <v>NA</v>
      </c>
      <c r="S107" s="272" t="str">
        <f t="shared" si="10"/>
        <v>NA</v>
      </c>
      <c r="T107" s="272" t="str">
        <f t="shared" si="10"/>
        <v>NA</v>
      </c>
      <c r="U107" s="272" t="str">
        <f t="shared" si="11"/>
        <v>NA</v>
      </c>
      <c r="V107" s="272" t="str">
        <f t="shared" si="11"/>
        <v>NA</v>
      </c>
      <c r="W107" s="272" t="str">
        <f t="shared" si="11"/>
        <v>NA</v>
      </c>
      <c r="X107" s="272" t="str">
        <f t="shared" si="11"/>
        <v>NA</v>
      </c>
      <c r="Y107" s="272">
        <f t="shared" si="12"/>
        <v>7600</v>
      </c>
      <c r="Z107" s="186">
        <f t="shared" si="13"/>
        <v>7600</v>
      </c>
      <c r="AA107" s="186">
        <f t="shared" si="16"/>
        <v>7866.97</v>
      </c>
      <c r="AB107" s="186" t="str">
        <f t="shared" si="14"/>
        <v>Yes</v>
      </c>
      <c r="AC107" s="202" t="s">
        <v>388</v>
      </c>
      <c r="AD107" s="1"/>
    </row>
    <row r="108" spans="1:30" ht="116.25" thickTop="1" thickBot="1" x14ac:dyDescent="0.3">
      <c r="A108" s="47" t="s">
        <v>399</v>
      </c>
      <c r="B108" s="85" t="s">
        <v>140</v>
      </c>
      <c r="C108" s="370" t="s">
        <v>400</v>
      </c>
      <c r="D108" s="159" t="s">
        <v>364</v>
      </c>
      <c r="E108" s="388" t="s">
        <v>65</v>
      </c>
      <c r="F108" s="388" t="s">
        <v>65</v>
      </c>
      <c r="G108" s="388" t="s">
        <v>65</v>
      </c>
      <c r="H108" s="388" t="s">
        <v>65</v>
      </c>
      <c r="I108" s="74" t="s">
        <v>58</v>
      </c>
      <c r="J108" s="27" t="s">
        <v>65</v>
      </c>
      <c r="K108" s="27"/>
      <c r="L108" s="27"/>
      <c r="M108" s="389"/>
      <c r="N108" s="251" t="str">
        <f t="shared" si="15"/>
        <v>NA</v>
      </c>
      <c r="O108" s="251" t="str">
        <f t="shared" si="15"/>
        <v>NA</v>
      </c>
      <c r="P108" s="251" t="str">
        <f t="shared" si="15"/>
        <v>NA</v>
      </c>
      <c r="Q108" s="251" t="str">
        <f t="shared" si="10"/>
        <v>NA</v>
      </c>
      <c r="R108" s="251" t="str">
        <f t="shared" si="10"/>
        <v>NA</v>
      </c>
      <c r="S108" s="251" t="str">
        <f t="shared" si="10"/>
        <v>NA</v>
      </c>
      <c r="T108" s="251" t="str">
        <f t="shared" si="10"/>
        <v>NA</v>
      </c>
      <c r="U108" s="251" t="str">
        <f t="shared" si="11"/>
        <v>NA</v>
      </c>
      <c r="V108" s="251" t="str">
        <f t="shared" si="11"/>
        <v>NA</v>
      </c>
      <c r="W108" s="251" t="str">
        <f t="shared" si="11"/>
        <v>NA</v>
      </c>
      <c r="X108" s="251" t="str">
        <f t="shared" si="11"/>
        <v>NA</v>
      </c>
      <c r="Y108" s="251" t="str">
        <f t="shared" si="12"/>
        <v>NA</v>
      </c>
      <c r="Z108" s="390" t="str">
        <f t="shared" ref="Z108:Z139" si="17">IF(AND(OR(J108="Variable",J108="Zero"),ISBLANK($L108)),AVERAGE(N108:Y108),"NA")</f>
        <v>NA</v>
      </c>
      <c r="AA108" s="285" t="str">
        <f t="shared" si="16"/>
        <v>NA</v>
      </c>
      <c r="AB108" s="285" t="str">
        <f t="shared" ref="AB108:AB139" si="18">IF(I108="No","NA",IF(AND(ISBLANK($L108)=FALSE,$M108&lt;=AA108),"Yes",(IF(MAX(E108:E108)&lt;=AA108,"Yes","No"))))</f>
        <v>Yes</v>
      </c>
      <c r="AC108" s="257" t="s">
        <v>401</v>
      </c>
    </row>
    <row r="109" spans="1:30" ht="15.75" customHeight="1" thickTop="1" x14ac:dyDescent="0.25">
      <c r="A109" s="40" t="s">
        <v>402</v>
      </c>
      <c r="B109" s="80" t="s">
        <v>55</v>
      </c>
      <c r="C109" s="391" t="s">
        <v>403</v>
      </c>
      <c r="D109" s="190" t="s">
        <v>364</v>
      </c>
      <c r="E109" s="392">
        <v>100</v>
      </c>
      <c r="F109" s="392">
        <v>100</v>
      </c>
      <c r="G109" s="392">
        <v>100</v>
      </c>
      <c r="H109" s="392">
        <v>100</v>
      </c>
      <c r="I109" s="328" t="s">
        <v>58</v>
      </c>
      <c r="J109" s="29" t="s">
        <v>59</v>
      </c>
      <c r="K109" s="29"/>
      <c r="L109" s="328"/>
      <c r="M109" s="371"/>
      <c r="N109" s="192">
        <f t="shared" si="15"/>
        <v>100</v>
      </c>
      <c r="O109" s="192">
        <f t="shared" si="15"/>
        <v>100</v>
      </c>
      <c r="P109" s="192">
        <f t="shared" si="15"/>
        <v>100</v>
      </c>
      <c r="Q109" s="192">
        <f t="shared" si="10"/>
        <v>100</v>
      </c>
      <c r="R109" s="192">
        <f t="shared" si="10"/>
        <v>100</v>
      </c>
      <c r="S109" s="192">
        <f t="shared" si="10"/>
        <v>100</v>
      </c>
      <c r="T109" s="192">
        <f t="shared" si="10"/>
        <v>100</v>
      </c>
      <c r="U109" s="192">
        <f t="shared" si="11"/>
        <v>100</v>
      </c>
      <c r="V109" s="192">
        <f t="shared" si="11"/>
        <v>100</v>
      </c>
      <c r="W109" s="192">
        <f t="shared" si="11"/>
        <v>100</v>
      </c>
      <c r="X109" s="192">
        <f t="shared" si="11"/>
        <v>100</v>
      </c>
      <c r="Y109" s="192">
        <f t="shared" si="12"/>
        <v>100</v>
      </c>
      <c r="Z109" s="382">
        <f t="shared" si="17"/>
        <v>100</v>
      </c>
      <c r="AA109" s="191">
        <f t="shared" si="16"/>
        <v>103.51</v>
      </c>
      <c r="AB109" s="191" t="str">
        <f t="shared" si="18"/>
        <v>Yes</v>
      </c>
      <c r="AC109" s="205"/>
    </row>
    <row r="110" spans="1:30" customFormat="1" ht="15.75" customHeight="1" x14ac:dyDescent="0.25">
      <c r="A110" s="393"/>
      <c r="B110" s="394" t="s">
        <v>55</v>
      </c>
      <c r="C110" s="395" t="s">
        <v>404</v>
      </c>
      <c r="D110" s="163" t="s">
        <v>364</v>
      </c>
      <c r="E110" s="384">
        <v>200</v>
      </c>
      <c r="F110" s="384">
        <v>200</v>
      </c>
      <c r="G110" s="384">
        <v>200</v>
      </c>
      <c r="H110" s="384">
        <v>200</v>
      </c>
      <c r="I110" s="324" t="s">
        <v>58</v>
      </c>
      <c r="J110" s="381" t="s">
        <v>59</v>
      </c>
      <c r="K110" s="381"/>
      <c r="L110" s="324"/>
      <c r="M110" s="371"/>
      <c r="N110" s="192">
        <f t="shared" si="15"/>
        <v>200</v>
      </c>
      <c r="O110" s="192">
        <f t="shared" si="15"/>
        <v>200</v>
      </c>
      <c r="P110" s="192">
        <f t="shared" si="15"/>
        <v>200</v>
      </c>
      <c r="Q110" s="192">
        <f t="shared" si="10"/>
        <v>200</v>
      </c>
      <c r="R110" s="192">
        <f t="shared" si="10"/>
        <v>200</v>
      </c>
      <c r="S110" s="192">
        <f t="shared" si="10"/>
        <v>200</v>
      </c>
      <c r="T110" s="192">
        <f t="shared" si="10"/>
        <v>200</v>
      </c>
      <c r="U110" s="192">
        <f t="shared" si="11"/>
        <v>200</v>
      </c>
      <c r="V110" s="192">
        <f t="shared" si="11"/>
        <v>200</v>
      </c>
      <c r="W110" s="192">
        <f t="shared" si="11"/>
        <v>200</v>
      </c>
      <c r="X110" s="192">
        <f t="shared" si="11"/>
        <v>200</v>
      </c>
      <c r="Y110" s="192">
        <f t="shared" si="12"/>
        <v>200</v>
      </c>
      <c r="Z110" s="396">
        <f t="shared" si="17"/>
        <v>200</v>
      </c>
      <c r="AA110" s="192">
        <f t="shared" si="16"/>
        <v>207.03</v>
      </c>
      <c r="AB110" s="160" t="str">
        <f t="shared" si="18"/>
        <v>Yes</v>
      </c>
      <c r="AC110" s="397"/>
    </row>
    <row r="111" spans="1:30" customFormat="1" ht="15.75" customHeight="1" x14ac:dyDescent="0.25">
      <c r="A111" s="393"/>
      <c r="B111" s="398" t="s">
        <v>55</v>
      </c>
      <c r="C111" s="395" t="s">
        <v>405</v>
      </c>
      <c r="D111" s="163" t="s">
        <v>364</v>
      </c>
      <c r="E111" s="383">
        <v>400</v>
      </c>
      <c r="F111" s="383">
        <v>400</v>
      </c>
      <c r="G111" s="383">
        <v>400</v>
      </c>
      <c r="H111" s="383">
        <v>400</v>
      </c>
      <c r="I111" s="381" t="s">
        <v>58</v>
      </c>
      <c r="J111" s="381" t="s">
        <v>59</v>
      </c>
      <c r="K111" s="381"/>
      <c r="L111" s="321"/>
      <c r="M111" s="371"/>
      <c r="N111" s="192">
        <f t="shared" si="15"/>
        <v>400</v>
      </c>
      <c r="O111" s="192">
        <f t="shared" si="15"/>
        <v>400</v>
      </c>
      <c r="P111" s="192">
        <f t="shared" si="15"/>
        <v>400</v>
      </c>
      <c r="Q111" s="192">
        <f t="shared" si="10"/>
        <v>400</v>
      </c>
      <c r="R111" s="192">
        <f t="shared" si="10"/>
        <v>400</v>
      </c>
      <c r="S111" s="192">
        <f t="shared" si="10"/>
        <v>400</v>
      </c>
      <c r="T111" s="192">
        <f t="shared" si="10"/>
        <v>400</v>
      </c>
      <c r="U111" s="192">
        <f t="shared" si="11"/>
        <v>400</v>
      </c>
      <c r="V111" s="192">
        <f t="shared" si="11"/>
        <v>400</v>
      </c>
      <c r="W111" s="192">
        <f t="shared" si="11"/>
        <v>400</v>
      </c>
      <c r="X111" s="192">
        <f t="shared" si="11"/>
        <v>400</v>
      </c>
      <c r="Y111" s="192">
        <f t="shared" si="12"/>
        <v>400</v>
      </c>
      <c r="Z111" s="396">
        <f t="shared" si="17"/>
        <v>400</v>
      </c>
      <c r="AA111" s="192">
        <f t="shared" si="16"/>
        <v>414.05</v>
      </c>
      <c r="AB111" s="160" t="str">
        <f t="shared" si="18"/>
        <v>Yes</v>
      </c>
      <c r="AC111" s="397"/>
    </row>
    <row r="112" spans="1:30" s="117" customFormat="1" ht="15.75" customHeight="1" thickBot="1" x14ac:dyDescent="0.3">
      <c r="A112" s="399"/>
      <c r="B112" s="400" t="s">
        <v>55</v>
      </c>
      <c r="C112" s="401" t="s">
        <v>406</v>
      </c>
      <c r="D112" s="182" t="s">
        <v>364</v>
      </c>
      <c r="E112" s="306">
        <v>600</v>
      </c>
      <c r="F112" s="306">
        <v>600</v>
      </c>
      <c r="G112" s="306">
        <v>600</v>
      </c>
      <c r="H112" s="306">
        <v>600</v>
      </c>
      <c r="I112" s="388" t="s">
        <v>58</v>
      </c>
      <c r="J112" s="388" t="s">
        <v>59</v>
      </c>
      <c r="K112" s="388"/>
      <c r="L112" s="306"/>
      <c r="M112" s="307"/>
      <c r="N112" s="272">
        <f t="shared" si="15"/>
        <v>600</v>
      </c>
      <c r="O112" s="272">
        <f t="shared" si="15"/>
        <v>600</v>
      </c>
      <c r="P112" s="272">
        <f t="shared" si="15"/>
        <v>600</v>
      </c>
      <c r="Q112" s="272">
        <f t="shared" si="10"/>
        <v>600</v>
      </c>
      <c r="R112" s="272">
        <f t="shared" si="10"/>
        <v>600</v>
      </c>
      <c r="S112" s="272">
        <f t="shared" si="10"/>
        <v>600</v>
      </c>
      <c r="T112" s="272">
        <f t="shared" si="10"/>
        <v>600</v>
      </c>
      <c r="U112" s="272">
        <f t="shared" si="11"/>
        <v>600</v>
      </c>
      <c r="V112" s="272">
        <f t="shared" si="11"/>
        <v>600</v>
      </c>
      <c r="W112" s="272">
        <f t="shared" si="11"/>
        <v>600</v>
      </c>
      <c r="X112" s="272">
        <f t="shared" si="11"/>
        <v>600</v>
      </c>
      <c r="Y112" s="272">
        <f t="shared" si="12"/>
        <v>600</v>
      </c>
      <c r="Z112" s="402">
        <f t="shared" si="17"/>
        <v>600</v>
      </c>
      <c r="AA112" s="285">
        <f t="shared" si="16"/>
        <v>621.08000000000004</v>
      </c>
      <c r="AB112" s="185" t="str">
        <f t="shared" si="18"/>
        <v>Yes</v>
      </c>
      <c r="AC112" s="308"/>
      <c r="AD112"/>
    </row>
    <row r="113" spans="1:30" s="15" customFormat="1" ht="15.75" thickTop="1" x14ac:dyDescent="0.25">
      <c r="A113" s="40" t="s">
        <v>115</v>
      </c>
      <c r="B113" s="209" t="s">
        <v>55</v>
      </c>
      <c r="C113" s="189" t="s">
        <v>116</v>
      </c>
      <c r="D113" s="159" t="s">
        <v>364</v>
      </c>
      <c r="E113" s="403">
        <v>200</v>
      </c>
      <c r="F113" s="403">
        <v>200</v>
      </c>
      <c r="G113" s="403">
        <v>200</v>
      </c>
      <c r="H113" s="403">
        <v>100</v>
      </c>
      <c r="I113" s="28" t="s">
        <v>58</v>
      </c>
      <c r="J113" s="28" t="s">
        <v>59</v>
      </c>
      <c r="K113" s="29"/>
      <c r="L113" s="28"/>
      <c r="M113" s="371"/>
      <c r="N113" s="192">
        <f t="shared" si="15"/>
        <v>200</v>
      </c>
      <c r="O113" s="192">
        <f t="shared" si="15"/>
        <v>200</v>
      </c>
      <c r="P113" s="192">
        <f t="shared" si="15"/>
        <v>200</v>
      </c>
      <c r="Q113" s="192">
        <f t="shared" si="10"/>
        <v>200</v>
      </c>
      <c r="R113" s="192">
        <f t="shared" si="10"/>
        <v>200</v>
      </c>
      <c r="S113" s="192">
        <f t="shared" si="10"/>
        <v>200</v>
      </c>
      <c r="T113" s="192">
        <f t="shared" si="10"/>
        <v>200</v>
      </c>
      <c r="U113" s="192">
        <f t="shared" si="11"/>
        <v>200</v>
      </c>
      <c r="V113" s="192">
        <f t="shared" si="11"/>
        <v>200</v>
      </c>
      <c r="W113" s="192">
        <f t="shared" si="11"/>
        <v>200</v>
      </c>
      <c r="X113" s="192">
        <f t="shared" si="11"/>
        <v>200</v>
      </c>
      <c r="Y113" s="192">
        <f t="shared" si="12"/>
        <v>200</v>
      </c>
      <c r="Z113" s="382">
        <f t="shared" si="17"/>
        <v>200</v>
      </c>
      <c r="AA113" s="191">
        <f t="shared" si="16"/>
        <v>207.03</v>
      </c>
      <c r="AB113" s="191" t="str">
        <f t="shared" si="18"/>
        <v>Yes</v>
      </c>
      <c r="AC113" s="219"/>
      <c r="AD113" s="1"/>
    </row>
    <row r="114" spans="1:30" s="15" customFormat="1" x14ac:dyDescent="0.25">
      <c r="A114" s="48" t="s">
        <v>117</v>
      </c>
      <c r="B114" s="33" t="s">
        <v>55</v>
      </c>
      <c r="C114" s="171" t="s">
        <v>118</v>
      </c>
      <c r="D114" s="163" t="s">
        <v>364</v>
      </c>
      <c r="E114" s="35">
        <v>400</v>
      </c>
      <c r="F114" s="35">
        <v>400</v>
      </c>
      <c r="G114" s="35">
        <v>400</v>
      </c>
      <c r="H114" s="35">
        <v>400</v>
      </c>
      <c r="I114" s="36" t="s">
        <v>58</v>
      </c>
      <c r="J114" s="36" t="s">
        <v>59</v>
      </c>
      <c r="K114" s="35"/>
      <c r="L114" s="36"/>
      <c r="M114" s="404"/>
      <c r="N114" s="192">
        <f t="shared" si="15"/>
        <v>400</v>
      </c>
      <c r="O114" s="192">
        <f t="shared" si="15"/>
        <v>400</v>
      </c>
      <c r="P114" s="192">
        <f t="shared" si="15"/>
        <v>400</v>
      </c>
      <c r="Q114" s="192">
        <f t="shared" si="10"/>
        <v>400</v>
      </c>
      <c r="R114" s="192">
        <f t="shared" si="10"/>
        <v>400</v>
      </c>
      <c r="S114" s="192">
        <f t="shared" si="10"/>
        <v>400</v>
      </c>
      <c r="T114" s="192">
        <f t="shared" si="10"/>
        <v>400</v>
      </c>
      <c r="U114" s="192">
        <f t="shared" si="11"/>
        <v>400</v>
      </c>
      <c r="V114" s="192">
        <f t="shared" si="11"/>
        <v>400</v>
      </c>
      <c r="W114" s="192">
        <f t="shared" si="11"/>
        <v>400</v>
      </c>
      <c r="X114" s="192">
        <f t="shared" si="11"/>
        <v>400</v>
      </c>
      <c r="Y114" s="192">
        <f t="shared" si="12"/>
        <v>400</v>
      </c>
      <c r="Z114" s="375">
        <f t="shared" si="17"/>
        <v>400</v>
      </c>
      <c r="AA114" s="192">
        <f t="shared" si="16"/>
        <v>414.05</v>
      </c>
      <c r="AB114" s="160" t="str">
        <f t="shared" si="18"/>
        <v>Yes</v>
      </c>
      <c r="AC114" s="168"/>
      <c r="AD114" s="1"/>
    </row>
    <row r="115" spans="1:30" s="15" customFormat="1" x14ac:dyDescent="0.25">
      <c r="A115" s="48"/>
      <c r="B115" s="33" t="s">
        <v>55</v>
      </c>
      <c r="C115" s="171" t="s">
        <v>119</v>
      </c>
      <c r="D115" s="163" t="s">
        <v>364</v>
      </c>
      <c r="E115" s="36">
        <v>2400</v>
      </c>
      <c r="F115" s="36">
        <v>2400</v>
      </c>
      <c r="G115" s="36">
        <v>2400</v>
      </c>
      <c r="H115" s="36">
        <v>2400</v>
      </c>
      <c r="I115" s="36" t="s">
        <v>58</v>
      </c>
      <c r="J115" s="36" t="s">
        <v>59</v>
      </c>
      <c r="K115" s="35"/>
      <c r="L115" s="36"/>
      <c r="M115" s="404"/>
      <c r="N115" s="192">
        <f t="shared" si="15"/>
        <v>2400</v>
      </c>
      <c r="O115" s="192">
        <f t="shared" si="15"/>
        <v>2400</v>
      </c>
      <c r="P115" s="192">
        <f t="shared" si="15"/>
        <v>2400</v>
      </c>
      <c r="Q115" s="192">
        <f t="shared" si="10"/>
        <v>2400</v>
      </c>
      <c r="R115" s="192">
        <f t="shared" si="10"/>
        <v>2400</v>
      </c>
      <c r="S115" s="192">
        <f t="shared" si="10"/>
        <v>2400</v>
      </c>
      <c r="T115" s="192">
        <f t="shared" si="10"/>
        <v>2400</v>
      </c>
      <c r="U115" s="192">
        <f t="shared" si="11"/>
        <v>2400</v>
      </c>
      <c r="V115" s="192">
        <f t="shared" si="11"/>
        <v>2400</v>
      </c>
      <c r="W115" s="192">
        <f t="shared" si="11"/>
        <v>2400</v>
      </c>
      <c r="X115" s="192">
        <f t="shared" si="11"/>
        <v>2400</v>
      </c>
      <c r="Y115" s="192">
        <f t="shared" si="12"/>
        <v>2400</v>
      </c>
      <c r="Z115" s="375">
        <f t="shared" si="17"/>
        <v>2400</v>
      </c>
      <c r="AA115" s="192">
        <f t="shared" si="16"/>
        <v>2484.31</v>
      </c>
      <c r="AB115" s="160" t="str">
        <f t="shared" si="18"/>
        <v>Yes</v>
      </c>
      <c r="AC115" s="168"/>
      <c r="AD115" s="1"/>
    </row>
    <row r="116" spans="1:30" s="15" customFormat="1" x14ac:dyDescent="0.25">
      <c r="A116" s="48"/>
      <c r="B116" s="33" t="s">
        <v>55</v>
      </c>
      <c r="C116" s="171" t="s">
        <v>121</v>
      </c>
      <c r="D116" s="163" t="s">
        <v>364</v>
      </c>
      <c r="E116" s="36">
        <v>250</v>
      </c>
      <c r="F116" s="36">
        <v>250</v>
      </c>
      <c r="G116" s="36">
        <v>250</v>
      </c>
      <c r="H116" s="36">
        <v>125</v>
      </c>
      <c r="I116" s="36" t="s">
        <v>58</v>
      </c>
      <c r="J116" s="36" t="s">
        <v>59</v>
      </c>
      <c r="K116" s="35"/>
      <c r="L116" s="36"/>
      <c r="M116" s="404"/>
      <c r="N116" s="192">
        <f t="shared" si="15"/>
        <v>250</v>
      </c>
      <c r="O116" s="192">
        <f t="shared" si="15"/>
        <v>250</v>
      </c>
      <c r="P116" s="192">
        <f t="shared" si="15"/>
        <v>250</v>
      </c>
      <c r="Q116" s="192">
        <f t="shared" si="10"/>
        <v>250</v>
      </c>
      <c r="R116" s="192">
        <f t="shared" si="10"/>
        <v>250</v>
      </c>
      <c r="S116" s="192">
        <f t="shared" si="10"/>
        <v>250</v>
      </c>
      <c r="T116" s="192">
        <f t="shared" si="10"/>
        <v>250</v>
      </c>
      <c r="U116" s="192">
        <f t="shared" si="11"/>
        <v>250</v>
      </c>
      <c r="V116" s="192">
        <f t="shared" si="11"/>
        <v>250</v>
      </c>
      <c r="W116" s="192">
        <f t="shared" si="11"/>
        <v>250</v>
      </c>
      <c r="X116" s="192">
        <f t="shared" si="11"/>
        <v>250</v>
      </c>
      <c r="Y116" s="192">
        <f t="shared" si="12"/>
        <v>250</v>
      </c>
      <c r="Z116" s="375">
        <f t="shared" si="17"/>
        <v>250</v>
      </c>
      <c r="AA116" s="192">
        <f t="shared" si="16"/>
        <v>258.77999999999997</v>
      </c>
      <c r="AB116" s="160" t="str">
        <f t="shared" si="18"/>
        <v>Yes</v>
      </c>
      <c r="AC116" s="168"/>
      <c r="AD116" s="1"/>
    </row>
    <row r="117" spans="1:30" s="15" customFormat="1" x14ac:dyDescent="0.25">
      <c r="A117" s="232"/>
      <c r="B117" s="405" t="s">
        <v>55</v>
      </c>
      <c r="C117" s="171" t="s">
        <v>122</v>
      </c>
      <c r="D117" s="163" t="s">
        <v>364</v>
      </c>
      <c r="E117" s="35">
        <v>500</v>
      </c>
      <c r="F117" s="35">
        <v>500</v>
      </c>
      <c r="G117" s="35">
        <v>500</v>
      </c>
      <c r="H117" s="35">
        <v>500</v>
      </c>
      <c r="I117" s="35" t="s">
        <v>58</v>
      </c>
      <c r="J117" s="35" t="s">
        <v>59</v>
      </c>
      <c r="K117" s="38"/>
      <c r="L117" s="36"/>
      <c r="M117" s="36"/>
      <c r="N117" s="192">
        <f t="shared" si="15"/>
        <v>500</v>
      </c>
      <c r="O117" s="192">
        <f t="shared" si="15"/>
        <v>500</v>
      </c>
      <c r="P117" s="192">
        <f t="shared" si="15"/>
        <v>500</v>
      </c>
      <c r="Q117" s="192">
        <f t="shared" si="10"/>
        <v>500</v>
      </c>
      <c r="R117" s="192">
        <f t="shared" si="10"/>
        <v>500</v>
      </c>
      <c r="S117" s="192">
        <f t="shared" si="10"/>
        <v>500</v>
      </c>
      <c r="T117" s="192">
        <f t="shared" si="10"/>
        <v>500</v>
      </c>
      <c r="U117" s="192">
        <f t="shared" si="11"/>
        <v>500</v>
      </c>
      <c r="V117" s="192">
        <f t="shared" si="11"/>
        <v>500</v>
      </c>
      <c r="W117" s="192">
        <f t="shared" si="11"/>
        <v>500</v>
      </c>
      <c r="X117" s="192">
        <f t="shared" si="11"/>
        <v>500</v>
      </c>
      <c r="Y117" s="192">
        <f t="shared" si="12"/>
        <v>500</v>
      </c>
      <c r="Z117" s="375">
        <f t="shared" si="17"/>
        <v>500</v>
      </c>
      <c r="AA117" s="192">
        <f t="shared" si="16"/>
        <v>517.55999999999995</v>
      </c>
      <c r="AB117" s="160" t="str">
        <f t="shared" si="18"/>
        <v>Yes</v>
      </c>
      <c r="AC117" s="168"/>
      <c r="AD117" s="1"/>
    </row>
    <row r="118" spans="1:30" s="15" customFormat="1" ht="15.75" thickBot="1" x14ac:dyDescent="0.3">
      <c r="A118" s="232"/>
      <c r="B118" s="405" t="s">
        <v>55</v>
      </c>
      <c r="C118" s="237" t="s">
        <v>123</v>
      </c>
      <c r="D118" s="182" t="s">
        <v>364</v>
      </c>
      <c r="E118" s="406">
        <v>3000</v>
      </c>
      <c r="F118" s="406">
        <v>3000</v>
      </c>
      <c r="G118" s="406">
        <v>3000</v>
      </c>
      <c r="H118" s="406">
        <v>3000</v>
      </c>
      <c r="I118" s="35" t="s">
        <v>58</v>
      </c>
      <c r="J118" s="35" t="s">
        <v>59</v>
      </c>
      <c r="K118" s="183"/>
      <c r="L118" s="75"/>
      <c r="M118" s="75"/>
      <c r="N118" s="272">
        <f t="shared" si="15"/>
        <v>3000</v>
      </c>
      <c r="O118" s="272">
        <f t="shared" si="15"/>
        <v>3000</v>
      </c>
      <c r="P118" s="272">
        <f t="shared" si="15"/>
        <v>3000</v>
      </c>
      <c r="Q118" s="272">
        <f t="shared" si="10"/>
        <v>3000</v>
      </c>
      <c r="R118" s="272">
        <f t="shared" si="10"/>
        <v>3000</v>
      </c>
      <c r="S118" s="272">
        <f t="shared" si="10"/>
        <v>3000</v>
      </c>
      <c r="T118" s="272">
        <f t="shared" si="10"/>
        <v>3000</v>
      </c>
      <c r="U118" s="272">
        <f t="shared" si="11"/>
        <v>3000</v>
      </c>
      <c r="V118" s="272">
        <f t="shared" si="11"/>
        <v>3000</v>
      </c>
      <c r="W118" s="272">
        <f t="shared" si="11"/>
        <v>3000</v>
      </c>
      <c r="X118" s="272">
        <f t="shared" si="11"/>
        <v>3000</v>
      </c>
      <c r="Y118" s="272">
        <f t="shared" si="12"/>
        <v>3000</v>
      </c>
      <c r="Z118" s="379">
        <f t="shared" si="17"/>
        <v>3000</v>
      </c>
      <c r="AA118" s="285">
        <f t="shared" si="16"/>
        <v>3105.38</v>
      </c>
      <c r="AB118" s="185" t="str">
        <f t="shared" si="18"/>
        <v>Yes</v>
      </c>
      <c r="AC118" s="202"/>
      <c r="AD118" s="1"/>
    </row>
    <row r="119" spans="1:30" s="15" customFormat="1" ht="16.5" thickTop="1" thickBot="1" x14ac:dyDescent="0.3">
      <c r="A119" s="40" t="s">
        <v>124</v>
      </c>
      <c r="B119" s="407" t="s">
        <v>55</v>
      </c>
      <c r="C119" s="408" t="s">
        <v>124</v>
      </c>
      <c r="D119" s="254" t="s">
        <v>364</v>
      </c>
      <c r="E119" s="255">
        <v>130</v>
      </c>
      <c r="F119" s="255">
        <v>130</v>
      </c>
      <c r="G119" s="255">
        <v>130</v>
      </c>
      <c r="H119" s="255">
        <v>65</v>
      </c>
      <c r="I119" s="256" t="s">
        <v>58</v>
      </c>
      <c r="J119" s="256" t="s">
        <v>59</v>
      </c>
      <c r="K119" s="256"/>
      <c r="L119" s="256"/>
      <c r="M119" s="256"/>
      <c r="N119" s="251">
        <f t="shared" si="15"/>
        <v>130</v>
      </c>
      <c r="O119" s="251">
        <f t="shared" si="15"/>
        <v>130</v>
      </c>
      <c r="P119" s="251">
        <f t="shared" si="15"/>
        <v>130</v>
      </c>
      <c r="Q119" s="251">
        <f t="shared" si="10"/>
        <v>130</v>
      </c>
      <c r="R119" s="251">
        <f t="shared" si="10"/>
        <v>130</v>
      </c>
      <c r="S119" s="251">
        <f t="shared" si="10"/>
        <v>130</v>
      </c>
      <c r="T119" s="251">
        <f t="shared" si="10"/>
        <v>130</v>
      </c>
      <c r="U119" s="251">
        <f t="shared" si="11"/>
        <v>130</v>
      </c>
      <c r="V119" s="251">
        <f t="shared" si="11"/>
        <v>130</v>
      </c>
      <c r="W119" s="251">
        <f t="shared" si="11"/>
        <v>130</v>
      </c>
      <c r="X119" s="251">
        <f t="shared" si="11"/>
        <v>130</v>
      </c>
      <c r="Y119" s="251">
        <f t="shared" si="12"/>
        <v>130</v>
      </c>
      <c r="Z119" s="390">
        <f t="shared" si="17"/>
        <v>130</v>
      </c>
      <c r="AA119" s="251">
        <f t="shared" si="16"/>
        <v>134.57</v>
      </c>
      <c r="AB119" s="251" t="str">
        <f t="shared" si="18"/>
        <v>Yes</v>
      </c>
      <c r="AC119" s="257"/>
      <c r="AD119" s="1"/>
    </row>
    <row r="120" spans="1:30" s="15" customFormat="1" ht="15.75" thickTop="1" x14ac:dyDescent="0.25">
      <c r="A120" s="40" t="s">
        <v>407</v>
      </c>
      <c r="B120" s="33" t="s">
        <v>55</v>
      </c>
      <c r="C120" s="171" t="s">
        <v>408</v>
      </c>
      <c r="D120" s="159" t="s">
        <v>364</v>
      </c>
      <c r="E120" s="409">
        <v>55</v>
      </c>
      <c r="F120" s="409">
        <v>55</v>
      </c>
      <c r="G120" s="409">
        <v>55</v>
      </c>
      <c r="H120" s="409">
        <v>55</v>
      </c>
      <c r="I120" s="28" t="s">
        <v>58</v>
      </c>
      <c r="J120" s="28" t="s">
        <v>59</v>
      </c>
      <c r="K120" s="28"/>
      <c r="L120" s="28"/>
      <c r="M120" s="75"/>
      <c r="N120" s="192">
        <f t="shared" si="15"/>
        <v>55</v>
      </c>
      <c r="O120" s="192">
        <f t="shared" si="15"/>
        <v>55</v>
      </c>
      <c r="P120" s="192">
        <f t="shared" si="15"/>
        <v>55</v>
      </c>
      <c r="Q120" s="192">
        <f t="shared" si="10"/>
        <v>55</v>
      </c>
      <c r="R120" s="192">
        <f t="shared" si="10"/>
        <v>55</v>
      </c>
      <c r="S120" s="192">
        <f t="shared" si="10"/>
        <v>55</v>
      </c>
      <c r="T120" s="192">
        <f t="shared" si="10"/>
        <v>55</v>
      </c>
      <c r="U120" s="192">
        <f t="shared" si="11"/>
        <v>55</v>
      </c>
      <c r="V120" s="192">
        <f t="shared" si="11"/>
        <v>55</v>
      </c>
      <c r="W120" s="192">
        <f t="shared" si="11"/>
        <v>55</v>
      </c>
      <c r="X120" s="192">
        <f t="shared" si="11"/>
        <v>55</v>
      </c>
      <c r="Y120" s="192">
        <f t="shared" si="12"/>
        <v>55</v>
      </c>
      <c r="Z120" s="382">
        <f t="shared" si="17"/>
        <v>55</v>
      </c>
      <c r="AA120" s="192">
        <f t="shared" si="16"/>
        <v>56.93</v>
      </c>
      <c r="AB120" s="192" t="str">
        <f t="shared" si="18"/>
        <v>Yes</v>
      </c>
      <c r="AC120" s="193"/>
      <c r="AD120" s="1"/>
    </row>
    <row r="121" spans="1:30" s="15" customFormat="1" x14ac:dyDescent="0.25">
      <c r="A121" s="47"/>
      <c r="B121" s="33" t="s">
        <v>55</v>
      </c>
      <c r="C121" s="171" t="s">
        <v>409</v>
      </c>
      <c r="D121" s="159" t="s">
        <v>364</v>
      </c>
      <c r="E121" s="410">
        <v>65</v>
      </c>
      <c r="F121" s="410">
        <v>65</v>
      </c>
      <c r="G121" s="410">
        <v>65</v>
      </c>
      <c r="H121" s="410">
        <v>65</v>
      </c>
      <c r="I121" s="36" t="s">
        <v>58</v>
      </c>
      <c r="J121" s="36" t="s">
        <v>59</v>
      </c>
      <c r="K121" s="36"/>
      <c r="L121" s="36"/>
      <c r="M121" s="38"/>
      <c r="N121" s="192">
        <f t="shared" si="15"/>
        <v>65</v>
      </c>
      <c r="O121" s="192">
        <f t="shared" si="15"/>
        <v>65</v>
      </c>
      <c r="P121" s="192">
        <f t="shared" si="15"/>
        <v>65</v>
      </c>
      <c r="Q121" s="192">
        <f t="shared" si="10"/>
        <v>65</v>
      </c>
      <c r="R121" s="192">
        <f t="shared" si="10"/>
        <v>65</v>
      </c>
      <c r="S121" s="192">
        <f t="shared" si="10"/>
        <v>65</v>
      </c>
      <c r="T121" s="192">
        <f t="shared" si="10"/>
        <v>65</v>
      </c>
      <c r="U121" s="192">
        <f t="shared" si="11"/>
        <v>65</v>
      </c>
      <c r="V121" s="192">
        <f t="shared" si="11"/>
        <v>65</v>
      </c>
      <c r="W121" s="192">
        <f t="shared" si="11"/>
        <v>65</v>
      </c>
      <c r="X121" s="192">
        <f t="shared" si="11"/>
        <v>65</v>
      </c>
      <c r="Y121" s="192">
        <f t="shared" si="12"/>
        <v>65</v>
      </c>
      <c r="Z121" s="375">
        <f t="shared" si="17"/>
        <v>65</v>
      </c>
      <c r="AA121" s="192">
        <f t="shared" si="16"/>
        <v>67.28</v>
      </c>
      <c r="AB121" s="160" t="str">
        <f t="shared" si="18"/>
        <v>Yes</v>
      </c>
      <c r="AC121" s="265"/>
      <c r="AD121" s="1"/>
    </row>
    <row r="122" spans="1:30" s="15" customFormat="1" ht="15.75" thickBot="1" x14ac:dyDescent="0.3">
      <c r="A122" s="207"/>
      <c r="B122" s="57" t="s">
        <v>55</v>
      </c>
      <c r="C122" s="266" t="s">
        <v>410</v>
      </c>
      <c r="D122" s="182" t="s">
        <v>364</v>
      </c>
      <c r="E122" s="386">
        <v>75</v>
      </c>
      <c r="F122" s="386">
        <v>75</v>
      </c>
      <c r="G122" s="386">
        <v>75</v>
      </c>
      <c r="H122" s="386">
        <v>75</v>
      </c>
      <c r="I122" s="71" t="s">
        <v>58</v>
      </c>
      <c r="J122" s="71" t="s">
        <v>59</v>
      </c>
      <c r="K122" s="81"/>
      <c r="L122" s="184"/>
      <c r="M122" s="183"/>
      <c r="N122" s="272">
        <f t="shared" si="15"/>
        <v>75</v>
      </c>
      <c r="O122" s="272">
        <f t="shared" si="15"/>
        <v>75</v>
      </c>
      <c r="P122" s="272">
        <f t="shared" si="15"/>
        <v>75</v>
      </c>
      <c r="Q122" s="272">
        <f t="shared" si="10"/>
        <v>75</v>
      </c>
      <c r="R122" s="272">
        <f t="shared" si="10"/>
        <v>75</v>
      </c>
      <c r="S122" s="272">
        <f t="shared" si="10"/>
        <v>75</v>
      </c>
      <c r="T122" s="272">
        <f t="shared" si="10"/>
        <v>75</v>
      </c>
      <c r="U122" s="272">
        <f t="shared" si="11"/>
        <v>75</v>
      </c>
      <c r="V122" s="272">
        <f t="shared" si="11"/>
        <v>75</v>
      </c>
      <c r="W122" s="272">
        <f t="shared" si="11"/>
        <v>75</v>
      </c>
      <c r="X122" s="272">
        <f t="shared" si="11"/>
        <v>75</v>
      </c>
      <c r="Y122" s="272">
        <f t="shared" si="12"/>
        <v>75</v>
      </c>
      <c r="Z122" s="379">
        <f t="shared" si="17"/>
        <v>75</v>
      </c>
      <c r="AA122" s="186">
        <f t="shared" si="16"/>
        <v>77.63</v>
      </c>
      <c r="AB122" s="186" t="str">
        <f t="shared" si="18"/>
        <v>Yes</v>
      </c>
      <c r="AC122" s="202"/>
      <c r="AD122" s="1"/>
    </row>
    <row r="123" spans="1:30" s="15" customFormat="1" ht="15.75" thickTop="1" x14ac:dyDescent="0.25">
      <c r="A123" s="339" t="s">
        <v>411</v>
      </c>
      <c r="B123" s="33" t="s">
        <v>55</v>
      </c>
      <c r="C123" s="411" t="s">
        <v>363</v>
      </c>
      <c r="D123" s="159" t="s">
        <v>364</v>
      </c>
      <c r="E123" s="403">
        <v>33</v>
      </c>
      <c r="F123" s="403">
        <v>33</v>
      </c>
      <c r="G123" s="403">
        <v>33</v>
      </c>
      <c r="H123" s="403">
        <v>33</v>
      </c>
      <c r="I123" s="412" t="s">
        <v>58</v>
      </c>
      <c r="J123" s="404" t="s">
        <v>59</v>
      </c>
      <c r="K123" s="381"/>
      <c r="L123" s="381"/>
      <c r="M123" s="371"/>
      <c r="N123" s="192">
        <f t="shared" si="15"/>
        <v>33</v>
      </c>
      <c r="O123" s="192">
        <f t="shared" si="15"/>
        <v>33</v>
      </c>
      <c r="P123" s="192">
        <f t="shared" si="15"/>
        <v>33</v>
      </c>
      <c r="Q123" s="192">
        <f t="shared" si="10"/>
        <v>33</v>
      </c>
      <c r="R123" s="192">
        <f t="shared" si="10"/>
        <v>33</v>
      </c>
      <c r="S123" s="192">
        <f t="shared" si="10"/>
        <v>33</v>
      </c>
      <c r="T123" s="192">
        <f t="shared" si="10"/>
        <v>33</v>
      </c>
      <c r="U123" s="192">
        <f t="shared" si="11"/>
        <v>33</v>
      </c>
      <c r="V123" s="192">
        <f t="shared" si="11"/>
        <v>33</v>
      </c>
      <c r="W123" s="192">
        <f t="shared" si="11"/>
        <v>33</v>
      </c>
      <c r="X123" s="192">
        <f t="shared" si="11"/>
        <v>33</v>
      </c>
      <c r="Y123" s="192">
        <f t="shared" si="12"/>
        <v>33</v>
      </c>
      <c r="Z123" s="382">
        <f t="shared" si="17"/>
        <v>33</v>
      </c>
      <c r="AA123" s="192">
        <f t="shared" si="16"/>
        <v>34.159999999999997</v>
      </c>
      <c r="AB123" s="192" t="str">
        <f t="shared" si="18"/>
        <v>Yes</v>
      </c>
      <c r="AC123" s="413"/>
      <c r="AD123" s="1"/>
    </row>
    <row r="124" spans="1:30" s="15" customFormat="1" x14ac:dyDescent="0.25">
      <c r="A124" s="232"/>
      <c r="B124" s="33" t="s">
        <v>55</v>
      </c>
      <c r="C124" s="414" t="s">
        <v>365</v>
      </c>
      <c r="D124" s="163" t="s">
        <v>364</v>
      </c>
      <c r="E124" s="324">
        <v>66</v>
      </c>
      <c r="F124" s="324">
        <v>66</v>
      </c>
      <c r="G124" s="324">
        <v>66</v>
      </c>
      <c r="H124" s="324">
        <v>66</v>
      </c>
      <c r="I124" s="324" t="s">
        <v>58</v>
      </c>
      <c r="J124" s="404" t="s">
        <v>59</v>
      </c>
      <c r="K124" s="381"/>
      <c r="L124" s="381"/>
      <c r="M124" s="371"/>
      <c r="N124" s="192">
        <f t="shared" si="15"/>
        <v>66</v>
      </c>
      <c r="O124" s="192">
        <f t="shared" si="15"/>
        <v>66</v>
      </c>
      <c r="P124" s="192">
        <f t="shared" si="15"/>
        <v>66</v>
      </c>
      <c r="Q124" s="192">
        <f t="shared" si="10"/>
        <v>66</v>
      </c>
      <c r="R124" s="192">
        <f t="shared" si="10"/>
        <v>66</v>
      </c>
      <c r="S124" s="192">
        <f t="shared" si="10"/>
        <v>66</v>
      </c>
      <c r="T124" s="192">
        <f t="shared" si="10"/>
        <v>66</v>
      </c>
      <c r="U124" s="192">
        <f t="shared" si="11"/>
        <v>66</v>
      </c>
      <c r="V124" s="192">
        <f t="shared" si="11"/>
        <v>66</v>
      </c>
      <c r="W124" s="192">
        <f t="shared" si="11"/>
        <v>66</v>
      </c>
      <c r="X124" s="192">
        <f t="shared" si="11"/>
        <v>66</v>
      </c>
      <c r="Y124" s="192">
        <f t="shared" si="12"/>
        <v>66</v>
      </c>
      <c r="Z124" s="375">
        <f t="shared" si="17"/>
        <v>66</v>
      </c>
      <c r="AA124" s="192">
        <f t="shared" si="16"/>
        <v>68.319999999999993</v>
      </c>
      <c r="AB124" s="160" t="str">
        <f t="shared" si="18"/>
        <v>Yes</v>
      </c>
      <c r="AC124" s="168"/>
      <c r="AD124" s="1"/>
    </row>
    <row r="125" spans="1:30" s="15" customFormat="1" x14ac:dyDescent="0.25">
      <c r="A125" s="232"/>
      <c r="B125" s="33" t="s">
        <v>55</v>
      </c>
      <c r="C125" s="414" t="s">
        <v>366</v>
      </c>
      <c r="D125" s="163" t="s">
        <v>364</v>
      </c>
      <c r="E125" s="324">
        <v>99</v>
      </c>
      <c r="F125" s="324">
        <v>99</v>
      </c>
      <c r="G125" s="324">
        <v>99</v>
      </c>
      <c r="H125" s="324">
        <v>99</v>
      </c>
      <c r="I125" s="324" t="s">
        <v>58</v>
      </c>
      <c r="J125" s="404" t="s">
        <v>59</v>
      </c>
      <c r="K125" s="381"/>
      <c r="L125" s="381"/>
      <c r="M125" s="371"/>
      <c r="N125" s="192">
        <f t="shared" si="15"/>
        <v>99</v>
      </c>
      <c r="O125" s="192">
        <f t="shared" si="15"/>
        <v>99</v>
      </c>
      <c r="P125" s="192">
        <f t="shared" si="15"/>
        <v>99</v>
      </c>
      <c r="Q125" s="192">
        <f t="shared" si="10"/>
        <v>99</v>
      </c>
      <c r="R125" s="192">
        <f t="shared" si="10"/>
        <v>99</v>
      </c>
      <c r="S125" s="192">
        <f t="shared" si="10"/>
        <v>99</v>
      </c>
      <c r="T125" s="192">
        <f t="shared" si="10"/>
        <v>99</v>
      </c>
      <c r="U125" s="192">
        <f t="shared" si="11"/>
        <v>99</v>
      </c>
      <c r="V125" s="192">
        <f t="shared" si="11"/>
        <v>99</v>
      </c>
      <c r="W125" s="192">
        <f t="shared" si="11"/>
        <v>99</v>
      </c>
      <c r="X125" s="192">
        <f t="shared" si="11"/>
        <v>99</v>
      </c>
      <c r="Y125" s="192">
        <f t="shared" si="12"/>
        <v>99</v>
      </c>
      <c r="Z125" s="375">
        <f t="shared" si="17"/>
        <v>99</v>
      </c>
      <c r="AA125" s="192">
        <f t="shared" si="16"/>
        <v>102.48</v>
      </c>
      <c r="AB125" s="160" t="str">
        <f t="shared" si="18"/>
        <v>Yes</v>
      </c>
      <c r="AC125" s="168"/>
      <c r="AD125" s="1"/>
    </row>
    <row r="126" spans="1:30" s="15" customFormat="1" x14ac:dyDescent="0.25">
      <c r="A126" s="232"/>
      <c r="B126" s="33" t="s">
        <v>55</v>
      </c>
      <c r="C126" s="414" t="s">
        <v>367</v>
      </c>
      <c r="D126" s="163" t="s">
        <v>364</v>
      </c>
      <c r="E126" s="324">
        <v>132</v>
      </c>
      <c r="F126" s="324">
        <v>132</v>
      </c>
      <c r="G126" s="324">
        <v>132</v>
      </c>
      <c r="H126" s="324">
        <v>132</v>
      </c>
      <c r="I126" s="324" t="s">
        <v>58</v>
      </c>
      <c r="J126" s="404" t="s">
        <v>59</v>
      </c>
      <c r="K126" s="381"/>
      <c r="L126" s="381"/>
      <c r="M126" s="371"/>
      <c r="N126" s="192">
        <f t="shared" si="15"/>
        <v>132</v>
      </c>
      <c r="O126" s="192">
        <f t="shared" si="15"/>
        <v>132</v>
      </c>
      <c r="P126" s="192">
        <f t="shared" si="15"/>
        <v>132</v>
      </c>
      <c r="Q126" s="192">
        <f t="shared" si="10"/>
        <v>132</v>
      </c>
      <c r="R126" s="192">
        <f t="shared" si="10"/>
        <v>132</v>
      </c>
      <c r="S126" s="192">
        <f t="shared" si="10"/>
        <v>132</v>
      </c>
      <c r="T126" s="192">
        <f t="shared" si="10"/>
        <v>132</v>
      </c>
      <c r="U126" s="192">
        <f t="shared" si="11"/>
        <v>132</v>
      </c>
      <c r="V126" s="192">
        <f t="shared" si="11"/>
        <v>132</v>
      </c>
      <c r="W126" s="192">
        <f t="shared" si="11"/>
        <v>132</v>
      </c>
      <c r="X126" s="192">
        <f t="shared" si="11"/>
        <v>132</v>
      </c>
      <c r="Y126" s="192">
        <f t="shared" si="12"/>
        <v>132</v>
      </c>
      <c r="Z126" s="375">
        <f t="shared" si="17"/>
        <v>132</v>
      </c>
      <c r="AA126" s="192">
        <f t="shared" si="16"/>
        <v>136.63999999999999</v>
      </c>
      <c r="AB126" s="160" t="str">
        <f t="shared" si="18"/>
        <v>Yes</v>
      </c>
      <c r="AC126" s="168"/>
      <c r="AD126" s="1"/>
    </row>
    <row r="127" spans="1:30" s="15" customFormat="1" x14ac:dyDescent="0.25">
      <c r="A127" s="232"/>
      <c r="B127" s="33" t="s">
        <v>55</v>
      </c>
      <c r="C127" s="414" t="s">
        <v>368</v>
      </c>
      <c r="D127" s="163" t="s">
        <v>364</v>
      </c>
      <c r="E127" s="324">
        <v>165</v>
      </c>
      <c r="F127" s="324">
        <v>165</v>
      </c>
      <c r="G127" s="324">
        <v>165</v>
      </c>
      <c r="H127" s="324">
        <v>165</v>
      </c>
      <c r="I127" s="324" t="s">
        <v>58</v>
      </c>
      <c r="J127" s="404" t="s">
        <v>59</v>
      </c>
      <c r="K127" s="381"/>
      <c r="L127" s="381"/>
      <c r="M127" s="371"/>
      <c r="N127" s="192">
        <f t="shared" si="15"/>
        <v>165</v>
      </c>
      <c r="O127" s="192">
        <f t="shared" si="15"/>
        <v>165</v>
      </c>
      <c r="P127" s="192">
        <f t="shared" si="15"/>
        <v>165</v>
      </c>
      <c r="Q127" s="192">
        <f t="shared" si="10"/>
        <v>165</v>
      </c>
      <c r="R127" s="192">
        <f t="shared" si="10"/>
        <v>165</v>
      </c>
      <c r="S127" s="192">
        <f t="shared" si="10"/>
        <v>165</v>
      </c>
      <c r="T127" s="192">
        <f t="shared" si="10"/>
        <v>165</v>
      </c>
      <c r="U127" s="192">
        <f t="shared" si="11"/>
        <v>165</v>
      </c>
      <c r="V127" s="192">
        <f t="shared" si="11"/>
        <v>165</v>
      </c>
      <c r="W127" s="192">
        <f t="shared" si="11"/>
        <v>165</v>
      </c>
      <c r="X127" s="192">
        <f t="shared" si="11"/>
        <v>165</v>
      </c>
      <c r="Y127" s="192">
        <f t="shared" si="12"/>
        <v>165</v>
      </c>
      <c r="Z127" s="375">
        <f t="shared" si="17"/>
        <v>165</v>
      </c>
      <c r="AA127" s="192">
        <f t="shared" si="16"/>
        <v>170.8</v>
      </c>
      <c r="AB127" s="160" t="str">
        <f t="shared" si="18"/>
        <v>Yes</v>
      </c>
      <c r="AC127" s="168"/>
      <c r="AD127" s="1"/>
    </row>
    <row r="128" spans="1:30" s="15" customFormat="1" x14ac:dyDescent="0.25">
      <c r="A128" s="232"/>
      <c r="B128" s="33" t="s">
        <v>55</v>
      </c>
      <c r="C128" s="414" t="s">
        <v>369</v>
      </c>
      <c r="D128" s="163" t="s">
        <v>364</v>
      </c>
      <c r="E128" s="324">
        <v>198</v>
      </c>
      <c r="F128" s="324">
        <v>198</v>
      </c>
      <c r="G128" s="324">
        <v>198</v>
      </c>
      <c r="H128" s="324">
        <v>198</v>
      </c>
      <c r="I128" s="324" t="s">
        <v>58</v>
      </c>
      <c r="J128" s="404" t="s">
        <v>59</v>
      </c>
      <c r="K128" s="381"/>
      <c r="L128" s="381"/>
      <c r="M128" s="371"/>
      <c r="N128" s="192">
        <f t="shared" si="15"/>
        <v>198</v>
      </c>
      <c r="O128" s="192">
        <f t="shared" si="15"/>
        <v>198</v>
      </c>
      <c r="P128" s="192">
        <f t="shared" si="15"/>
        <v>198</v>
      </c>
      <c r="Q128" s="192">
        <f t="shared" si="10"/>
        <v>198</v>
      </c>
      <c r="R128" s="192">
        <f t="shared" si="10"/>
        <v>198</v>
      </c>
      <c r="S128" s="192">
        <f t="shared" si="10"/>
        <v>198</v>
      </c>
      <c r="T128" s="192">
        <f t="shared" si="10"/>
        <v>198</v>
      </c>
      <c r="U128" s="192">
        <f t="shared" si="11"/>
        <v>198</v>
      </c>
      <c r="V128" s="192">
        <f t="shared" si="11"/>
        <v>198</v>
      </c>
      <c r="W128" s="192">
        <f t="shared" si="11"/>
        <v>198</v>
      </c>
      <c r="X128" s="192">
        <f t="shared" si="11"/>
        <v>198</v>
      </c>
      <c r="Y128" s="192">
        <f t="shared" si="12"/>
        <v>198</v>
      </c>
      <c r="Z128" s="375">
        <f t="shared" si="17"/>
        <v>198</v>
      </c>
      <c r="AA128" s="192">
        <f t="shared" si="16"/>
        <v>204.96</v>
      </c>
      <c r="AB128" s="160" t="str">
        <f t="shared" si="18"/>
        <v>Yes</v>
      </c>
      <c r="AC128" s="168"/>
      <c r="AD128" s="1"/>
    </row>
    <row r="129" spans="1:30" s="15" customFormat="1" x14ac:dyDescent="0.25">
      <c r="A129" s="232"/>
      <c r="B129" s="33" t="s">
        <v>55</v>
      </c>
      <c r="C129" s="414" t="s">
        <v>370</v>
      </c>
      <c r="D129" s="163" t="s">
        <v>364</v>
      </c>
      <c r="E129" s="324">
        <v>231</v>
      </c>
      <c r="F129" s="324">
        <v>231</v>
      </c>
      <c r="G129" s="324">
        <v>231</v>
      </c>
      <c r="H129" s="324">
        <v>231</v>
      </c>
      <c r="I129" s="324" t="s">
        <v>58</v>
      </c>
      <c r="J129" s="404" t="s">
        <v>59</v>
      </c>
      <c r="K129" s="381"/>
      <c r="L129" s="381"/>
      <c r="M129" s="371"/>
      <c r="N129" s="192">
        <f t="shared" si="15"/>
        <v>231</v>
      </c>
      <c r="O129" s="192">
        <f t="shared" si="15"/>
        <v>231</v>
      </c>
      <c r="P129" s="192">
        <f t="shared" si="15"/>
        <v>231</v>
      </c>
      <c r="Q129" s="192">
        <f t="shared" si="10"/>
        <v>231</v>
      </c>
      <c r="R129" s="192">
        <f t="shared" si="10"/>
        <v>231</v>
      </c>
      <c r="S129" s="192">
        <f t="shared" si="10"/>
        <v>231</v>
      </c>
      <c r="T129" s="192">
        <f t="shared" si="10"/>
        <v>231</v>
      </c>
      <c r="U129" s="192">
        <f t="shared" si="11"/>
        <v>231</v>
      </c>
      <c r="V129" s="192">
        <f t="shared" si="11"/>
        <v>231</v>
      </c>
      <c r="W129" s="192">
        <f t="shared" si="11"/>
        <v>231</v>
      </c>
      <c r="X129" s="192">
        <f t="shared" si="11"/>
        <v>231</v>
      </c>
      <c r="Y129" s="192">
        <f t="shared" si="12"/>
        <v>231</v>
      </c>
      <c r="Z129" s="375">
        <f t="shared" si="17"/>
        <v>231</v>
      </c>
      <c r="AA129" s="192">
        <f t="shared" si="16"/>
        <v>239.11</v>
      </c>
      <c r="AB129" s="160" t="str">
        <f t="shared" si="18"/>
        <v>Yes</v>
      </c>
      <c r="AC129" s="168"/>
      <c r="AD129" s="1"/>
    </row>
    <row r="130" spans="1:30" s="15" customFormat="1" x14ac:dyDescent="0.25">
      <c r="A130" s="232"/>
      <c r="B130" s="33" t="s">
        <v>55</v>
      </c>
      <c r="C130" s="414" t="s">
        <v>371</v>
      </c>
      <c r="D130" s="163" t="s">
        <v>364</v>
      </c>
      <c r="E130" s="324">
        <v>264</v>
      </c>
      <c r="F130" s="324">
        <v>264</v>
      </c>
      <c r="G130" s="324">
        <v>264</v>
      </c>
      <c r="H130" s="324">
        <v>264</v>
      </c>
      <c r="I130" s="324" t="s">
        <v>58</v>
      </c>
      <c r="J130" s="404" t="s">
        <v>59</v>
      </c>
      <c r="K130" s="381"/>
      <c r="L130" s="381"/>
      <c r="M130" s="371"/>
      <c r="N130" s="192">
        <f t="shared" si="15"/>
        <v>264</v>
      </c>
      <c r="O130" s="192">
        <f t="shared" si="15"/>
        <v>264</v>
      </c>
      <c r="P130" s="192">
        <f t="shared" si="15"/>
        <v>264</v>
      </c>
      <c r="Q130" s="192">
        <f t="shared" si="10"/>
        <v>264</v>
      </c>
      <c r="R130" s="192">
        <f t="shared" si="10"/>
        <v>264</v>
      </c>
      <c r="S130" s="192">
        <f t="shared" si="10"/>
        <v>264</v>
      </c>
      <c r="T130" s="192">
        <f t="shared" si="10"/>
        <v>264</v>
      </c>
      <c r="U130" s="192">
        <f t="shared" si="11"/>
        <v>264</v>
      </c>
      <c r="V130" s="192">
        <f t="shared" si="11"/>
        <v>264</v>
      </c>
      <c r="W130" s="192">
        <f t="shared" si="11"/>
        <v>264</v>
      </c>
      <c r="X130" s="192">
        <f t="shared" si="11"/>
        <v>264</v>
      </c>
      <c r="Y130" s="192">
        <f t="shared" si="12"/>
        <v>264</v>
      </c>
      <c r="Z130" s="375">
        <f t="shared" si="17"/>
        <v>264</v>
      </c>
      <c r="AA130" s="192">
        <f t="shared" si="16"/>
        <v>273.27</v>
      </c>
      <c r="AB130" s="160" t="str">
        <f t="shared" si="18"/>
        <v>Yes</v>
      </c>
      <c r="AC130" s="168"/>
      <c r="AD130" s="1"/>
    </row>
    <row r="131" spans="1:30" s="15" customFormat="1" x14ac:dyDescent="0.25">
      <c r="A131" s="232"/>
      <c r="B131" s="33" t="s">
        <v>55</v>
      </c>
      <c r="C131" s="414" t="s">
        <v>372</v>
      </c>
      <c r="D131" s="163" t="s">
        <v>364</v>
      </c>
      <c r="E131" s="324">
        <v>297</v>
      </c>
      <c r="F131" s="324">
        <v>297</v>
      </c>
      <c r="G131" s="324">
        <v>297</v>
      </c>
      <c r="H131" s="324">
        <v>297</v>
      </c>
      <c r="I131" s="324" t="s">
        <v>58</v>
      </c>
      <c r="J131" s="404" t="s">
        <v>59</v>
      </c>
      <c r="K131" s="381"/>
      <c r="L131" s="381"/>
      <c r="M131" s="371"/>
      <c r="N131" s="192">
        <f t="shared" si="15"/>
        <v>297</v>
      </c>
      <c r="O131" s="192">
        <f t="shared" si="15"/>
        <v>297</v>
      </c>
      <c r="P131" s="192">
        <f t="shared" si="15"/>
        <v>297</v>
      </c>
      <c r="Q131" s="192">
        <f t="shared" si="10"/>
        <v>297</v>
      </c>
      <c r="R131" s="192">
        <f t="shared" si="10"/>
        <v>297</v>
      </c>
      <c r="S131" s="192">
        <f t="shared" si="10"/>
        <v>297</v>
      </c>
      <c r="T131" s="192">
        <f t="shared" si="10"/>
        <v>297</v>
      </c>
      <c r="U131" s="192">
        <f t="shared" si="11"/>
        <v>297</v>
      </c>
      <c r="V131" s="192">
        <f t="shared" si="11"/>
        <v>297</v>
      </c>
      <c r="W131" s="192">
        <f t="shared" si="11"/>
        <v>297</v>
      </c>
      <c r="X131" s="192">
        <f t="shared" si="11"/>
        <v>297</v>
      </c>
      <c r="Y131" s="192">
        <f t="shared" si="12"/>
        <v>297</v>
      </c>
      <c r="Z131" s="375">
        <f t="shared" si="17"/>
        <v>297</v>
      </c>
      <c r="AA131" s="192">
        <f t="shared" si="16"/>
        <v>307.43</v>
      </c>
      <c r="AB131" s="160" t="str">
        <f t="shared" si="18"/>
        <v>Yes</v>
      </c>
      <c r="AC131" s="168"/>
      <c r="AD131" s="1"/>
    </row>
    <row r="132" spans="1:30" s="15" customFormat="1" x14ac:dyDescent="0.25">
      <c r="A132" s="232"/>
      <c r="B132" s="33" t="s">
        <v>55</v>
      </c>
      <c r="C132" s="414" t="s">
        <v>373</v>
      </c>
      <c r="D132" s="163" t="s">
        <v>364</v>
      </c>
      <c r="E132" s="324">
        <v>330</v>
      </c>
      <c r="F132" s="324">
        <v>330</v>
      </c>
      <c r="G132" s="324">
        <v>330</v>
      </c>
      <c r="H132" s="324">
        <v>330</v>
      </c>
      <c r="I132" s="324" t="s">
        <v>58</v>
      </c>
      <c r="J132" s="404" t="s">
        <v>59</v>
      </c>
      <c r="K132" s="381"/>
      <c r="L132" s="381"/>
      <c r="M132" s="371"/>
      <c r="N132" s="192">
        <f t="shared" si="15"/>
        <v>330</v>
      </c>
      <c r="O132" s="192">
        <f t="shared" si="15"/>
        <v>330</v>
      </c>
      <c r="P132" s="192">
        <f t="shared" si="15"/>
        <v>330</v>
      </c>
      <c r="Q132" s="192">
        <f t="shared" si="10"/>
        <v>330</v>
      </c>
      <c r="R132" s="192">
        <f t="shared" si="10"/>
        <v>330</v>
      </c>
      <c r="S132" s="192">
        <f t="shared" si="10"/>
        <v>330</v>
      </c>
      <c r="T132" s="192">
        <f t="shared" si="10"/>
        <v>330</v>
      </c>
      <c r="U132" s="192">
        <f t="shared" si="11"/>
        <v>330</v>
      </c>
      <c r="V132" s="192">
        <f t="shared" si="11"/>
        <v>330</v>
      </c>
      <c r="W132" s="192">
        <f t="shared" si="11"/>
        <v>330</v>
      </c>
      <c r="X132" s="192">
        <f t="shared" si="11"/>
        <v>330</v>
      </c>
      <c r="Y132" s="192">
        <f t="shared" si="12"/>
        <v>330</v>
      </c>
      <c r="Z132" s="375">
        <f t="shared" si="17"/>
        <v>330</v>
      </c>
      <c r="AA132" s="192">
        <f t="shared" si="16"/>
        <v>341.59</v>
      </c>
      <c r="AB132" s="160" t="str">
        <f t="shared" si="18"/>
        <v>Yes</v>
      </c>
      <c r="AC132" s="168"/>
      <c r="AD132" s="1"/>
    </row>
    <row r="133" spans="1:30" s="15" customFormat="1" x14ac:dyDescent="0.25">
      <c r="A133" s="232"/>
      <c r="B133" s="33" t="s">
        <v>55</v>
      </c>
      <c r="C133" s="414" t="s">
        <v>374</v>
      </c>
      <c r="D133" s="163" t="s">
        <v>364</v>
      </c>
      <c r="E133" s="324">
        <v>495</v>
      </c>
      <c r="F133" s="324">
        <v>495</v>
      </c>
      <c r="G133" s="324">
        <v>495</v>
      </c>
      <c r="H133" s="324">
        <v>495</v>
      </c>
      <c r="I133" s="324" t="s">
        <v>58</v>
      </c>
      <c r="J133" s="404" t="s">
        <v>59</v>
      </c>
      <c r="K133" s="381"/>
      <c r="L133" s="381"/>
      <c r="M133" s="371"/>
      <c r="N133" s="192">
        <f t="shared" si="15"/>
        <v>495</v>
      </c>
      <c r="O133" s="192">
        <f t="shared" si="15"/>
        <v>495</v>
      </c>
      <c r="P133" s="192">
        <f t="shared" si="15"/>
        <v>495</v>
      </c>
      <c r="Q133" s="192">
        <f t="shared" si="10"/>
        <v>495</v>
      </c>
      <c r="R133" s="192">
        <f t="shared" si="10"/>
        <v>495</v>
      </c>
      <c r="S133" s="192">
        <f t="shared" si="10"/>
        <v>495</v>
      </c>
      <c r="T133" s="192">
        <f t="shared" si="10"/>
        <v>495</v>
      </c>
      <c r="U133" s="192">
        <f t="shared" si="11"/>
        <v>495</v>
      </c>
      <c r="V133" s="192">
        <f t="shared" si="11"/>
        <v>495</v>
      </c>
      <c r="W133" s="192">
        <f t="shared" si="11"/>
        <v>495</v>
      </c>
      <c r="X133" s="192">
        <f t="shared" si="11"/>
        <v>495</v>
      </c>
      <c r="Y133" s="192">
        <f t="shared" si="12"/>
        <v>495</v>
      </c>
      <c r="Z133" s="375">
        <f t="shared" si="17"/>
        <v>495</v>
      </c>
      <c r="AA133" s="192">
        <f t="shared" si="16"/>
        <v>512.39</v>
      </c>
      <c r="AB133" s="160" t="str">
        <f t="shared" si="18"/>
        <v>Yes</v>
      </c>
      <c r="AC133" s="168"/>
      <c r="AD133" s="1"/>
    </row>
    <row r="134" spans="1:30" s="15" customFormat="1" x14ac:dyDescent="0.25">
      <c r="A134" s="232"/>
      <c r="B134" s="33" t="s">
        <v>55</v>
      </c>
      <c r="C134" s="414" t="s">
        <v>375</v>
      </c>
      <c r="D134" s="163" t="s">
        <v>364</v>
      </c>
      <c r="E134" s="324">
        <v>660</v>
      </c>
      <c r="F134" s="324">
        <v>660</v>
      </c>
      <c r="G134" s="324">
        <v>660</v>
      </c>
      <c r="H134" s="324">
        <v>660</v>
      </c>
      <c r="I134" s="324" t="s">
        <v>58</v>
      </c>
      <c r="J134" s="404" t="s">
        <v>59</v>
      </c>
      <c r="K134" s="381"/>
      <c r="L134" s="381"/>
      <c r="M134" s="371"/>
      <c r="N134" s="192">
        <f t="shared" si="15"/>
        <v>660</v>
      </c>
      <c r="O134" s="192">
        <f t="shared" si="15"/>
        <v>660</v>
      </c>
      <c r="P134" s="192">
        <f t="shared" si="15"/>
        <v>660</v>
      </c>
      <c r="Q134" s="192">
        <f t="shared" si="10"/>
        <v>660</v>
      </c>
      <c r="R134" s="192">
        <f t="shared" si="10"/>
        <v>660</v>
      </c>
      <c r="S134" s="192">
        <f t="shared" si="10"/>
        <v>660</v>
      </c>
      <c r="T134" s="192">
        <f t="shared" si="10"/>
        <v>660</v>
      </c>
      <c r="U134" s="192">
        <f t="shared" si="11"/>
        <v>660</v>
      </c>
      <c r="V134" s="192">
        <f t="shared" si="11"/>
        <v>660</v>
      </c>
      <c r="W134" s="192">
        <f t="shared" si="11"/>
        <v>660</v>
      </c>
      <c r="X134" s="192">
        <f t="shared" si="11"/>
        <v>660</v>
      </c>
      <c r="Y134" s="192">
        <f t="shared" si="12"/>
        <v>660</v>
      </c>
      <c r="Z134" s="375">
        <f t="shared" si="17"/>
        <v>660</v>
      </c>
      <c r="AA134" s="192">
        <f t="shared" si="16"/>
        <v>683.18</v>
      </c>
      <c r="AB134" s="160" t="str">
        <f t="shared" si="18"/>
        <v>Yes</v>
      </c>
      <c r="AC134" s="168"/>
      <c r="AD134" s="1"/>
    </row>
    <row r="135" spans="1:30" s="15" customFormat="1" x14ac:dyDescent="0.25">
      <c r="A135" s="232"/>
      <c r="B135" s="33" t="s">
        <v>55</v>
      </c>
      <c r="C135" s="414" t="s">
        <v>376</v>
      </c>
      <c r="D135" s="163" t="s">
        <v>364</v>
      </c>
      <c r="E135" s="324">
        <v>825</v>
      </c>
      <c r="F135" s="324">
        <v>825</v>
      </c>
      <c r="G135" s="324">
        <v>825</v>
      </c>
      <c r="H135" s="324">
        <v>825</v>
      </c>
      <c r="I135" s="324" t="s">
        <v>58</v>
      </c>
      <c r="J135" s="404" t="s">
        <v>59</v>
      </c>
      <c r="K135" s="381"/>
      <c r="L135" s="381"/>
      <c r="M135" s="371"/>
      <c r="N135" s="192">
        <f t="shared" si="15"/>
        <v>825</v>
      </c>
      <c r="O135" s="192">
        <f t="shared" si="15"/>
        <v>825</v>
      </c>
      <c r="P135" s="192">
        <f t="shared" si="15"/>
        <v>825</v>
      </c>
      <c r="Q135" s="192">
        <f t="shared" si="10"/>
        <v>825</v>
      </c>
      <c r="R135" s="192">
        <f t="shared" si="10"/>
        <v>825</v>
      </c>
      <c r="S135" s="192">
        <f t="shared" si="10"/>
        <v>825</v>
      </c>
      <c r="T135" s="192">
        <f t="shared" si="10"/>
        <v>825</v>
      </c>
      <c r="U135" s="192">
        <f t="shared" si="11"/>
        <v>825</v>
      </c>
      <c r="V135" s="192">
        <f t="shared" si="11"/>
        <v>825</v>
      </c>
      <c r="W135" s="192">
        <f t="shared" si="11"/>
        <v>825</v>
      </c>
      <c r="X135" s="192">
        <f t="shared" si="11"/>
        <v>825</v>
      </c>
      <c r="Y135" s="192">
        <f t="shared" si="12"/>
        <v>825</v>
      </c>
      <c r="Z135" s="375">
        <f t="shared" si="17"/>
        <v>825</v>
      </c>
      <c r="AA135" s="192">
        <f t="shared" si="16"/>
        <v>853.98</v>
      </c>
      <c r="AB135" s="160" t="str">
        <f t="shared" si="18"/>
        <v>Yes</v>
      </c>
      <c r="AC135" s="168"/>
      <c r="AD135" s="1"/>
    </row>
    <row r="136" spans="1:30" s="15" customFormat="1" x14ac:dyDescent="0.25">
      <c r="A136" s="232"/>
      <c r="B136" s="33" t="s">
        <v>55</v>
      </c>
      <c r="C136" s="414" t="s">
        <v>377</v>
      </c>
      <c r="D136" s="163" t="s">
        <v>364</v>
      </c>
      <c r="E136" s="324">
        <v>990</v>
      </c>
      <c r="F136" s="324">
        <v>990</v>
      </c>
      <c r="G136" s="324">
        <v>990</v>
      </c>
      <c r="H136" s="324">
        <v>990</v>
      </c>
      <c r="I136" s="324" t="s">
        <v>58</v>
      </c>
      <c r="J136" s="404" t="s">
        <v>59</v>
      </c>
      <c r="K136" s="381"/>
      <c r="L136" s="381"/>
      <c r="M136" s="371"/>
      <c r="N136" s="192">
        <f t="shared" si="15"/>
        <v>990</v>
      </c>
      <c r="O136" s="192">
        <f t="shared" si="15"/>
        <v>990</v>
      </c>
      <c r="P136" s="192">
        <f t="shared" si="15"/>
        <v>990</v>
      </c>
      <c r="Q136" s="192">
        <f t="shared" si="10"/>
        <v>990</v>
      </c>
      <c r="R136" s="192">
        <f t="shared" si="10"/>
        <v>990</v>
      </c>
      <c r="S136" s="192">
        <f t="shared" si="10"/>
        <v>990</v>
      </c>
      <c r="T136" s="192">
        <f t="shared" si="10"/>
        <v>990</v>
      </c>
      <c r="U136" s="192">
        <f t="shared" si="11"/>
        <v>990</v>
      </c>
      <c r="V136" s="192">
        <f t="shared" si="11"/>
        <v>990</v>
      </c>
      <c r="W136" s="192">
        <f t="shared" si="11"/>
        <v>990</v>
      </c>
      <c r="X136" s="192">
        <f t="shared" si="11"/>
        <v>990</v>
      </c>
      <c r="Y136" s="192">
        <f t="shared" si="12"/>
        <v>990</v>
      </c>
      <c r="Z136" s="375">
        <f t="shared" si="17"/>
        <v>990</v>
      </c>
      <c r="AA136" s="192">
        <f t="shared" si="16"/>
        <v>1024.78</v>
      </c>
      <c r="AB136" s="160" t="str">
        <f t="shared" si="18"/>
        <v>Yes</v>
      </c>
      <c r="AC136" s="168"/>
      <c r="AD136" s="1"/>
    </row>
    <row r="137" spans="1:30" s="15" customFormat="1" x14ac:dyDescent="0.25">
      <c r="A137" s="232"/>
      <c r="B137" s="33" t="s">
        <v>55</v>
      </c>
      <c r="C137" s="414" t="s">
        <v>378</v>
      </c>
      <c r="D137" s="163" t="s">
        <v>364</v>
      </c>
      <c r="E137" s="324">
        <v>1155</v>
      </c>
      <c r="F137" s="324">
        <v>1155</v>
      </c>
      <c r="G137" s="324">
        <v>1155</v>
      </c>
      <c r="H137" s="324">
        <v>1155</v>
      </c>
      <c r="I137" s="324" t="s">
        <v>58</v>
      </c>
      <c r="J137" s="404" t="s">
        <v>59</v>
      </c>
      <c r="K137" s="381"/>
      <c r="L137" s="381"/>
      <c r="M137" s="371"/>
      <c r="N137" s="192">
        <f t="shared" si="15"/>
        <v>1155</v>
      </c>
      <c r="O137" s="192">
        <f t="shared" si="15"/>
        <v>1155</v>
      </c>
      <c r="P137" s="192">
        <f t="shared" si="15"/>
        <v>1155</v>
      </c>
      <c r="Q137" s="192">
        <f t="shared" si="10"/>
        <v>1155</v>
      </c>
      <c r="R137" s="192">
        <f t="shared" si="10"/>
        <v>1155</v>
      </c>
      <c r="S137" s="192">
        <f t="shared" si="10"/>
        <v>1155</v>
      </c>
      <c r="T137" s="192">
        <f t="shared" si="10"/>
        <v>1155</v>
      </c>
      <c r="U137" s="192">
        <f t="shared" si="11"/>
        <v>1155</v>
      </c>
      <c r="V137" s="192">
        <f t="shared" si="11"/>
        <v>1155</v>
      </c>
      <c r="W137" s="192">
        <f t="shared" si="11"/>
        <v>1155</v>
      </c>
      <c r="X137" s="192">
        <f t="shared" si="11"/>
        <v>1155</v>
      </c>
      <c r="Y137" s="192">
        <f t="shared" si="12"/>
        <v>1155</v>
      </c>
      <c r="Z137" s="375">
        <f t="shared" si="17"/>
        <v>1155</v>
      </c>
      <c r="AA137" s="192">
        <f t="shared" si="16"/>
        <v>1195.57</v>
      </c>
      <c r="AB137" s="160" t="str">
        <f t="shared" si="18"/>
        <v>Yes</v>
      </c>
      <c r="AC137" s="168"/>
      <c r="AD137" s="1"/>
    </row>
    <row r="138" spans="1:30" s="15" customFormat="1" x14ac:dyDescent="0.25">
      <c r="A138" s="232"/>
      <c r="B138" s="33" t="s">
        <v>55</v>
      </c>
      <c r="C138" s="414" t="s">
        <v>379</v>
      </c>
      <c r="D138" s="163" t="s">
        <v>364</v>
      </c>
      <c r="E138" s="324">
        <v>1320</v>
      </c>
      <c r="F138" s="324">
        <v>1320</v>
      </c>
      <c r="G138" s="324">
        <v>1320</v>
      </c>
      <c r="H138" s="324">
        <v>1320</v>
      </c>
      <c r="I138" s="324" t="s">
        <v>58</v>
      </c>
      <c r="J138" s="404" t="s">
        <v>59</v>
      </c>
      <c r="K138" s="381"/>
      <c r="L138" s="381"/>
      <c r="M138" s="371"/>
      <c r="N138" s="192">
        <f t="shared" si="15"/>
        <v>1320</v>
      </c>
      <c r="O138" s="192">
        <f t="shared" si="15"/>
        <v>1320</v>
      </c>
      <c r="P138" s="192">
        <f t="shared" si="15"/>
        <v>1320</v>
      </c>
      <c r="Q138" s="192">
        <f t="shared" si="10"/>
        <v>1320</v>
      </c>
      <c r="R138" s="192">
        <f t="shared" si="10"/>
        <v>1320</v>
      </c>
      <c r="S138" s="192">
        <f t="shared" si="10"/>
        <v>1320</v>
      </c>
      <c r="T138" s="192">
        <f t="shared" si="10"/>
        <v>1320</v>
      </c>
      <c r="U138" s="192">
        <f t="shared" si="11"/>
        <v>1320</v>
      </c>
      <c r="V138" s="192">
        <f t="shared" si="11"/>
        <v>1320</v>
      </c>
      <c r="W138" s="192">
        <f t="shared" si="11"/>
        <v>1320</v>
      </c>
      <c r="X138" s="192">
        <f t="shared" si="11"/>
        <v>1320</v>
      </c>
      <c r="Y138" s="192">
        <f t="shared" si="12"/>
        <v>1320</v>
      </c>
      <c r="Z138" s="375">
        <f t="shared" si="17"/>
        <v>1320</v>
      </c>
      <c r="AA138" s="192">
        <f t="shared" si="16"/>
        <v>1366.37</v>
      </c>
      <c r="AB138" s="160" t="str">
        <f t="shared" si="18"/>
        <v>Yes</v>
      </c>
      <c r="AC138" s="168"/>
      <c r="AD138" s="1"/>
    </row>
    <row r="139" spans="1:30" s="15" customFormat="1" x14ac:dyDescent="0.25">
      <c r="A139" s="232"/>
      <c r="B139" s="33" t="s">
        <v>55</v>
      </c>
      <c r="C139" s="414" t="s">
        <v>380</v>
      </c>
      <c r="D139" s="163" t="s">
        <v>364</v>
      </c>
      <c r="E139" s="324">
        <v>1485</v>
      </c>
      <c r="F139" s="324">
        <v>1485</v>
      </c>
      <c r="G139" s="324">
        <v>1485</v>
      </c>
      <c r="H139" s="324">
        <v>1485</v>
      </c>
      <c r="I139" s="324" t="s">
        <v>58</v>
      </c>
      <c r="J139" s="404" t="s">
        <v>59</v>
      </c>
      <c r="K139" s="381"/>
      <c r="L139" s="381"/>
      <c r="M139" s="371"/>
      <c r="N139" s="192">
        <f t="shared" si="15"/>
        <v>1485</v>
      </c>
      <c r="O139" s="192">
        <f t="shared" si="15"/>
        <v>1485</v>
      </c>
      <c r="P139" s="192">
        <f t="shared" si="15"/>
        <v>1485</v>
      </c>
      <c r="Q139" s="192">
        <f t="shared" si="10"/>
        <v>1485</v>
      </c>
      <c r="R139" s="192">
        <f t="shared" si="10"/>
        <v>1485</v>
      </c>
      <c r="S139" s="192">
        <f t="shared" si="10"/>
        <v>1485</v>
      </c>
      <c r="T139" s="192">
        <f t="shared" si="10"/>
        <v>1485</v>
      </c>
      <c r="U139" s="192">
        <f t="shared" si="11"/>
        <v>1485</v>
      </c>
      <c r="V139" s="192">
        <f t="shared" si="11"/>
        <v>1485</v>
      </c>
      <c r="W139" s="192">
        <f t="shared" si="11"/>
        <v>1485</v>
      </c>
      <c r="X139" s="192">
        <f t="shared" si="11"/>
        <v>1485</v>
      </c>
      <c r="Y139" s="192">
        <f t="shared" si="12"/>
        <v>1485</v>
      </c>
      <c r="Z139" s="375">
        <f t="shared" si="17"/>
        <v>1485</v>
      </c>
      <c r="AA139" s="192">
        <f t="shared" si="16"/>
        <v>1537.16</v>
      </c>
      <c r="AB139" s="160" t="str">
        <f t="shared" si="18"/>
        <v>Yes</v>
      </c>
      <c r="AC139" s="168"/>
      <c r="AD139" s="1"/>
    </row>
    <row r="140" spans="1:30" s="15" customFormat="1" x14ac:dyDescent="0.25">
      <c r="A140" s="232"/>
      <c r="B140" s="33" t="s">
        <v>55</v>
      </c>
      <c r="C140" s="414" t="s">
        <v>381</v>
      </c>
      <c r="D140" s="163" t="s">
        <v>364</v>
      </c>
      <c r="E140" s="324">
        <v>1650</v>
      </c>
      <c r="F140" s="324">
        <v>1650</v>
      </c>
      <c r="G140" s="324">
        <v>1650</v>
      </c>
      <c r="H140" s="324">
        <v>1650</v>
      </c>
      <c r="I140" s="324" t="s">
        <v>58</v>
      </c>
      <c r="J140" s="404" t="s">
        <v>59</v>
      </c>
      <c r="K140" s="381"/>
      <c r="L140" s="381"/>
      <c r="M140" s="371"/>
      <c r="N140" s="192">
        <f t="shared" si="15"/>
        <v>1650</v>
      </c>
      <c r="O140" s="192">
        <f t="shared" si="15"/>
        <v>1650</v>
      </c>
      <c r="P140" s="192">
        <f t="shared" si="15"/>
        <v>1650</v>
      </c>
      <c r="Q140" s="192">
        <f t="shared" si="15"/>
        <v>1650</v>
      </c>
      <c r="R140" s="192">
        <f t="shared" si="15"/>
        <v>1650</v>
      </c>
      <c r="S140" s="192">
        <f t="shared" si="15"/>
        <v>1650</v>
      </c>
      <c r="T140" s="192">
        <f t="shared" si="15"/>
        <v>1650</v>
      </c>
      <c r="U140" s="192">
        <f t="shared" si="15"/>
        <v>1650</v>
      </c>
      <c r="V140" s="192">
        <f t="shared" si="15"/>
        <v>1650</v>
      </c>
      <c r="W140" s="192">
        <f t="shared" si="15"/>
        <v>1650</v>
      </c>
      <c r="X140" s="192">
        <f t="shared" si="15"/>
        <v>1650</v>
      </c>
      <c r="Y140" s="192">
        <f t="shared" si="15"/>
        <v>1650</v>
      </c>
      <c r="Z140" s="375">
        <f t="shared" ref="Z140:Z171" si="19">IF(AND(OR(J140="Variable",J140="Zero"),ISBLANK($L140)),AVERAGE(N140:Y140),"NA")</f>
        <v>1650</v>
      </c>
      <c r="AA140" s="192">
        <f t="shared" si="16"/>
        <v>1707.96</v>
      </c>
      <c r="AB140" s="160" t="str">
        <f t="shared" ref="AB140:AB171" si="20">IF(I140="No","NA",IF(AND(ISBLANK($L140)=FALSE,$M140&lt;=AA140),"Yes",(IF(MAX(E140:E140)&lt;=AA140,"Yes","No"))))</f>
        <v>Yes</v>
      </c>
      <c r="AC140" s="168"/>
      <c r="AD140" s="1"/>
    </row>
    <row r="141" spans="1:30" s="15" customFormat="1" x14ac:dyDescent="0.25">
      <c r="A141" s="232"/>
      <c r="B141" s="33" t="s">
        <v>55</v>
      </c>
      <c r="C141" s="414" t="s">
        <v>382</v>
      </c>
      <c r="D141" s="163" t="s">
        <v>364</v>
      </c>
      <c r="E141" s="324">
        <v>1980</v>
      </c>
      <c r="F141" s="324">
        <v>1980</v>
      </c>
      <c r="G141" s="324">
        <v>1980</v>
      </c>
      <c r="H141" s="324">
        <v>1980</v>
      </c>
      <c r="I141" s="324" t="s">
        <v>58</v>
      </c>
      <c r="J141" s="404" t="s">
        <v>59</v>
      </c>
      <c r="K141" s="381"/>
      <c r="L141" s="381"/>
      <c r="M141" s="371"/>
      <c r="N141" s="192">
        <f t="shared" ref="N141:Q204" si="21">IF(AND(OR($J141="Variable",$J141="Zero"),ISBLANK($L141)),IF(N$11=$E$11,$E141,IF(N$11=$F$11,$F141,IF(N$11=$G$11,$G141,IF(N$11=$H$11,$H141,"ERROR")))),"NA")</f>
        <v>1980</v>
      </c>
      <c r="O141" s="192">
        <f t="shared" si="21"/>
        <v>1980</v>
      </c>
      <c r="P141" s="192">
        <f t="shared" si="21"/>
        <v>1980</v>
      </c>
      <c r="Q141" s="192">
        <f t="shared" si="21"/>
        <v>1980</v>
      </c>
      <c r="R141" s="192">
        <f t="shared" ref="R141:U204" si="22">IF(AND(OR($J141="Variable",$J141="Zero"),ISBLANK($L141)),IF(R$11=$E$11,$E141,IF(R$11=$F$11,$F141,IF(R$11=$G$11,$G141,IF(R$11=$H$11,$H141,"ERROR")))),"NA")</f>
        <v>1980</v>
      </c>
      <c r="S141" s="192">
        <f t="shared" si="22"/>
        <v>1980</v>
      </c>
      <c r="T141" s="192">
        <f t="shared" si="22"/>
        <v>1980</v>
      </c>
      <c r="U141" s="192">
        <f t="shared" si="22"/>
        <v>1980</v>
      </c>
      <c r="V141" s="192">
        <f t="shared" ref="V141:Y204" si="23">IF(AND(OR($J141="Variable",$J141="Zero"),ISBLANK($L141)),IF(V$11=$E$11,$E141,IF(V$11=$F$11,$F141,IF(V$11=$G$11,$G141,IF(V$11=$H$11,$H141,"ERROR")))),"NA")</f>
        <v>1980</v>
      </c>
      <c r="W141" s="192">
        <f t="shared" si="23"/>
        <v>1980</v>
      </c>
      <c r="X141" s="192">
        <f t="shared" si="23"/>
        <v>1980</v>
      </c>
      <c r="Y141" s="192">
        <f t="shared" si="23"/>
        <v>1980</v>
      </c>
      <c r="Z141" s="375">
        <f t="shared" si="19"/>
        <v>1980</v>
      </c>
      <c r="AA141" s="192">
        <f t="shared" ref="AA141:AA204" si="24">IF(J141="Fixed",K141,IF(ISBLANK($L141)=FALSE,$M141,IF(OR(J141="Variable",J141="Zero"),MAX(Y141,Z141+ROUND(MAX(0,Z141*((1+$B$7)*(1-1.5%)-1)),2)),IF((OR(J141="Hourly", J141="At cost")),E141,"NA"))))</f>
        <v>2049.5500000000002</v>
      </c>
      <c r="AB141" s="160" t="str">
        <f t="shared" si="20"/>
        <v>Yes</v>
      </c>
      <c r="AC141" s="168"/>
      <c r="AD141" s="1"/>
    </row>
    <row r="142" spans="1:30" s="15" customFormat="1" x14ac:dyDescent="0.25">
      <c r="A142" s="232"/>
      <c r="B142" s="33" t="s">
        <v>55</v>
      </c>
      <c r="C142" s="414" t="s">
        <v>383</v>
      </c>
      <c r="D142" s="163" t="s">
        <v>364</v>
      </c>
      <c r="E142" s="324">
        <v>2310</v>
      </c>
      <c r="F142" s="324">
        <v>2310</v>
      </c>
      <c r="G142" s="324">
        <v>2310</v>
      </c>
      <c r="H142" s="324">
        <v>2310</v>
      </c>
      <c r="I142" s="324" t="s">
        <v>58</v>
      </c>
      <c r="J142" s="404" t="s">
        <v>59</v>
      </c>
      <c r="K142" s="381"/>
      <c r="L142" s="381"/>
      <c r="M142" s="371"/>
      <c r="N142" s="192">
        <f t="shared" si="21"/>
        <v>2310</v>
      </c>
      <c r="O142" s="192">
        <f t="shared" si="21"/>
        <v>2310</v>
      </c>
      <c r="P142" s="192">
        <f t="shared" si="21"/>
        <v>2310</v>
      </c>
      <c r="Q142" s="192">
        <f t="shared" si="21"/>
        <v>2310</v>
      </c>
      <c r="R142" s="192">
        <f t="shared" si="22"/>
        <v>2310</v>
      </c>
      <c r="S142" s="192">
        <f t="shared" si="22"/>
        <v>2310</v>
      </c>
      <c r="T142" s="192">
        <f t="shared" si="22"/>
        <v>2310</v>
      </c>
      <c r="U142" s="192">
        <f t="shared" si="22"/>
        <v>2310</v>
      </c>
      <c r="V142" s="192">
        <f t="shared" si="23"/>
        <v>2310</v>
      </c>
      <c r="W142" s="192">
        <f t="shared" si="23"/>
        <v>2310</v>
      </c>
      <c r="X142" s="192">
        <f t="shared" si="23"/>
        <v>2310</v>
      </c>
      <c r="Y142" s="192">
        <f t="shared" si="23"/>
        <v>2310</v>
      </c>
      <c r="Z142" s="375">
        <f t="shared" si="19"/>
        <v>2310</v>
      </c>
      <c r="AA142" s="192">
        <f t="shared" si="24"/>
        <v>2391.14</v>
      </c>
      <c r="AB142" s="160" t="str">
        <f t="shared" si="20"/>
        <v>Yes</v>
      </c>
      <c r="AC142" s="168"/>
      <c r="AD142" s="1"/>
    </row>
    <row r="143" spans="1:30" s="15" customFormat="1" x14ac:dyDescent="0.25">
      <c r="A143" s="232"/>
      <c r="B143" s="33" t="s">
        <v>55</v>
      </c>
      <c r="C143" s="414" t="s">
        <v>384</v>
      </c>
      <c r="D143" s="163" t="s">
        <v>364</v>
      </c>
      <c r="E143" s="324">
        <v>2640</v>
      </c>
      <c r="F143" s="324">
        <v>2640</v>
      </c>
      <c r="G143" s="324">
        <v>2640</v>
      </c>
      <c r="H143" s="324">
        <v>2640</v>
      </c>
      <c r="I143" s="324" t="s">
        <v>58</v>
      </c>
      <c r="J143" s="404" t="s">
        <v>59</v>
      </c>
      <c r="K143" s="381"/>
      <c r="L143" s="381"/>
      <c r="M143" s="371"/>
      <c r="N143" s="192">
        <f t="shared" si="21"/>
        <v>2640</v>
      </c>
      <c r="O143" s="192">
        <f t="shared" si="21"/>
        <v>2640</v>
      </c>
      <c r="P143" s="192">
        <f t="shared" si="21"/>
        <v>2640</v>
      </c>
      <c r="Q143" s="192">
        <f t="shared" si="21"/>
        <v>2640</v>
      </c>
      <c r="R143" s="192">
        <f t="shared" si="22"/>
        <v>2640</v>
      </c>
      <c r="S143" s="192">
        <f t="shared" si="22"/>
        <v>2640</v>
      </c>
      <c r="T143" s="192">
        <f t="shared" si="22"/>
        <v>2640</v>
      </c>
      <c r="U143" s="192">
        <f t="shared" si="22"/>
        <v>2640</v>
      </c>
      <c r="V143" s="192">
        <f t="shared" si="23"/>
        <v>2640</v>
      </c>
      <c r="W143" s="192">
        <f t="shared" si="23"/>
        <v>2640</v>
      </c>
      <c r="X143" s="192">
        <f t="shared" si="23"/>
        <v>2640</v>
      </c>
      <c r="Y143" s="192">
        <f t="shared" si="23"/>
        <v>2640</v>
      </c>
      <c r="Z143" s="375">
        <f t="shared" si="19"/>
        <v>2640</v>
      </c>
      <c r="AA143" s="192">
        <f t="shared" si="24"/>
        <v>2732.74</v>
      </c>
      <c r="AB143" s="160" t="str">
        <f t="shared" si="20"/>
        <v>Yes</v>
      </c>
      <c r="AC143" s="168"/>
      <c r="AD143" s="1"/>
    </row>
    <row r="144" spans="1:30" s="15" customFormat="1" x14ac:dyDescent="0.25">
      <c r="A144" s="232"/>
      <c r="B144" s="33" t="s">
        <v>55</v>
      </c>
      <c r="C144" s="414" t="s">
        <v>385</v>
      </c>
      <c r="D144" s="163" t="s">
        <v>364</v>
      </c>
      <c r="E144" s="324">
        <v>2970</v>
      </c>
      <c r="F144" s="324">
        <v>2970</v>
      </c>
      <c r="G144" s="324">
        <v>2970</v>
      </c>
      <c r="H144" s="324">
        <v>2970</v>
      </c>
      <c r="I144" s="324" t="s">
        <v>58</v>
      </c>
      <c r="J144" s="324" t="s">
        <v>59</v>
      </c>
      <c r="K144" s="381"/>
      <c r="L144" s="381"/>
      <c r="M144" s="371"/>
      <c r="N144" s="192">
        <f t="shared" si="21"/>
        <v>2970</v>
      </c>
      <c r="O144" s="192">
        <f t="shared" si="21"/>
        <v>2970</v>
      </c>
      <c r="P144" s="192">
        <f t="shared" si="21"/>
        <v>2970</v>
      </c>
      <c r="Q144" s="192">
        <f t="shared" si="21"/>
        <v>2970</v>
      </c>
      <c r="R144" s="192">
        <f t="shared" si="22"/>
        <v>2970</v>
      </c>
      <c r="S144" s="192">
        <f t="shared" si="22"/>
        <v>2970</v>
      </c>
      <c r="T144" s="192">
        <f t="shared" si="22"/>
        <v>2970</v>
      </c>
      <c r="U144" s="192">
        <f t="shared" si="22"/>
        <v>2970</v>
      </c>
      <c r="V144" s="192">
        <f t="shared" si="23"/>
        <v>2970</v>
      </c>
      <c r="W144" s="192">
        <f t="shared" si="23"/>
        <v>2970</v>
      </c>
      <c r="X144" s="192">
        <f t="shared" si="23"/>
        <v>2970</v>
      </c>
      <c r="Y144" s="192">
        <f t="shared" si="23"/>
        <v>2970</v>
      </c>
      <c r="Z144" s="375">
        <f t="shared" si="19"/>
        <v>2970</v>
      </c>
      <c r="AA144" s="192">
        <f t="shared" si="24"/>
        <v>3074.33</v>
      </c>
      <c r="AB144" s="160" t="str">
        <f t="shared" si="20"/>
        <v>Yes</v>
      </c>
      <c r="AC144" s="168"/>
      <c r="AD144" s="1"/>
    </row>
    <row r="145" spans="1:30" s="15" customFormat="1" ht="15.75" thickBot="1" x14ac:dyDescent="0.3">
      <c r="A145" s="207"/>
      <c r="B145" s="33" t="s">
        <v>55</v>
      </c>
      <c r="C145" s="415" t="s">
        <v>386</v>
      </c>
      <c r="D145" s="182" t="s">
        <v>364</v>
      </c>
      <c r="E145" s="306">
        <v>3300</v>
      </c>
      <c r="F145" s="306">
        <v>3300</v>
      </c>
      <c r="G145" s="306">
        <v>3300</v>
      </c>
      <c r="H145" s="306">
        <v>3300</v>
      </c>
      <c r="I145" s="306" t="s">
        <v>58</v>
      </c>
      <c r="J145" s="307" t="s">
        <v>59</v>
      </c>
      <c r="K145" s="306"/>
      <c r="L145" s="306"/>
      <c r="M145" s="416"/>
      <c r="N145" s="272">
        <f t="shared" si="21"/>
        <v>3300</v>
      </c>
      <c r="O145" s="272">
        <f t="shared" si="21"/>
        <v>3300</v>
      </c>
      <c r="P145" s="272">
        <f t="shared" si="21"/>
        <v>3300</v>
      </c>
      <c r="Q145" s="272">
        <f t="shared" si="21"/>
        <v>3300</v>
      </c>
      <c r="R145" s="272">
        <f t="shared" si="22"/>
        <v>3300</v>
      </c>
      <c r="S145" s="272">
        <f t="shared" si="22"/>
        <v>3300</v>
      </c>
      <c r="T145" s="272">
        <f t="shared" si="22"/>
        <v>3300</v>
      </c>
      <c r="U145" s="272">
        <f t="shared" si="22"/>
        <v>3300</v>
      </c>
      <c r="V145" s="272">
        <f t="shared" si="23"/>
        <v>3300</v>
      </c>
      <c r="W145" s="272">
        <f t="shared" si="23"/>
        <v>3300</v>
      </c>
      <c r="X145" s="272">
        <f t="shared" si="23"/>
        <v>3300</v>
      </c>
      <c r="Y145" s="272">
        <f t="shared" si="23"/>
        <v>3300</v>
      </c>
      <c r="Z145" s="379">
        <f t="shared" si="19"/>
        <v>3300</v>
      </c>
      <c r="AA145" s="285">
        <f t="shared" si="24"/>
        <v>3415.92</v>
      </c>
      <c r="AB145" s="186" t="str">
        <f t="shared" si="20"/>
        <v>Yes</v>
      </c>
      <c r="AC145" s="167"/>
      <c r="AD145" s="1"/>
    </row>
    <row r="146" spans="1:30" s="15" customFormat="1" ht="15.75" thickTop="1" x14ac:dyDescent="0.25">
      <c r="A146" s="339" t="s">
        <v>412</v>
      </c>
      <c r="B146" s="417" t="s">
        <v>55</v>
      </c>
      <c r="C146" s="411" t="s">
        <v>363</v>
      </c>
      <c r="D146" s="159" t="s">
        <v>364</v>
      </c>
      <c r="E146" s="403">
        <v>47</v>
      </c>
      <c r="F146" s="403">
        <v>47</v>
      </c>
      <c r="G146" s="403">
        <v>47</v>
      </c>
      <c r="H146" s="403">
        <v>47</v>
      </c>
      <c r="I146" s="412" t="s">
        <v>58</v>
      </c>
      <c r="J146" s="371" t="s">
        <v>59</v>
      </c>
      <c r="K146" s="381"/>
      <c r="L146" s="381"/>
      <c r="M146" s="381"/>
      <c r="N146" s="192">
        <f t="shared" si="21"/>
        <v>47</v>
      </c>
      <c r="O146" s="192">
        <f t="shared" si="21"/>
        <v>47</v>
      </c>
      <c r="P146" s="192">
        <f t="shared" si="21"/>
        <v>47</v>
      </c>
      <c r="Q146" s="192">
        <f t="shared" si="21"/>
        <v>47</v>
      </c>
      <c r="R146" s="192">
        <f t="shared" si="22"/>
        <v>47</v>
      </c>
      <c r="S146" s="192">
        <f t="shared" si="22"/>
        <v>47</v>
      </c>
      <c r="T146" s="192">
        <f t="shared" si="22"/>
        <v>47</v>
      </c>
      <c r="U146" s="192">
        <f t="shared" si="22"/>
        <v>47</v>
      </c>
      <c r="V146" s="192">
        <f t="shared" si="23"/>
        <v>47</v>
      </c>
      <c r="W146" s="192">
        <f t="shared" si="23"/>
        <v>47</v>
      </c>
      <c r="X146" s="192">
        <f t="shared" si="23"/>
        <v>47</v>
      </c>
      <c r="Y146" s="192">
        <f t="shared" si="23"/>
        <v>47</v>
      </c>
      <c r="Z146" s="382">
        <f t="shared" si="19"/>
        <v>47</v>
      </c>
      <c r="AA146" s="191">
        <f t="shared" si="24"/>
        <v>48.65</v>
      </c>
      <c r="AB146" s="192" t="str">
        <f t="shared" si="20"/>
        <v>Yes</v>
      </c>
      <c r="AC146" s="219"/>
      <c r="AD146" s="1"/>
    </row>
    <row r="147" spans="1:30" s="15" customFormat="1" x14ac:dyDescent="0.25">
      <c r="A147" s="232"/>
      <c r="B147" s="33" t="s">
        <v>55</v>
      </c>
      <c r="C147" s="414" t="s">
        <v>365</v>
      </c>
      <c r="D147" s="163" t="s">
        <v>364</v>
      </c>
      <c r="E147" s="324">
        <v>94</v>
      </c>
      <c r="F147" s="324">
        <v>94</v>
      </c>
      <c r="G147" s="324">
        <v>94</v>
      </c>
      <c r="H147" s="324">
        <v>94</v>
      </c>
      <c r="I147" s="324" t="s">
        <v>58</v>
      </c>
      <c r="J147" s="404" t="s">
        <v>59</v>
      </c>
      <c r="K147" s="381"/>
      <c r="L147" s="381"/>
      <c r="M147" s="371"/>
      <c r="N147" s="192">
        <f t="shared" si="21"/>
        <v>94</v>
      </c>
      <c r="O147" s="192">
        <f t="shared" si="21"/>
        <v>94</v>
      </c>
      <c r="P147" s="192">
        <f t="shared" si="21"/>
        <v>94</v>
      </c>
      <c r="Q147" s="192">
        <f t="shared" si="21"/>
        <v>94</v>
      </c>
      <c r="R147" s="192">
        <f t="shared" si="22"/>
        <v>94</v>
      </c>
      <c r="S147" s="192">
        <f t="shared" si="22"/>
        <v>94</v>
      </c>
      <c r="T147" s="192">
        <f t="shared" si="22"/>
        <v>94</v>
      </c>
      <c r="U147" s="192">
        <f t="shared" si="22"/>
        <v>94</v>
      </c>
      <c r="V147" s="192">
        <f t="shared" si="23"/>
        <v>94</v>
      </c>
      <c r="W147" s="192">
        <f t="shared" si="23"/>
        <v>94</v>
      </c>
      <c r="X147" s="192">
        <f t="shared" si="23"/>
        <v>94</v>
      </c>
      <c r="Y147" s="192">
        <f t="shared" si="23"/>
        <v>94</v>
      </c>
      <c r="Z147" s="375">
        <f t="shared" si="19"/>
        <v>94</v>
      </c>
      <c r="AA147" s="192">
        <f t="shared" si="24"/>
        <v>97.3</v>
      </c>
      <c r="AB147" s="160" t="str">
        <f t="shared" si="20"/>
        <v>Yes</v>
      </c>
      <c r="AC147" s="167"/>
      <c r="AD147" s="1"/>
    </row>
    <row r="148" spans="1:30" s="15" customFormat="1" x14ac:dyDescent="0.25">
      <c r="A148" s="232"/>
      <c r="B148" s="33" t="s">
        <v>55</v>
      </c>
      <c r="C148" s="414" t="s">
        <v>366</v>
      </c>
      <c r="D148" s="163" t="s">
        <v>364</v>
      </c>
      <c r="E148" s="324">
        <v>141</v>
      </c>
      <c r="F148" s="324">
        <v>141</v>
      </c>
      <c r="G148" s="324">
        <v>141</v>
      </c>
      <c r="H148" s="324">
        <v>141</v>
      </c>
      <c r="I148" s="324" t="s">
        <v>58</v>
      </c>
      <c r="J148" s="404" t="s">
        <v>59</v>
      </c>
      <c r="K148" s="381"/>
      <c r="L148" s="381"/>
      <c r="M148" s="371"/>
      <c r="N148" s="192">
        <f t="shared" si="21"/>
        <v>141</v>
      </c>
      <c r="O148" s="192">
        <f t="shared" si="21"/>
        <v>141</v>
      </c>
      <c r="P148" s="192">
        <f t="shared" si="21"/>
        <v>141</v>
      </c>
      <c r="Q148" s="192">
        <f t="shared" si="21"/>
        <v>141</v>
      </c>
      <c r="R148" s="192">
        <f t="shared" si="22"/>
        <v>141</v>
      </c>
      <c r="S148" s="192">
        <f t="shared" si="22"/>
        <v>141</v>
      </c>
      <c r="T148" s="192">
        <f t="shared" si="22"/>
        <v>141</v>
      </c>
      <c r="U148" s="192">
        <f t="shared" si="22"/>
        <v>141</v>
      </c>
      <c r="V148" s="192">
        <f t="shared" si="23"/>
        <v>141</v>
      </c>
      <c r="W148" s="192">
        <f t="shared" si="23"/>
        <v>141</v>
      </c>
      <c r="X148" s="192">
        <f t="shared" si="23"/>
        <v>141</v>
      </c>
      <c r="Y148" s="192">
        <f t="shared" si="23"/>
        <v>141</v>
      </c>
      <c r="Z148" s="375">
        <f t="shared" si="19"/>
        <v>141</v>
      </c>
      <c r="AA148" s="192">
        <f t="shared" si="24"/>
        <v>145.94999999999999</v>
      </c>
      <c r="AB148" s="160" t="str">
        <f t="shared" si="20"/>
        <v>Yes</v>
      </c>
      <c r="AC148" s="167"/>
      <c r="AD148" s="1"/>
    </row>
    <row r="149" spans="1:30" s="15" customFormat="1" x14ac:dyDescent="0.25">
      <c r="A149" s="232"/>
      <c r="B149" s="33" t="s">
        <v>55</v>
      </c>
      <c r="C149" s="414" t="s">
        <v>367</v>
      </c>
      <c r="D149" s="163" t="s">
        <v>364</v>
      </c>
      <c r="E149" s="324">
        <v>188</v>
      </c>
      <c r="F149" s="324">
        <v>188</v>
      </c>
      <c r="G149" s="324">
        <v>188</v>
      </c>
      <c r="H149" s="324">
        <v>188</v>
      </c>
      <c r="I149" s="324" t="s">
        <v>58</v>
      </c>
      <c r="J149" s="404" t="s">
        <v>59</v>
      </c>
      <c r="K149" s="381"/>
      <c r="L149" s="381"/>
      <c r="M149" s="371"/>
      <c r="N149" s="192">
        <f t="shared" si="21"/>
        <v>188</v>
      </c>
      <c r="O149" s="192">
        <f t="shared" si="21"/>
        <v>188</v>
      </c>
      <c r="P149" s="192">
        <f t="shared" si="21"/>
        <v>188</v>
      </c>
      <c r="Q149" s="192">
        <f t="shared" si="21"/>
        <v>188</v>
      </c>
      <c r="R149" s="192">
        <f t="shared" si="22"/>
        <v>188</v>
      </c>
      <c r="S149" s="192">
        <f t="shared" si="22"/>
        <v>188</v>
      </c>
      <c r="T149" s="192">
        <f t="shared" si="22"/>
        <v>188</v>
      </c>
      <c r="U149" s="192">
        <f t="shared" si="22"/>
        <v>188</v>
      </c>
      <c r="V149" s="192">
        <f t="shared" si="23"/>
        <v>188</v>
      </c>
      <c r="W149" s="192">
        <f t="shared" si="23"/>
        <v>188</v>
      </c>
      <c r="X149" s="192">
        <f t="shared" si="23"/>
        <v>188</v>
      </c>
      <c r="Y149" s="192">
        <f t="shared" si="23"/>
        <v>188</v>
      </c>
      <c r="Z149" s="375">
        <f t="shared" si="19"/>
        <v>188</v>
      </c>
      <c r="AA149" s="192">
        <f t="shared" si="24"/>
        <v>194.6</v>
      </c>
      <c r="AB149" s="160" t="str">
        <f t="shared" si="20"/>
        <v>Yes</v>
      </c>
      <c r="AC149" s="167"/>
      <c r="AD149" s="1"/>
    </row>
    <row r="150" spans="1:30" s="15" customFormat="1" x14ac:dyDescent="0.25">
      <c r="A150" s="232"/>
      <c r="B150" s="33" t="s">
        <v>55</v>
      </c>
      <c r="C150" s="414" t="s">
        <v>368</v>
      </c>
      <c r="D150" s="163" t="s">
        <v>364</v>
      </c>
      <c r="E150" s="324">
        <v>235</v>
      </c>
      <c r="F150" s="324">
        <v>235</v>
      </c>
      <c r="G150" s="324">
        <v>235</v>
      </c>
      <c r="H150" s="324">
        <v>235</v>
      </c>
      <c r="I150" s="324" t="s">
        <v>58</v>
      </c>
      <c r="J150" s="404" t="s">
        <v>59</v>
      </c>
      <c r="K150" s="381"/>
      <c r="L150" s="381"/>
      <c r="M150" s="371"/>
      <c r="N150" s="192">
        <f t="shared" si="21"/>
        <v>235</v>
      </c>
      <c r="O150" s="192">
        <f t="shared" si="21"/>
        <v>235</v>
      </c>
      <c r="P150" s="192">
        <f t="shared" si="21"/>
        <v>235</v>
      </c>
      <c r="Q150" s="192">
        <f t="shared" si="21"/>
        <v>235</v>
      </c>
      <c r="R150" s="192">
        <f t="shared" si="22"/>
        <v>235</v>
      </c>
      <c r="S150" s="192">
        <f t="shared" si="22"/>
        <v>235</v>
      </c>
      <c r="T150" s="192">
        <f t="shared" si="22"/>
        <v>235</v>
      </c>
      <c r="U150" s="192">
        <f t="shared" si="22"/>
        <v>235</v>
      </c>
      <c r="V150" s="192">
        <f t="shared" si="23"/>
        <v>235</v>
      </c>
      <c r="W150" s="192">
        <f t="shared" si="23"/>
        <v>235</v>
      </c>
      <c r="X150" s="192">
        <f t="shared" si="23"/>
        <v>235</v>
      </c>
      <c r="Y150" s="192">
        <f t="shared" si="23"/>
        <v>235</v>
      </c>
      <c r="Z150" s="375">
        <f t="shared" si="19"/>
        <v>235</v>
      </c>
      <c r="AA150" s="192">
        <f t="shared" si="24"/>
        <v>243.25</v>
      </c>
      <c r="AB150" s="160" t="str">
        <f t="shared" si="20"/>
        <v>Yes</v>
      </c>
      <c r="AC150" s="167"/>
      <c r="AD150" s="1"/>
    </row>
    <row r="151" spans="1:30" s="15" customFormat="1" x14ac:dyDescent="0.25">
      <c r="A151" s="232"/>
      <c r="B151" s="33" t="s">
        <v>55</v>
      </c>
      <c r="C151" s="414" t="s">
        <v>369</v>
      </c>
      <c r="D151" s="163" t="s">
        <v>364</v>
      </c>
      <c r="E151" s="324">
        <v>282</v>
      </c>
      <c r="F151" s="324">
        <v>282</v>
      </c>
      <c r="G151" s="324">
        <v>282</v>
      </c>
      <c r="H151" s="324">
        <v>282</v>
      </c>
      <c r="I151" s="324" t="s">
        <v>58</v>
      </c>
      <c r="J151" s="404" t="s">
        <v>59</v>
      </c>
      <c r="K151" s="381"/>
      <c r="L151" s="381"/>
      <c r="M151" s="371"/>
      <c r="N151" s="192">
        <f t="shared" si="21"/>
        <v>282</v>
      </c>
      <c r="O151" s="192">
        <f t="shared" si="21"/>
        <v>282</v>
      </c>
      <c r="P151" s="192">
        <f t="shared" si="21"/>
        <v>282</v>
      </c>
      <c r="Q151" s="192">
        <f t="shared" si="21"/>
        <v>282</v>
      </c>
      <c r="R151" s="192">
        <f t="shared" si="22"/>
        <v>282</v>
      </c>
      <c r="S151" s="192">
        <f t="shared" si="22"/>
        <v>282</v>
      </c>
      <c r="T151" s="192">
        <f t="shared" si="22"/>
        <v>282</v>
      </c>
      <c r="U151" s="192">
        <f t="shared" si="22"/>
        <v>282</v>
      </c>
      <c r="V151" s="192">
        <f t="shared" si="23"/>
        <v>282</v>
      </c>
      <c r="W151" s="192">
        <f t="shared" si="23"/>
        <v>282</v>
      </c>
      <c r="X151" s="192">
        <f t="shared" si="23"/>
        <v>282</v>
      </c>
      <c r="Y151" s="192">
        <f t="shared" si="23"/>
        <v>282</v>
      </c>
      <c r="Z151" s="375">
        <f t="shared" si="19"/>
        <v>282</v>
      </c>
      <c r="AA151" s="192">
        <f t="shared" si="24"/>
        <v>291.91000000000003</v>
      </c>
      <c r="AB151" s="160" t="str">
        <f t="shared" si="20"/>
        <v>Yes</v>
      </c>
      <c r="AC151" s="167"/>
      <c r="AD151" s="1"/>
    </row>
    <row r="152" spans="1:30" s="15" customFormat="1" x14ac:dyDescent="0.25">
      <c r="A152" s="232"/>
      <c r="B152" s="33" t="s">
        <v>55</v>
      </c>
      <c r="C152" s="414" t="s">
        <v>370</v>
      </c>
      <c r="D152" s="163" t="s">
        <v>364</v>
      </c>
      <c r="E152" s="324">
        <v>329</v>
      </c>
      <c r="F152" s="324">
        <v>329</v>
      </c>
      <c r="G152" s="324">
        <v>329</v>
      </c>
      <c r="H152" s="324">
        <v>329</v>
      </c>
      <c r="I152" s="324" t="s">
        <v>58</v>
      </c>
      <c r="J152" s="404" t="s">
        <v>59</v>
      </c>
      <c r="K152" s="381"/>
      <c r="L152" s="381"/>
      <c r="M152" s="371"/>
      <c r="N152" s="192">
        <f t="shared" si="21"/>
        <v>329</v>
      </c>
      <c r="O152" s="192">
        <f t="shared" si="21"/>
        <v>329</v>
      </c>
      <c r="P152" s="192">
        <f t="shared" si="21"/>
        <v>329</v>
      </c>
      <c r="Q152" s="192">
        <f t="shared" si="21"/>
        <v>329</v>
      </c>
      <c r="R152" s="192">
        <f t="shared" si="22"/>
        <v>329</v>
      </c>
      <c r="S152" s="192">
        <f t="shared" si="22"/>
        <v>329</v>
      </c>
      <c r="T152" s="192">
        <f t="shared" si="22"/>
        <v>329</v>
      </c>
      <c r="U152" s="192">
        <f t="shared" si="22"/>
        <v>329</v>
      </c>
      <c r="V152" s="192">
        <f t="shared" si="23"/>
        <v>329</v>
      </c>
      <c r="W152" s="192">
        <f t="shared" si="23"/>
        <v>329</v>
      </c>
      <c r="X152" s="192">
        <f t="shared" si="23"/>
        <v>329</v>
      </c>
      <c r="Y152" s="192">
        <f t="shared" si="23"/>
        <v>329</v>
      </c>
      <c r="Z152" s="375">
        <f t="shared" si="19"/>
        <v>329</v>
      </c>
      <c r="AA152" s="192">
        <f t="shared" si="24"/>
        <v>340.56</v>
      </c>
      <c r="AB152" s="160" t="str">
        <f t="shared" si="20"/>
        <v>Yes</v>
      </c>
      <c r="AC152" s="167"/>
      <c r="AD152" s="1"/>
    </row>
    <row r="153" spans="1:30" s="15" customFormat="1" x14ac:dyDescent="0.25">
      <c r="A153" s="232"/>
      <c r="B153" s="33" t="s">
        <v>55</v>
      </c>
      <c r="C153" s="414" t="s">
        <v>371</v>
      </c>
      <c r="D153" s="163" t="s">
        <v>364</v>
      </c>
      <c r="E153" s="324">
        <v>376</v>
      </c>
      <c r="F153" s="324">
        <v>376</v>
      </c>
      <c r="G153" s="324">
        <v>376</v>
      </c>
      <c r="H153" s="324">
        <v>376</v>
      </c>
      <c r="I153" s="324" t="s">
        <v>58</v>
      </c>
      <c r="J153" s="404" t="s">
        <v>59</v>
      </c>
      <c r="K153" s="381"/>
      <c r="L153" s="381"/>
      <c r="M153" s="371"/>
      <c r="N153" s="192">
        <f t="shared" si="21"/>
        <v>376</v>
      </c>
      <c r="O153" s="192">
        <f t="shared" si="21"/>
        <v>376</v>
      </c>
      <c r="P153" s="192">
        <f t="shared" si="21"/>
        <v>376</v>
      </c>
      <c r="Q153" s="192">
        <f t="shared" si="21"/>
        <v>376</v>
      </c>
      <c r="R153" s="192">
        <f t="shared" si="22"/>
        <v>376</v>
      </c>
      <c r="S153" s="192">
        <f t="shared" si="22"/>
        <v>376</v>
      </c>
      <c r="T153" s="192">
        <f t="shared" si="22"/>
        <v>376</v>
      </c>
      <c r="U153" s="192">
        <f t="shared" si="22"/>
        <v>376</v>
      </c>
      <c r="V153" s="192">
        <f t="shared" si="23"/>
        <v>376</v>
      </c>
      <c r="W153" s="192">
        <f t="shared" si="23"/>
        <v>376</v>
      </c>
      <c r="X153" s="192">
        <f t="shared" si="23"/>
        <v>376</v>
      </c>
      <c r="Y153" s="192">
        <f t="shared" si="23"/>
        <v>376</v>
      </c>
      <c r="Z153" s="375">
        <f t="shared" si="19"/>
        <v>376</v>
      </c>
      <c r="AA153" s="192">
        <f t="shared" si="24"/>
        <v>389.21</v>
      </c>
      <c r="AB153" s="160" t="str">
        <f t="shared" si="20"/>
        <v>Yes</v>
      </c>
      <c r="AC153" s="167"/>
      <c r="AD153" s="1"/>
    </row>
    <row r="154" spans="1:30" s="15" customFormat="1" x14ac:dyDescent="0.25">
      <c r="A154" s="232"/>
      <c r="B154" s="33" t="s">
        <v>55</v>
      </c>
      <c r="C154" s="414" t="s">
        <v>372</v>
      </c>
      <c r="D154" s="163" t="s">
        <v>364</v>
      </c>
      <c r="E154" s="324">
        <v>423</v>
      </c>
      <c r="F154" s="324">
        <v>423</v>
      </c>
      <c r="G154" s="324">
        <v>423</v>
      </c>
      <c r="H154" s="324">
        <v>423</v>
      </c>
      <c r="I154" s="324" t="s">
        <v>58</v>
      </c>
      <c r="J154" s="404" t="s">
        <v>59</v>
      </c>
      <c r="K154" s="381"/>
      <c r="L154" s="381"/>
      <c r="M154" s="371"/>
      <c r="N154" s="192">
        <f t="shared" si="21"/>
        <v>423</v>
      </c>
      <c r="O154" s="192">
        <f t="shared" si="21"/>
        <v>423</v>
      </c>
      <c r="P154" s="192">
        <f t="shared" si="21"/>
        <v>423</v>
      </c>
      <c r="Q154" s="192">
        <f t="shared" si="21"/>
        <v>423</v>
      </c>
      <c r="R154" s="192">
        <f t="shared" si="22"/>
        <v>423</v>
      </c>
      <c r="S154" s="192">
        <f t="shared" si="22"/>
        <v>423</v>
      </c>
      <c r="T154" s="192">
        <f t="shared" si="22"/>
        <v>423</v>
      </c>
      <c r="U154" s="192">
        <f t="shared" si="22"/>
        <v>423</v>
      </c>
      <c r="V154" s="192">
        <f t="shared" si="23"/>
        <v>423</v>
      </c>
      <c r="W154" s="192">
        <f t="shared" si="23"/>
        <v>423</v>
      </c>
      <c r="X154" s="192">
        <f t="shared" si="23"/>
        <v>423</v>
      </c>
      <c r="Y154" s="192">
        <f t="shared" si="23"/>
        <v>423</v>
      </c>
      <c r="Z154" s="375">
        <f t="shared" si="19"/>
        <v>423</v>
      </c>
      <c r="AA154" s="192">
        <f t="shared" si="24"/>
        <v>437.86</v>
      </c>
      <c r="AB154" s="160" t="str">
        <f t="shared" si="20"/>
        <v>Yes</v>
      </c>
      <c r="AC154" s="167"/>
      <c r="AD154" s="1"/>
    </row>
    <row r="155" spans="1:30" s="15" customFormat="1" x14ac:dyDescent="0.25">
      <c r="A155" s="232"/>
      <c r="B155" s="33" t="s">
        <v>55</v>
      </c>
      <c r="C155" s="414" t="s">
        <v>373</v>
      </c>
      <c r="D155" s="163" t="s">
        <v>364</v>
      </c>
      <c r="E155" s="324">
        <v>470</v>
      </c>
      <c r="F155" s="324">
        <v>470</v>
      </c>
      <c r="G155" s="324">
        <v>470</v>
      </c>
      <c r="H155" s="324">
        <v>470</v>
      </c>
      <c r="I155" s="324" t="s">
        <v>58</v>
      </c>
      <c r="J155" s="404" t="s">
        <v>59</v>
      </c>
      <c r="K155" s="381"/>
      <c r="L155" s="381"/>
      <c r="M155" s="371"/>
      <c r="N155" s="192">
        <f t="shared" si="21"/>
        <v>470</v>
      </c>
      <c r="O155" s="192">
        <f t="shared" si="21"/>
        <v>470</v>
      </c>
      <c r="P155" s="192">
        <f t="shared" si="21"/>
        <v>470</v>
      </c>
      <c r="Q155" s="192">
        <f t="shared" si="21"/>
        <v>470</v>
      </c>
      <c r="R155" s="192">
        <f t="shared" si="22"/>
        <v>470</v>
      </c>
      <c r="S155" s="192">
        <f t="shared" si="22"/>
        <v>470</v>
      </c>
      <c r="T155" s="192">
        <f t="shared" si="22"/>
        <v>470</v>
      </c>
      <c r="U155" s="192">
        <f t="shared" si="22"/>
        <v>470</v>
      </c>
      <c r="V155" s="192">
        <f t="shared" si="23"/>
        <v>470</v>
      </c>
      <c r="W155" s="192">
        <f t="shared" si="23"/>
        <v>470</v>
      </c>
      <c r="X155" s="192">
        <f t="shared" si="23"/>
        <v>470</v>
      </c>
      <c r="Y155" s="192">
        <f t="shared" si="23"/>
        <v>470</v>
      </c>
      <c r="Z155" s="375">
        <f t="shared" si="19"/>
        <v>470</v>
      </c>
      <c r="AA155" s="192">
        <f t="shared" si="24"/>
        <v>486.51</v>
      </c>
      <c r="AB155" s="160" t="str">
        <f t="shared" si="20"/>
        <v>Yes</v>
      </c>
      <c r="AC155" s="167"/>
      <c r="AD155" s="1"/>
    </row>
    <row r="156" spans="1:30" s="15" customFormat="1" x14ac:dyDescent="0.25">
      <c r="A156" s="232"/>
      <c r="B156" s="33" t="s">
        <v>55</v>
      </c>
      <c r="C156" s="414" t="s">
        <v>374</v>
      </c>
      <c r="D156" s="163" t="s">
        <v>364</v>
      </c>
      <c r="E156" s="324">
        <v>705</v>
      </c>
      <c r="F156" s="324">
        <v>705</v>
      </c>
      <c r="G156" s="324">
        <v>705</v>
      </c>
      <c r="H156" s="324">
        <v>705</v>
      </c>
      <c r="I156" s="324" t="s">
        <v>58</v>
      </c>
      <c r="J156" s="404" t="s">
        <v>59</v>
      </c>
      <c r="K156" s="381"/>
      <c r="L156" s="381"/>
      <c r="M156" s="371"/>
      <c r="N156" s="192">
        <f t="shared" si="21"/>
        <v>705</v>
      </c>
      <c r="O156" s="192">
        <f t="shared" si="21"/>
        <v>705</v>
      </c>
      <c r="P156" s="192">
        <f t="shared" si="21"/>
        <v>705</v>
      </c>
      <c r="Q156" s="192">
        <f t="shared" si="21"/>
        <v>705</v>
      </c>
      <c r="R156" s="192">
        <f t="shared" si="22"/>
        <v>705</v>
      </c>
      <c r="S156" s="192">
        <f t="shared" si="22"/>
        <v>705</v>
      </c>
      <c r="T156" s="192">
        <f t="shared" si="22"/>
        <v>705</v>
      </c>
      <c r="U156" s="192">
        <f t="shared" si="22"/>
        <v>705</v>
      </c>
      <c r="V156" s="192">
        <f t="shared" si="23"/>
        <v>705</v>
      </c>
      <c r="W156" s="192">
        <f t="shared" si="23"/>
        <v>705</v>
      </c>
      <c r="X156" s="192">
        <f t="shared" si="23"/>
        <v>705</v>
      </c>
      <c r="Y156" s="192">
        <f t="shared" si="23"/>
        <v>705</v>
      </c>
      <c r="Z156" s="375">
        <f t="shared" si="19"/>
        <v>705</v>
      </c>
      <c r="AA156" s="192">
        <f t="shared" si="24"/>
        <v>729.76</v>
      </c>
      <c r="AB156" s="160" t="str">
        <f t="shared" si="20"/>
        <v>Yes</v>
      </c>
      <c r="AC156" s="167"/>
      <c r="AD156" s="1"/>
    </row>
    <row r="157" spans="1:30" s="15" customFormat="1" x14ac:dyDescent="0.25">
      <c r="A157" s="232"/>
      <c r="B157" s="33" t="s">
        <v>55</v>
      </c>
      <c r="C157" s="414" t="s">
        <v>375</v>
      </c>
      <c r="D157" s="163" t="s">
        <v>364</v>
      </c>
      <c r="E157" s="324">
        <v>940</v>
      </c>
      <c r="F157" s="324">
        <v>940</v>
      </c>
      <c r="G157" s="324">
        <v>940</v>
      </c>
      <c r="H157" s="324">
        <v>940</v>
      </c>
      <c r="I157" s="324" t="s">
        <v>58</v>
      </c>
      <c r="J157" s="404" t="s">
        <v>59</v>
      </c>
      <c r="K157" s="381"/>
      <c r="L157" s="381"/>
      <c r="M157" s="371"/>
      <c r="N157" s="192">
        <f t="shared" si="21"/>
        <v>940</v>
      </c>
      <c r="O157" s="192">
        <f t="shared" si="21"/>
        <v>940</v>
      </c>
      <c r="P157" s="192">
        <f t="shared" si="21"/>
        <v>940</v>
      </c>
      <c r="Q157" s="192">
        <f t="shared" si="21"/>
        <v>940</v>
      </c>
      <c r="R157" s="192">
        <f t="shared" si="22"/>
        <v>940</v>
      </c>
      <c r="S157" s="192">
        <f t="shared" si="22"/>
        <v>940</v>
      </c>
      <c r="T157" s="192">
        <f t="shared" si="22"/>
        <v>940</v>
      </c>
      <c r="U157" s="192">
        <f t="shared" si="22"/>
        <v>940</v>
      </c>
      <c r="V157" s="192">
        <f t="shared" si="23"/>
        <v>940</v>
      </c>
      <c r="W157" s="192">
        <f t="shared" si="23"/>
        <v>940</v>
      </c>
      <c r="X157" s="192">
        <f t="shared" si="23"/>
        <v>940</v>
      </c>
      <c r="Y157" s="192">
        <f t="shared" si="23"/>
        <v>940</v>
      </c>
      <c r="Z157" s="375">
        <f t="shared" si="19"/>
        <v>940</v>
      </c>
      <c r="AA157" s="192">
        <f t="shared" si="24"/>
        <v>973.02</v>
      </c>
      <c r="AB157" s="160" t="str">
        <f t="shared" si="20"/>
        <v>Yes</v>
      </c>
      <c r="AC157" s="167"/>
      <c r="AD157" s="1"/>
    </row>
    <row r="158" spans="1:30" s="15" customFormat="1" x14ac:dyDescent="0.25">
      <c r="A158" s="232"/>
      <c r="B158" s="33" t="s">
        <v>55</v>
      </c>
      <c r="C158" s="414" t="s">
        <v>376</v>
      </c>
      <c r="D158" s="163" t="s">
        <v>364</v>
      </c>
      <c r="E158" s="324">
        <v>1175</v>
      </c>
      <c r="F158" s="324">
        <v>1175</v>
      </c>
      <c r="G158" s="324">
        <v>1175</v>
      </c>
      <c r="H158" s="324">
        <v>1175</v>
      </c>
      <c r="I158" s="324" t="s">
        <v>58</v>
      </c>
      <c r="J158" s="404" t="s">
        <v>59</v>
      </c>
      <c r="K158" s="381"/>
      <c r="L158" s="381"/>
      <c r="M158" s="371"/>
      <c r="N158" s="192">
        <f t="shared" si="21"/>
        <v>1175</v>
      </c>
      <c r="O158" s="192">
        <f t="shared" si="21"/>
        <v>1175</v>
      </c>
      <c r="P158" s="192">
        <f t="shared" si="21"/>
        <v>1175</v>
      </c>
      <c r="Q158" s="192">
        <f t="shared" si="21"/>
        <v>1175</v>
      </c>
      <c r="R158" s="192">
        <f t="shared" si="22"/>
        <v>1175</v>
      </c>
      <c r="S158" s="192">
        <f t="shared" si="22"/>
        <v>1175</v>
      </c>
      <c r="T158" s="192">
        <f t="shared" si="22"/>
        <v>1175</v>
      </c>
      <c r="U158" s="192">
        <f t="shared" si="22"/>
        <v>1175</v>
      </c>
      <c r="V158" s="192">
        <f t="shared" si="23"/>
        <v>1175</v>
      </c>
      <c r="W158" s="192">
        <f t="shared" si="23"/>
        <v>1175</v>
      </c>
      <c r="X158" s="192">
        <f t="shared" si="23"/>
        <v>1175</v>
      </c>
      <c r="Y158" s="192">
        <f t="shared" si="23"/>
        <v>1175</v>
      </c>
      <c r="Z158" s="375">
        <f t="shared" si="19"/>
        <v>1175</v>
      </c>
      <c r="AA158" s="192">
        <f t="shared" si="24"/>
        <v>1216.27</v>
      </c>
      <c r="AB158" s="160" t="str">
        <f t="shared" si="20"/>
        <v>Yes</v>
      </c>
      <c r="AC158" s="167"/>
      <c r="AD158" s="1"/>
    </row>
    <row r="159" spans="1:30" s="15" customFormat="1" x14ac:dyDescent="0.25">
      <c r="A159" s="232"/>
      <c r="B159" s="33" t="s">
        <v>55</v>
      </c>
      <c r="C159" s="414" t="s">
        <v>377</v>
      </c>
      <c r="D159" s="163" t="s">
        <v>364</v>
      </c>
      <c r="E159" s="324">
        <v>1410</v>
      </c>
      <c r="F159" s="324">
        <v>1410</v>
      </c>
      <c r="G159" s="324">
        <v>1410</v>
      </c>
      <c r="H159" s="324">
        <v>1410</v>
      </c>
      <c r="I159" s="324" t="s">
        <v>58</v>
      </c>
      <c r="J159" s="404" t="s">
        <v>59</v>
      </c>
      <c r="K159" s="381"/>
      <c r="L159" s="381"/>
      <c r="M159" s="371"/>
      <c r="N159" s="192">
        <f t="shared" si="21"/>
        <v>1410</v>
      </c>
      <c r="O159" s="192">
        <f t="shared" si="21"/>
        <v>1410</v>
      </c>
      <c r="P159" s="192">
        <f t="shared" si="21"/>
        <v>1410</v>
      </c>
      <c r="Q159" s="192">
        <f t="shared" si="21"/>
        <v>1410</v>
      </c>
      <c r="R159" s="192">
        <f t="shared" si="22"/>
        <v>1410</v>
      </c>
      <c r="S159" s="192">
        <f t="shared" si="22"/>
        <v>1410</v>
      </c>
      <c r="T159" s="192">
        <f t="shared" si="22"/>
        <v>1410</v>
      </c>
      <c r="U159" s="192">
        <f t="shared" si="22"/>
        <v>1410</v>
      </c>
      <c r="V159" s="192">
        <f t="shared" si="23"/>
        <v>1410</v>
      </c>
      <c r="W159" s="192">
        <f t="shared" si="23"/>
        <v>1410</v>
      </c>
      <c r="X159" s="192">
        <f t="shared" si="23"/>
        <v>1410</v>
      </c>
      <c r="Y159" s="192">
        <f t="shared" si="23"/>
        <v>1410</v>
      </c>
      <c r="Z159" s="375">
        <f t="shared" si="19"/>
        <v>1410</v>
      </c>
      <c r="AA159" s="192">
        <f t="shared" si="24"/>
        <v>1459.53</v>
      </c>
      <c r="AB159" s="160" t="str">
        <f t="shared" si="20"/>
        <v>Yes</v>
      </c>
      <c r="AC159" s="167"/>
      <c r="AD159" s="1"/>
    </row>
    <row r="160" spans="1:30" s="15" customFormat="1" x14ac:dyDescent="0.25">
      <c r="A160" s="232"/>
      <c r="B160" s="33" t="s">
        <v>55</v>
      </c>
      <c r="C160" s="414" t="s">
        <v>378</v>
      </c>
      <c r="D160" s="163" t="s">
        <v>364</v>
      </c>
      <c r="E160" s="324">
        <v>1645</v>
      </c>
      <c r="F160" s="324">
        <v>1645</v>
      </c>
      <c r="G160" s="324">
        <v>1645</v>
      </c>
      <c r="H160" s="324">
        <v>1645</v>
      </c>
      <c r="I160" s="324" t="s">
        <v>58</v>
      </c>
      <c r="J160" s="404" t="s">
        <v>59</v>
      </c>
      <c r="K160" s="381"/>
      <c r="L160" s="381"/>
      <c r="M160" s="371"/>
      <c r="N160" s="192">
        <f t="shared" si="21"/>
        <v>1645</v>
      </c>
      <c r="O160" s="192">
        <f t="shared" si="21"/>
        <v>1645</v>
      </c>
      <c r="P160" s="192">
        <f t="shared" si="21"/>
        <v>1645</v>
      </c>
      <c r="Q160" s="192">
        <f t="shared" si="21"/>
        <v>1645</v>
      </c>
      <c r="R160" s="192">
        <f t="shared" si="22"/>
        <v>1645</v>
      </c>
      <c r="S160" s="192">
        <f t="shared" si="22"/>
        <v>1645</v>
      </c>
      <c r="T160" s="192">
        <f t="shared" si="22"/>
        <v>1645</v>
      </c>
      <c r="U160" s="192">
        <f t="shared" si="22"/>
        <v>1645</v>
      </c>
      <c r="V160" s="192">
        <f t="shared" si="23"/>
        <v>1645</v>
      </c>
      <c r="W160" s="192">
        <f t="shared" si="23"/>
        <v>1645</v>
      </c>
      <c r="X160" s="192">
        <f t="shared" si="23"/>
        <v>1645</v>
      </c>
      <c r="Y160" s="192">
        <f t="shared" si="23"/>
        <v>1645</v>
      </c>
      <c r="Z160" s="375">
        <f t="shared" si="19"/>
        <v>1645</v>
      </c>
      <c r="AA160" s="192">
        <f t="shared" si="24"/>
        <v>1702.78</v>
      </c>
      <c r="AB160" s="160" t="str">
        <f t="shared" si="20"/>
        <v>Yes</v>
      </c>
      <c r="AC160" s="167"/>
      <c r="AD160" s="1"/>
    </row>
    <row r="161" spans="1:30" s="15" customFormat="1" x14ac:dyDescent="0.25">
      <c r="A161" s="232"/>
      <c r="B161" s="33" t="s">
        <v>55</v>
      </c>
      <c r="C161" s="414" t="s">
        <v>379</v>
      </c>
      <c r="D161" s="163" t="s">
        <v>364</v>
      </c>
      <c r="E161" s="324">
        <v>1880</v>
      </c>
      <c r="F161" s="324">
        <v>1880</v>
      </c>
      <c r="G161" s="324">
        <v>1880</v>
      </c>
      <c r="H161" s="324">
        <v>1880</v>
      </c>
      <c r="I161" s="324" t="s">
        <v>58</v>
      </c>
      <c r="J161" s="404" t="s">
        <v>59</v>
      </c>
      <c r="K161" s="381"/>
      <c r="L161" s="381"/>
      <c r="M161" s="371"/>
      <c r="N161" s="192">
        <f t="shared" si="21"/>
        <v>1880</v>
      </c>
      <c r="O161" s="192">
        <f t="shared" si="21"/>
        <v>1880</v>
      </c>
      <c r="P161" s="192">
        <f t="shared" si="21"/>
        <v>1880</v>
      </c>
      <c r="Q161" s="192">
        <f t="shared" si="21"/>
        <v>1880</v>
      </c>
      <c r="R161" s="192">
        <f t="shared" si="22"/>
        <v>1880</v>
      </c>
      <c r="S161" s="192">
        <f t="shared" si="22"/>
        <v>1880</v>
      </c>
      <c r="T161" s="192">
        <f t="shared" si="22"/>
        <v>1880</v>
      </c>
      <c r="U161" s="192">
        <f t="shared" si="22"/>
        <v>1880</v>
      </c>
      <c r="V161" s="192">
        <f t="shared" si="23"/>
        <v>1880</v>
      </c>
      <c r="W161" s="192">
        <f t="shared" si="23"/>
        <v>1880</v>
      </c>
      <c r="X161" s="192">
        <f t="shared" si="23"/>
        <v>1880</v>
      </c>
      <c r="Y161" s="192">
        <f t="shared" si="23"/>
        <v>1880</v>
      </c>
      <c r="Z161" s="375">
        <f t="shared" si="19"/>
        <v>1880</v>
      </c>
      <c r="AA161" s="192">
        <f t="shared" si="24"/>
        <v>1946.04</v>
      </c>
      <c r="AB161" s="160" t="str">
        <f t="shared" si="20"/>
        <v>Yes</v>
      </c>
      <c r="AC161" s="167"/>
      <c r="AD161" s="1"/>
    </row>
    <row r="162" spans="1:30" s="15" customFormat="1" x14ac:dyDescent="0.25">
      <c r="A162" s="232"/>
      <c r="B162" s="33" t="s">
        <v>55</v>
      </c>
      <c r="C162" s="414" t="s">
        <v>380</v>
      </c>
      <c r="D162" s="163" t="s">
        <v>364</v>
      </c>
      <c r="E162" s="324">
        <v>2115</v>
      </c>
      <c r="F162" s="324">
        <v>2115</v>
      </c>
      <c r="G162" s="324">
        <v>2115</v>
      </c>
      <c r="H162" s="324">
        <v>2115</v>
      </c>
      <c r="I162" s="324" t="s">
        <v>58</v>
      </c>
      <c r="J162" s="404" t="s">
        <v>59</v>
      </c>
      <c r="K162" s="381"/>
      <c r="L162" s="381"/>
      <c r="M162" s="371"/>
      <c r="N162" s="192">
        <f t="shared" si="21"/>
        <v>2115</v>
      </c>
      <c r="O162" s="192">
        <f t="shared" si="21"/>
        <v>2115</v>
      </c>
      <c r="P162" s="192">
        <f t="shared" si="21"/>
        <v>2115</v>
      </c>
      <c r="Q162" s="192">
        <f t="shared" si="21"/>
        <v>2115</v>
      </c>
      <c r="R162" s="192">
        <f t="shared" si="22"/>
        <v>2115</v>
      </c>
      <c r="S162" s="192">
        <f t="shared" si="22"/>
        <v>2115</v>
      </c>
      <c r="T162" s="192">
        <f t="shared" si="22"/>
        <v>2115</v>
      </c>
      <c r="U162" s="192">
        <f t="shared" si="22"/>
        <v>2115</v>
      </c>
      <c r="V162" s="192">
        <f t="shared" si="23"/>
        <v>2115</v>
      </c>
      <c r="W162" s="192">
        <f t="shared" si="23"/>
        <v>2115</v>
      </c>
      <c r="X162" s="192">
        <f t="shared" si="23"/>
        <v>2115</v>
      </c>
      <c r="Y162" s="192">
        <f t="shared" si="23"/>
        <v>2115</v>
      </c>
      <c r="Z162" s="375">
        <f t="shared" si="19"/>
        <v>2115</v>
      </c>
      <c r="AA162" s="192">
        <f t="shared" si="24"/>
        <v>2189.29</v>
      </c>
      <c r="AB162" s="160" t="str">
        <f t="shared" si="20"/>
        <v>Yes</v>
      </c>
      <c r="AC162" s="167"/>
      <c r="AD162" s="1"/>
    </row>
    <row r="163" spans="1:30" s="15" customFormat="1" x14ac:dyDescent="0.25">
      <c r="A163" s="232"/>
      <c r="B163" s="33" t="s">
        <v>55</v>
      </c>
      <c r="C163" s="414" t="s">
        <v>381</v>
      </c>
      <c r="D163" s="163" t="s">
        <v>364</v>
      </c>
      <c r="E163" s="324">
        <v>2350</v>
      </c>
      <c r="F163" s="324">
        <v>2350</v>
      </c>
      <c r="G163" s="324">
        <v>2350</v>
      </c>
      <c r="H163" s="324">
        <v>2350</v>
      </c>
      <c r="I163" s="324" t="s">
        <v>58</v>
      </c>
      <c r="J163" s="404" t="s">
        <v>59</v>
      </c>
      <c r="K163" s="381"/>
      <c r="L163" s="381"/>
      <c r="M163" s="371"/>
      <c r="N163" s="192">
        <f t="shared" si="21"/>
        <v>2350</v>
      </c>
      <c r="O163" s="192">
        <f t="shared" si="21"/>
        <v>2350</v>
      </c>
      <c r="P163" s="192">
        <f t="shared" si="21"/>
        <v>2350</v>
      </c>
      <c r="Q163" s="192">
        <f t="shared" si="21"/>
        <v>2350</v>
      </c>
      <c r="R163" s="192">
        <f t="shared" si="22"/>
        <v>2350</v>
      </c>
      <c r="S163" s="192">
        <f t="shared" si="22"/>
        <v>2350</v>
      </c>
      <c r="T163" s="192">
        <f t="shared" si="22"/>
        <v>2350</v>
      </c>
      <c r="U163" s="192">
        <f t="shared" si="22"/>
        <v>2350</v>
      </c>
      <c r="V163" s="192">
        <f t="shared" si="23"/>
        <v>2350</v>
      </c>
      <c r="W163" s="192">
        <f t="shared" si="23"/>
        <v>2350</v>
      </c>
      <c r="X163" s="192">
        <f t="shared" si="23"/>
        <v>2350</v>
      </c>
      <c r="Y163" s="192">
        <f t="shared" si="23"/>
        <v>2350</v>
      </c>
      <c r="Z163" s="375">
        <f t="shared" si="19"/>
        <v>2350</v>
      </c>
      <c r="AA163" s="192">
        <f t="shared" si="24"/>
        <v>2432.5500000000002</v>
      </c>
      <c r="AB163" s="160" t="str">
        <f t="shared" si="20"/>
        <v>Yes</v>
      </c>
      <c r="AC163" s="167"/>
      <c r="AD163" s="1"/>
    </row>
    <row r="164" spans="1:30" s="15" customFormat="1" x14ac:dyDescent="0.25">
      <c r="A164" s="232"/>
      <c r="B164" s="33" t="s">
        <v>55</v>
      </c>
      <c r="C164" s="414" t="s">
        <v>382</v>
      </c>
      <c r="D164" s="163" t="s">
        <v>364</v>
      </c>
      <c r="E164" s="324">
        <v>2820</v>
      </c>
      <c r="F164" s="324">
        <v>2820</v>
      </c>
      <c r="G164" s="324">
        <v>2820</v>
      </c>
      <c r="H164" s="324">
        <v>2820</v>
      </c>
      <c r="I164" s="324" t="s">
        <v>58</v>
      </c>
      <c r="J164" s="404" t="s">
        <v>59</v>
      </c>
      <c r="K164" s="381"/>
      <c r="L164" s="381"/>
      <c r="M164" s="371"/>
      <c r="N164" s="192">
        <f t="shared" si="21"/>
        <v>2820</v>
      </c>
      <c r="O164" s="192">
        <f t="shared" si="21"/>
        <v>2820</v>
      </c>
      <c r="P164" s="192">
        <f t="shared" si="21"/>
        <v>2820</v>
      </c>
      <c r="Q164" s="192">
        <f t="shared" si="21"/>
        <v>2820</v>
      </c>
      <c r="R164" s="192">
        <f t="shared" si="22"/>
        <v>2820</v>
      </c>
      <c r="S164" s="192">
        <f t="shared" si="22"/>
        <v>2820</v>
      </c>
      <c r="T164" s="192">
        <f t="shared" si="22"/>
        <v>2820</v>
      </c>
      <c r="U164" s="192">
        <f t="shared" si="22"/>
        <v>2820</v>
      </c>
      <c r="V164" s="192">
        <f t="shared" si="23"/>
        <v>2820</v>
      </c>
      <c r="W164" s="192">
        <f t="shared" si="23"/>
        <v>2820</v>
      </c>
      <c r="X164" s="192">
        <f t="shared" si="23"/>
        <v>2820</v>
      </c>
      <c r="Y164" s="192">
        <f t="shared" si="23"/>
        <v>2820</v>
      </c>
      <c r="Z164" s="375">
        <f t="shared" si="19"/>
        <v>2820</v>
      </c>
      <c r="AA164" s="192">
        <f t="shared" si="24"/>
        <v>2919.06</v>
      </c>
      <c r="AB164" s="160" t="str">
        <f t="shared" si="20"/>
        <v>Yes</v>
      </c>
      <c r="AC164" s="167"/>
      <c r="AD164" s="1"/>
    </row>
    <row r="165" spans="1:30" s="15" customFormat="1" x14ac:dyDescent="0.25">
      <c r="A165" s="232"/>
      <c r="B165" s="33" t="s">
        <v>55</v>
      </c>
      <c r="C165" s="414" t="s">
        <v>383</v>
      </c>
      <c r="D165" s="163" t="s">
        <v>364</v>
      </c>
      <c r="E165" s="324">
        <v>3290</v>
      </c>
      <c r="F165" s="324">
        <v>3290</v>
      </c>
      <c r="G165" s="324">
        <v>3290</v>
      </c>
      <c r="H165" s="324">
        <v>3290</v>
      </c>
      <c r="I165" s="324" t="s">
        <v>58</v>
      </c>
      <c r="J165" s="404" t="s">
        <v>59</v>
      </c>
      <c r="K165" s="381"/>
      <c r="L165" s="381"/>
      <c r="M165" s="371"/>
      <c r="N165" s="192">
        <f t="shared" si="21"/>
        <v>3290</v>
      </c>
      <c r="O165" s="192">
        <f t="shared" si="21"/>
        <v>3290</v>
      </c>
      <c r="P165" s="192">
        <f t="shared" si="21"/>
        <v>3290</v>
      </c>
      <c r="Q165" s="192">
        <f t="shared" si="21"/>
        <v>3290</v>
      </c>
      <c r="R165" s="192">
        <f t="shared" si="22"/>
        <v>3290</v>
      </c>
      <c r="S165" s="192">
        <f t="shared" si="22"/>
        <v>3290</v>
      </c>
      <c r="T165" s="192">
        <f t="shared" si="22"/>
        <v>3290</v>
      </c>
      <c r="U165" s="192">
        <f t="shared" si="22"/>
        <v>3290</v>
      </c>
      <c r="V165" s="192">
        <f t="shared" si="23"/>
        <v>3290</v>
      </c>
      <c r="W165" s="192">
        <f t="shared" si="23"/>
        <v>3290</v>
      </c>
      <c r="X165" s="192">
        <f t="shared" si="23"/>
        <v>3290</v>
      </c>
      <c r="Y165" s="192">
        <f t="shared" si="23"/>
        <v>3290</v>
      </c>
      <c r="Z165" s="375">
        <f t="shared" si="19"/>
        <v>3290</v>
      </c>
      <c r="AA165" s="192">
        <f t="shared" si="24"/>
        <v>3405.57</v>
      </c>
      <c r="AB165" s="160" t="str">
        <f t="shared" si="20"/>
        <v>Yes</v>
      </c>
      <c r="AC165" s="167"/>
      <c r="AD165" s="1"/>
    </row>
    <row r="166" spans="1:30" s="15" customFormat="1" x14ac:dyDescent="0.25">
      <c r="A166" s="232"/>
      <c r="B166" s="33" t="s">
        <v>55</v>
      </c>
      <c r="C166" s="414" t="s">
        <v>384</v>
      </c>
      <c r="D166" s="163" t="s">
        <v>364</v>
      </c>
      <c r="E166" s="324">
        <v>3760</v>
      </c>
      <c r="F166" s="324">
        <v>3760</v>
      </c>
      <c r="G166" s="324">
        <v>3760</v>
      </c>
      <c r="H166" s="324">
        <v>3760</v>
      </c>
      <c r="I166" s="324" t="s">
        <v>58</v>
      </c>
      <c r="J166" s="404" t="s">
        <v>59</v>
      </c>
      <c r="K166" s="381"/>
      <c r="L166" s="381"/>
      <c r="M166" s="371"/>
      <c r="N166" s="192">
        <f t="shared" si="21"/>
        <v>3760</v>
      </c>
      <c r="O166" s="192">
        <f t="shared" si="21"/>
        <v>3760</v>
      </c>
      <c r="P166" s="192">
        <f t="shared" si="21"/>
        <v>3760</v>
      </c>
      <c r="Q166" s="192">
        <f t="shared" si="21"/>
        <v>3760</v>
      </c>
      <c r="R166" s="192">
        <f t="shared" si="22"/>
        <v>3760</v>
      </c>
      <c r="S166" s="192">
        <f t="shared" si="22"/>
        <v>3760</v>
      </c>
      <c r="T166" s="192">
        <f t="shared" si="22"/>
        <v>3760</v>
      </c>
      <c r="U166" s="192">
        <f t="shared" si="22"/>
        <v>3760</v>
      </c>
      <c r="V166" s="192">
        <f t="shared" si="23"/>
        <v>3760</v>
      </c>
      <c r="W166" s="192">
        <f t="shared" si="23"/>
        <v>3760</v>
      </c>
      <c r="X166" s="192">
        <f t="shared" si="23"/>
        <v>3760</v>
      </c>
      <c r="Y166" s="192">
        <f t="shared" si="23"/>
        <v>3760</v>
      </c>
      <c r="Z166" s="375">
        <f t="shared" si="19"/>
        <v>3760</v>
      </c>
      <c r="AA166" s="192">
        <f t="shared" si="24"/>
        <v>3892.08</v>
      </c>
      <c r="AB166" s="160" t="str">
        <f t="shared" si="20"/>
        <v>Yes</v>
      </c>
      <c r="AC166" s="167"/>
      <c r="AD166" s="1"/>
    </row>
    <row r="167" spans="1:30" s="15" customFormat="1" x14ac:dyDescent="0.25">
      <c r="A167" s="232"/>
      <c r="B167" s="33" t="s">
        <v>55</v>
      </c>
      <c r="C167" s="414" t="s">
        <v>385</v>
      </c>
      <c r="D167" s="163" t="s">
        <v>364</v>
      </c>
      <c r="E167" s="324">
        <v>4230</v>
      </c>
      <c r="F167" s="324">
        <v>4230</v>
      </c>
      <c r="G167" s="324">
        <v>4230</v>
      </c>
      <c r="H167" s="324">
        <v>4230</v>
      </c>
      <c r="I167" s="324" t="s">
        <v>58</v>
      </c>
      <c r="J167" s="324" t="s">
        <v>59</v>
      </c>
      <c r="K167" s="381"/>
      <c r="L167" s="381"/>
      <c r="M167" s="371"/>
      <c r="N167" s="192">
        <f t="shared" si="21"/>
        <v>4230</v>
      </c>
      <c r="O167" s="192">
        <f t="shared" si="21"/>
        <v>4230</v>
      </c>
      <c r="P167" s="192">
        <f t="shared" si="21"/>
        <v>4230</v>
      </c>
      <c r="Q167" s="192">
        <f t="shared" si="21"/>
        <v>4230</v>
      </c>
      <c r="R167" s="192">
        <f t="shared" si="22"/>
        <v>4230</v>
      </c>
      <c r="S167" s="192">
        <f t="shared" si="22"/>
        <v>4230</v>
      </c>
      <c r="T167" s="192">
        <f t="shared" si="22"/>
        <v>4230</v>
      </c>
      <c r="U167" s="192">
        <f t="shared" si="22"/>
        <v>4230</v>
      </c>
      <c r="V167" s="192">
        <f t="shared" si="23"/>
        <v>4230</v>
      </c>
      <c r="W167" s="192">
        <f t="shared" si="23"/>
        <v>4230</v>
      </c>
      <c r="X167" s="192">
        <f t="shared" si="23"/>
        <v>4230</v>
      </c>
      <c r="Y167" s="192">
        <f t="shared" si="23"/>
        <v>4230</v>
      </c>
      <c r="Z167" s="375">
        <f t="shared" si="19"/>
        <v>4230</v>
      </c>
      <c r="AA167" s="192">
        <f t="shared" si="24"/>
        <v>4378.59</v>
      </c>
      <c r="AB167" s="160" t="str">
        <f t="shared" si="20"/>
        <v>Yes</v>
      </c>
      <c r="AC167" s="167"/>
      <c r="AD167" s="1"/>
    </row>
    <row r="168" spans="1:30" s="15" customFormat="1" ht="15.75" thickBot="1" x14ac:dyDescent="0.3">
      <c r="A168" s="207"/>
      <c r="B168" s="33" t="s">
        <v>55</v>
      </c>
      <c r="C168" s="415" t="s">
        <v>386</v>
      </c>
      <c r="D168" s="182" t="s">
        <v>364</v>
      </c>
      <c r="E168" s="306">
        <v>4700</v>
      </c>
      <c r="F168" s="306">
        <v>4700</v>
      </c>
      <c r="G168" s="306">
        <v>4700</v>
      </c>
      <c r="H168" s="306">
        <v>4700</v>
      </c>
      <c r="I168" s="306" t="s">
        <v>58</v>
      </c>
      <c r="J168" s="307" t="s">
        <v>59</v>
      </c>
      <c r="K168" s="306"/>
      <c r="L168" s="306"/>
      <c r="M168" s="306"/>
      <c r="N168" s="272">
        <f t="shared" si="21"/>
        <v>4700</v>
      </c>
      <c r="O168" s="272">
        <f t="shared" si="21"/>
        <v>4700</v>
      </c>
      <c r="P168" s="272">
        <f t="shared" si="21"/>
        <v>4700</v>
      </c>
      <c r="Q168" s="272">
        <f t="shared" si="21"/>
        <v>4700</v>
      </c>
      <c r="R168" s="272">
        <f t="shared" si="22"/>
        <v>4700</v>
      </c>
      <c r="S168" s="272">
        <f t="shared" si="22"/>
        <v>4700</v>
      </c>
      <c r="T168" s="272">
        <f t="shared" si="22"/>
        <v>4700</v>
      </c>
      <c r="U168" s="272">
        <f t="shared" si="22"/>
        <v>4700</v>
      </c>
      <c r="V168" s="272">
        <f t="shared" si="23"/>
        <v>4700</v>
      </c>
      <c r="W168" s="272">
        <f t="shared" si="23"/>
        <v>4700</v>
      </c>
      <c r="X168" s="272">
        <f t="shared" si="23"/>
        <v>4700</v>
      </c>
      <c r="Y168" s="272">
        <f t="shared" si="23"/>
        <v>4700</v>
      </c>
      <c r="Z168" s="379">
        <f t="shared" si="19"/>
        <v>4700</v>
      </c>
      <c r="AA168" s="186">
        <f t="shared" si="24"/>
        <v>4865.1000000000004</v>
      </c>
      <c r="AB168" s="186" t="str">
        <f t="shared" si="20"/>
        <v>Yes</v>
      </c>
      <c r="AC168" s="167"/>
      <c r="AD168" s="1"/>
    </row>
    <row r="169" spans="1:30" s="15" customFormat="1" ht="15.75" thickTop="1" x14ac:dyDescent="0.25">
      <c r="A169" s="339" t="s">
        <v>413</v>
      </c>
      <c r="B169" s="417" t="s">
        <v>55</v>
      </c>
      <c r="C169" s="411">
        <v>10</v>
      </c>
      <c r="D169" s="159" t="s">
        <v>364</v>
      </c>
      <c r="E169" s="418">
        <v>83</v>
      </c>
      <c r="F169" s="418">
        <v>83</v>
      </c>
      <c r="G169" s="418">
        <v>83</v>
      </c>
      <c r="H169" s="418">
        <v>83</v>
      </c>
      <c r="I169" s="412" t="s">
        <v>58</v>
      </c>
      <c r="J169" s="371" t="s">
        <v>59</v>
      </c>
      <c r="K169" s="381"/>
      <c r="L169" s="381"/>
      <c r="M169" s="371"/>
      <c r="N169" s="192">
        <f t="shared" si="21"/>
        <v>83</v>
      </c>
      <c r="O169" s="192">
        <f t="shared" si="21"/>
        <v>83</v>
      </c>
      <c r="P169" s="192">
        <f t="shared" si="21"/>
        <v>83</v>
      </c>
      <c r="Q169" s="192">
        <f t="shared" si="21"/>
        <v>83</v>
      </c>
      <c r="R169" s="192">
        <f t="shared" si="22"/>
        <v>83</v>
      </c>
      <c r="S169" s="192">
        <f t="shared" si="22"/>
        <v>83</v>
      </c>
      <c r="T169" s="192">
        <f t="shared" si="22"/>
        <v>83</v>
      </c>
      <c r="U169" s="192">
        <f t="shared" si="22"/>
        <v>83</v>
      </c>
      <c r="V169" s="192">
        <f t="shared" si="23"/>
        <v>83</v>
      </c>
      <c r="W169" s="192">
        <f t="shared" si="23"/>
        <v>83</v>
      </c>
      <c r="X169" s="192">
        <f t="shared" si="23"/>
        <v>83</v>
      </c>
      <c r="Y169" s="192">
        <f t="shared" si="23"/>
        <v>83</v>
      </c>
      <c r="Z169" s="382">
        <f t="shared" si="19"/>
        <v>83</v>
      </c>
      <c r="AA169" s="192">
        <f t="shared" si="24"/>
        <v>85.92</v>
      </c>
      <c r="AB169" s="192" t="str">
        <f t="shared" si="20"/>
        <v>Yes</v>
      </c>
      <c r="AC169" s="219"/>
      <c r="AD169" s="1"/>
    </row>
    <row r="170" spans="1:30" s="15" customFormat="1" x14ac:dyDescent="0.25">
      <c r="A170" s="232"/>
      <c r="B170" s="33" t="s">
        <v>55</v>
      </c>
      <c r="C170" s="414">
        <v>20</v>
      </c>
      <c r="D170" s="163" t="s">
        <v>364</v>
      </c>
      <c r="E170" s="324">
        <v>166</v>
      </c>
      <c r="F170" s="324">
        <v>166</v>
      </c>
      <c r="G170" s="324">
        <v>166</v>
      </c>
      <c r="H170" s="324">
        <v>166</v>
      </c>
      <c r="I170" s="324" t="s">
        <v>58</v>
      </c>
      <c r="J170" s="404" t="s">
        <v>59</v>
      </c>
      <c r="K170" s="381"/>
      <c r="L170" s="381"/>
      <c r="M170" s="371"/>
      <c r="N170" s="192">
        <f t="shared" si="21"/>
        <v>166</v>
      </c>
      <c r="O170" s="192">
        <f t="shared" si="21"/>
        <v>166</v>
      </c>
      <c r="P170" s="192">
        <f t="shared" si="21"/>
        <v>166</v>
      </c>
      <c r="Q170" s="192">
        <f t="shared" si="21"/>
        <v>166</v>
      </c>
      <c r="R170" s="192">
        <f t="shared" si="22"/>
        <v>166</v>
      </c>
      <c r="S170" s="192">
        <f t="shared" si="22"/>
        <v>166</v>
      </c>
      <c r="T170" s="192">
        <f t="shared" si="22"/>
        <v>166</v>
      </c>
      <c r="U170" s="192">
        <f t="shared" si="22"/>
        <v>166</v>
      </c>
      <c r="V170" s="192">
        <f t="shared" si="23"/>
        <v>166</v>
      </c>
      <c r="W170" s="192">
        <f t="shared" si="23"/>
        <v>166</v>
      </c>
      <c r="X170" s="192">
        <f t="shared" si="23"/>
        <v>166</v>
      </c>
      <c r="Y170" s="192">
        <f t="shared" si="23"/>
        <v>166</v>
      </c>
      <c r="Z170" s="375">
        <f t="shared" si="19"/>
        <v>166</v>
      </c>
      <c r="AA170" s="192">
        <f t="shared" si="24"/>
        <v>171.83</v>
      </c>
      <c r="AB170" s="160" t="str">
        <f t="shared" si="20"/>
        <v>Yes</v>
      </c>
      <c r="AC170" s="168"/>
      <c r="AD170" s="1"/>
    </row>
    <row r="171" spans="1:30" s="15" customFormat="1" x14ac:dyDescent="0.25">
      <c r="A171" s="232"/>
      <c r="B171" s="33" t="s">
        <v>55</v>
      </c>
      <c r="C171" s="414">
        <v>30</v>
      </c>
      <c r="D171" s="163" t="s">
        <v>364</v>
      </c>
      <c r="E171" s="324">
        <v>249</v>
      </c>
      <c r="F171" s="324">
        <v>249</v>
      </c>
      <c r="G171" s="324">
        <v>249</v>
      </c>
      <c r="H171" s="324">
        <v>249</v>
      </c>
      <c r="I171" s="324" t="s">
        <v>58</v>
      </c>
      <c r="J171" s="404" t="s">
        <v>59</v>
      </c>
      <c r="K171" s="381"/>
      <c r="L171" s="381"/>
      <c r="M171" s="371"/>
      <c r="N171" s="192">
        <f t="shared" si="21"/>
        <v>249</v>
      </c>
      <c r="O171" s="192">
        <f t="shared" si="21"/>
        <v>249</v>
      </c>
      <c r="P171" s="192">
        <f t="shared" si="21"/>
        <v>249</v>
      </c>
      <c r="Q171" s="192">
        <f t="shared" si="21"/>
        <v>249</v>
      </c>
      <c r="R171" s="192">
        <f t="shared" si="22"/>
        <v>249</v>
      </c>
      <c r="S171" s="192">
        <f t="shared" si="22"/>
        <v>249</v>
      </c>
      <c r="T171" s="192">
        <f t="shared" si="22"/>
        <v>249</v>
      </c>
      <c r="U171" s="192">
        <f t="shared" si="22"/>
        <v>249</v>
      </c>
      <c r="V171" s="192">
        <f t="shared" si="23"/>
        <v>249</v>
      </c>
      <c r="W171" s="192">
        <f t="shared" si="23"/>
        <v>249</v>
      </c>
      <c r="X171" s="192">
        <f t="shared" si="23"/>
        <v>249</v>
      </c>
      <c r="Y171" s="192">
        <f t="shared" si="23"/>
        <v>249</v>
      </c>
      <c r="Z171" s="375">
        <f t="shared" si="19"/>
        <v>249</v>
      </c>
      <c r="AA171" s="192">
        <f t="shared" si="24"/>
        <v>257.75</v>
      </c>
      <c r="AB171" s="160" t="str">
        <f t="shared" si="20"/>
        <v>Yes</v>
      </c>
      <c r="AC171" s="168"/>
      <c r="AD171" s="1"/>
    </row>
    <row r="172" spans="1:30" s="15" customFormat="1" x14ac:dyDescent="0.25">
      <c r="A172" s="232"/>
      <c r="B172" s="33" t="s">
        <v>55</v>
      </c>
      <c r="C172" s="414">
        <v>40</v>
      </c>
      <c r="D172" s="163" t="s">
        <v>364</v>
      </c>
      <c r="E172" s="324">
        <v>332</v>
      </c>
      <c r="F172" s="324">
        <v>332</v>
      </c>
      <c r="G172" s="324">
        <v>332</v>
      </c>
      <c r="H172" s="324">
        <v>332</v>
      </c>
      <c r="I172" s="324" t="s">
        <v>58</v>
      </c>
      <c r="J172" s="404" t="s">
        <v>59</v>
      </c>
      <c r="K172" s="381"/>
      <c r="L172" s="381"/>
      <c r="M172" s="371"/>
      <c r="N172" s="192">
        <f t="shared" si="21"/>
        <v>332</v>
      </c>
      <c r="O172" s="192">
        <f t="shared" si="21"/>
        <v>332</v>
      </c>
      <c r="P172" s="192">
        <f t="shared" si="21"/>
        <v>332</v>
      </c>
      <c r="Q172" s="192">
        <f t="shared" si="21"/>
        <v>332</v>
      </c>
      <c r="R172" s="192">
        <f t="shared" si="22"/>
        <v>332</v>
      </c>
      <c r="S172" s="192">
        <f t="shared" si="22"/>
        <v>332</v>
      </c>
      <c r="T172" s="192">
        <f t="shared" si="22"/>
        <v>332</v>
      </c>
      <c r="U172" s="192">
        <f t="shared" si="22"/>
        <v>332</v>
      </c>
      <c r="V172" s="192">
        <f t="shared" si="23"/>
        <v>332</v>
      </c>
      <c r="W172" s="192">
        <f t="shared" si="23"/>
        <v>332</v>
      </c>
      <c r="X172" s="192">
        <f t="shared" si="23"/>
        <v>332</v>
      </c>
      <c r="Y172" s="192">
        <f t="shared" si="23"/>
        <v>332</v>
      </c>
      <c r="Z172" s="375">
        <f t="shared" ref="Z172:Z203" si="25">IF(AND(OR(J172="Variable",J172="Zero"),ISBLANK($L172)),AVERAGE(N172:Y172),"NA")</f>
        <v>332</v>
      </c>
      <c r="AA172" s="192">
        <f t="shared" si="24"/>
        <v>343.66</v>
      </c>
      <c r="AB172" s="160" t="str">
        <f t="shared" ref="AB172:AB203" si="26">IF(I172="No","NA",IF(AND(ISBLANK($L172)=FALSE,$M172&lt;=AA172),"Yes",(IF(MAX(E172:E172)&lt;=AA172,"Yes","No"))))</f>
        <v>Yes</v>
      </c>
      <c r="AC172" s="168"/>
      <c r="AD172" s="1"/>
    </row>
    <row r="173" spans="1:30" s="15" customFormat="1" x14ac:dyDescent="0.25">
      <c r="A173" s="232"/>
      <c r="B173" s="33" t="s">
        <v>55</v>
      </c>
      <c r="C173" s="414">
        <v>50</v>
      </c>
      <c r="D173" s="163" t="s">
        <v>364</v>
      </c>
      <c r="E173" s="324">
        <v>415</v>
      </c>
      <c r="F173" s="324">
        <v>415</v>
      </c>
      <c r="G173" s="324">
        <v>415</v>
      </c>
      <c r="H173" s="324">
        <v>415</v>
      </c>
      <c r="I173" s="324" t="s">
        <v>58</v>
      </c>
      <c r="J173" s="404" t="s">
        <v>59</v>
      </c>
      <c r="K173" s="381"/>
      <c r="L173" s="381"/>
      <c r="M173" s="371"/>
      <c r="N173" s="192">
        <f t="shared" si="21"/>
        <v>415</v>
      </c>
      <c r="O173" s="192">
        <f t="shared" si="21"/>
        <v>415</v>
      </c>
      <c r="P173" s="192">
        <f t="shared" si="21"/>
        <v>415</v>
      </c>
      <c r="Q173" s="192">
        <f t="shared" si="21"/>
        <v>415</v>
      </c>
      <c r="R173" s="192">
        <f t="shared" si="22"/>
        <v>415</v>
      </c>
      <c r="S173" s="192">
        <f t="shared" si="22"/>
        <v>415</v>
      </c>
      <c r="T173" s="192">
        <f t="shared" si="22"/>
        <v>415</v>
      </c>
      <c r="U173" s="192">
        <f t="shared" si="22"/>
        <v>415</v>
      </c>
      <c r="V173" s="192">
        <f t="shared" si="23"/>
        <v>415</v>
      </c>
      <c r="W173" s="192">
        <f t="shared" si="23"/>
        <v>415</v>
      </c>
      <c r="X173" s="192">
        <f t="shared" si="23"/>
        <v>415</v>
      </c>
      <c r="Y173" s="192">
        <f t="shared" si="23"/>
        <v>415</v>
      </c>
      <c r="Z173" s="375">
        <f t="shared" si="25"/>
        <v>415</v>
      </c>
      <c r="AA173" s="192">
        <f t="shared" si="24"/>
        <v>429.58</v>
      </c>
      <c r="AB173" s="160" t="str">
        <f t="shared" si="26"/>
        <v>Yes</v>
      </c>
      <c r="AC173" s="168"/>
      <c r="AD173" s="1"/>
    </row>
    <row r="174" spans="1:30" s="15" customFormat="1" x14ac:dyDescent="0.25">
      <c r="A174" s="232"/>
      <c r="B174" s="33" t="s">
        <v>55</v>
      </c>
      <c r="C174" s="414">
        <v>60</v>
      </c>
      <c r="D174" s="163" t="s">
        <v>364</v>
      </c>
      <c r="E174" s="324">
        <v>498</v>
      </c>
      <c r="F174" s="324">
        <v>498</v>
      </c>
      <c r="G174" s="324">
        <v>498</v>
      </c>
      <c r="H174" s="324">
        <v>498</v>
      </c>
      <c r="I174" s="324" t="s">
        <v>58</v>
      </c>
      <c r="J174" s="404" t="s">
        <v>59</v>
      </c>
      <c r="K174" s="381"/>
      <c r="L174" s="381"/>
      <c r="M174" s="371"/>
      <c r="N174" s="192">
        <f t="shared" si="21"/>
        <v>498</v>
      </c>
      <c r="O174" s="192">
        <f t="shared" si="21"/>
        <v>498</v>
      </c>
      <c r="P174" s="192">
        <f t="shared" si="21"/>
        <v>498</v>
      </c>
      <c r="Q174" s="192">
        <f t="shared" si="21"/>
        <v>498</v>
      </c>
      <c r="R174" s="192">
        <f t="shared" si="22"/>
        <v>498</v>
      </c>
      <c r="S174" s="192">
        <f t="shared" si="22"/>
        <v>498</v>
      </c>
      <c r="T174" s="192">
        <f t="shared" si="22"/>
        <v>498</v>
      </c>
      <c r="U174" s="192">
        <f t="shared" si="22"/>
        <v>498</v>
      </c>
      <c r="V174" s="192">
        <f t="shared" si="23"/>
        <v>498</v>
      </c>
      <c r="W174" s="192">
        <f t="shared" si="23"/>
        <v>498</v>
      </c>
      <c r="X174" s="192">
        <f t="shared" si="23"/>
        <v>498</v>
      </c>
      <c r="Y174" s="192">
        <f t="shared" si="23"/>
        <v>498</v>
      </c>
      <c r="Z174" s="375">
        <f t="shared" si="25"/>
        <v>498</v>
      </c>
      <c r="AA174" s="192">
        <f t="shared" si="24"/>
        <v>515.49</v>
      </c>
      <c r="AB174" s="160" t="str">
        <f t="shared" si="26"/>
        <v>Yes</v>
      </c>
      <c r="AC174" s="168"/>
      <c r="AD174" s="1"/>
    </row>
    <row r="175" spans="1:30" s="15" customFormat="1" x14ac:dyDescent="0.25">
      <c r="A175" s="232"/>
      <c r="B175" s="33" t="s">
        <v>55</v>
      </c>
      <c r="C175" s="414">
        <v>70</v>
      </c>
      <c r="D175" s="163" t="s">
        <v>364</v>
      </c>
      <c r="E175" s="324">
        <v>581</v>
      </c>
      <c r="F175" s="324">
        <v>581</v>
      </c>
      <c r="G175" s="324">
        <v>581</v>
      </c>
      <c r="H175" s="324">
        <v>581</v>
      </c>
      <c r="I175" s="324" t="s">
        <v>58</v>
      </c>
      <c r="J175" s="404" t="s">
        <v>59</v>
      </c>
      <c r="K175" s="381"/>
      <c r="L175" s="381"/>
      <c r="M175" s="371"/>
      <c r="N175" s="192">
        <f t="shared" si="21"/>
        <v>581</v>
      </c>
      <c r="O175" s="192">
        <f t="shared" si="21"/>
        <v>581</v>
      </c>
      <c r="P175" s="192">
        <f t="shared" si="21"/>
        <v>581</v>
      </c>
      <c r="Q175" s="192">
        <f t="shared" si="21"/>
        <v>581</v>
      </c>
      <c r="R175" s="192">
        <f t="shared" si="22"/>
        <v>581</v>
      </c>
      <c r="S175" s="192">
        <f t="shared" si="22"/>
        <v>581</v>
      </c>
      <c r="T175" s="192">
        <f t="shared" si="22"/>
        <v>581</v>
      </c>
      <c r="U175" s="192">
        <f t="shared" si="22"/>
        <v>581</v>
      </c>
      <c r="V175" s="192">
        <f t="shared" si="23"/>
        <v>581</v>
      </c>
      <c r="W175" s="192">
        <f t="shared" si="23"/>
        <v>581</v>
      </c>
      <c r="X175" s="192">
        <f t="shared" si="23"/>
        <v>581</v>
      </c>
      <c r="Y175" s="192">
        <f t="shared" si="23"/>
        <v>581</v>
      </c>
      <c r="Z175" s="375">
        <f t="shared" si="25"/>
        <v>581</v>
      </c>
      <c r="AA175" s="192">
        <f t="shared" si="24"/>
        <v>601.41</v>
      </c>
      <c r="AB175" s="160" t="str">
        <f t="shared" si="26"/>
        <v>Yes</v>
      </c>
      <c r="AC175" s="168"/>
      <c r="AD175" s="1"/>
    </row>
    <row r="176" spans="1:30" s="15" customFormat="1" x14ac:dyDescent="0.25">
      <c r="A176" s="232"/>
      <c r="B176" s="33" t="s">
        <v>55</v>
      </c>
      <c r="C176" s="414">
        <v>80</v>
      </c>
      <c r="D176" s="163" t="s">
        <v>364</v>
      </c>
      <c r="E176" s="324">
        <v>664</v>
      </c>
      <c r="F176" s="324">
        <v>664</v>
      </c>
      <c r="G176" s="324">
        <v>664</v>
      </c>
      <c r="H176" s="324">
        <v>664</v>
      </c>
      <c r="I176" s="324" t="s">
        <v>58</v>
      </c>
      <c r="J176" s="404" t="s">
        <v>59</v>
      </c>
      <c r="K176" s="381"/>
      <c r="L176" s="381"/>
      <c r="M176" s="371"/>
      <c r="N176" s="192">
        <f t="shared" si="21"/>
        <v>664</v>
      </c>
      <c r="O176" s="192">
        <f t="shared" si="21"/>
        <v>664</v>
      </c>
      <c r="P176" s="192">
        <f t="shared" si="21"/>
        <v>664</v>
      </c>
      <c r="Q176" s="192">
        <f t="shared" si="21"/>
        <v>664</v>
      </c>
      <c r="R176" s="192">
        <f t="shared" si="22"/>
        <v>664</v>
      </c>
      <c r="S176" s="192">
        <f t="shared" si="22"/>
        <v>664</v>
      </c>
      <c r="T176" s="192">
        <f t="shared" si="22"/>
        <v>664</v>
      </c>
      <c r="U176" s="192">
        <f t="shared" si="22"/>
        <v>664</v>
      </c>
      <c r="V176" s="192">
        <f t="shared" si="23"/>
        <v>664</v>
      </c>
      <c r="W176" s="192">
        <f t="shared" si="23"/>
        <v>664</v>
      </c>
      <c r="X176" s="192">
        <f t="shared" si="23"/>
        <v>664</v>
      </c>
      <c r="Y176" s="192">
        <f t="shared" si="23"/>
        <v>664</v>
      </c>
      <c r="Z176" s="375">
        <f t="shared" si="25"/>
        <v>664</v>
      </c>
      <c r="AA176" s="192">
        <f t="shared" si="24"/>
        <v>687.32</v>
      </c>
      <c r="AB176" s="160" t="str">
        <f t="shared" si="26"/>
        <v>Yes</v>
      </c>
      <c r="AC176" s="168"/>
      <c r="AD176" s="1"/>
    </row>
    <row r="177" spans="1:30" s="15" customFormat="1" x14ac:dyDescent="0.25">
      <c r="A177" s="232"/>
      <c r="B177" s="33" t="s">
        <v>55</v>
      </c>
      <c r="C177" s="414">
        <v>90</v>
      </c>
      <c r="D177" s="163" t="s">
        <v>364</v>
      </c>
      <c r="E177" s="324">
        <v>747</v>
      </c>
      <c r="F177" s="324">
        <v>747</v>
      </c>
      <c r="G177" s="324">
        <v>747</v>
      </c>
      <c r="H177" s="324">
        <v>747</v>
      </c>
      <c r="I177" s="324" t="s">
        <v>58</v>
      </c>
      <c r="J177" s="404" t="s">
        <v>59</v>
      </c>
      <c r="K177" s="381"/>
      <c r="L177" s="381"/>
      <c r="M177" s="371"/>
      <c r="N177" s="192">
        <f t="shared" si="21"/>
        <v>747</v>
      </c>
      <c r="O177" s="192">
        <f t="shared" si="21"/>
        <v>747</v>
      </c>
      <c r="P177" s="192">
        <f t="shared" si="21"/>
        <v>747</v>
      </c>
      <c r="Q177" s="192">
        <f t="shared" si="21"/>
        <v>747</v>
      </c>
      <c r="R177" s="192">
        <f t="shared" si="22"/>
        <v>747</v>
      </c>
      <c r="S177" s="192">
        <f t="shared" si="22"/>
        <v>747</v>
      </c>
      <c r="T177" s="192">
        <f t="shared" si="22"/>
        <v>747</v>
      </c>
      <c r="U177" s="192">
        <f t="shared" si="22"/>
        <v>747</v>
      </c>
      <c r="V177" s="192">
        <f t="shared" si="23"/>
        <v>747</v>
      </c>
      <c r="W177" s="192">
        <f t="shared" si="23"/>
        <v>747</v>
      </c>
      <c r="X177" s="192">
        <f t="shared" si="23"/>
        <v>747</v>
      </c>
      <c r="Y177" s="192">
        <f t="shared" si="23"/>
        <v>747</v>
      </c>
      <c r="Z177" s="375">
        <f t="shared" si="25"/>
        <v>747</v>
      </c>
      <c r="AA177" s="192">
        <f t="shared" si="24"/>
        <v>773.24</v>
      </c>
      <c r="AB177" s="160" t="str">
        <f t="shared" si="26"/>
        <v>Yes</v>
      </c>
      <c r="AC177" s="168"/>
      <c r="AD177" s="1"/>
    </row>
    <row r="178" spans="1:30" s="15" customFormat="1" x14ac:dyDescent="0.25">
      <c r="A178" s="232"/>
      <c r="B178" s="33" t="s">
        <v>55</v>
      </c>
      <c r="C178" s="414">
        <v>100</v>
      </c>
      <c r="D178" s="163" t="s">
        <v>364</v>
      </c>
      <c r="E178" s="324">
        <v>830</v>
      </c>
      <c r="F178" s="324">
        <v>830</v>
      </c>
      <c r="G178" s="324">
        <v>830</v>
      </c>
      <c r="H178" s="324">
        <v>830</v>
      </c>
      <c r="I178" s="324" t="s">
        <v>58</v>
      </c>
      <c r="J178" s="404" t="s">
        <v>59</v>
      </c>
      <c r="K178" s="381"/>
      <c r="L178" s="381"/>
      <c r="M178" s="371"/>
      <c r="N178" s="192">
        <f t="shared" si="21"/>
        <v>830</v>
      </c>
      <c r="O178" s="192">
        <f t="shared" si="21"/>
        <v>830</v>
      </c>
      <c r="P178" s="192">
        <f t="shared" si="21"/>
        <v>830</v>
      </c>
      <c r="Q178" s="192">
        <f t="shared" si="21"/>
        <v>830</v>
      </c>
      <c r="R178" s="192">
        <f t="shared" si="22"/>
        <v>830</v>
      </c>
      <c r="S178" s="192">
        <f t="shared" si="22"/>
        <v>830</v>
      </c>
      <c r="T178" s="192">
        <f t="shared" si="22"/>
        <v>830</v>
      </c>
      <c r="U178" s="192">
        <f t="shared" si="22"/>
        <v>830</v>
      </c>
      <c r="V178" s="192">
        <f t="shared" si="23"/>
        <v>830</v>
      </c>
      <c r="W178" s="192">
        <f t="shared" si="23"/>
        <v>830</v>
      </c>
      <c r="X178" s="192">
        <f t="shared" si="23"/>
        <v>830</v>
      </c>
      <c r="Y178" s="192">
        <f t="shared" si="23"/>
        <v>830</v>
      </c>
      <c r="Z178" s="375">
        <f t="shared" si="25"/>
        <v>830</v>
      </c>
      <c r="AA178" s="192">
        <f t="shared" si="24"/>
        <v>859.16</v>
      </c>
      <c r="AB178" s="160" t="str">
        <f t="shared" si="26"/>
        <v>Yes</v>
      </c>
      <c r="AC178" s="168"/>
      <c r="AD178" s="1"/>
    </row>
    <row r="179" spans="1:30" s="15" customFormat="1" x14ac:dyDescent="0.25">
      <c r="A179" s="232"/>
      <c r="B179" s="33" t="s">
        <v>55</v>
      </c>
      <c r="C179" s="414">
        <v>150</v>
      </c>
      <c r="D179" s="163" t="s">
        <v>364</v>
      </c>
      <c r="E179" s="324">
        <v>1245</v>
      </c>
      <c r="F179" s="324">
        <v>1245</v>
      </c>
      <c r="G179" s="324">
        <v>1245</v>
      </c>
      <c r="H179" s="324">
        <v>1245</v>
      </c>
      <c r="I179" s="324" t="s">
        <v>58</v>
      </c>
      <c r="J179" s="404" t="s">
        <v>59</v>
      </c>
      <c r="K179" s="381"/>
      <c r="L179" s="381"/>
      <c r="M179" s="371"/>
      <c r="N179" s="192">
        <f t="shared" si="21"/>
        <v>1245</v>
      </c>
      <c r="O179" s="192">
        <f t="shared" si="21"/>
        <v>1245</v>
      </c>
      <c r="P179" s="192">
        <f t="shared" si="21"/>
        <v>1245</v>
      </c>
      <c r="Q179" s="192">
        <f t="shared" si="21"/>
        <v>1245</v>
      </c>
      <c r="R179" s="192">
        <f t="shared" si="22"/>
        <v>1245</v>
      </c>
      <c r="S179" s="192">
        <f t="shared" si="22"/>
        <v>1245</v>
      </c>
      <c r="T179" s="192">
        <f t="shared" si="22"/>
        <v>1245</v>
      </c>
      <c r="U179" s="192">
        <f t="shared" si="22"/>
        <v>1245</v>
      </c>
      <c r="V179" s="192">
        <f t="shared" si="23"/>
        <v>1245</v>
      </c>
      <c r="W179" s="192">
        <f t="shared" si="23"/>
        <v>1245</v>
      </c>
      <c r="X179" s="192">
        <f t="shared" si="23"/>
        <v>1245</v>
      </c>
      <c r="Y179" s="192">
        <f t="shared" si="23"/>
        <v>1245</v>
      </c>
      <c r="Z179" s="375">
        <f t="shared" si="25"/>
        <v>1245</v>
      </c>
      <c r="AA179" s="192">
        <f t="shared" si="24"/>
        <v>1288.73</v>
      </c>
      <c r="AB179" s="160" t="str">
        <f t="shared" si="26"/>
        <v>Yes</v>
      </c>
      <c r="AC179" s="168"/>
      <c r="AD179" s="1"/>
    </row>
    <row r="180" spans="1:30" s="15" customFormat="1" x14ac:dyDescent="0.25">
      <c r="A180" s="232"/>
      <c r="B180" s="33" t="s">
        <v>55</v>
      </c>
      <c r="C180" s="414">
        <v>200</v>
      </c>
      <c r="D180" s="163" t="s">
        <v>364</v>
      </c>
      <c r="E180" s="324">
        <v>1660</v>
      </c>
      <c r="F180" s="324">
        <v>1660</v>
      </c>
      <c r="G180" s="324">
        <v>1660</v>
      </c>
      <c r="H180" s="324">
        <v>1660</v>
      </c>
      <c r="I180" s="324" t="s">
        <v>58</v>
      </c>
      <c r="J180" s="404" t="s">
        <v>59</v>
      </c>
      <c r="K180" s="381"/>
      <c r="L180" s="381"/>
      <c r="M180" s="371"/>
      <c r="N180" s="192">
        <f t="shared" si="21"/>
        <v>1660</v>
      </c>
      <c r="O180" s="192">
        <f t="shared" si="21"/>
        <v>1660</v>
      </c>
      <c r="P180" s="192">
        <f t="shared" si="21"/>
        <v>1660</v>
      </c>
      <c r="Q180" s="192">
        <f t="shared" si="21"/>
        <v>1660</v>
      </c>
      <c r="R180" s="192">
        <f t="shared" si="22"/>
        <v>1660</v>
      </c>
      <c r="S180" s="192">
        <f t="shared" si="22"/>
        <v>1660</v>
      </c>
      <c r="T180" s="192">
        <f t="shared" si="22"/>
        <v>1660</v>
      </c>
      <c r="U180" s="192">
        <f t="shared" si="22"/>
        <v>1660</v>
      </c>
      <c r="V180" s="192">
        <f t="shared" si="23"/>
        <v>1660</v>
      </c>
      <c r="W180" s="192">
        <f t="shared" si="23"/>
        <v>1660</v>
      </c>
      <c r="X180" s="192">
        <f t="shared" si="23"/>
        <v>1660</v>
      </c>
      <c r="Y180" s="192">
        <f t="shared" si="23"/>
        <v>1660</v>
      </c>
      <c r="Z180" s="375">
        <f t="shared" si="25"/>
        <v>1660</v>
      </c>
      <c r="AA180" s="192">
        <f t="shared" si="24"/>
        <v>1718.31</v>
      </c>
      <c r="AB180" s="160" t="str">
        <f t="shared" si="26"/>
        <v>Yes</v>
      </c>
      <c r="AC180" s="168"/>
      <c r="AD180" s="1"/>
    </row>
    <row r="181" spans="1:30" s="15" customFormat="1" x14ac:dyDescent="0.25">
      <c r="A181" s="232"/>
      <c r="B181" s="33" t="s">
        <v>55</v>
      </c>
      <c r="C181" s="414">
        <v>250</v>
      </c>
      <c r="D181" s="163" t="s">
        <v>364</v>
      </c>
      <c r="E181" s="324">
        <v>2075</v>
      </c>
      <c r="F181" s="324">
        <v>2075</v>
      </c>
      <c r="G181" s="324">
        <v>2075</v>
      </c>
      <c r="H181" s="324">
        <v>2075</v>
      </c>
      <c r="I181" s="324" t="s">
        <v>58</v>
      </c>
      <c r="J181" s="404" t="s">
        <v>59</v>
      </c>
      <c r="K181" s="381"/>
      <c r="L181" s="381"/>
      <c r="M181" s="371"/>
      <c r="N181" s="192">
        <f t="shared" si="21"/>
        <v>2075</v>
      </c>
      <c r="O181" s="192">
        <f t="shared" si="21"/>
        <v>2075</v>
      </c>
      <c r="P181" s="192">
        <f t="shared" si="21"/>
        <v>2075</v>
      </c>
      <c r="Q181" s="192">
        <f t="shared" si="21"/>
        <v>2075</v>
      </c>
      <c r="R181" s="192">
        <f t="shared" si="22"/>
        <v>2075</v>
      </c>
      <c r="S181" s="192">
        <f t="shared" si="22"/>
        <v>2075</v>
      </c>
      <c r="T181" s="192">
        <f t="shared" si="22"/>
        <v>2075</v>
      </c>
      <c r="U181" s="192">
        <f t="shared" si="22"/>
        <v>2075</v>
      </c>
      <c r="V181" s="192">
        <f t="shared" si="23"/>
        <v>2075</v>
      </c>
      <c r="W181" s="192">
        <f t="shared" si="23"/>
        <v>2075</v>
      </c>
      <c r="X181" s="192">
        <f t="shared" si="23"/>
        <v>2075</v>
      </c>
      <c r="Y181" s="192">
        <f t="shared" si="23"/>
        <v>2075</v>
      </c>
      <c r="Z181" s="375">
        <f t="shared" si="25"/>
        <v>2075</v>
      </c>
      <c r="AA181" s="192">
        <f t="shared" si="24"/>
        <v>2147.89</v>
      </c>
      <c r="AB181" s="160" t="str">
        <f t="shared" si="26"/>
        <v>Yes</v>
      </c>
      <c r="AC181" s="168"/>
      <c r="AD181" s="1"/>
    </row>
    <row r="182" spans="1:30" s="15" customFormat="1" x14ac:dyDescent="0.25">
      <c r="A182" s="232"/>
      <c r="B182" s="33" t="s">
        <v>55</v>
      </c>
      <c r="C182" s="414">
        <v>300</v>
      </c>
      <c r="D182" s="163" t="s">
        <v>364</v>
      </c>
      <c r="E182" s="324">
        <v>2490</v>
      </c>
      <c r="F182" s="324">
        <v>2490</v>
      </c>
      <c r="G182" s="324">
        <v>2490</v>
      </c>
      <c r="H182" s="324">
        <v>2490</v>
      </c>
      <c r="I182" s="324" t="s">
        <v>58</v>
      </c>
      <c r="J182" s="404" t="s">
        <v>59</v>
      </c>
      <c r="K182" s="381"/>
      <c r="L182" s="381"/>
      <c r="M182" s="371"/>
      <c r="N182" s="192">
        <f t="shared" si="21"/>
        <v>2490</v>
      </c>
      <c r="O182" s="192">
        <f t="shared" si="21"/>
        <v>2490</v>
      </c>
      <c r="P182" s="192">
        <f t="shared" si="21"/>
        <v>2490</v>
      </c>
      <c r="Q182" s="192">
        <f t="shared" si="21"/>
        <v>2490</v>
      </c>
      <c r="R182" s="192">
        <f t="shared" si="22"/>
        <v>2490</v>
      </c>
      <c r="S182" s="192">
        <f t="shared" si="22"/>
        <v>2490</v>
      </c>
      <c r="T182" s="192">
        <f t="shared" si="22"/>
        <v>2490</v>
      </c>
      <c r="U182" s="192">
        <f t="shared" si="22"/>
        <v>2490</v>
      </c>
      <c r="V182" s="192">
        <f t="shared" si="23"/>
        <v>2490</v>
      </c>
      <c r="W182" s="192">
        <f t="shared" si="23"/>
        <v>2490</v>
      </c>
      <c r="X182" s="192">
        <f t="shared" si="23"/>
        <v>2490</v>
      </c>
      <c r="Y182" s="192">
        <f t="shared" si="23"/>
        <v>2490</v>
      </c>
      <c r="Z182" s="375">
        <f t="shared" si="25"/>
        <v>2490</v>
      </c>
      <c r="AA182" s="192">
        <f t="shared" si="24"/>
        <v>2577.4699999999998</v>
      </c>
      <c r="AB182" s="160" t="str">
        <f t="shared" si="26"/>
        <v>Yes</v>
      </c>
      <c r="AC182" s="168"/>
      <c r="AD182" s="1"/>
    </row>
    <row r="183" spans="1:30" s="15" customFormat="1" x14ac:dyDescent="0.25">
      <c r="A183" s="232"/>
      <c r="B183" s="33" t="s">
        <v>55</v>
      </c>
      <c r="C183" s="414">
        <v>350</v>
      </c>
      <c r="D183" s="163" t="s">
        <v>364</v>
      </c>
      <c r="E183" s="324">
        <v>2905</v>
      </c>
      <c r="F183" s="324">
        <v>2905</v>
      </c>
      <c r="G183" s="324">
        <v>2905</v>
      </c>
      <c r="H183" s="324">
        <v>2905</v>
      </c>
      <c r="I183" s="324" t="s">
        <v>58</v>
      </c>
      <c r="J183" s="404" t="s">
        <v>59</v>
      </c>
      <c r="K183" s="381"/>
      <c r="L183" s="381"/>
      <c r="M183" s="371"/>
      <c r="N183" s="192">
        <f t="shared" si="21"/>
        <v>2905</v>
      </c>
      <c r="O183" s="192">
        <f t="shared" si="21"/>
        <v>2905</v>
      </c>
      <c r="P183" s="192">
        <f t="shared" si="21"/>
        <v>2905</v>
      </c>
      <c r="Q183" s="192">
        <f t="shared" si="21"/>
        <v>2905</v>
      </c>
      <c r="R183" s="192">
        <f t="shared" si="22"/>
        <v>2905</v>
      </c>
      <c r="S183" s="192">
        <f t="shared" si="22"/>
        <v>2905</v>
      </c>
      <c r="T183" s="192">
        <f t="shared" si="22"/>
        <v>2905</v>
      </c>
      <c r="U183" s="192">
        <f t="shared" si="22"/>
        <v>2905</v>
      </c>
      <c r="V183" s="192">
        <f t="shared" si="23"/>
        <v>2905</v>
      </c>
      <c r="W183" s="192">
        <f t="shared" si="23"/>
        <v>2905</v>
      </c>
      <c r="X183" s="192">
        <f t="shared" si="23"/>
        <v>2905</v>
      </c>
      <c r="Y183" s="192">
        <f t="shared" si="23"/>
        <v>2905</v>
      </c>
      <c r="Z183" s="375">
        <f t="shared" si="25"/>
        <v>2905</v>
      </c>
      <c r="AA183" s="192">
        <f t="shared" si="24"/>
        <v>3007.04</v>
      </c>
      <c r="AB183" s="160" t="str">
        <f t="shared" si="26"/>
        <v>Yes</v>
      </c>
      <c r="AC183" s="168"/>
      <c r="AD183" s="1"/>
    </row>
    <row r="184" spans="1:30" s="15" customFormat="1" x14ac:dyDescent="0.25">
      <c r="A184" s="232"/>
      <c r="B184" s="33" t="s">
        <v>55</v>
      </c>
      <c r="C184" s="414">
        <v>400</v>
      </c>
      <c r="D184" s="163" t="s">
        <v>364</v>
      </c>
      <c r="E184" s="324">
        <v>3320</v>
      </c>
      <c r="F184" s="324">
        <v>3320</v>
      </c>
      <c r="G184" s="324">
        <v>3320</v>
      </c>
      <c r="H184" s="324">
        <v>3320</v>
      </c>
      <c r="I184" s="324" t="s">
        <v>58</v>
      </c>
      <c r="J184" s="404" t="s">
        <v>59</v>
      </c>
      <c r="K184" s="381"/>
      <c r="L184" s="381"/>
      <c r="M184" s="371"/>
      <c r="N184" s="192">
        <f t="shared" si="21"/>
        <v>3320</v>
      </c>
      <c r="O184" s="192">
        <f t="shared" si="21"/>
        <v>3320</v>
      </c>
      <c r="P184" s="192">
        <f t="shared" si="21"/>
        <v>3320</v>
      </c>
      <c r="Q184" s="192">
        <f t="shared" si="21"/>
        <v>3320</v>
      </c>
      <c r="R184" s="192">
        <f t="shared" si="22"/>
        <v>3320</v>
      </c>
      <c r="S184" s="192">
        <f t="shared" si="22"/>
        <v>3320</v>
      </c>
      <c r="T184" s="192">
        <f t="shared" si="22"/>
        <v>3320</v>
      </c>
      <c r="U184" s="192">
        <f t="shared" si="22"/>
        <v>3320</v>
      </c>
      <c r="V184" s="192">
        <f t="shared" si="23"/>
        <v>3320</v>
      </c>
      <c r="W184" s="192">
        <f t="shared" si="23"/>
        <v>3320</v>
      </c>
      <c r="X184" s="192">
        <f t="shared" si="23"/>
        <v>3320</v>
      </c>
      <c r="Y184" s="192">
        <f t="shared" si="23"/>
        <v>3320</v>
      </c>
      <c r="Z184" s="375">
        <f t="shared" si="25"/>
        <v>3320</v>
      </c>
      <c r="AA184" s="192">
        <f t="shared" si="24"/>
        <v>3436.62</v>
      </c>
      <c r="AB184" s="160" t="str">
        <f t="shared" si="26"/>
        <v>Yes</v>
      </c>
      <c r="AC184" s="168"/>
      <c r="AD184" s="1"/>
    </row>
    <row r="185" spans="1:30" s="15" customFormat="1" x14ac:dyDescent="0.25">
      <c r="A185" s="232"/>
      <c r="B185" s="33" t="s">
        <v>55</v>
      </c>
      <c r="C185" s="414">
        <v>450</v>
      </c>
      <c r="D185" s="163" t="s">
        <v>364</v>
      </c>
      <c r="E185" s="324">
        <v>3735</v>
      </c>
      <c r="F185" s="324">
        <v>3735</v>
      </c>
      <c r="G185" s="324">
        <v>3735</v>
      </c>
      <c r="H185" s="324">
        <v>3735</v>
      </c>
      <c r="I185" s="324" t="s">
        <v>58</v>
      </c>
      <c r="J185" s="404" t="s">
        <v>59</v>
      </c>
      <c r="K185" s="381"/>
      <c r="L185" s="381"/>
      <c r="M185" s="371"/>
      <c r="N185" s="192">
        <f t="shared" si="21"/>
        <v>3735</v>
      </c>
      <c r="O185" s="192">
        <f t="shared" si="21"/>
        <v>3735</v>
      </c>
      <c r="P185" s="192">
        <f t="shared" si="21"/>
        <v>3735</v>
      </c>
      <c r="Q185" s="192">
        <f t="shared" si="21"/>
        <v>3735</v>
      </c>
      <c r="R185" s="192">
        <f t="shared" si="22"/>
        <v>3735</v>
      </c>
      <c r="S185" s="192">
        <f t="shared" si="22"/>
        <v>3735</v>
      </c>
      <c r="T185" s="192">
        <f t="shared" si="22"/>
        <v>3735</v>
      </c>
      <c r="U185" s="192">
        <f t="shared" si="22"/>
        <v>3735</v>
      </c>
      <c r="V185" s="192">
        <f t="shared" si="23"/>
        <v>3735</v>
      </c>
      <c r="W185" s="192">
        <f t="shared" si="23"/>
        <v>3735</v>
      </c>
      <c r="X185" s="192">
        <f t="shared" si="23"/>
        <v>3735</v>
      </c>
      <c r="Y185" s="192">
        <f t="shared" si="23"/>
        <v>3735</v>
      </c>
      <c r="Z185" s="375">
        <f t="shared" si="25"/>
        <v>3735</v>
      </c>
      <c r="AA185" s="192">
        <f t="shared" si="24"/>
        <v>3866.2</v>
      </c>
      <c r="AB185" s="160" t="str">
        <f t="shared" si="26"/>
        <v>Yes</v>
      </c>
      <c r="AC185" s="168"/>
      <c r="AD185" s="1"/>
    </row>
    <row r="186" spans="1:30" s="15" customFormat="1" x14ac:dyDescent="0.25">
      <c r="A186" s="232"/>
      <c r="B186" s="33" t="s">
        <v>55</v>
      </c>
      <c r="C186" s="414">
        <v>500</v>
      </c>
      <c r="D186" s="163" t="s">
        <v>364</v>
      </c>
      <c r="E186" s="324">
        <v>4150</v>
      </c>
      <c r="F186" s="324">
        <v>4150</v>
      </c>
      <c r="G186" s="324">
        <v>4150</v>
      </c>
      <c r="H186" s="324">
        <v>4150</v>
      </c>
      <c r="I186" s="324" t="s">
        <v>58</v>
      </c>
      <c r="J186" s="404" t="s">
        <v>59</v>
      </c>
      <c r="K186" s="381"/>
      <c r="L186" s="381"/>
      <c r="M186" s="371"/>
      <c r="N186" s="192">
        <f t="shared" si="21"/>
        <v>4150</v>
      </c>
      <c r="O186" s="192">
        <f t="shared" si="21"/>
        <v>4150</v>
      </c>
      <c r="P186" s="192">
        <f t="shared" si="21"/>
        <v>4150</v>
      </c>
      <c r="Q186" s="192">
        <f t="shared" si="21"/>
        <v>4150</v>
      </c>
      <c r="R186" s="192">
        <f t="shared" si="22"/>
        <v>4150</v>
      </c>
      <c r="S186" s="192">
        <f t="shared" si="22"/>
        <v>4150</v>
      </c>
      <c r="T186" s="192">
        <f t="shared" si="22"/>
        <v>4150</v>
      </c>
      <c r="U186" s="192">
        <f t="shared" si="22"/>
        <v>4150</v>
      </c>
      <c r="V186" s="192">
        <f t="shared" si="23"/>
        <v>4150</v>
      </c>
      <c r="W186" s="192">
        <f t="shared" si="23"/>
        <v>4150</v>
      </c>
      <c r="X186" s="192">
        <f t="shared" si="23"/>
        <v>4150</v>
      </c>
      <c r="Y186" s="192">
        <f t="shared" si="23"/>
        <v>4150</v>
      </c>
      <c r="Z186" s="375">
        <f t="shared" si="25"/>
        <v>4150</v>
      </c>
      <c r="AA186" s="192">
        <f t="shared" si="24"/>
        <v>4295.78</v>
      </c>
      <c r="AB186" s="160" t="str">
        <f t="shared" si="26"/>
        <v>Yes</v>
      </c>
      <c r="AC186" s="168"/>
      <c r="AD186" s="1"/>
    </row>
    <row r="187" spans="1:30" s="15" customFormat="1" x14ac:dyDescent="0.25">
      <c r="A187" s="232"/>
      <c r="B187" s="33" t="s">
        <v>55</v>
      </c>
      <c r="C187" s="414">
        <v>600</v>
      </c>
      <c r="D187" s="163" t="s">
        <v>364</v>
      </c>
      <c r="E187" s="324">
        <v>4980</v>
      </c>
      <c r="F187" s="324">
        <v>4980</v>
      </c>
      <c r="G187" s="324">
        <v>4980</v>
      </c>
      <c r="H187" s="324">
        <v>4980</v>
      </c>
      <c r="I187" s="324" t="s">
        <v>58</v>
      </c>
      <c r="J187" s="404" t="s">
        <v>59</v>
      </c>
      <c r="K187" s="381"/>
      <c r="L187" s="381"/>
      <c r="M187" s="371"/>
      <c r="N187" s="192">
        <f t="shared" si="21"/>
        <v>4980</v>
      </c>
      <c r="O187" s="192">
        <f t="shared" si="21"/>
        <v>4980</v>
      </c>
      <c r="P187" s="192">
        <f t="shared" si="21"/>
        <v>4980</v>
      </c>
      <c r="Q187" s="192">
        <f t="shared" si="21"/>
        <v>4980</v>
      </c>
      <c r="R187" s="192">
        <f t="shared" si="22"/>
        <v>4980</v>
      </c>
      <c r="S187" s="192">
        <f t="shared" si="22"/>
        <v>4980</v>
      </c>
      <c r="T187" s="192">
        <f t="shared" si="22"/>
        <v>4980</v>
      </c>
      <c r="U187" s="192">
        <f t="shared" si="22"/>
        <v>4980</v>
      </c>
      <c r="V187" s="192">
        <f t="shared" si="23"/>
        <v>4980</v>
      </c>
      <c r="W187" s="192">
        <f t="shared" si="23"/>
        <v>4980</v>
      </c>
      <c r="X187" s="192">
        <f t="shared" si="23"/>
        <v>4980</v>
      </c>
      <c r="Y187" s="192">
        <f t="shared" si="23"/>
        <v>4980</v>
      </c>
      <c r="Z187" s="375">
        <f t="shared" si="25"/>
        <v>4980</v>
      </c>
      <c r="AA187" s="192">
        <f t="shared" si="24"/>
        <v>5154.93</v>
      </c>
      <c r="AB187" s="160" t="str">
        <f t="shared" si="26"/>
        <v>Yes</v>
      </c>
      <c r="AC187" s="168"/>
      <c r="AD187" s="1"/>
    </row>
    <row r="188" spans="1:30" s="15" customFormat="1" x14ac:dyDescent="0.25">
      <c r="A188" s="232"/>
      <c r="B188" s="33" t="s">
        <v>55</v>
      </c>
      <c r="C188" s="414">
        <v>700</v>
      </c>
      <c r="D188" s="163" t="s">
        <v>364</v>
      </c>
      <c r="E188" s="324">
        <v>5810</v>
      </c>
      <c r="F188" s="324">
        <v>5810</v>
      </c>
      <c r="G188" s="324">
        <v>5810</v>
      </c>
      <c r="H188" s="324">
        <v>5810</v>
      </c>
      <c r="I188" s="324" t="s">
        <v>58</v>
      </c>
      <c r="J188" s="404" t="s">
        <v>59</v>
      </c>
      <c r="K188" s="381"/>
      <c r="L188" s="381"/>
      <c r="M188" s="371"/>
      <c r="N188" s="192">
        <f t="shared" si="21"/>
        <v>5810</v>
      </c>
      <c r="O188" s="192">
        <f t="shared" si="21"/>
        <v>5810</v>
      </c>
      <c r="P188" s="192">
        <f t="shared" si="21"/>
        <v>5810</v>
      </c>
      <c r="Q188" s="192">
        <f t="shared" si="21"/>
        <v>5810</v>
      </c>
      <c r="R188" s="192">
        <f t="shared" si="22"/>
        <v>5810</v>
      </c>
      <c r="S188" s="192">
        <f t="shared" si="22"/>
        <v>5810</v>
      </c>
      <c r="T188" s="192">
        <f t="shared" si="22"/>
        <v>5810</v>
      </c>
      <c r="U188" s="192">
        <f t="shared" si="22"/>
        <v>5810</v>
      </c>
      <c r="V188" s="192">
        <f t="shared" si="23"/>
        <v>5810</v>
      </c>
      <c r="W188" s="192">
        <f t="shared" si="23"/>
        <v>5810</v>
      </c>
      <c r="X188" s="192">
        <f t="shared" si="23"/>
        <v>5810</v>
      </c>
      <c r="Y188" s="192">
        <f t="shared" si="23"/>
        <v>5810</v>
      </c>
      <c r="Z188" s="375">
        <f t="shared" si="25"/>
        <v>5810</v>
      </c>
      <c r="AA188" s="192">
        <f t="shared" si="24"/>
        <v>6014.09</v>
      </c>
      <c r="AB188" s="160" t="str">
        <f t="shared" si="26"/>
        <v>Yes</v>
      </c>
      <c r="AC188" s="168"/>
      <c r="AD188" s="1"/>
    </row>
    <row r="189" spans="1:30" s="15" customFormat="1" x14ac:dyDescent="0.25">
      <c r="A189" s="232"/>
      <c r="B189" s="33" t="s">
        <v>55</v>
      </c>
      <c r="C189" s="414">
        <v>800</v>
      </c>
      <c r="D189" s="163" t="s">
        <v>364</v>
      </c>
      <c r="E189" s="324">
        <v>6640</v>
      </c>
      <c r="F189" s="324">
        <v>6640</v>
      </c>
      <c r="G189" s="324">
        <v>6640</v>
      </c>
      <c r="H189" s="324">
        <v>6640</v>
      </c>
      <c r="I189" s="324" t="s">
        <v>58</v>
      </c>
      <c r="J189" s="404" t="s">
        <v>59</v>
      </c>
      <c r="K189" s="381"/>
      <c r="L189" s="381"/>
      <c r="M189" s="371"/>
      <c r="N189" s="192">
        <f t="shared" si="21"/>
        <v>6640</v>
      </c>
      <c r="O189" s="192">
        <f t="shared" si="21"/>
        <v>6640</v>
      </c>
      <c r="P189" s="192">
        <f t="shared" si="21"/>
        <v>6640</v>
      </c>
      <c r="Q189" s="192">
        <f t="shared" si="21"/>
        <v>6640</v>
      </c>
      <c r="R189" s="192">
        <f t="shared" si="22"/>
        <v>6640</v>
      </c>
      <c r="S189" s="192">
        <f t="shared" si="22"/>
        <v>6640</v>
      </c>
      <c r="T189" s="192">
        <f t="shared" si="22"/>
        <v>6640</v>
      </c>
      <c r="U189" s="192">
        <f t="shared" si="22"/>
        <v>6640</v>
      </c>
      <c r="V189" s="192">
        <f t="shared" si="23"/>
        <v>6640</v>
      </c>
      <c r="W189" s="192">
        <f t="shared" si="23"/>
        <v>6640</v>
      </c>
      <c r="X189" s="192">
        <f t="shared" si="23"/>
        <v>6640</v>
      </c>
      <c r="Y189" s="192">
        <f t="shared" si="23"/>
        <v>6640</v>
      </c>
      <c r="Z189" s="375">
        <f t="shared" si="25"/>
        <v>6640</v>
      </c>
      <c r="AA189" s="192">
        <f t="shared" si="24"/>
        <v>6873.24</v>
      </c>
      <c r="AB189" s="160" t="str">
        <f t="shared" si="26"/>
        <v>Yes</v>
      </c>
      <c r="AC189" s="168"/>
      <c r="AD189" s="1"/>
    </row>
    <row r="190" spans="1:30" s="15" customFormat="1" x14ac:dyDescent="0.25">
      <c r="A190" s="232"/>
      <c r="B190" s="33" t="s">
        <v>55</v>
      </c>
      <c r="C190" s="414">
        <v>900</v>
      </c>
      <c r="D190" s="163" t="s">
        <v>364</v>
      </c>
      <c r="E190" s="324">
        <v>7470</v>
      </c>
      <c r="F190" s="324">
        <v>7470</v>
      </c>
      <c r="G190" s="324">
        <v>7470</v>
      </c>
      <c r="H190" s="324">
        <v>7470</v>
      </c>
      <c r="I190" s="324" t="s">
        <v>58</v>
      </c>
      <c r="J190" s="324" t="s">
        <v>59</v>
      </c>
      <c r="K190" s="381"/>
      <c r="L190" s="381"/>
      <c r="M190" s="371"/>
      <c r="N190" s="192">
        <f t="shared" si="21"/>
        <v>7470</v>
      </c>
      <c r="O190" s="192">
        <f t="shared" si="21"/>
        <v>7470</v>
      </c>
      <c r="P190" s="192">
        <f t="shared" si="21"/>
        <v>7470</v>
      </c>
      <c r="Q190" s="192">
        <f t="shared" si="21"/>
        <v>7470</v>
      </c>
      <c r="R190" s="192">
        <f t="shared" si="22"/>
        <v>7470</v>
      </c>
      <c r="S190" s="192">
        <f t="shared" si="22"/>
        <v>7470</v>
      </c>
      <c r="T190" s="192">
        <f t="shared" si="22"/>
        <v>7470</v>
      </c>
      <c r="U190" s="192">
        <f t="shared" si="22"/>
        <v>7470</v>
      </c>
      <c r="V190" s="192">
        <f t="shared" si="23"/>
        <v>7470</v>
      </c>
      <c r="W190" s="192">
        <f t="shared" si="23"/>
        <v>7470</v>
      </c>
      <c r="X190" s="192">
        <f t="shared" si="23"/>
        <v>7470</v>
      </c>
      <c r="Y190" s="192">
        <f t="shared" si="23"/>
        <v>7470</v>
      </c>
      <c r="Z190" s="375">
        <f t="shared" si="25"/>
        <v>7470</v>
      </c>
      <c r="AA190" s="192">
        <f t="shared" si="24"/>
        <v>7732.4</v>
      </c>
      <c r="AB190" s="160" t="str">
        <f t="shared" si="26"/>
        <v>Yes</v>
      </c>
      <c r="AC190" s="168"/>
      <c r="AD190" s="1"/>
    </row>
    <row r="191" spans="1:30" s="15" customFormat="1" ht="15.75" thickBot="1" x14ac:dyDescent="0.3">
      <c r="A191" s="207"/>
      <c r="B191" s="419" t="s">
        <v>55</v>
      </c>
      <c r="C191" s="415">
        <v>1000</v>
      </c>
      <c r="D191" s="182" t="s">
        <v>364</v>
      </c>
      <c r="E191" s="306">
        <v>8300</v>
      </c>
      <c r="F191" s="306">
        <v>8300</v>
      </c>
      <c r="G191" s="306">
        <v>8300</v>
      </c>
      <c r="H191" s="306">
        <v>8300</v>
      </c>
      <c r="I191" s="306" t="s">
        <v>58</v>
      </c>
      <c r="J191" s="307" t="s">
        <v>59</v>
      </c>
      <c r="K191" s="306"/>
      <c r="L191" s="306"/>
      <c r="M191" s="371"/>
      <c r="N191" s="272">
        <f t="shared" si="21"/>
        <v>8300</v>
      </c>
      <c r="O191" s="272">
        <f t="shared" si="21"/>
        <v>8300</v>
      </c>
      <c r="P191" s="272">
        <f t="shared" si="21"/>
        <v>8300</v>
      </c>
      <c r="Q191" s="272">
        <f t="shared" si="21"/>
        <v>8300</v>
      </c>
      <c r="R191" s="272">
        <f t="shared" si="22"/>
        <v>8300</v>
      </c>
      <c r="S191" s="272">
        <f t="shared" si="22"/>
        <v>8300</v>
      </c>
      <c r="T191" s="272">
        <f t="shared" si="22"/>
        <v>8300</v>
      </c>
      <c r="U191" s="272">
        <f t="shared" si="22"/>
        <v>8300</v>
      </c>
      <c r="V191" s="272">
        <f t="shared" si="23"/>
        <v>8300</v>
      </c>
      <c r="W191" s="272">
        <f t="shared" si="23"/>
        <v>8300</v>
      </c>
      <c r="X191" s="272">
        <f t="shared" si="23"/>
        <v>8300</v>
      </c>
      <c r="Y191" s="272">
        <f t="shared" si="23"/>
        <v>8300</v>
      </c>
      <c r="Z191" s="379">
        <f t="shared" si="25"/>
        <v>8300</v>
      </c>
      <c r="AA191" s="186">
        <f t="shared" si="24"/>
        <v>8591.56</v>
      </c>
      <c r="AB191" s="186" t="str">
        <f t="shared" si="26"/>
        <v>Yes</v>
      </c>
      <c r="AC191" s="202"/>
      <c r="AD191" s="1"/>
    </row>
    <row r="192" spans="1:30" s="15" customFormat="1" ht="16.5" thickTop="1" thickBot="1" x14ac:dyDescent="0.3">
      <c r="A192" s="420" t="s">
        <v>150</v>
      </c>
      <c r="B192" s="421" t="s">
        <v>55</v>
      </c>
      <c r="C192" s="249" t="s">
        <v>150</v>
      </c>
      <c r="D192" s="250" t="s">
        <v>364</v>
      </c>
      <c r="E192" s="422">
        <v>0</v>
      </c>
      <c r="F192" s="422">
        <v>0</v>
      </c>
      <c r="G192" s="422">
        <v>0</v>
      </c>
      <c r="H192" s="422">
        <v>0</v>
      </c>
      <c r="I192" s="423" t="s">
        <v>58</v>
      </c>
      <c r="J192" s="422" t="s">
        <v>147</v>
      </c>
      <c r="K192" s="423"/>
      <c r="L192" s="424"/>
      <c r="M192" s="423"/>
      <c r="N192" s="251">
        <f t="shared" si="21"/>
        <v>0</v>
      </c>
      <c r="O192" s="251">
        <f t="shared" si="21"/>
        <v>0</v>
      </c>
      <c r="P192" s="251">
        <f t="shared" si="21"/>
        <v>0</v>
      </c>
      <c r="Q192" s="251">
        <f t="shared" si="21"/>
        <v>0</v>
      </c>
      <c r="R192" s="251">
        <f t="shared" si="22"/>
        <v>0</v>
      </c>
      <c r="S192" s="251">
        <f t="shared" si="22"/>
        <v>0</v>
      </c>
      <c r="T192" s="251">
        <f t="shared" si="22"/>
        <v>0</v>
      </c>
      <c r="U192" s="251">
        <f t="shared" si="22"/>
        <v>0</v>
      </c>
      <c r="V192" s="251">
        <f t="shared" si="23"/>
        <v>0</v>
      </c>
      <c r="W192" s="251">
        <f t="shared" si="23"/>
        <v>0</v>
      </c>
      <c r="X192" s="251">
        <f t="shared" si="23"/>
        <v>0</v>
      </c>
      <c r="Y192" s="251">
        <f t="shared" si="23"/>
        <v>0</v>
      </c>
      <c r="Z192" s="390">
        <f t="shared" si="25"/>
        <v>0</v>
      </c>
      <c r="AA192" s="251">
        <f t="shared" si="24"/>
        <v>0</v>
      </c>
      <c r="AB192" s="285" t="str">
        <f t="shared" si="26"/>
        <v>Yes</v>
      </c>
      <c r="AC192" s="217"/>
      <c r="AD192" s="1"/>
    </row>
    <row r="193" spans="1:30" s="15" customFormat="1" ht="15.75" thickTop="1" x14ac:dyDescent="0.25">
      <c r="A193" s="47" t="s">
        <v>152</v>
      </c>
      <c r="B193" s="42" t="s">
        <v>140</v>
      </c>
      <c r="C193" s="258" t="s">
        <v>414</v>
      </c>
      <c r="D193" s="341" t="s">
        <v>364</v>
      </c>
      <c r="E193" s="403">
        <v>5000</v>
      </c>
      <c r="F193" s="403">
        <v>5000</v>
      </c>
      <c r="G193" s="403">
        <v>5000</v>
      </c>
      <c r="H193" s="403">
        <v>5000</v>
      </c>
      <c r="I193" s="424" t="s">
        <v>58</v>
      </c>
      <c r="J193" s="403" t="s">
        <v>59</v>
      </c>
      <c r="K193" s="403"/>
      <c r="L193" s="424"/>
      <c r="M193" s="424"/>
      <c r="N193" s="192">
        <f t="shared" si="21"/>
        <v>5000</v>
      </c>
      <c r="O193" s="192">
        <f t="shared" si="21"/>
        <v>5000</v>
      </c>
      <c r="P193" s="192">
        <f t="shared" si="21"/>
        <v>5000</v>
      </c>
      <c r="Q193" s="192">
        <f t="shared" si="21"/>
        <v>5000</v>
      </c>
      <c r="R193" s="192">
        <f t="shared" si="22"/>
        <v>5000</v>
      </c>
      <c r="S193" s="192">
        <f t="shared" si="22"/>
        <v>5000</v>
      </c>
      <c r="T193" s="192">
        <f t="shared" si="22"/>
        <v>5000</v>
      </c>
      <c r="U193" s="192">
        <f t="shared" si="22"/>
        <v>5000</v>
      </c>
      <c r="V193" s="192">
        <f t="shared" si="23"/>
        <v>5000</v>
      </c>
      <c r="W193" s="192">
        <f t="shared" si="23"/>
        <v>5000</v>
      </c>
      <c r="X193" s="192">
        <f t="shared" si="23"/>
        <v>5000</v>
      </c>
      <c r="Y193" s="192">
        <f t="shared" si="23"/>
        <v>5000</v>
      </c>
      <c r="Z193" s="376">
        <f t="shared" si="25"/>
        <v>5000</v>
      </c>
      <c r="AA193" s="192">
        <f t="shared" si="24"/>
        <v>5175.6400000000003</v>
      </c>
      <c r="AB193" s="191" t="str">
        <f t="shared" si="26"/>
        <v>Yes</v>
      </c>
      <c r="AC193" s="219"/>
      <c r="AD193" s="1"/>
    </row>
    <row r="194" spans="1:30" s="15" customFormat="1" ht="25.5" x14ac:dyDescent="0.25">
      <c r="A194" s="47"/>
      <c r="B194" s="42" t="s">
        <v>140</v>
      </c>
      <c r="C194" s="243" t="s">
        <v>415</v>
      </c>
      <c r="D194" s="163" t="s">
        <v>364</v>
      </c>
      <c r="E194" s="384" t="s">
        <v>233</v>
      </c>
      <c r="F194" s="384" t="s">
        <v>233</v>
      </c>
      <c r="G194" s="384" t="s">
        <v>233</v>
      </c>
      <c r="H194" s="384" t="s">
        <v>233</v>
      </c>
      <c r="I194" s="324" t="s">
        <v>58</v>
      </c>
      <c r="J194" s="371" t="s">
        <v>159</v>
      </c>
      <c r="K194" s="381"/>
      <c r="L194" s="324"/>
      <c r="M194" s="324"/>
      <c r="N194" s="192" t="str">
        <f t="shared" si="21"/>
        <v>NA</v>
      </c>
      <c r="O194" s="192" t="str">
        <f t="shared" si="21"/>
        <v>NA</v>
      </c>
      <c r="P194" s="192" t="str">
        <f t="shared" si="21"/>
        <v>NA</v>
      </c>
      <c r="Q194" s="192" t="str">
        <f t="shared" si="21"/>
        <v>NA</v>
      </c>
      <c r="R194" s="192" t="str">
        <f t="shared" si="22"/>
        <v>NA</v>
      </c>
      <c r="S194" s="192" t="str">
        <f t="shared" si="22"/>
        <v>NA</v>
      </c>
      <c r="T194" s="192" t="str">
        <f t="shared" si="22"/>
        <v>NA</v>
      </c>
      <c r="U194" s="192" t="str">
        <f t="shared" si="22"/>
        <v>NA</v>
      </c>
      <c r="V194" s="192" t="str">
        <f t="shared" si="23"/>
        <v>NA</v>
      </c>
      <c r="W194" s="192" t="str">
        <f t="shared" si="23"/>
        <v>NA</v>
      </c>
      <c r="X194" s="192" t="str">
        <f t="shared" si="23"/>
        <v>NA</v>
      </c>
      <c r="Y194" s="192" t="str">
        <f t="shared" si="23"/>
        <v>NA</v>
      </c>
      <c r="Z194" s="160" t="str">
        <f t="shared" si="25"/>
        <v>NA</v>
      </c>
      <c r="AA194" s="192" t="str">
        <f t="shared" si="24"/>
        <v>Labour Rate + Materials</v>
      </c>
      <c r="AB194" s="160" t="str">
        <f t="shared" si="26"/>
        <v>Yes</v>
      </c>
      <c r="AC194" s="168"/>
      <c r="AD194" s="1"/>
    </row>
    <row r="195" spans="1:30" s="15" customFormat="1" ht="89.25" x14ac:dyDescent="0.25">
      <c r="A195" s="47"/>
      <c r="B195" s="42" t="s">
        <v>140</v>
      </c>
      <c r="C195" s="262" t="s">
        <v>416</v>
      </c>
      <c r="D195" s="163" t="s">
        <v>364</v>
      </c>
      <c r="E195" s="324">
        <v>150</v>
      </c>
      <c r="F195" s="324">
        <v>150</v>
      </c>
      <c r="G195" s="324">
        <v>150</v>
      </c>
      <c r="H195" s="324">
        <v>150</v>
      </c>
      <c r="I195" s="324" t="s">
        <v>58</v>
      </c>
      <c r="J195" s="404" t="s">
        <v>59</v>
      </c>
      <c r="K195" s="324"/>
      <c r="L195" s="324"/>
      <c r="M195" s="324"/>
      <c r="N195" s="192">
        <f t="shared" si="21"/>
        <v>150</v>
      </c>
      <c r="O195" s="192">
        <f t="shared" si="21"/>
        <v>150</v>
      </c>
      <c r="P195" s="192">
        <f t="shared" si="21"/>
        <v>150</v>
      </c>
      <c r="Q195" s="192">
        <f t="shared" si="21"/>
        <v>150</v>
      </c>
      <c r="R195" s="192">
        <f t="shared" si="22"/>
        <v>150</v>
      </c>
      <c r="S195" s="192">
        <f t="shared" si="22"/>
        <v>150</v>
      </c>
      <c r="T195" s="192">
        <f t="shared" si="22"/>
        <v>150</v>
      </c>
      <c r="U195" s="192">
        <f t="shared" si="22"/>
        <v>150</v>
      </c>
      <c r="V195" s="192">
        <f t="shared" si="23"/>
        <v>150</v>
      </c>
      <c r="W195" s="192">
        <f t="shared" si="23"/>
        <v>150</v>
      </c>
      <c r="X195" s="192">
        <f t="shared" si="23"/>
        <v>150</v>
      </c>
      <c r="Y195" s="192">
        <f t="shared" si="23"/>
        <v>150</v>
      </c>
      <c r="Z195" s="375">
        <f t="shared" si="25"/>
        <v>150</v>
      </c>
      <c r="AA195" s="192">
        <f t="shared" si="24"/>
        <v>155.27000000000001</v>
      </c>
      <c r="AB195" s="160" t="str">
        <f t="shared" si="26"/>
        <v>Yes</v>
      </c>
      <c r="AC195" s="168" t="s">
        <v>417</v>
      </c>
      <c r="AD195" s="1"/>
    </row>
    <row r="196" spans="1:30" s="15" customFormat="1" x14ac:dyDescent="0.25">
      <c r="A196" s="47"/>
      <c r="B196" s="42" t="s">
        <v>140</v>
      </c>
      <c r="C196" s="244" t="s">
        <v>418</v>
      </c>
      <c r="D196" s="163" t="s">
        <v>364</v>
      </c>
      <c r="E196" s="380">
        <v>0</v>
      </c>
      <c r="F196" s="380">
        <v>0</v>
      </c>
      <c r="G196" s="380">
        <v>0</v>
      </c>
      <c r="H196" s="380">
        <v>0</v>
      </c>
      <c r="I196" s="324" t="s">
        <v>58</v>
      </c>
      <c r="J196" s="404" t="s">
        <v>59</v>
      </c>
      <c r="K196" s="324"/>
      <c r="L196" s="324"/>
      <c r="M196" s="324"/>
      <c r="N196" s="192">
        <f t="shared" si="21"/>
        <v>0</v>
      </c>
      <c r="O196" s="192">
        <f t="shared" si="21"/>
        <v>0</v>
      </c>
      <c r="P196" s="192">
        <f t="shared" si="21"/>
        <v>0</v>
      </c>
      <c r="Q196" s="192">
        <f t="shared" si="21"/>
        <v>0</v>
      </c>
      <c r="R196" s="192">
        <f t="shared" si="22"/>
        <v>0</v>
      </c>
      <c r="S196" s="192">
        <f t="shared" si="22"/>
        <v>0</v>
      </c>
      <c r="T196" s="192">
        <f t="shared" si="22"/>
        <v>0</v>
      </c>
      <c r="U196" s="192">
        <f t="shared" si="22"/>
        <v>0</v>
      </c>
      <c r="V196" s="192">
        <f t="shared" si="23"/>
        <v>0</v>
      </c>
      <c r="W196" s="192">
        <f t="shared" si="23"/>
        <v>0</v>
      </c>
      <c r="X196" s="192">
        <f t="shared" si="23"/>
        <v>0</v>
      </c>
      <c r="Y196" s="192">
        <f t="shared" si="23"/>
        <v>0</v>
      </c>
      <c r="Z196" s="375">
        <f t="shared" si="25"/>
        <v>0</v>
      </c>
      <c r="AA196" s="192">
        <f t="shared" si="24"/>
        <v>0</v>
      </c>
      <c r="AB196" s="160" t="str">
        <f t="shared" si="26"/>
        <v>Yes</v>
      </c>
      <c r="AC196" s="168"/>
      <c r="AD196" s="1"/>
    </row>
    <row r="197" spans="1:30" s="15" customFormat="1" ht="38.25" customHeight="1" x14ac:dyDescent="0.25">
      <c r="A197" s="232"/>
      <c r="B197" s="42" t="s">
        <v>140</v>
      </c>
      <c r="C197" s="289" t="s">
        <v>186</v>
      </c>
      <c r="D197" s="163" t="s">
        <v>364</v>
      </c>
      <c r="E197" s="35">
        <v>1000</v>
      </c>
      <c r="F197" s="35">
        <v>1000</v>
      </c>
      <c r="G197" s="35">
        <v>1000</v>
      </c>
      <c r="H197" s="35">
        <v>1000</v>
      </c>
      <c r="I197" s="35" t="s">
        <v>58</v>
      </c>
      <c r="J197" s="36" t="s">
        <v>59</v>
      </c>
      <c r="K197" s="35"/>
      <c r="L197" s="35"/>
      <c r="M197" s="35"/>
      <c r="N197" s="192">
        <f t="shared" si="21"/>
        <v>1000</v>
      </c>
      <c r="O197" s="192">
        <f t="shared" si="21"/>
        <v>1000</v>
      </c>
      <c r="P197" s="192">
        <f t="shared" si="21"/>
        <v>1000</v>
      </c>
      <c r="Q197" s="192">
        <f t="shared" si="21"/>
        <v>1000</v>
      </c>
      <c r="R197" s="192">
        <f t="shared" si="22"/>
        <v>1000</v>
      </c>
      <c r="S197" s="192">
        <f t="shared" si="22"/>
        <v>1000</v>
      </c>
      <c r="T197" s="192">
        <f t="shared" si="22"/>
        <v>1000</v>
      </c>
      <c r="U197" s="192">
        <f t="shared" si="22"/>
        <v>1000</v>
      </c>
      <c r="V197" s="192">
        <f t="shared" si="23"/>
        <v>1000</v>
      </c>
      <c r="W197" s="192">
        <f t="shared" si="23"/>
        <v>1000</v>
      </c>
      <c r="X197" s="192">
        <f t="shared" si="23"/>
        <v>1000</v>
      </c>
      <c r="Y197" s="192">
        <f t="shared" si="23"/>
        <v>1000</v>
      </c>
      <c r="Z197" s="375">
        <f t="shared" si="25"/>
        <v>1000</v>
      </c>
      <c r="AA197" s="192">
        <f t="shared" si="24"/>
        <v>1035.1300000000001</v>
      </c>
      <c r="AB197" s="160" t="str">
        <f t="shared" si="26"/>
        <v>Yes</v>
      </c>
      <c r="AC197" s="198"/>
      <c r="AD197" s="1"/>
    </row>
    <row r="198" spans="1:30" s="15" customFormat="1" ht="38.25" customHeight="1" x14ac:dyDescent="0.25">
      <c r="A198" s="232"/>
      <c r="B198" s="42" t="s">
        <v>140</v>
      </c>
      <c r="C198" s="289" t="s">
        <v>187</v>
      </c>
      <c r="D198" s="163" t="s">
        <v>364</v>
      </c>
      <c r="E198" s="35">
        <v>5000</v>
      </c>
      <c r="F198" s="35">
        <v>5000</v>
      </c>
      <c r="G198" s="35">
        <v>5000</v>
      </c>
      <c r="H198" s="35">
        <v>5000</v>
      </c>
      <c r="I198" s="35" t="s">
        <v>58</v>
      </c>
      <c r="J198" s="36" t="s">
        <v>59</v>
      </c>
      <c r="K198" s="35"/>
      <c r="L198" s="35"/>
      <c r="M198" s="35"/>
      <c r="N198" s="192">
        <f t="shared" si="21"/>
        <v>5000</v>
      </c>
      <c r="O198" s="192">
        <f t="shared" si="21"/>
        <v>5000</v>
      </c>
      <c r="P198" s="192">
        <f t="shared" si="21"/>
        <v>5000</v>
      </c>
      <c r="Q198" s="192">
        <f t="shared" si="21"/>
        <v>5000</v>
      </c>
      <c r="R198" s="192">
        <f t="shared" si="22"/>
        <v>5000</v>
      </c>
      <c r="S198" s="192">
        <f t="shared" si="22"/>
        <v>5000</v>
      </c>
      <c r="T198" s="192">
        <f t="shared" si="22"/>
        <v>5000</v>
      </c>
      <c r="U198" s="192">
        <f t="shared" si="22"/>
        <v>5000</v>
      </c>
      <c r="V198" s="192">
        <f t="shared" si="23"/>
        <v>5000</v>
      </c>
      <c r="W198" s="192">
        <f t="shared" si="23"/>
        <v>5000</v>
      </c>
      <c r="X198" s="192">
        <f t="shared" si="23"/>
        <v>5000</v>
      </c>
      <c r="Y198" s="192">
        <f t="shared" si="23"/>
        <v>5000</v>
      </c>
      <c r="Z198" s="375">
        <f t="shared" si="25"/>
        <v>5000</v>
      </c>
      <c r="AA198" s="192">
        <f t="shared" si="24"/>
        <v>5175.6400000000003</v>
      </c>
      <c r="AB198" s="160" t="str">
        <f t="shared" si="26"/>
        <v>Yes</v>
      </c>
      <c r="AC198" s="198"/>
      <c r="AD198" s="1"/>
    </row>
    <row r="199" spans="1:30" s="15" customFormat="1" ht="38.25" customHeight="1" x14ac:dyDescent="0.25">
      <c r="A199" s="232"/>
      <c r="B199" s="42"/>
      <c r="C199" s="289" t="s">
        <v>188</v>
      </c>
      <c r="D199" s="163" t="s">
        <v>364</v>
      </c>
      <c r="E199" s="35">
        <v>30000</v>
      </c>
      <c r="F199" s="35">
        <v>30000</v>
      </c>
      <c r="G199" s="35">
        <v>30000</v>
      </c>
      <c r="H199" s="35">
        <v>30000</v>
      </c>
      <c r="I199" s="35" t="s">
        <v>58</v>
      </c>
      <c r="J199" s="36" t="s">
        <v>59</v>
      </c>
      <c r="K199" s="35"/>
      <c r="L199" s="35"/>
      <c r="M199" s="35"/>
      <c r="N199" s="192">
        <f t="shared" si="21"/>
        <v>30000</v>
      </c>
      <c r="O199" s="192">
        <f t="shared" si="21"/>
        <v>30000</v>
      </c>
      <c r="P199" s="192">
        <f t="shared" si="21"/>
        <v>30000</v>
      </c>
      <c r="Q199" s="192">
        <f t="shared" si="21"/>
        <v>30000</v>
      </c>
      <c r="R199" s="192">
        <f t="shared" si="22"/>
        <v>30000</v>
      </c>
      <c r="S199" s="192">
        <f t="shared" si="22"/>
        <v>30000</v>
      </c>
      <c r="T199" s="192">
        <f t="shared" si="22"/>
        <v>30000</v>
      </c>
      <c r="U199" s="192">
        <f t="shared" si="22"/>
        <v>30000</v>
      </c>
      <c r="V199" s="192">
        <f t="shared" si="23"/>
        <v>30000</v>
      </c>
      <c r="W199" s="192">
        <f t="shared" si="23"/>
        <v>30000</v>
      </c>
      <c r="X199" s="192">
        <f t="shared" si="23"/>
        <v>30000</v>
      </c>
      <c r="Y199" s="192">
        <f t="shared" si="23"/>
        <v>30000</v>
      </c>
      <c r="Z199" s="375">
        <f t="shared" si="25"/>
        <v>30000</v>
      </c>
      <c r="AA199" s="192">
        <f t="shared" si="24"/>
        <v>31053.82</v>
      </c>
      <c r="AB199" s="160" t="str">
        <f t="shared" si="26"/>
        <v>Yes</v>
      </c>
      <c r="AC199" s="198"/>
      <c r="AD199" s="1"/>
    </row>
    <row r="200" spans="1:30" s="15" customFormat="1" ht="38.25" customHeight="1" x14ac:dyDescent="0.25">
      <c r="A200" s="232"/>
      <c r="B200" s="42" t="s">
        <v>140</v>
      </c>
      <c r="C200" s="97" t="s">
        <v>189</v>
      </c>
      <c r="D200" s="163" t="s">
        <v>364</v>
      </c>
      <c r="E200" s="35">
        <v>2000</v>
      </c>
      <c r="F200" s="35">
        <v>2000</v>
      </c>
      <c r="G200" s="35">
        <v>2000</v>
      </c>
      <c r="H200" s="35">
        <v>2000</v>
      </c>
      <c r="I200" s="35" t="s">
        <v>58</v>
      </c>
      <c r="J200" s="36" t="s">
        <v>59</v>
      </c>
      <c r="K200" s="35"/>
      <c r="L200" s="35"/>
      <c r="M200" s="35"/>
      <c r="N200" s="192">
        <f t="shared" si="21"/>
        <v>2000</v>
      </c>
      <c r="O200" s="192">
        <f t="shared" si="21"/>
        <v>2000</v>
      </c>
      <c r="P200" s="192">
        <f t="shared" si="21"/>
        <v>2000</v>
      </c>
      <c r="Q200" s="192">
        <f t="shared" si="21"/>
        <v>2000</v>
      </c>
      <c r="R200" s="192">
        <f t="shared" si="22"/>
        <v>2000</v>
      </c>
      <c r="S200" s="192">
        <f t="shared" si="22"/>
        <v>2000</v>
      </c>
      <c r="T200" s="192">
        <f t="shared" si="22"/>
        <v>2000</v>
      </c>
      <c r="U200" s="192">
        <f t="shared" si="22"/>
        <v>2000</v>
      </c>
      <c r="V200" s="192">
        <f t="shared" si="23"/>
        <v>2000</v>
      </c>
      <c r="W200" s="192">
        <f t="shared" si="23"/>
        <v>2000</v>
      </c>
      <c r="X200" s="192">
        <f t="shared" si="23"/>
        <v>2000</v>
      </c>
      <c r="Y200" s="192">
        <f t="shared" si="23"/>
        <v>2000</v>
      </c>
      <c r="Z200" s="375">
        <f t="shared" si="25"/>
        <v>2000</v>
      </c>
      <c r="AA200" s="192">
        <f t="shared" si="24"/>
        <v>2070.25</v>
      </c>
      <c r="AB200" s="160" t="str">
        <f t="shared" si="26"/>
        <v>Yes</v>
      </c>
      <c r="AC200" s="198"/>
      <c r="AD200" s="1"/>
    </row>
    <row r="201" spans="1:30" s="15" customFormat="1" ht="38.25" customHeight="1" x14ac:dyDescent="0.25">
      <c r="A201" s="232"/>
      <c r="B201" s="42" t="s">
        <v>140</v>
      </c>
      <c r="C201" s="97" t="s">
        <v>191</v>
      </c>
      <c r="D201" s="163" t="s">
        <v>364</v>
      </c>
      <c r="E201" s="35">
        <v>6000</v>
      </c>
      <c r="F201" s="35">
        <v>6000</v>
      </c>
      <c r="G201" s="35">
        <v>6000</v>
      </c>
      <c r="H201" s="35">
        <v>6000</v>
      </c>
      <c r="I201" s="35" t="s">
        <v>58</v>
      </c>
      <c r="J201" s="36" t="s">
        <v>59</v>
      </c>
      <c r="K201" s="35"/>
      <c r="L201" s="35"/>
      <c r="M201" s="35"/>
      <c r="N201" s="192">
        <f t="shared" si="21"/>
        <v>6000</v>
      </c>
      <c r="O201" s="192">
        <f t="shared" si="21"/>
        <v>6000</v>
      </c>
      <c r="P201" s="192">
        <f t="shared" si="21"/>
        <v>6000</v>
      </c>
      <c r="Q201" s="192">
        <f t="shared" si="21"/>
        <v>6000</v>
      </c>
      <c r="R201" s="192">
        <f t="shared" si="22"/>
        <v>6000</v>
      </c>
      <c r="S201" s="192">
        <f t="shared" si="22"/>
        <v>6000</v>
      </c>
      <c r="T201" s="192">
        <f t="shared" si="22"/>
        <v>6000</v>
      </c>
      <c r="U201" s="192">
        <f t="shared" si="22"/>
        <v>6000</v>
      </c>
      <c r="V201" s="192">
        <f t="shared" si="23"/>
        <v>6000</v>
      </c>
      <c r="W201" s="192">
        <f t="shared" si="23"/>
        <v>6000</v>
      </c>
      <c r="X201" s="192">
        <f t="shared" si="23"/>
        <v>6000</v>
      </c>
      <c r="Y201" s="192">
        <f t="shared" si="23"/>
        <v>6000</v>
      </c>
      <c r="Z201" s="375">
        <f t="shared" si="25"/>
        <v>6000</v>
      </c>
      <c r="AA201" s="192">
        <f t="shared" si="24"/>
        <v>6210.76</v>
      </c>
      <c r="AB201" s="160" t="str">
        <f t="shared" si="26"/>
        <v>Yes</v>
      </c>
      <c r="AC201" s="198"/>
      <c r="AD201" s="1"/>
    </row>
    <row r="202" spans="1:30" s="15" customFormat="1" ht="38.25" customHeight="1" x14ac:dyDescent="0.25">
      <c r="A202" s="292"/>
      <c r="B202" s="42"/>
      <c r="C202" s="289" t="s">
        <v>193</v>
      </c>
      <c r="D202" s="163" t="s">
        <v>364</v>
      </c>
      <c r="E202" s="38">
        <v>36000</v>
      </c>
      <c r="F202" s="38">
        <v>36000</v>
      </c>
      <c r="G202" s="38">
        <v>36000</v>
      </c>
      <c r="H202" s="38">
        <v>36000</v>
      </c>
      <c r="I202" s="35" t="s">
        <v>58</v>
      </c>
      <c r="J202" s="36" t="s">
        <v>59</v>
      </c>
      <c r="K202" s="35"/>
      <c r="L202" s="35"/>
      <c r="M202" s="35"/>
      <c r="N202" s="192">
        <f t="shared" si="21"/>
        <v>36000</v>
      </c>
      <c r="O202" s="192">
        <f t="shared" si="21"/>
        <v>36000</v>
      </c>
      <c r="P202" s="192">
        <f t="shared" si="21"/>
        <v>36000</v>
      </c>
      <c r="Q202" s="192">
        <f t="shared" si="21"/>
        <v>36000</v>
      </c>
      <c r="R202" s="192">
        <f t="shared" si="22"/>
        <v>36000</v>
      </c>
      <c r="S202" s="192">
        <f t="shared" si="22"/>
        <v>36000</v>
      </c>
      <c r="T202" s="192">
        <f t="shared" si="22"/>
        <v>36000</v>
      </c>
      <c r="U202" s="192">
        <f t="shared" si="22"/>
        <v>36000</v>
      </c>
      <c r="V202" s="192">
        <f t="shared" si="23"/>
        <v>36000</v>
      </c>
      <c r="W202" s="192">
        <f t="shared" si="23"/>
        <v>36000</v>
      </c>
      <c r="X202" s="192">
        <f t="shared" si="23"/>
        <v>36000</v>
      </c>
      <c r="Y202" s="192">
        <f t="shared" si="23"/>
        <v>36000</v>
      </c>
      <c r="Z202" s="375">
        <f t="shared" si="25"/>
        <v>36000</v>
      </c>
      <c r="AA202" s="192">
        <f t="shared" si="24"/>
        <v>37264.58</v>
      </c>
      <c r="AB202" s="160" t="str">
        <f t="shared" si="26"/>
        <v>Yes</v>
      </c>
      <c r="AC202" s="310"/>
      <c r="AD202" s="1"/>
    </row>
    <row r="203" spans="1:30" s="15" customFormat="1" ht="38.25" customHeight="1" x14ac:dyDescent="0.25">
      <c r="A203" s="292"/>
      <c r="B203" s="42"/>
      <c r="C203" s="289" t="s">
        <v>194</v>
      </c>
      <c r="D203" s="163" t="s">
        <v>364</v>
      </c>
      <c r="E203" s="38">
        <v>0</v>
      </c>
      <c r="F203" s="38">
        <v>0</v>
      </c>
      <c r="G203" s="38">
        <v>0</v>
      </c>
      <c r="H203" s="38">
        <v>0</v>
      </c>
      <c r="I203" s="35" t="s">
        <v>58</v>
      </c>
      <c r="J203" s="36" t="s">
        <v>147</v>
      </c>
      <c r="K203" s="35"/>
      <c r="L203" s="35"/>
      <c r="M203" s="35"/>
      <c r="N203" s="192">
        <f t="shared" si="21"/>
        <v>0</v>
      </c>
      <c r="O203" s="192">
        <f t="shared" si="21"/>
        <v>0</v>
      </c>
      <c r="P203" s="192">
        <f t="shared" si="21"/>
        <v>0</v>
      </c>
      <c r="Q203" s="192">
        <f t="shared" si="21"/>
        <v>0</v>
      </c>
      <c r="R203" s="192">
        <f t="shared" si="22"/>
        <v>0</v>
      </c>
      <c r="S203" s="192">
        <f t="shared" si="22"/>
        <v>0</v>
      </c>
      <c r="T203" s="192">
        <f t="shared" si="22"/>
        <v>0</v>
      </c>
      <c r="U203" s="192">
        <f t="shared" si="22"/>
        <v>0</v>
      </c>
      <c r="V203" s="192">
        <f t="shared" si="23"/>
        <v>0</v>
      </c>
      <c r="W203" s="192">
        <f t="shared" si="23"/>
        <v>0</v>
      </c>
      <c r="X203" s="192">
        <f t="shared" si="23"/>
        <v>0</v>
      </c>
      <c r="Y203" s="192">
        <f t="shared" si="23"/>
        <v>0</v>
      </c>
      <c r="Z203" s="375">
        <f t="shared" si="25"/>
        <v>0</v>
      </c>
      <c r="AA203" s="192">
        <f t="shared" si="24"/>
        <v>0</v>
      </c>
      <c r="AB203" s="160" t="str">
        <f t="shared" si="26"/>
        <v>Yes</v>
      </c>
      <c r="AC203" s="310"/>
      <c r="AD203" s="1"/>
    </row>
    <row r="204" spans="1:30" s="15" customFormat="1" ht="77.25" customHeight="1" thickBot="1" x14ac:dyDescent="0.3">
      <c r="A204" s="292"/>
      <c r="B204" s="42" t="s">
        <v>140</v>
      </c>
      <c r="C204" s="289" t="s">
        <v>196</v>
      </c>
      <c r="D204" s="245" t="s">
        <v>364</v>
      </c>
      <c r="E204" s="38">
        <v>250</v>
      </c>
      <c r="F204" s="38">
        <v>250</v>
      </c>
      <c r="G204" s="38">
        <v>250</v>
      </c>
      <c r="H204" s="38">
        <v>250</v>
      </c>
      <c r="I204" s="35" t="s">
        <v>58</v>
      </c>
      <c r="J204" s="36" t="s">
        <v>59</v>
      </c>
      <c r="K204" s="183"/>
      <c r="L204" s="183"/>
      <c r="M204" s="183"/>
      <c r="N204" s="272">
        <f t="shared" si="21"/>
        <v>250</v>
      </c>
      <c r="O204" s="272">
        <f t="shared" si="21"/>
        <v>250</v>
      </c>
      <c r="P204" s="272">
        <f t="shared" si="21"/>
        <v>250</v>
      </c>
      <c r="Q204" s="272">
        <f t="shared" ref="Q204:T211" si="27">IF(AND(OR($J204="Variable",$J204="Zero"),ISBLANK($L204)),IF(Q$11=$E$11,$E204,IF(Q$11=$F$11,$F204,IF(Q$11=$G$11,$G204,IF(Q$11=$H$11,$H204,"ERROR")))),"NA")</f>
        <v>250</v>
      </c>
      <c r="R204" s="272">
        <f t="shared" si="22"/>
        <v>250</v>
      </c>
      <c r="S204" s="272">
        <f t="shared" si="22"/>
        <v>250</v>
      </c>
      <c r="T204" s="272">
        <f t="shared" si="22"/>
        <v>250</v>
      </c>
      <c r="U204" s="272">
        <f t="shared" ref="U204:X211" si="28">IF(AND(OR($J204="Variable",$J204="Zero"),ISBLANK($L204)),IF(U$11=$E$11,$E204,IF(U$11=$F$11,$F204,IF(U$11=$G$11,$G204,IF(U$11=$H$11,$H204,"ERROR")))),"NA")</f>
        <v>250</v>
      </c>
      <c r="V204" s="272">
        <f t="shared" si="23"/>
        <v>250</v>
      </c>
      <c r="W204" s="272">
        <f t="shared" si="23"/>
        <v>250</v>
      </c>
      <c r="X204" s="272">
        <f t="shared" si="23"/>
        <v>250</v>
      </c>
      <c r="Y204" s="272">
        <f t="shared" ref="Y204:Y211" si="29">IF(AND(OR($J204="Variable",$J204="Zero"),ISBLANK($L204)),IF(Y$11=$E$11,$E204,IF(Y$11=$F$11,$F204,IF(Y$11=$G$11,$G204,IF(Y$11=$H$11,$H204,"ERROR")))),"NA")</f>
        <v>250</v>
      </c>
      <c r="Z204" s="379">
        <f t="shared" ref="Z204:Z211" si="30">IF(AND(OR(J204="Variable",J204="Zero"),ISBLANK($L204)),AVERAGE(N204:Y204),"NA")</f>
        <v>250</v>
      </c>
      <c r="AA204" s="285">
        <f t="shared" si="24"/>
        <v>258.77999999999997</v>
      </c>
      <c r="AB204" s="186" t="str">
        <f t="shared" ref="AB204:AB211" si="31">IF(I204="No","NA",IF(AND(ISBLANK($L204)=FALSE,$M204&lt;=AA204),"Yes",(IF(MAX(E204:E204)&lt;=AA204,"Yes","No"))))</f>
        <v>Yes</v>
      </c>
      <c r="AC204" s="69"/>
      <c r="AD204" s="1"/>
    </row>
    <row r="205" spans="1:30" s="15" customFormat="1" ht="39" customHeight="1" thickTop="1" x14ac:dyDescent="0.25">
      <c r="A205" s="40" t="s">
        <v>226</v>
      </c>
      <c r="B205" s="45" t="s">
        <v>140</v>
      </c>
      <c r="C205" s="425" t="s">
        <v>419</v>
      </c>
      <c r="D205" s="190" t="s">
        <v>364</v>
      </c>
      <c r="E205" s="29">
        <v>250</v>
      </c>
      <c r="F205" s="29">
        <v>250</v>
      </c>
      <c r="G205" s="29">
        <v>250</v>
      </c>
      <c r="H205" s="29">
        <v>250</v>
      </c>
      <c r="I205" s="28" t="s">
        <v>58</v>
      </c>
      <c r="J205" s="28" t="s">
        <v>59</v>
      </c>
      <c r="K205" s="50"/>
      <c r="L205" s="50"/>
      <c r="M205" s="50"/>
      <c r="N205" s="192">
        <f t="shared" ref="N205:P211" si="32">IF(AND(OR($J205="Variable",$J205="Zero"),ISBLANK($L205)),IF(N$11=$E$11,$E205,IF(N$11=$F$11,$F205,IF(N$11=$G$11,$G205,IF(N$11=$H$11,$H205,"ERROR")))),"NA")</f>
        <v>250</v>
      </c>
      <c r="O205" s="192">
        <f t="shared" si="32"/>
        <v>250</v>
      </c>
      <c r="P205" s="192">
        <f t="shared" si="32"/>
        <v>250</v>
      </c>
      <c r="Q205" s="192">
        <f t="shared" si="27"/>
        <v>250</v>
      </c>
      <c r="R205" s="192">
        <f t="shared" si="27"/>
        <v>250</v>
      </c>
      <c r="S205" s="192">
        <f t="shared" si="27"/>
        <v>250</v>
      </c>
      <c r="T205" s="192">
        <f t="shared" si="27"/>
        <v>250</v>
      </c>
      <c r="U205" s="192">
        <f t="shared" si="28"/>
        <v>250</v>
      </c>
      <c r="V205" s="192">
        <f t="shared" si="28"/>
        <v>250</v>
      </c>
      <c r="W205" s="192">
        <f t="shared" si="28"/>
        <v>250</v>
      </c>
      <c r="X205" s="192">
        <f t="shared" si="28"/>
        <v>250</v>
      </c>
      <c r="Y205" s="192">
        <f t="shared" si="29"/>
        <v>250</v>
      </c>
      <c r="Z205" s="382">
        <f t="shared" si="30"/>
        <v>250</v>
      </c>
      <c r="AA205" s="191">
        <f t="shared" ref="AA205:AA211" si="33">IF(J205="Fixed",K205,IF(ISBLANK($L205)=FALSE,$M205,IF(OR(J205="Variable",J205="Zero"),MAX(Y205,Z205+ROUND(MAX(0,Z205*((1+$B$7)*(1-1.5%)-1)),2)),IF((OR(J205="Hourly", J205="At cost")),E205,"NA"))))</f>
        <v>258.77999999999997</v>
      </c>
      <c r="AB205" s="192" t="str">
        <f t="shared" si="31"/>
        <v>Yes</v>
      </c>
      <c r="AC205" s="61"/>
      <c r="AD205" s="1"/>
    </row>
    <row r="206" spans="1:30" s="15" customFormat="1" ht="39" thickBot="1" x14ac:dyDescent="0.3">
      <c r="A206" s="47"/>
      <c r="B206" s="426" t="s">
        <v>140</v>
      </c>
      <c r="C206" s="427" t="s">
        <v>420</v>
      </c>
      <c r="D206" s="182" t="s">
        <v>364</v>
      </c>
      <c r="E206" s="183" t="s">
        <v>421</v>
      </c>
      <c r="F206" s="183" t="s">
        <v>421</v>
      </c>
      <c r="G206" s="183" t="s">
        <v>421</v>
      </c>
      <c r="H206" s="183" t="s">
        <v>421</v>
      </c>
      <c r="I206" s="183" t="s">
        <v>58</v>
      </c>
      <c r="J206" s="183" t="s">
        <v>159</v>
      </c>
      <c r="K206" s="183"/>
      <c r="L206" s="75"/>
      <c r="M206" s="75"/>
      <c r="N206" s="272" t="str">
        <f t="shared" si="32"/>
        <v>NA</v>
      </c>
      <c r="O206" s="272" t="str">
        <f t="shared" si="32"/>
        <v>NA</v>
      </c>
      <c r="P206" s="272" t="str">
        <f t="shared" si="32"/>
        <v>NA</v>
      </c>
      <c r="Q206" s="272" t="str">
        <f t="shared" si="27"/>
        <v>NA</v>
      </c>
      <c r="R206" s="272" t="str">
        <f t="shared" si="27"/>
        <v>NA</v>
      </c>
      <c r="S206" s="272" t="str">
        <f t="shared" si="27"/>
        <v>NA</v>
      </c>
      <c r="T206" s="272" t="str">
        <f t="shared" si="27"/>
        <v>NA</v>
      </c>
      <c r="U206" s="272" t="str">
        <f t="shared" si="28"/>
        <v>NA</v>
      </c>
      <c r="V206" s="272" t="str">
        <f t="shared" si="28"/>
        <v>NA</v>
      </c>
      <c r="W206" s="272" t="str">
        <f t="shared" si="28"/>
        <v>NA</v>
      </c>
      <c r="X206" s="272" t="str">
        <f t="shared" si="28"/>
        <v>NA</v>
      </c>
      <c r="Y206" s="272" t="str">
        <f t="shared" si="29"/>
        <v>NA</v>
      </c>
      <c r="Z206" s="379" t="str">
        <f t="shared" si="30"/>
        <v>NA</v>
      </c>
      <c r="AA206" s="285" t="str">
        <f t="shared" si="33"/>
        <v>Labour Rate + Materials (min 2 hours)</v>
      </c>
      <c r="AB206" s="186" t="str">
        <f t="shared" si="31"/>
        <v>Yes</v>
      </c>
      <c r="AC206" s="63"/>
      <c r="AD206" s="1"/>
    </row>
    <row r="207" spans="1:30" s="15" customFormat="1" ht="25.5" customHeight="1" thickTop="1" x14ac:dyDescent="0.25">
      <c r="A207" s="40" t="s">
        <v>254</v>
      </c>
      <c r="B207" s="33" t="s">
        <v>140</v>
      </c>
      <c r="C207" s="428" t="s">
        <v>257</v>
      </c>
      <c r="D207" s="264" t="s">
        <v>364</v>
      </c>
      <c r="E207" s="27">
        <v>50</v>
      </c>
      <c r="F207" s="27">
        <v>50</v>
      </c>
      <c r="G207" s="27">
        <v>50</v>
      </c>
      <c r="H207" s="27">
        <v>50</v>
      </c>
      <c r="I207" s="27" t="s">
        <v>58</v>
      </c>
      <c r="J207" s="27" t="s">
        <v>59</v>
      </c>
      <c r="K207" s="27"/>
      <c r="L207" s="314"/>
      <c r="M207" s="328"/>
      <c r="N207" s="192">
        <f t="shared" si="32"/>
        <v>50</v>
      </c>
      <c r="O207" s="192">
        <f t="shared" si="32"/>
        <v>50</v>
      </c>
      <c r="P207" s="192">
        <f t="shared" si="32"/>
        <v>50</v>
      </c>
      <c r="Q207" s="192">
        <f t="shared" si="27"/>
        <v>50</v>
      </c>
      <c r="R207" s="192">
        <f t="shared" si="27"/>
        <v>50</v>
      </c>
      <c r="S207" s="192">
        <f t="shared" si="27"/>
        <v>50</v>
      </c>
      <c r="T207" s="192">
        <f t="shared" si="27"/>
        <v>50</v>
      </c>
      <c r="U207" s="192">
        <f t="shared" si="28"/>
        <v>50</v>
      </c>
      <c r="V207" s="192">
        <f t="shared" si="28"/>
        <v>50</v>
      </c>
      <c r="W207" s="192">
        <f t="shared" si="28"/>
        <v>50</v>
      </c>
      <c r="X207" s="192">
        <f t="shared" si="28"/>
        <v>50</v>
      </c>
      <c r="Y207" s="192">
        <f t="shared" si="29"/>
        <v>50</v>
      </c>
      <c r="Z207" s="382">
        <f t="shared" si="30"/>
        <v>50</v>
      </c>
      <c r="AA207" s="191">
        <f t="shared" si="33"/>
        <v>51.76</v>
      </c>
      <c r="AB207" s="192" t="str">
        <f t="shared" si="31"/>
        <v>Yes</v>
      </c>
      <c r="AC207" s="67"/>
      <c r="AD207" s="1"/>
    </row>
    <row r="208" spans="1:30" s="15" customFormat="1" ht="30" customHeight="1" x14ac:dyDescent="0.25">
      <c r="A208" s="232"/>
      <c r="B208" s="33" t="s">
        <v>140</v>
      </c>
      <c r="C208" s="429" t="s">
        <v>258</v>
      </c>
      <c r="D208" s="259" t="s">
        <v>364</v>
      </c>
      <c r="E208" s="43" t="s">
        <v>169</v>
      </c>
      <c r="F208" s="43" t="s">
        <v>169</v>
      </c>
      <c r="G208" s="43" t="s">
        <v>169</v>
      </c>
      <c r="H208" s="43" t="s">
        <v>169</v>
      </c>
      <c r="I208" s="43" t="s">
        <v>58</v>
      </c>
      <c r="J208" s="43" t="s">
        <v>159</v>
      </c>
      <c r="K208" s="43"/>
      <c r="L208" s="43"/>
      <c r="M208" s="35"/>
      <c r="N208" s="192" t="str">
        <f t="shared" si="32"/>
        <v>NA</v>
      </c>
      <c r="O208" s="192" t="str">
        <f t="shared" si="32"/>
        <v>NA</v>
      </c>
      <c r="P208" s="192" t="str">
        <f t="shared" si="32"/>
        <v>NA</v>
      </c>
      <c r="Q208" s="192" t="str">
        <f t="shared" si="27"/>
        <v>NA</v>
      </c>
      <c r="R208" s="192" t="str">
        <f t="shared" si="27"/>
        <v>NA</v>
      </c>
      <c r="S208" s="192" t="str">
        <f t="shared" si="27"/>
        <v>NA</v>
      </c>
      <c r="T208" s="192" t="str">
        <f t="shared" si="27"/>
        <v>NA</v>
      </c>
      <c r="U208" s="192" t="str">
        <f t="shared" si="28"/>
        <v>NA</v>
      </c>
      <c r="V208" s="192" t="str">
        <f t="shared" si="28"/>
        <v>NA</v>
      </c>
      <c r="W208" s="192" t="str">
        <f t="shared" si="28"/>
        <v>NA</v>
      </c>
      <c r="X208" s="192" t="str">
        <f t="shared" si="28"/>
        <v>NA</v>
      </c>
      <c r="Y208" s="192" t="str">
        <f t="shared" si="29"/>
        <v>NA</v>
      </c>
      <c r="Z208" s="375" t="str">
        <f t="shared" si="30"/>
        <v>NA</v>
      </c>
      <c r="AA208" s="192" t="str">
        <f t="shared" si="33"/>
        <v>Labour Rate (min 2 hours)</v>
      </c>
      <c r="AB208" s="160" t="str">
        <f t="shared" si="31"/>
        <v>Yes</v>
      </c>
      <c r="AC208" s="62"/>
      <c r="AD208" s="1"/>
    </row>
    <row r="209" spans="1:30" s="15" customFormat="1" ht="30" customHeight="1" x14ac:dyDescent="0.25">
      <c r="A209" s="232"/>
      <c r="B209" s="33" t="s">
        <v>140</v>
      </c>
      <c r="C209" s="429" t="s">
        <v>422</v>
      </c>
      <c r="D209" s="259" t="s">
        <v>364</v>
      </c>
      <c r="E209" s="38">
        <v>75</v>
      </c>
      <c r="F209" s="38">
        <v>75</v>
      </c>
      <c r="G209" s="38">
        <v>75</v>
      </c>
      <c r="H209" s="38">
        <v>75</v>
      </c>
      <c r="I209" s="430" t="s">
        <v>58</v>
      </c>
      <c r="J209" s="430" t="s">
        <v>59</v>
      </c>
      <c r="K209" s="430"/>
      <c r="L209" s="430"/>
      <c r="M209" s="38"/>
      <c r="N209" s="192">
        <f t="shared" si="32"/>
        <v>75</v>
      </c>
      <c r="O209" s="192">
        <f t="shared" si="32"/>
        <v>75</v>
      </c>
      <c r="P209" s="192">
        <f t="shared" si="32"/>
        <v>75</v>
      </c>
      <c r="Q209" s="192">
        <f t="shared" si="27"/>
        <v>75</v>
      </c>
      <c r="R209" s="192">
        <f t="shared" si="27"/>
        <v>75</v>
      </c>
      <c r="S209" s="192">
        <f t="shared" si="27"/>
        <v>75</v>
      </c>
      <c r="T209" s="192">
        <f t="shared" si="27"/>
        <v>75</v>
      </c>
      <c r="U209" s="192">
        <f t="shared" si="28"/>
        <v>75</v>
      </c>
      <c r="V209" s="192">
        <f t="shared" si="28"/>
        <v>75</v>
      </c>
      <c r="W209" s="192">
        <f t="shared" si="28"/>
        <v>75</v>
      </c>
      <c r="X209" s="192">
        <f t="shared" si="28"/>
        <v>75</v>
      </c>
      <c r="Y209" s="192">
        <f t="shared" si="29"/>
        <v>75</v>
      </c>
      <c r="Z209" s="375">
        <f t="shared" si="30"/>
        <v>75</v>
      </c>
      <c r="AA209" s="192">
        <f t="shared" si="33"/>
        <v>77.63</v>
      </c>
      <c r="AB209" s="160" t="str">
        <f t="shared" si="31"/>
        <v>Yes</v>
      </c>
      <c r="AC209" s="69"/>
      <c r="AD209" s="1"/>
    </row>
    <row r="210" spans="1:30" s="15" customFormat="1" ht="30" customHeight="1" x14ac:dyDescent="0.25">
      <c r="A210" s="232"/>
      <c r="B210" s="33" t="s">
        <v>140</v>
      </c>
      <c r="C210" s="431" t="s">
        <v>423</v>
      </c>
      <c r="D210" s="267" t="s">
        <v>364</v>
      </c>
      <c r="E210" s="38">
        <v>150</v>
      </c>
      <c r="F210" s="38">
        <v>150</v>
      </c>
      <c r="G210" s="38">
        <v>150</v>
      </c>
      <c r="H210" s="38">
        <v>150</v>
      </c>
      <c r="I210" s="430" t="s">
        <v>58</v>
      </c>
      <c r="J210" s="430" t="s">
        <v>59</v>
      </c>
      <c r="K210" s="430"/>
      <c r="L210" s="430"/>
      <c r="M210" s="38"/>
      <c r="N210" s="192">
        <f t="shared" si="32"/>
        <v>150</v>
      </c>
      <c r="O210" s="192">
        <f t="shared" si="32"/>
        <v>150</v>
      </c>
      <c r="P210" s="192">
        <f t="shared" si="32"/>
        <v>150</v>
      </c>
      <c r="Q210" s="192">
        <f t="shared" si="27"/>
        <v>150</v>
      </c>
      <c r="R210" s="192">
        <f t="shared" si="27"/>
        <v>150</v>
      </c>
      <c r="S210" s="192">
        <f t="shared" si="27"/>
        <v>150</v>
      </c>
      <c r="T210" s="192">
        <f t="shared" si="27"/>
        <v>150</v>
      </c>
      <c r="U210" s="192">
        <f t="shared" si="28"/>
        <v>150</v>
      </c>
      <c r="V210" s="192">
        <f t="shared" si="28"/>
        <v>150</v>
      </c>
      <c r="W210" s="192">
        <f t="shared" si="28"/>
        <v>150</v>
      </c>
      <c r="X210" s="192">
        <f t="shared" si="28"/>
        <v>150</v>
      </c>
      <c r="Y210" s="192">
        <f t="shared" si="29"/>
        <v>150</v>
      </c>
      <c r="Z210" s="375">
        <f t="shared" si="30"/>
        <v>150</v>
      </c>
      <c r="AA210" s="192">
        <f t="shared" si="33"/>
        <v>155.27000000000001</v>
      </c>
      <c r="AB210" s="160" t="str">
        <f t="shared" si="31"/>
        <v>Yes</v>
      </c>
      <c r="AC210" s="69"/>
      <c r="AD210" s="1"/>
    </row>
    <row r="211" spans="1:30" s="15" customFormat="1" ht="64.5" customHeight="1" thickBot="1" x14ac:dyDescent="0.3">
      <c r="A211" s="180"/>
      <c r="B211" s="426" t="s">
        <v>140</v>
      </c>
      <c r="C211" s="432" t="s">
        <v>271</v>
      </c>
      <c r="D211" s="433" t="s">
        <v>364</v>
      </c>
      <c r="E211" s="183">
        <v>50</v>
      </c>
      <c r="F211" s="183">
        <v>50</v>
      </c>
      <c r="G211" s="183">
        <v>50</v>
      </c>
      <c r="H211" s="183">
        <v>50</v>
      </c>
      <c r="I211" s="183" t="s">
        <v>58</v>
      </c>
      <c r="J211" s="183" t="s">
        <v>59</v>
      </c>
      <c r="K211" s="86"/>
      <c r="L211" s="86"/>
      <c r="M211" s="183"/>
      <c r="N211" s="272">
        <f t="shared" si="32"/>
        <v>50</v>
      </c>
      <c r="O211" s="272">
        <f t="shared" si="32"/>
        <v>50</v>
      </c>
      <c r="P211" s="272">
        <f t="shared" si="32"/>
        <v>50</v>
      </c>
      <c r="Q211" s="272">
        <f t="shared" si="27"/>
        <v>50</v>
      </c>
      <c r="R211" s="272">
        <f t="shared" si="27"/>
        <v>50</v>
      </c>
      <c r="S211" s="272">
        <f t="shared" si="27"/>
        <v>50</v>
      </c>
      <c r="T211" s="272">
        <f t="shared" si="27"/>
        <v>50</v>
      </c>
      <c r="U211" s="272">
        <f t="shared" si="28"/>
        <v>50</v>
      </c>
      <c r="V211" s="272">
        <f t="shared" si="28"/>
        <v>50</v>
      </c>
      <c r="W211" s="272">
        <f t="shared" si="28"/>
        <v>50</v>
      </c>
      <c r="X211" s="272">
        <f t="shared" si="28"/>
        <v>50</v>
      </c>
      <c r="Y211" s="272">
        <f t="shared" si="29"/>
        <v>50</v>
      </c>
      <c r="Z211" s="379">
        <f t="shared" si="30"/>
        <v>50</v>
      </c>
      <c r="AA211" s="186">
        <f t="shared" si="33"/>
        <v>51.76</v>
      </c>
      <c r="AB211" s="186" t="str">
        <f t="shared" si="31"/>
        <v>Yes</v>
      </c>
      <c r="AC211" s="202"/>
      <c r="AD211" s="1"/>
    </row>
    <row r="212" spans="1:30" ht="15.75" thickTop="1" x14ac:dyDescent="0.25">
      <c r="AA212" s="105"/>
    </row>
  </sheetData>
  <mergeCells count="6">
    <mergeCell ref="A8:D8"/>
    <mergeCell ref="A9:B11"/>
    <mergeCell ref="D9:D11"/>
    <mergeCell ref="N9:Y9"/>
    <mergeCell ref="AC9:AC11"/>
    <mergeCell ref="E9:H9"/>
  </mergeCells>
  <phoneticPr fontId="19" type="noConversion"/>
  <pageMargins left="0.7" right="0.7" top="0.75" bottom="0.75" header="0.3" footer="0.3"/>
  <pageSetup scale="16" orientation="portrait" r:id="rId1"/>
  <headerFooter>
    <oddFooter xml:space="preserve">&amp;C_x000D_&amp;1#&amp;"Calibri"&amp;6&amp;K000000 nbn-COMMERCIAL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8"/>
  <sheetViews>
    <sheetView topLeftCell="A22" zoomScale="70" zoomScaleNormal="70" zoomScaleSheetLayoutView="85" workbookViewId="0">
      <selection activeCell="I10" sqref="I10"/>
    </sheetView>
  </sheetViews>
  <sheetFormatPr defaultColWidth="9.42578125" defaultRowHeight="15" x14ac:dyDescent="0.25"/>
  <cols>
    <col min="1" max="1" width="42.5703125" style="1" customWidth="1"/>
    <col min="2" max="2" width="35.42578125" style="1" customWidth="1"/>
    <col min="3" max="3" width="27" style="1" customWidth="1"/>
    <col min="4" max="4" width="43.42578125" style="1" customWidth="1"/>
    <col min="5" max="5" width="19.42578125" style="1" customWidth="1"/>
    <col min="6" max="6" width="11.5703125" style="1" customWidth="1"/>
    <col min="7" max="8" width="15" style="1" customWidth="1"/>
    <col min="9" max="19" width="13.42578125" style="1" customWidth="1"/>
    <col min="20" max="20" width="14.42578125" style="1" customWidth="1"/>
    <col min="21" max="22" width="13.42578125" style="1" customWidth="1"/>
    <col min="23" max="23" width="11.5703125" style="1" customWidth="1"/>
    <col min="24" max="24" width="15.5703125" style="2" customWidth="1"/>
    <col min="25" max="25" width="11.5703125" style="2" customWidth="1"/>
    <col min="26" max="26" width="44.42578125" style="1" customWidth="1"/>
    <col min="27" max="16384" width="9.42578125" style="1"/>
  </cols>
  <sheetData>
    <row r="1" spans="1:26" ht="33.75" x14ac:dyDescent="0.5">
      <c r="A1" s="131" t="s">
        <v>472</v>
      </c>
      <c r="D1" s="99"/>
    </row>
    <row r="2" spans="1:26" x14ac:dyDescent="0.25">
      <c r="A2" s="101"/>
      <c r="R2" s="2"/>
      <c r="S2" s="2"/>
      <c r="X2" s="1"/>
      <c r="Y2" s="1"/>
    </row>
    <row r="3" spans="1:26" s="5" customFormat="1" ht="21" x14ac:dyDescent="0.35">
      <c r="A3" s="100" t="s">
        <v>424</v>
      </c>
      <c r="X3" s="6"/>
      <c r="Y3" s="6"/>
    </row>
    <row r="4" spans="1:26" x14ac:dyDescent="0.25">
      <c r="A4" s="4"/>
      <c r="C4" s="23" t="s">
        <v>23</v>
      </c>
      <c r="D4" s="24"/>
    </row>
    <row r="5" spans="1:26" x14ac:dyDescent="0.25">
      <c r="A5" s="111" t="s">
        <v>24</v>
      </c>
      <c r="B5" s="123">
        <v>117.9</v>
      </c>
      <c r="C5" s="17" t="s">
        <v>25</v>
      </c>
      <c r="D5" s="18"/>
    </row>
    <row r="6" spans="1:26" x14ac:dyDescent="0.25">
      <c r="A6" s="111" t="s">
        <v>425</v>
      </c>
      <c r="B6" s="354">
        <v>123.9</v>
      </c>
      <c r="C6" s="20" t="s">
        <v>27</v>
      </c>
      <c r="D6" s="21"/>
    </row>
    <row r="7" spans="1:26" ht="15.75" thickBot="1" x14ac:dyDescent="0.3">
      <c r="A7" s="112" t="s">
        <v>28</v>
      </c>
      <c r="B7" s="355">
        <f>B6/B5-1</f>
        <v>5.0890585241730291E-2</v>
      </c>
      <c r="C7" s="4"/>
      <c r="D7" s="4"/>
    </row>
    <row r="8" spans="1:26" ht="16.5" thickTop="1" thickBot="1" x14ac:dyDescent="0.3">
      <c r="A8" s="498"/>
      <c r="B8" s="499"/>
      <c r="C8" s="499"/>
      <c r="D8" s="499"/>
    </row>
    <row r="9" spans="1:26" s="105" customFormat="1" ht="58.35" customHeight="1" thickBot="1" x14ac:dyDescent="0.3">
      <c r="A9" s="502" t="s">
        <v>29</v>
      </c>
      <c r="B9" s="503"/>
      <c r="C9" s="103"/>
      <c r="D9" s="507" t="s">
        <v>30</v>
      </c>
      <c r="E9" s="129" t="s">
        <v>31</v>
      </c>
      <c r="F9" s="91"/>
      <c r="G9" s="92"/>
      <c r="H9" s="92"/>
      <c r="I9" s="92"/>
      <c r="J9" s="92"/>
      <c r="K9" s="523" t="s">
        <v>32</v>
      </c>
      <c r="L9" s="524"/>
      <c r="M9" s="524"/>
      <c r="N9" s="524"/>
      <c r="O9" s="524"/>
      <c r="P9" s="524"/>
      <c r="Q9" s="524"/>
      <c r="R9" s="524"/>
      <c r="S9" s="524"/>
      <c r="T9" s="524"/>
      <c r="U9" s="524"/>
      <c r="V9" s="525"/>
      <c r="W9" s="360"/>
      <c r="X9" s="361"/>
      <c r="Y9" s="361"/>
      <c r="Z9" s="526" t="s">
        <v>33</v>
      </c>
    </row>
    <row r="10" spans="1:26" s="105" customFormat="1" ht="114.75" customHeight="1" x14ac:dyDescent="0.25">
      <c r="A10" s="504"/>
      <c r="B10" s="503"/>
      <c r="C10" s="104" t="s">
        <v>34</v>
      </c>
      <c r="D10" s="508"/>
      <c r="E10" s="155" t="s">
        <v>477</v>
      </c>
      <c r="F10" s="65" t="s">
        <v>40</v>
      </c>
      <c r="G10" s="65" t="s">
        <v>41</v>
      </c>
      <c r="H10" s="65" t="s">
        <v>42</v>
      </c>
      <c r="I10" s="65" t="s">
        <v>43</v>
      </c>
      <c r="J10" s="65" t="s">
        <v>44</v>
      </c>
      <c r="K10" s="351">
        <v>44408</v>
      </c>
      <c r="L10" s="351">
        <f t="shared" ref="L10:T10" si="0">EOMONTH(DATE(YEAR(K10),MONTH(K10)+1,1),0)</f>
        <v>44439</v>
      </c>
      <c r="M10" s="351">
        <f t="shared" si="0"/>
        <v>44469</v>
      </c>
      <c r="N10" s="351">
        <f t="shared" si="0"/>
        <v>44500</v>
      </c>
      <c r="O10" s="351">
        <f t="shared" si="0"/>
        <v>44530</v>
      </c>
      <c r="P10" s="351">
        <f t="shared" si="0"/>
        <v>44561</v>
      </c>
      <c r="Q10" s="351">
        <f t="shared" si="0"/>
        <v>44592</v>
      </c>
      <c r="R10" s="351">
        <f t="shared" si="0"/>
        <v>44620</v>
      </c>
      <c r="S10" s="351">
        <f t="shared" si="0"/>
        <v>44651</v>
      </c>
      <c r="T10" s="351">
        <f t="shared" si="0"/>
        <v>44681</v>
      </c>
      <c r="U10" s="352">
        <f>EOMONTH(DATE(YEAR(T10),MONTH(T10)+1,1),0)</f>
        <v>44712</v>
      </c>
      <c r="V10" s="352">
        <f>EOMONTH(DATE(YEAR(U10),MONTH(U10)+1,1),0)</f>
        <v>44742</v>
      </c>
      <c r="W10" s="364" t="s">
        <v>45</v>
      </c>
      <c r="X10" s="364" t="s">
        <v>46</v>
      </c>
      <c r="Y10" s="364" t="s">
        <v>47</v>
      </c>
      <c r="Z10" s="527"/>
    </row>
    <row r="11" spans="1:26" s="105" customFormat="1" ht="15.6" customHeight="1" thickBot="1" x14ac:dyDescent="0.3">
      <c r="A11" s="505"/>
      <c r="B11" s="506"/>
      <c r="C11" s="120"/>
      <c r="D11" s="509"/>
      <c r="E11" s="121" t="s">
        <v>361</v>
      </c>
      <c r="F11" s="122"/>
      <c r="G11" s="122"/>
      <c r="H11" s="122"/>
      <c r="I11" s="122"/>
      <c r="J11" s="122"/>
      <c r="K11" s="367" t="s">
        <v>361</v>
      </c>
      <c r="L11" s="367" t="s">
        <v>361</v>
      </c>
      <c r="M11" s="367" t="s">
        <v>361</v>
      </c>
      <c r="N11" s="367" t="s">
        <v>361</v>
      </c>
      <c r="O11" s="367" t="s">
        <v>361</v>
      </c>
      <c r="P11" s="367" t="s">
        <v>361</v>
      </c>
      <c r="Q11" s="367" t="s">
        <v>361</v>
      </c>
      <c r="R11" s="367" t="s">
        <v>361</v>
      </c>
      <c r="S11" s="367" t="s">
        <v>361</v>
      </c>
      <c r="T11" s="367" t="s">
        <v>361</v>
      </c>
      <c r="U11" s="367" t="s">
        <v>361</v>
      </c>
      <c r="V11" s="367" t="s">
        <v>361</v>
      </c>
      <c r="W11" s="434"/>
      <c r="X11" s="435"/>
      <c r="Y11" s="435"/>
      <c r="Z11" s="531"/>
    </row>
    <row r="12" spans="1:26" s="15" customFormat="1" ht="26.25" customHeight="1" thickTop="1" x14ac:dyDescent="0.25">
      <c r="A12" s="47" t="s">
        <v>326</v>
      </c>
      <c r="B12" s="33" t="s">
        <v>140</v>
      </c>
      <c r="C12" s="436" t="s">
        <v>327</v>
      </c>
      <c r="D12" s="159"/>
      <c r="E12" s="27">
        <v>0</v>
      </c>
      <c r="F12" s="27" t="s">
        <v>58</v>
      </c>
      <c r="G12" s="27" t="s">
        <v>147</v>
      </c>
      <c r="H12" s="27"/>
      <c r="I12" s="27"/>
      <c r="J12" s="27"/>
      <c r="K12" s="192">
        <f t="shared" ref="K12:V12" si="1">IF(AND(OR($G12="Variable",$G12="Zero"),ISBLANK($I12)),IF(K$11=$E$11,$E12,"ERROR"),"NA")</f>
        <v>0</v>
      </c>
      <c r="L12" s="192">
        <f t="shared" si="1"/>
        <v>0</v>
      </c>
      <c r="M12" s="192">
        <f t="shared" si="1"/>
        <v>0</v>
      </c>
      <c r="N12" s="192">
        <f t="shared" si="1"/>
        <v>0</v>
      </c>
      <c r="O12" s="192">
        <f t="shared" si="1"/>
        <v>0</v>
      </c>
      <c r="P12" s="192">
        <f t="shared" si="1"/>
        <v>0</v>
      </c>
      <c r="Q12" s="192">
        <f t="shared" si="1"/>
        <v>0</v>
      </c>
      <c r="R12" s="192">
        <f t="shared" si="1"/>
        <v>0</v>
      </c>
      <c r="S12" s="192">
        <f t="shared" si="1"/>
        <v>0</v>
      </c>
      <c r="T12" s="192">
        <f t="shared" si="1"/>
        <v>0</v>
      </c>
      <c r="U12" s="192">
        <f t="shared" si="1"/>
        <v>0</v>
      </c>
      <c r="V12" s="192">
        <f t="shared" si="1"/>
        <v>0</v>
      </c>
      <c r="W12" s="192">
        <f t="shared" ref="W12:W27" si="2">IF(AND(OR(G12="Variable",G12="Zero"),ISBLANK($I12)),AVERAGE(K12:V12),"NA")</f>
        <v>0</v>
      </c>
      <c r="X12" s="192">
        <f>IF(G12="Fixed",H12,IF(ISBLANK($I12)=FALSE,$J12,IF(OR(G12="Variable",G12="Zero"),MAX(V12,W12+ROUND(MAX(0,W12*((1+$B$7)*(1-1.5%)-1)),2)),IF((OR(G12="Hourly", G12="At cost")),E12,"NA"))))</f>
        <v>0</v>
      </c>
      <c r="Y12" s="192" t="str">
        <f t="shared" ref="Y12:Y27" si="3">IF(F12="No","NA",IF(MAX(E12:E12)&lt;=X12,"Yes","No"))</f>
        <v>Yes</v>
      </c>
      <c r="Z12" s="68"/>
    </row>
    <row r="13" spans="1:26" s="15" customFormat="1" ht="76.5" customHeight="1" x14ac:dyDescent="0.25">
      <c r="A13" s="232"/>
      <c r="B13" s="33" t="s">
        <v>140</v>
      </c>
      <c r="C13" s="319" t="s">
        <v>328</v>
      </c>
      <c r="D13" s="163"/>
      <c r="E13" s="35">
        <v>1200</v>
      </c>
      <c r="F13" s="35" t="s">
        <v>58</v>
      </c>
      <c r="G13" s="35" t="s">
        <v>59</v>
      </c>
      <c r="H13" s="35"/>
      <c r="I13" s="35"/>
      <c r="J13" s="35"/>
      <c r="K13" s="192">
        <f t="shared" ref="K13:V27" si="4">IF(AND(OR($G13="Variable",$G13="Zero"),ISBLANK($I13)),IF(K$11=$E$11,$E13,"ERROR"),"NA")</f>
        <v>1200</v>
      </c>
      <c r="L13" s="192">
        <f t="shared" si="4"/>
        <v>1200</v>
      </c>
      <c r="M13" s="192">
        <f t="shared" si="4"/>
        <v>1200</v>
      </c>
      <c r="N13" s="192">
        <f t="shared" si="4"/>
        <v>1200</v>
      </c>
      <c r="O13" s="192">
        <f t="shared" si="4"/>
        <v>1200</v>
      </c>
      <c r="P13" s="192">
        <f t="shared" si="4"/>
        <v>1200</v>
      </c>
      <c r="Q13" s="192">
        <f t="shared" si="4"/>
        <v>1200</v>
      </c>
      <c r="R13" s="192">
        <f t="shared" si="4"/>
        <v>1200</v>
      </c>
      <c r="S13" s="192">
        <f t="shared" si="4"/>
        <v>1200</v>
      </c>
      <c r="T13" s="192">
        <f t="shared" si="4"/>
        <v>1200</v>
      </c>
      <c r="U13" s="192">
        <f t="shared" si="4"/>
        <v>1200</v>
      </c>
      <c r="V13" s="192">
        <f t="shared" si="4"/>
        <v>1200</v>
      </c>
      <c r="W13" s="192">
        <f t="shared" si="2"/>
        <v>1200</v>
      </c>
      <c r="X13" s="192">
        <f t="shared" ref="X13:X27" si="5">IF(G13="Fixed",H13,IF(ISBLANK($I13)=FALSE,$J13,IF(OR(G13="Variable",G13="Zero"),MAX(V13,W13+ROUND(MAX(0,W13*((1+$B$7)*(1-1.5%)-1)),2)),IF((OR(G13="Hourly", G13="At cost")),E13,"NA"))))</f>
        <v>1242.1500000000001</v>
      </c>
      <c r="Y13" s="192" t="str">
        <f t="shared" si="3"/>
        <v>Yes</v>
      </c>
      <c r="Z13" s="198"/>
    </row>
    <row r="14" spans="1:26" s="15" customFormat="1" ht="76.5" customHeight="1" x14ac:dyDescent="0.25">
      <c r="A14" s="232"/>
      <c r="B14" s="33" t="s">
        <v>140</v>
      </c>
      <c r="C14" s="319" t="s">
        <v>329</v>
      </c>
      <c r="D14" s="163"/>
      <c r="E14" s="35">
        <v>2000</v>
      </c>
      <c r="F14" s="35" t="s">
        <v>58</v>
      </c>
      <c r="G14" s="35" t="s">
        <v>59</v>
      </c>
      <c r="H14" s="35"/>
      <c r="I14" s="35"/>
      <c r="J14" s="35"/>
      <c r="K14" s="192">
        <f t="shared" si="4"/>
        <v>2000</v>
      </c>
      <c r="L14" s="192">
        <f t="shared" si="4"/>
        <v>2000</v>
      </c>
      <c r="M14" s="192">
        <f t="shared" si="4"/>
        <v>2000</v>
      </c>
      <c r="N14" s="192">
        <f t="shared" si="4"/>
        <v>2000</v>
      </c>
      <c r="O14" s="192">
        <f t="shared" si="4"/>
        <v>2000</v>
      </c>
      <c r="P14" s="192">
        <f t="shared" si="4"/>
        <v>2000</v>
      </c>
      <c r="Q14" s="192">
        <f t="shared" si="4"/>
        <v>2000</v>
      </c>
      <c r="R14" s="192">
        <f t="shared" si="4"/>
        <v>2000</v>
      </c>
      <c r="S14" s="192">
        <f t="shared" si="4"/>
        <v>2000</v>
      </c>
      <c r="T14" s="192">
        <f t="shared" si="4"/>
        <v>2000</v>
      </c>
      <c r="U14" s="192">
        <f t="shared" si="4"/>
        <v>2000</v>
      </c>
      <c r="V14" s="192">
        <f t="shared" si="4"/>
        <v>2000</v>
      </c>
      <c r="W14" s="192">
        <f t="shared" si="2"/>
        <v>2000</v>
      </c>
      <c r="X14" s="192">
        <f t="shared" si="5"/>
        <v>2070.25</v>
      </c>
      <c r="Y14" s="192" t="str">
        <f t="shared" si="3"/>
        <v>Yes</v>
      </c>
      <c r="Z14" s="198"/>
    </row>
    <row r="15" spans="1:26" s="15" customFormat="1" ht="51" customHeight="1" x14ac:dyDescent="0.25">
      <c r="A15" s="232"/>
      <c r="B15" s="33" t="s">
        <v>140</v>
      </c>
      <c r="C15" s="319" t="s">
        <v>330</v>
      </c>
      <c r="D15" s="163"/>
      <c r="E15" s="35">
        <v>0</v>
      </c>
      <c r="F15" s="35" t="s">
        <v>58</v>
      </c>
      <c r="G15" s="35" t="s">
        <v>147</v>
      </c>
      <c r="H15" s="35"/>
      <c r="I15" s="35"/>
      <c r="J15" s="35"/>
      <c r="K15" s="192">
        <f t="shared" si="4"/>
        <v>0</v>
      </c>
      <c r="L15" s="192">
        <f t="shared" si="4"/>
        <v>0</v>
      </c>
      <c r="M15" s="192">
        <f t="shared" si="4"/>
        <v>0</v>
      </c>
      <c r="N15" s="192">
        <f t="shared" si="4"/>
        <v>0</v>
      </c>
      <c r="O15" s="192">
        <f t="shared" si="4"/>
        <v>0</v>
      </c>
      <c r="P15" s="192">
        <f t="shared" si="4"/>
        <v>0</v>
      </c>
      <c r="Q15" s="192">
        <f t="shared" si="4"/>
        <v>0</v>
      </c>
      <c r="R15" s="192">
        <f t="shared" si="4"/>
        <v>0</v>
      </c>
      <c r="S15" s="192">
        <f t="shared" si="4"/>
        <v>0</v>
      </c>
      <c r="T15" s="192">
        <f t="shared" si="4"/>
        <v>0</v>
      </c>
      <c r="U15" s="192">
        <f t="shared" si="4"/>
        <v>0</v>
      </c>
      <c r="V15" s="192">
        <f t="shared" si="4"/>
        <v>0</v>
      </c>
      <c r="W15" s="192">
        <f t="shared" si="2"/>
        <v>0</v>
      </c>
      <c r="X15" s="192">
        <f t="shared" si="5"/>
        <v>0</v>
      </c>
      <c r="Y15" s="192" t="str">
        <f t="shared" si="3"/>
        <v>Yes</v>
      </c>
      <c r="Z15" s="198"/>
    </row>
    <row r="16" spans="1:26" s="15" customFormat="1" ht="64.5" customHeight="1" thickBot="1" x14ac:dyDescent="0.3">
      <c r="A16" s="207"/>
      <c r="B16" s="57" t="s">
        <v>140</v>
      </c>
      <c r="C16" s="437" t="s">
        <v>331</v>
      </c>
      <c r="D16" s="182"/>
      <c r="E16" s="183">
        <v>190</v>
      </c>
      <c r="F16" s="183" t="s">
        <v>58</v>
      </c>
      <c r="G16" s="183" t="s">
        <v>59</v>
      </c>
      <c r="H16" s="183"/>
      <c r="I16" s="183"/>
      <c r="J16" s="183"/>
      <c r="K16" s="186">
        <f t="shared" si="4"/>
        <v>190</v>
      </c>
      <c r="L16" s="186">
        <f t="shared" si="4"/>
        <v>190</v>
      </c>
      <c r="M16" s="186">
        <f t="shared" si="4"/>
        <v>190</v>
      </c>
      <c r="N16" s="186">
        <f t="shared" si="4"/>
        <v>190</v>
      </c>
      <c r="O16" s="186">
        <f t="shared" si="4"/>
        <v>190</v>
      </c>
      <c r="P16" s="186">
        <f t="shared" si="4"/>
        <v>190</v>
      </c>
      <c r="Q16" s="186">
        <f t="shared" si="4"/>
        <v>190</v>
      </c>
      <c r="R16" s="186">
        <f t="shared" si="4"/>
        <v>190</v>
      </c>
      <c r="S16" s="186">
        <f t="shared" si="4"/>
        <v>190</v>
      </c>
      <c r="T16" s="186">
        <f t="shared" si="4"/>
        <v>190</v>
      </c>
      <c r="U16" s="186">
        <f t="shared" si="4"/>
        <v>190</v>
      </c>
      <c r="V16" s="186">
        <f t="shared" si="4"/>
        <v>190</v>
      </c>
      <c r="W16" s="186">
        <f t="shared" si="2"/>
        <v>190</v>
      </c>
      <c r="X16" s="186">
        <f t="shared" si="5"/>
        <v>196.67</v>
      </c>
      <c r="Y16" s="285" t="str">
        <f t="shared" si="3"/>
        <v>Yes</v>
      </c>
      <c r="Z16" s="63"/>
    </row>
    <row r="17" spans="1:26" s="15" customFormat="1" ht="51.75" customHeight="1" thickTop="1" x14ac:dyDescent="0.25">
      <c r="A17" s="40" t="s">
        <v>332</v>
      </c>
      <c r="B17" s="45" t="s">
        <v>140</v>
      </c>
      <c r="C17" s="337" t="s">
        <v>333</v>
      </c>
      <c r="D17" s="190"/>
      <c r="E17" s="29">
        <v>0</v>
      </c>
      <c r="F17" s="29" t="s">
        <v>58</v>
      </c>
      <c r="G17" s="29" t="s">
        <v>147</v>
      </c>
      <c r="H17" s="29"/>
      <c r="I17" s="29"/>
      <c r="J17" s="27"/>
      <c r="K17" s="192">
        <f t="shared" si="4"/>
        <v>0</v>
      </c>
      <c r="L17" s="192">
        <f t="shared" si="4"/>
        <v>0</v>
      </c>
      <c r="M17" s="192">
        <f t="shared" si="4"/>
        <v>0</v>
      </c>
      <c r="N17" s="192">
        <f t="shared" si="4"/>
        <v>0</v>
      </c>
      <c r="O17" s="192">
        <f t="shared" si="4"/>
        <v>0</v>
      </c>
      <c r="P17" s="192">
        <f t="shared" si="4"/>
        <v>0</v>
      </c>
      <c r="Q17" s="192">
        <f t="shared" si="4"/>
        <v>0</v>
      </c>
      <c r="R17" s="192">
        <f t="shared" si="4"/>
        <v>0</v>
      </c>
      <c r="S17" s="192">
        <f t="shared" si="4"/>
        <v>0</v>
      </c>
      <c r="T17" s="192">
        <f t="shared" si="4"/>
        <v>0</v>
      </c>
      <c r="U17" s="192">
        <f t="shared" si="4"/>
        <v>0</v>
      </c>
      <c r="V17" s="192">
        <f t="shared" si="4"/>
        <v>0</v>
      </c>
      <c r="W17" s="192">
        <f t="shared" si="2"/>
        <v>0</v>
      </c>
      <c r="X17" s="192">
        <f t="shared" si="5"/>
        <v>0</v>
      </c>
      <c r="Y17" s="191" t="str">
        <f t="shared" si="3"/>
        <v>Yes</v>
      </c>
      <c r="Z17" s="61"/>
    </row>
    <row r="18" spans="1:26" s="15" customFormat="1" ht="89.25" customHeight="1" x14ac:dyDescent="0.25">
      <c r="A18" s="232"/>
      <c r="B18" s="48" t="s">
        <v>140</v>
      </c>
      <c r="C18" s="319" t="s">
        <v>334</v>
      </c>
      <c r="D18" s="163"/>
      <c r="E18" s="35">
        <v>900</v>
      </c>
      <c r="F18" s="35" t="s">
        <v>58</v>
      </c>
      <c r="G18" s="35" t="s">
        <v>59</v>
      </c>
      <c r="H18" s="35"/>
      <c r="I18" s="35"/>
      <c r="J18" s="35"/>
      <c r="K18" s="192">
        <f t="shared" si="4"/>
        <v>900</v>
      </c>
      <c r="L18" s="192">
        <f t="shared" si="4"/>
        <v>900</v>
      </c>
      <c r="M18" s="192">
        <f t="shared" si="4"/>
        <v>900</v>
      </c>
      <c r="N18" s="192">
        <f t="shared" si="4"/>
        <v>900</v>
      </c>
      <c r="O18" s="192">
        <f t="shared" si="4"/>
        <v>900</v>
      </c>
      <c r="P18" s="192">
        <f t="shared" si="4"/>
        <v>900</v>
      </c>
      <c r="Q18" s="192">
        <f t="shared" si="4"/>
        <v>900</v>
      </c>
      <c r="R18" s="192">
        <f t="shared" si="4"/>
        <v>900</v>
      </c>
      <c r="S18" s="192">
        <f t="shared" si="4"/>
        <v>900</v>
      </c>
      <c r="T18" s="192">
        <f t="shared" si="4"/>
        <v>900</v>
      </c>
      <c r="U18" s="192">
        <f t="shared" si="4"/>
        <v>900</v>
      </c>
      <c r="V18" s="192">
        <f t="shared" si="4"/>
        <v>900</v>
      </c>
      <c r="W18" s="192">
        <f t="shared" si="2"/>
        <v>900</v>
      </c>
      <c r="X18" s="192">
        <f t="shared" si="5"/>
        <v>931.61</v>
      </c>
      <c r="Y18" s="192" t="str">
        <f t="shared" si="3"/>
        <v>Yes</v>
      </c>
      <c r="Z18" s="198"/>
    </row>
    <row r="19" spans="1:26" s="15" customFormat="1" ht="89.25" customHeight="1" x14ac:dyDescent="0.25">
      <c r="A19" s="232"/>
      <c r="B19" s="48" t="s">
        <v>140</v>
      </c>
      <c r="C19" s="319" t="s">
        <v>335</v>
      </c>
      <c r="D19" s="163"/>
      <c r="E19" s="35">
        <v>1500</v>
      </c>
      <c r="F19" s="35" t="s">
        <v>58</v>
      </c>
      <c r="G19" s="35" t="s">
        <v>59</v>
      </c>
      <c r="H19" s="35"/>
      <c r="I19" s="35"/>
      <c r="J19" s="35"/>
      <c r="K19" s="192">
        <f t="shared" si="4"/>
        <v>1500</v>
      </c>
      <c r="L19" s="192">
        <f t="shared" si="4"/>
        <v>1500</v>
      </c>
      <c r="M19" s="192">
        <f t="shared" si="4"/>
        <v>1500</v>
      </c>
      <c r="N19" s="192">
        <f t="shared" si="4"/>
        <v>1500</v>
      </c>
      <c r="O19" s="192">
        <f t="shared" si="4"/>
        <v>1500</v>
      </c>
      <c r="P19" s="192">
        <f t="shared" si="4"/>
        <v>1500</v>
      </c>
      <c r="Q19" s="192">
        <f t="shared" si="4"/>
        <v>1500</v>
      </c>
      <c r="R19" s="192">
        <f t="shared" si="4"/>
        <v>1500</v>
      </c>
      <c r="S19" s="192">
        <f t="shared" si="4"/>
        <v>1500</v>
      </c>
      <c r="T19" s="192">
        <f t="shared" si="4"/>
        <v>1500</v>
      </c>
      <c r="U19" s="192">
        <f t="shared" si="4"/>
        <v>1500</v>
      </c>
      <c r="V19" s="192">
        <f t="shared" si="4"/>
        <v>1500</v>
      </c>
      <c r="W19" s="192">
        <f t="shared" si="2"/>
        <v>1500</v>
      </c>
      <c r="X19" s="192">
        <f t="shared" si="5"/>
        <v>1552.69</v>
      </c>
      <c r="Y19" s="192" t="str">
        <f t="shared" si="3"/>
        <v>Yes</v>
      </c>
      <c r="Z19" s="198"/>
    </row>
    <row r="20" spans="1:26" s="15" customFormat="1" ht="63.75" customHeight="1" x14ac:dyDescent="0.25">
      <c r="A20" s="232"/>
      <c r="B20" s="48" t="s">
        <v>140</v>
      </c>
      <c r="C20" s="319" t="s">
        <v>336</v>
      </c>
      <c r="D20" s="163"/>
      <c r="E20" s="35">
        <v>0</v>
      </c>
      <c r="F20" s="35" t="s">
        <v>58</v>
      </c>
      <c r="G20" s="35" t="s">
        <v>147</v>
      </c>
      <c r="H20" s="35"/>
      <c r="I20" s="35"/>
      <c r="J20" s="35"/>
      <c r="K20" s="192">
        <f t="shared" si="4"/>
        <v>0</v>
      </c>
      <c r="L20" s="192">
        <f t="shared" si="4"/>
        <v>0</v>
      </c>
      <c r="M20" s="192">
        <f t="shared" si="4"/>
        <v>0</v>
      </c>
      <c r="N20" s="192">
        <f t="shared" si="4"/>
        <v>0</v>
      </c>
      <c r="O20" s="192">
        <f t="shared" si="4"/>
        <v>0</v>
      </c>
      <c r="P20" s="192">
        <f t="shared" si="4"/>
        <v>0</v>
      </c>
      <c r="Q20" s="192">
        <f t="shared" si="4"/>
        <v>0</v>
      </c>
      <c r="R20" s="192">
        <f t="shared" si="4"/>
        <v>0</v>
      </c>
      <c r="S20" s="192">
        <f t="shared" si="4"/>
        <v>0</v>
      </c>
      <c r="T20" s="192">
        <f t="shared" si="4"/>
        <v>0</v>
      </c>
      <c r="U20" s="192">
        <f t="shared" si="4"/>
        <v>0</v>
      </c>
      <c r="V20" s="192">
        <f t="shared" si="4"/>
        <v>0</v>
      </c>
      <c r="W20" s="192">
        <f t="shared" si="2"/>
        <v>0</v>
      </c>
      <c r="X20" s="192">
        <f t="shared" si="5"/>
        <v>0</v>
      </c>
      <c r="Y20" s="192" t="str">
        <f t="shared" si="3"/>
        <v>Yes</v>
      </c>
      <c r="Z20" s="198"/>
    </row>
    <row r="21" spans="1:26" s="15" customFormat="1" ht="15" customHeight="1" x14ac:dyDescent="0.25">
      <c r="A21" s="232"/>
      <c r="B21" s="48" t="s">
        <v>140</v>
      </c>
      <c r="C21" s="319" t="s">
        <v>337</v>
      </c>
      <c r="D21" s="163"/>
      <c r="E21" s="35">
        <v>0</v>
      </c>
      <c r="F21" s="35" t="s">
        <v>58</v>
      </c>
      <c r="G21" s="35" t="s">
        <v>147</v>
      </c>
      <c r="H21" s="35"/>
      <c r="I21" s="35"/>
      <c r="J21" s="35"/>
      <c r="K21" s="192">
        <f t="shared" si="4"/>
        <v>0</v>
      </c>
      <c r="L21" s="192">
        <f t="shared" si="4"/>
        <v>0</v>
      </c>
      <c r="M21" s="192">
        <f t="shared" si="4"/>
        <v>0</v>
      </c>
      <c r="N21" s="192">
        <f t="shared" si="4"/>
        <v>0</v>
      </c>
      <c r="O21" s="192">
        <f t="shared" si="4"/>
        <v>0</v>
      </c>
      <c r="P21" s="192">
        <f t="shared" si="4"/>
        <v>0</v>
      </c>
      <c r="Q21" s="192">
        <f t="shared" si="4"/>
        <v>0</v>
      </c>
      <c r="R21" s="192">
        <f t="shared" si="4"/>
        <v>0</v>
      </c>
      <c r="S21" s="192">
        <f t="shared" si="4"/>
        <v>0</v>
      </c>
      <c r="T21" s="192">
        <f t="shared" si="4"/>
        <v>0</v>
      </c>
      <c r="U21" s="192">
        <f t="shared" si="4"/>
        <v>0</v>
      </c>
      <c r="V21" s="192">
        <f t="shared" si="4"/>
        <v>0</v>
      </c>
      <c r="W21" s="192">
        <f t="shared" si="2"/>
        <v>0</v>
      </c>
      <c r="X21" s="192">
        <f t="shared" si="5"/>
        <v>0</v>
      </c>
      <c r="Y21" s="192" t="str">
        <f t="shared" si="3"/>
        <v>Yes</v>
      </c>
      <c r="Z21" s="198"/>
    </row>
    <row r="22" spans="1:26" s="15" customFormat="1" ht="76.5" customHeight="1" x14ac:dyDescent="0.25">
      <c r="A22" s="232"/>
      <c r="B22" s="48" t="s">
        <v>140</v>
      </c>
      <c r="C22" s="319" t="s">
        <v>338</v>
      </c>
      <c r="D22" s="163"/>
      <c r="E22" s="43" t="s">
        <v>233</v>
      </c>
      <c r="F22" s="43" t="s">
        <v>64</v>
      </c>
      <c r="G22" s="43" t="s">
        <v>65</v>
      </c>
      <c r="H22" s="43"/>
      <c r="I22" s="43"/>
      <c r="J22" s="43"/>
      <c r="K22" s="192" t="str">
        <f t="shared" si="4"/>
        <v>NA</v>
      </c>
      <c r="L22" s="192" t="str">
        <f t="shared" si="4"/>
        <v>NA</v>
      </c>
      <c r="M22" s="192" t="str">
        <f t="shared" si="4"/>
        <v>NA</v>
      </c>
      <c r="N22" s="192" t="str">
        <f t="shared" si="4"/>
        <v>NA</v>
      </c>
      <c r="O22" s="192" t="str">
        <f t="shared" si="4"/>
        <v>NA</v>
      </c>
      <c r="P22" s="192" t="str">
        <f t="shared" si="4"/>
        <v>NA</v>
      </c>
      <c r="Q22" s="192" t="str">
        <f t="shared" si="4"/>
        <v>NA</v>
      </c>
      <c r="R22" s="192" t="str">
        <f t="shared" si="4"/>
        <v>NA</v>
      </c>
      <c r="S22" s="192" t="str">
        <f t="shared" si="4"/>
        <v>NA</v>
      </c>
      <c r="T22" s="192" t="str">
        <f t="shared" si="4"/>
        <v>NA</v>
      </c>
      <c r="U22" s="192" t="str">
        <f t="shared" si="4"/>
        <v>NA</v>
      </c>
      <c r="V22" s="192" t="str">
        <f t="shared" si="4"/>
        <v>NA</v>
      </c>
      <c r="W22" s="192" t="str">
        <f t="shared" si="2"/>
        <v>NA</v>
      </c>
      <c r="X22" s="192" t="str">
        <f t="shared" si="5"/>
        <v>NA</v>
      </c>
      <c r="Y22" s="192" t="str">
        <f t="shared" si="3"/>
        <v>NA</v>
      </c>
      <c r="Z22" s="500" t="s">
        <v>339</v>
      </c>
    </row>
    <row r="23" spans="1:26" s="15" customFormat="1" ht="90" customHeight="1" thickBot="1" x14ac:dyDescent="0.3">
      <c r="A23" s="207"/>
      <c r="B23" s="53" t="s">
        <v>140</v>
      </c>
      <c r="C23" s="437" t="s">
        <v>340</v>
      </c>
      <c r="D23" s="182"/>
      <c r="E23" s="86" t="s">
        <v>233</v>
      </c>
      <c r="F23" s="86" t="s">
        <v>64</v>
      </c>
      <c r="G23" s="86" t="s">
        <v>65</v>
      </c>
      <c r="H23" s="86"/>
      <c r="I23" s="86"/>
      <c r="J23" s="86"/>
      <c r="K23" s="186" t="str">
        <f t="shared" si="4"/>
        <v>NA</v>
      </c>
      <c r="L23" s="186" t="str">
        <f t="shared" si="4"/>
        <v>NA</v>
      </c>
      <c r="M23" s="186" t="str">
        <f t="shared" si="4"/>
        <v>NA</v>
      </c>
      <c r="N23" s="186" t="str">
        <f t="shared" si="4"/>
        <v>NA</v>
      </c>
      <c r="O23" s="186" t="str">
        <f t="shared" si="4"/>
        <v>NA</v>
      </c>
      <c r="P23" s="186" t="str">
        <f t="shared" si="4"/>
        <v>NA</v>
      </c>
      <c r="Q23" s="186" t="str">
        <f t="shared" si="4"/>
        <v>NA</v>
      </c>
      <c r="R23" s="186" t="str">
        <f t="shared" si="4"/>
        <v>NA</v>
      </c>
      <c r="S23" s="186" t="str">
        <f t="shared" si="4"/>
        <v>NA</v>
      </c>
      <c r="T23" s="186" t="str">
        <f t="shared" si="4"/>
        <v>NA</v>
      </c>
      <c r="U23" s="186" t="str">
        <f t="shared" si="4"/>
        <v>NA</v>
      </c>
      <c r="V23" s="186" t="str">
        <f t="shared" si="4"/>
        <v>NA</v>
      </c>
      <c r="W23" s="186" t="str">
        <f t="shared" si="2"/>
        <v>NA</v>
      </c>
      <c r="X23" s="186" t="str">
        <f t="shared" si="5"/>
        <v>NA</v>
      </c>
      <c r="Y23" s="186" t="str">
        <f t="shared" si="3"/>
        <v>NA</v>
      </c>
      <c r="Z23" s="501"/>
    </row>
    <row r="24" spans="1:26" s="15" customFormat="1" ht="26.25" customHeight="1" thickTop="1" x14ac:dyDescent="0.25">
      <c r="A24" s="40" t="s">
        <v>341</v>
      </c>
      <c r="B24" s="45" t="s">
        <v>140</v>
      </c>
      <c r="C24" s="337" t="s">
        <v>342</v>
      </c>
      <c r="D24" s="190"/>
      <c r="E24" s="29">
        <v>100</v>
      </c>
      <c r="F24" s="29" t="s">
        <v>58</v>
      </c>
      <c r="G24" s="29" t="s">
        <v>59</v>
      </c>
      <c r="H24" s="29"/>
      <c r="I24" s="29"/>
      <c r="J24" s="29"/>
      <c r="K24" s="192">
        <f t="shared" si="4"/>
        <v>100</v>
      </c>
      <c r="L24" s="192">
        <f t="shared" si="4"/>
        <v>100</v>
      </c>
      <c r="M24" s="192">
        <f t="shared" si="4"/>
        <v>100</v>
      </c>
      <c r="N24" s="192">
        <f t="shared" si="4"/>
        <v>100</v>
      </c>
      <c r="O24" s="192">
        <f t="shared" si="4"/>
        <v>100</v>
      </c>
      <c r="P24" s="192">
        <f t="shared" si="4"/>
        <v>100</v>
      </c>
      <c r="Q24" s="192">
        <f t="shared" si="4"/>
        <v>100</v>
      </c>
      <c r="R24" s="192">
        <f t="shared" si="4"/>
        <v>100</v>
      </c>
      <c r="S24" s="192">
        <f t="shared" si="4"/>
        <v>100</v>
      </c>
      <c r="T24" s="192">
        <f t="shared" si="4"/>
        <v>100</v>
      </c>
      <c r="U24" s="192">
        <f t="shared" si="4"/>
        <v>100</v>
      </c>
      <c r="V24" s="192">
        <f t="shared" si="4"/>
        <v>100</v>
      </c>
      <c r="W24" s="192">
        <f t="shared" si="2"/>
        <v>100</v>
      </c>
      <c r="X24" s="192">
        <f t="shared" si="5"/>
        <v>103.51</v>
      </c>
      <c r="Y24" s="192" t="str">
        <f t="shared" si="3"/>
        <v>Yes</v>
      </c>
      <c r="Z24" s="61"/>
    </row>
    <row r="25" spans="1:26" s="15" customFormat="1" ht="38.25" customHeight="1" x14ac:dyDescent="0.25">
      <c r="A25" s="232"/>
      <c r="B25" s="48" t="s">
        <v>140</v>
      </c>
      <c r="C25" s="319" t="s">
        <v>343</v>
      </c>
      <c r="D25" s="163"/>
      <c r="E25" s="35">
        <v>300</v>
      </c>
      <c r="F25" s="35" t="s">
        <v>58</v>
      </c>
      <c r="G25" s="35" t="s">
        <v>59</v>
      </c>
      <c r="H25" s="35"/>
      <c r="I25" s="35"/>
      <c r="J25" s="35"/>
      <c r="K25" s="192">
        <f t="shared" si="4"/>
        <v>300</v>
      </c>
      <c r="L25" s="192">
        <f t="shared" si="4"/>
        <v>300</v>
      </c>
      <c r="M25" s="192">
        <f t="shared" si="4"/>
        <v>300</v>
      </c>
      <c r="N25" s="192">
        <f t="shared" si="4"/>
        <v>300</v>
      </c>
      <c r="O25" s="192">
        <f t="shared" si="4"/>
        <v>300</v>
      </c>
      <c r="P25" s="192">
        <f t="shared" si="4"/>
        <v>300</v>
      </c>
      <c r="Q25" s="192">
        <f t="shared" si="4"/>
        <v>300</v>
      </c>
      <c r="R25" s="192">
        <f t="shared" si="4"/>
        <v>300</v>
      </c>
      <c r="S25" s="192">
        <f t="shared" si="4"/>
        <v>300</v>
      </c>
      <c r="T25" s="192">
        <f t="shared" si="4"/>
        <v>300</v>
      </c>
      <c r="U25" s="192">
        <f t="shared" si="4"/>
        <v>300</v>
      </c>
      <c r="V25" s="192">
        <f t="shared" si="4"/>
        <v>300</v>
      </c>
      <c r="W25" s="192">
        <f t="shared" si="2"/>
        <v>300</v>
      </c>
      <c r="X25" s="192">
        <f t="shared" si="5"/>
        <v>310.54000000000002</v>
      </c>
      <c r="Y25" s="192" t="str">
        <f t="shared" si="3"/>
        <v>Yes</v>
      </c>
      <c r="Z25" s="62"/>
    </row>
    <row r="26" spans="1:26" s="15" customFormat="1" ht="38.25" customHeight="1" x14ac:dyDescent="0.25">
      <c r="A26" s="232"/>
      <c r="B26" s="48" t="s">
        <v>140</v>
      </c>
      <c r="C26" s="319" t="s">
        <v>344</v>
      </c>
      <c r="D26" s="163"/>
      <c r="E26" s="35">
        <v>450</v>
      </c>
      <c r="F26" s="35" t="s">
        <v>58</v>
      </c>
      <c r="G26" s="35" t="s">
        <v>59</v>
      </c>
      <c r="H26" s="35"/>
      <c r="I26" s="35"/>
      <c r="J26" s="35"/>
      <c r="K26" s="192">
        <f t="shared" si="4"/>
        <v>450</v>
      </c>
      <c r="L26" s="192">
        <f t="shared" si="4"/>
        <v>450</v>
      </c>
      <c r="M26" s="192">
        <f t="shared" si="4"/>
        <v>450</v>
      </c>
      <c r="N26" s="192">
        <f t="shared" si="4"/>
        <v>450</v>
      </c>
      <c r="O26" s="192">
        <f t="shared" si="4"/>
        <v>450</v>
      </c>
      <c r="P26" s="192">
        <f t="shared" si="4"/>
        <v>450</v>
      </c>
      <c r="Q26" s="192">
        <f t="shared" si="4"/>
        <v>450</v>
      </c>
      <c r="R26" s="192">
        <f t="shared" si="4"/>
        <v>450</v>
      </c>
      <c r="S26" s="192">
        <f t="shared" si="4"/>
        <v>450</v>
      </c>
      <c r="T26" s="192">
        <f t="shared" si="4"/>
        <v>450</v>
      </c>
      <c r="U26" s="192">
        <f t="shared" si="4"/>
        <v>450</v>
      </c>
      <c r="V26" s="192">
        <f t="shared" si="4"/>
        <v>450</v>
      </c>
      <c r="W26" s="192">
        <f t="shared" si="2"/>
        <v>450</v>
      </c>
      <c r="X26" s="192">
        <f t="shared" si="5"/>
        <v>465.81</v>
      </c>
      <c r="Y26" s="192" t="str">
        <f t="shared" si="3"/>
        <v>Yes</v>
      </c>
      <c r="Z26" s="62"/>
    </row>
    <row r="27" spans="1:26" s="15" customFormat="1" ht="64.5" customHeight="1" thickBot="1" x14ac:dyDescent="0.3">
      <c r="A27" s="207"/>
      <c r="B27" s="53" t="s">
        <v>140</v>
      </c>
      <c r="C27" s="338" t="s">
        <v>345</v>
      </c>
      <c r="D27" s="182"/>
      <c r="E27" s="183" t="s">
        <v>346</v>
      </c>
      <c r="F27" s="183" t="s">
        <v>58</v>
      </c>
      <c r="G27" s="183" t="s">
        <v>320</v>
      </c>
      <c r="H27" s="183"/>
      <c r="I27" s="183"/>
      <c r="J27" s="183"/>
      <c r="K27" s="186" t="str">
        <f t="shared" si="4"/>
        <v>NA</v>
      </c>
      <c r="L27" s="186" t="str">
        <f t="shared" si="4"/>
        <v>NA</v>
      </c>
      <c r="M27" s="186" t="str">
        <f t="shared" si="4"/>
        <v>NA</v>
      </c>
      <c r="N27" s="186" t="str">
        <f t="shared" si="4"/>
        <v>NA</v>
      </c>
      <c r="O27" s="186" t="str">
        <f t="shared" si="4"/>
        <v>NA</v>
      </c>
      <c r="P27" s="186" t="str">
        <f t="shared" si="4"/>
        <v>NA</v>
      </c>
      <c r="Q27" s="186" t="str">
        <f t="shared" si="4"/>
        <v>NA</v>
      </c>
      <c r="R27" s="186" t="str">
        <f t="shared" si="4"/>
        <v>NA</v>
      </c>
      <c r="S27" s="186" t="str">
        <f t="shared" si="4"/>
        <v>NA</v>
      </c>
      <c r="T27" s="186" t="str">
        <f t="shared" si="4"/>
        <v>NA</v>
      </c>
      <c r="U27" s="186" t="str">
        <f t="shared" si="4"/>
        <v>NA</v>
      </c>
      <c r="V27" s="186" t="str">
        <f t="shared" si="4"/>
        <v>NA</v>
      </c>
      <c r="W27" s="186" t="str">
        <f t="shared" si="2"/>
        <v>NA</v>
      </c>
      <c r="X27" s="186" t="str">
        <f t="shared" si="5"/>
        <v>Charged at quotation</v>
      </c>
      <c r="Y27" s="186" t="str">
        <f t="shared" si="3"/>
        <v>Yes</v>
      </c>
      <c r="Z27" s="63"/>
    </row>
    <row r="28" spans="1:26" ht="15.75" thickTop="1" x14ac:dyDescent="0.25"/>
  </sheetData>
  <mergeCells count="6">
    <mergeCell ref="Z22:Z23"/>
    <mergeCell ref="A8:D8"/>
    <mergeCell ref="A9:B11"/>
    <mergeCell ref="D9:D11"/>
    <mergeCell ref="Z9:Z11"/>
    <mergeCell ref="K9:V9"/>
  </mergeCells>
  <phoneticPr fontId="19" type="noConversion"/>
  <pageMargins left="0.7" right="0.7" top="0.75" bottom="0.75" header="0.3" footer="0.3"/>
  <pageSetup scale="18" orientation="portrait" r:id="rId1"/>
  <headerFooter>
    <oddFooter xml:space="preserve">&amp;C_x000D_&amp;1#&amp;"Calibri"&amp;6&amp;K000000 nbn-COMMERCIAL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2"/>
  <sheetViews>
    <sheetView topLeftCell="A30" zoomScale="70" zoomScaleNormal="70" workbookViewId="0">
      <selection activeCell="A12" sqref="A12:Z41"/>
    </sheetView>
  </sheetViews>
  <sheetFormatPr defaultColWidth="9.42578125" defaultRowHeight="15" x14ac:dyDescent="0.25"/>
  <cols>
    <col min="1" max="1" width="42.570312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22" width="13.42578125" style="1" customWidth="1"/>
    <col min="23" max="23" width="11.5703125" style="1" customWidth="1"/>
    <col min="24" max="24" width="17.5703125" style="9" customWidth="1"/>
    <col min="25" max="25" width="11.5703125" style="2" customWidth="1"/>
    <col min="26" max="26" width="44.42578125" style="1" customWidth="1"/>
    <col min="27" max="16384" width="9.42578125" style="1"/>
  </cols>
  <sheetData>
    <row r="1" spans="1:27" ht="33.75" x14ac:dyDescent="0.5">
      <c r="A1" s="131" t="s">
        <v>472</v>
      </c>
      <c r="D1" s="99"/>
      <c r="F1" s="11"/>
      <c r="G1" s="11"/>
      <c r="H1" s="11"/>
      <c r="I1" s="11"/>
      <c r="J1" s="11"/>
      <c r="Y1" s="2" t="s">
        <v>426</v>
      </c>
    </row>
    <row r="2" spans="1:27" x14ac:dyDescent="0.25">
      <c r="A2" s="101"/>
      <c r="W2" s="2"/>
      <c r="X2" s="2"/>
      <c r="Y2" s="1"/>
    </row>
    <row r="3" spans="1:27" s="5" customFormat="1" ht="21" x14ac:dyDescent="0.35">
      <c r="A3" s="3" t="s">
        <v>427</v>
      </c>
      <c r="C3" s="4"/>
      <c r="D3" s="1"/>
      <c r="E3" s="1"/>
    </row>
    <row r="4" spans="1:27" ht="15" customHeight="1" x14ac:dyDescent="0.25">
      <c r="A4" s="4"/>
      <c r="X4" s="1"/>
      <c r="Y4" s="1"/>
    </row>
    <row r="5" spans="1:27" x14ac:dyDescent="0.25">
      <c r="A5" s="111" t="s">
        <v>24</v>
      </c>
      <c r="B5" s="123">
        <v>117.9</v>
      </c>
      <c r="C5" s="23" t="s">
        <v>23</v>
      </c>
      <c r="D5" s="24"/>
      <c r="E5" s="22"/>
      <c r="J5" s="22"/>
      <c r="K5" s="22"/>
      <c r="X5" s="1"/>
      <c r="Y5" s="1"/>
    </row>
    <row r="6" spans="1:27" x14ac:dyDescent="0.25">
      <c r="A6" s="111" t="s">
        <v>425</v>
      </c>
      <c r="B6" s="354">
        <v>123.9</v>
      </c>
      <c r="C6" s="16" t="s">
        <v>25</v>
      </c>
      <c r="D6" s="18"/>
      <c r="E6" s="11"/>
      <c r="J6" s="11"/>
      <c r="K6" s="11"/>
      <c r="X6" s="1"/>
      <c r="Y6" s="1"/>
    </row>
    <row r="7" spans="1:27" ht="15.75" thickBot="1" x14ac:dyDescent="0.3">
      <c r="A7" s="112" t="s">
        <v>28</v>
      </c>
      <c r="B7" s="355">
        <f>B6/B5-1</f>
        <v>5.0890585241730291E-2</v>
      </c>
      <c r="C7" s="19" t="s">
        <v>27</v>
      </c>
      <c r="D7" s="21"/>
      <c r="X7" s="1"/>
      <c r="Y7" s="1"/>
    </row>
    <row r="8" spans="1:27" ht="16.5" thickTop="1" thickBot="1" x14ac:dyDescent="0.3"/>
    <row r="9" spans="1:27" s="105" customFormat="1" ht="39" thickBot="1" x14ac:dyDescent="0.3">
      <c r="A9" s="502" t="s">
        <v>29</v>
      </c>
      <c r="B9" s="503"/>
      <c r="C9" s="362"/>
      <c r="D9" s="526" t="s">
        <v>30</v>
      </c>
      <c r="E9" s="438" t="s">
        <v>31</v>
      </c>
      <c r="F9" s="359"/>
      <c r="G9" s="359"/>
      <c r="H9" s="359"/>
      <c r="I9" s="359"/>
      <c r="J9" s="359"/>
      <c r="K9" s="547" t="s">
        <v>428</v>
      </c>
      <c r="L9" s="548"/>
      <c r="M9" s="548"/>
      <c r="N9" s="548"/>
      <c r="O9" s="548"/>
      <c r="P9" s="548"/>
      <c r="Q9" s="548"/>
      <c r="R9" s="548"/>
      <c r="S9" s="548"/>
      <c r="T9" s="548"/>
      <c r="U9" s="548"/>
      <c r="V9" s="549"/>
      <c r="W9" s="439"/>
      <c r="X9" s="440"/>
      <c r="Y9" s="361"/>
      <c r="Z9" s="526" t="s">
        <v>33</v>
      </c>
    </row>
    <row r="10" spans="1:27" s="105" customFormat="1" ht="114.75" x14ac:dyDescent="0.25">
      <c r="A10" s="504"/>
      <c r="B10" s="503"/>
      <c r="C10" s="365" t="s">
        <v>34</v>
      </c>
      <c r="D10" s="527"/>
      <c r="E10" s="441" t="s">
        <v>478</v>
      </c>
      <c r="F10" s="363" t="s">
        <v>40</v>
      </c>
      <c r="G10" s="363" t="s">
        <v>41</v>
      </c>
      <c r="H10" s="363" t="s">
        <v>42</v>
      </c>
      <c r="I10" s="363" t="s">
        <v>429</v>
      </c>
      <c r="J10" s="363" t="s">
        <v>44</v>
      </c>
      <c r="K10" s="351">
        <v>44773</v>
      </c>
      <c r="L10" s="351">
        <f t="shared" ref="L10:V10" si="0">EOMONTH(DATE(YEAR(K10),MONTH(K10)+1,1),0)</f>
        <v>44804</v>
      </c>
      <c r="M10" s="351">
        <f t="shared" si="0"/>
        <v>44834</v>
      </c>
      <c r="N10" s="351">
        <f t="shared" si="0"/>
        <v>44865</v>
      </c>
      <c r="O10" s="351">
        <f t="shared" si="0"/>
        <v>44895</v>
      </c>
      <c r="P10" s="351">
        <f t="shared" si="0"/>
        <v>44926</v>
      </c>
      <c r="Q10" s="351">
        <f t="shared" si="0"/>
        <v>44957</v>
      </c>
      <c r="R10" s="351">
        <f t="shared" si="0"/>
        <v>44985</v>
      </c>
      <c r="S10" s="351">
        <f t="shared" si="0"/>
        <v>45016</v>
      </c>
      <c r="T10" s="351">
        <f t="shared" si="0"/>
        <v>45046</v>
      </c>
      <c r="U10" s="351">
        <f t="shared" si="0"/>
        <v>45077</v>
      </c>
      <c r="V10" s="351">
        <f t="shared" si="0"/>
        <v>45107</v>
      </c>
      <c r="W10" s="364" t="s">
        <v>45</v>
      </c>
      <c r="X10" s="365" t="s">
        <v>46</v>
      </c>
      <c r="Y10" s="364" t="s">
        <v>47</v>
      </c>
      <c r="Z10" s="527"/>
    </row>
    <row r="11" spans="1:27" s="105" customFormat="1" ht="15.75" thickBot="1" x14ac:dyDescent="0.3">
      <c r="A11" s="532"/>
      <c r="B11" s="533"/>
      <c r="C11" s="442"/>
      <c r="D11" s="534"/>
      <c r="E11" s="443" t="s">
        <v>430</v>
      </c>
      <c r="F11" s="444"/>
      <c r="G11" s="444"/>
      <c r="H11" s="444"/>
      <c r="I11" s="444"/>
      <c r="J11" s="444"/>
      <c r="K11" s="445" t="s">
        <v>430</v>
      </c>
      <c r="L11" s="445" t="s">
        <v>430</v>
      </c>
      <c r="M11" s="445" t="s">
        <v>430</v>
      </c>
      <c r="N11" s="445" t="s">
        <v>430</v>
      </c>
      <c r="O11" s="445" t="s">
        <v>430</v>
      </c>
      <c r="P11" s="445" t="s">
        <v>430</v>
      </c>
      <c r="Q11" s="445" t="s">
        <v>430</v>
      </c>
      <c r="R11" s="445" t="s">
        <v>430</v>
      </c>
      <c r="S11" s="445" t="s">
        <v>430</v>
      </c>
      <c r="T11" s="445" t="s">
        <v>430</v>
      </c>
      <c r="U11" s="445" t="s">
        <v>430</v>
      </c>
      <c r="V11" s="445" t="s">
        <v>430</v>
      </c>
      <c r="W11" s="368"/>
      <c r="X11" s="446"/>
      <c r="Y11" s="369"/>
      <c r="Z11" s="534"/>
    </row>
    <row r="12" spans="1:27" ht="26.25" thickTop="1" x14ac:dyDescent="0.25">
      <c r="A12" s="30" t="s">
        <v>431</v>
      </c>
      <c r="B12" s="78" t="s">
        <v>55</v>
      </c>
      <c r="C12" s="447" t="s">
        <v>432</v>
      </c>
      <c r="D12" s="26" t="s">
        <v>87</v>
      </c>
      <c r="E12" s="29">
        <v>910</v>
      </c>
      <c r="F12" s="28" t="s">
        <v>58</v>
      </c>
      <c r="G12" s="28" t="s">
        <v>59</v>
      </c>
      <c r="H12" s="28"/>
      <c r="I12" s="29"/>
      <c r="J12" s="29"/>
      <c r="K12" s="448">
        <f>IF(AND(OR($G12="Variable",$G12="Zero"),ISBLANK($I12)),IF(K$11=$E$11,$E12,"NA"),"NA")</f>
        <v>910</v>
      </c>
      <c r="L12" s="448">
        <f t="shared" ref="L12:V25" si="1">IF(AND(OR($G12="Variable",$G12="Zero"),ISBLANK($I12)),IF(L$11=$E$11,$E12,"ERROR"),"NA")</f>
        <v>910</v>
      </c>
      <c r="M12" s="448">
        <f t="shared" si="1"/>
        <v>910</v>
      </c>
      <c r="N12" s="448">
        <f t="shared" si="1"/>
        <v>910</v>
      </c>
      <c r="O12" s="448">
        <f t="shared" si="1"/>
        <v>910</v>
      </c>
      <c r="P12" s="448">
        <f t="shared" si="1"/>
        <v>910</v>
      </c>
      <c r="Q12" s="448">
        <f t="shared" si="1"/>
        <v>910</v>
      </c>
      <c r="R12" s="448">
        <f t="shared" si="1"/>
        <v>910</v>
      </c>
      <c r="S12" s="448">
        <f t="shared" si="1"/>
        <v>910</v>
      </c>
      <c r="T12" s="448">
        <f t="shared" si="1"/>
        <v>910</v>
      </c>
      <c r="U12" s="448">
        <f t="shared" si="1"/>
        <v>910</v>
      </c>
      <c r="V12" s="448">
        <f t="shared" si="1"/>
        <v>910</v>
      </c>
      <c r="W12" s="449">
        <f t="shared" ref="W12:W25" si="2">IF(AND(OR(G12="Variable",G12="Zero"),ISBLANK($I12)),AVERAGE(K12:V12),"NA")</f>
        <v>910</v>
      </c>
      <c r="X12" s="450">
        <f t="shared" ref="X12:X41" si="3">IF(G12="Fixed",H12,IF(ISBLANK($I12)=FALSE,$J12,IF(OR(G12="Variable",G12="Zero"),MAX(V12,W12+ROUND(MAX(0,W12*((1+$B$7)*(1-1.5%)-1)),2)),IF(G12="Hourly",E12,"NA"))))</f>
        <v>941.97</v>
      </c>
      <c r="Y12" s="451" t="str">
        <f t="shared" ref="Y12:Y41" si="4">IF(F12="No","NA",IF(MAX(E12)&lt;=X12,"Yes","No"))</f>
        <v>Yes</v>
      </c>
      <c r="Z12" s="61"/>
    </row>
    <row r="13" spans="1:27" ht="25.5" x14ac:dyDescent="0.25">
      <c r="A13" s="73"/>
      <c r="B13" s="77" t="s">
        <v>55</v>
      </c>
      <c r="C13" s="452" t="s">
        <v>433</v>
      </c>
      <c r="D13" s="37" t="s">
        <v>87</v>
      </c>
      <c r="E13" s="35">
        <v>1250</v>
      </c>
      <c r="F13" s="39" t="s">
        <v>58</v>
      </c>
      <c r="G13" s="38" t="s">
        <v>59</v>
      </c>
      <c r="H13" s="39"/>
      <c r="I13" s="39"/>
      <c r="J13" s="38"/>
      <c r="K13" s="453">
        <f t="shared" ref="K13:K25" si="5">IF(AND(OR($G13="Variable",$G13="Zero"),ISBLANK($I13)),IF(K$11=$E$11,$E13,"NA"),"NA")</f>
        <v>1250</v>
      </c>
      <c r="L13" s="453">
        <f t="shared" si="1"/>
        <v>1250</v>
      </c>
      <c r="M13" s="453">
        <f t="shared" si="1"/>
        <v>1250</v>
      </c>
      <c r="N13" s="453">
        <f t="shared" si="1"/>
        <v>1250</v>
      </c>
      <c r="O13" s="453">
        <f t="shared" si="1"/>
        <v>1250</v>
      </c>
      <c r="P13" s="453">
        <f t="shared" si="1"/>
        <v>1250</v>
      </c>
      <c r="Q13" s="453">
        <f t="shared" si="1"/>
        <v>1250</v>
      </c>
      <c r="R13" s="453">
        <f t="shared" si="1"/>
        <v>1250</v>
      </c>
      <c r="S13" s="453">
        <f t="shared" si="1"/>
        <v>1250</v>
      </c>
      <c r="T13" s="453">
        <f t="shared" si="1"/>
        <v>1250</v>
      </c>
      <c r="U13" s="453">
        <f t="shared" si="1"/>
        <v>1250</v>
      </c>
      <c r="V13" s="453">
        <f t="shared" si="1"/>
        <v>1250</v>
      </c>
      <c r="W13" s="453">
        <f t="shared" si="2"/>
        <v>1250</v>
      </c>
      <c r="X13" s="454">
        <f t="shared" si="3"/>
        <v>1293.9100000000001</v>
      </c>
      <c r="Y13" s="455" t="str">
        <f t="shared" si="4"/>
        <v>Yes</v>
      </c>
      <c r="Z13" s="68"/>
    </row>
    <row r="14" spans="1:27" ht="25.5" x14ac:dyDescent="0.25">
      <c r="A14" s="73"/>
      <c r="B14" s="77" t="s">
        <v>55</v>
      </c>
      <c r="C14" s="452" t="s">
        <v>434</v>
      </c>
      <c r="D14" s="34" t="s">
        <v>87</v>
      </c>
      <c r="E14" s="74">
        <v>1500</v>
      </c>
      <c r="F14" s="36" t="s">
        <v>58</v>
      </c>
      <c r="G14" s="36" t="s">
        <v>59</v>
      </c>
      <c r="H14" s="36"/>
      <c r="I14" s="36"/>
      <c r="J14" s="36"/>
      <c r="K14" s="453">
        <f t="shared" si="5"/>
        <v>1500</v>
      </c>
      <c r="L14" s="453">
        <f t="shared" si="1"/>
        <v>1500</v>
      </c>
      <c r="M14" s="453">
        <f t="shared" si="1"/>
        <v>1500</v>
      </c>
      <c r="N14" s="453">
        <f t="shared" si="1"/>
        <v>1500</v>
      </c>
      <c r="O14" s="453">
        <f t="shared" si="1"/>
        <v>1500</v>
      </c>
      <c r="P14" s="453">
        <f t="shared" si="1"/>
        <v>1500</v>
      </c>
      <c r="Q14" s="453">
        <f t="shared" si="1"/>
        <v>1500</v>
      </c>
      <c r="R14" s="453">
        <f t="shared" si="1"/>
        <v>1500</v>
      </c>
      <c r="S14" s="453">
        <f t="shared" si="1"/>
        <v>1500</v>
      </c>
      <c r="T14" s="453">
        <f t="shared" si="1"/>
        <v>1500</v>
      </c>
      <c r="U14" s="453">
        <f t="shared" si="1"/>
        <v>1500</v>
      </c>
      <c r="V14" s="453">
        <f t="shared" si="1"/>
        <v>1500</v>
      </c>
      <c r="W14" s="456">
        <f t="shared" si="2"/>
        <v>1500</v>
      </c>
      <c r="X14" s="457">
        <f t="shared" si="3"/>
        <v>1552.69</v>
      </c>
      <c r="Y14" s="458" t="str">
        <f t="shared" si="4"/>
        <v>Yes</v>
      </c>
      <c r="Z14" s="67"/>
    </row>
    <row r="15" spans="1:27" ht="25.5" x14ac:dyDescent="0.25">
      <c r="A15" s="73"/>
      <c r="B15" s="79" t="s">
        <v>55</v>
      </c>
      <c r="C15" s="452" t="s">
        <v>435</v>
      </c>
      <c r="D15" s="88" t="s">
        <v>87</v>
      </c>
      <c r="E15" s="35">
        <v>1720</v>
      </c>
      <c r="F15" s="36" t="s">
        <v>58</v>
      </c>
      <c r="G15" s="38" t="s">
        <v>59</v>
      </c>
      <c r="H15" s="39"/>
      <c r="I15" s="39"/>
      <c r="J15" s="38"/>
      <c r="K15" s="453">
        <f t="shared" si="5"/>
        <v>1720</v>
      </c>
      <c r="L15" s="453">
        <f t="shared" si="1"/>
        <v>1720</v>
      </c>
      <c r="M15" s="453">
        <f t="shared" si="1"/>
        <v>1720</v>
      </c>
      <c r="N15" s="453">
        <f t="shared" si="1"/>
        <v>1720</v>
      </c>
      <c r="O15" s="453">
        <f t="shared" si="1"/>
        <v>1720</v>
      </c>
      <c r="P15" s="453">
        <f t="shared" si="1"/>
        <v>1720</v>
      </c>
      <c r="Q15" s="453">
        <f t="shared" si="1"/>
        <v>1720</v>
      </c>
      <c r="R15" s="453">
        <f t="shared" si="1"/>
        <v>1720</v>
      </c>
      <c r="S15" s="453">
        <f t="shared" si="1"/>
        <v>1720</v>
      </c>
      <c r="T15" s="453">
        <f t="shared" si="1"/>
        <v>1720</v>
      </c>
      <c r="U15" s="453">
        <f t="shared" si="1"/>
        <v>1720</v>
      </c>
      <c r="V15" s="453">
        <f t="shared" si="1"/>
        <v>1720</v>
      </c>
      <c r="W15" s="453">
        <f t="shared" si="2"/>
        <v>1720</v>
      </c>
      <c r="X15" s="454">
        <f t="shared" si="3"/>
        <v>1780.42</v>
      </c>
      <c r="Y15" s="459" t="str">
        <f t="shared" si="4"/>
        <v>Yes</v>
      </c>
      <c r="Z15" s="82"/>
      <c r="AA15" s="83"/>
    </row>
    <row r="16" spans="1:27" ht="25.5" x14ac:dyDescent="0.25">
      <c r="A16" s="73"/>
      <c r="B16" s="77" t="s">
        <v>55</v>
      </c>
      <c r="C16" s="452" t="s">
        <v>436</v>
      </c>
      <c r="D16" s="34" t="s">
        <v>87</v>
      </c>
      <c r="E16" s="27">
        <v>2070</v>
      </c>
      <c r="F16" s="36" t="s">
        <v>58</v>
      </c>
      <c r="G16" s="35" t="s">
        <v>59</v>
      </c>
      <c r="H16" s="36"/>
      <c r="I16" s="35"/>
      <c r="J16" s="36"/>
      <c r="K16" s="453">
        <f t="shared" si="5"/>
        <v>2070</v>
      </c>
      <c r="L16" s="453">
        <f t="shared" si="1"/>
        <v>2070</v>
      </c>
      <c r="M16" s="453">
        <f t="shared" si="1"/>
        <v>2070</v>
      </c>
      <c r="N16" s="453">
        <f t="shared" si="1"/>
        <v>2070</v>
      </c>
      <c r="O16" s="453">
        <f t="shared" si="1"/>
        <v>2070</v>
      </c>
      <c r="P16" s="453">
        <f t="shared" si="1"/>
        <v>2070</v>
      </c>
      <c r="Q16" s="453">
        <f t="shared" si="1"/>
        <v>2070</v>
      </c>
      <c r="R16" s="453">
        <f t="shared" si="1"/>
        <v>2070</v>
      </c>
      <c r="S16" s="453">
        <f t="shared" si="1"/>
        <v>2070</v>
      </c>
      <c r="T16" s="453">
        <f t="shared" si="1"/>
        <v>2070</v>
      </c>
      <c r="U16" s="453">
        <f t="shared" si="1"/>
        <v>2070</v>
      </c>
      <c r="V16" s="453">
        <f t="shared" si="1"/>
        <v>2070</v>
      </c>
      <c r="W16" s="453">
        <f t="shared" si="2"/>
        <v>2070</v>
      </c>
      <c r="X16" s="454">
        <f t="shared" si="3"/>
        <v>2142.71</v>
      </c>
      <c r="Y16" s="458" t="str">
        <f t="shared" si="4"/>
        <v>Yes</v>
      </c>
      <c r="Z16" s="67"/>
    </row>
    <row r="17" spans="1:27" ht="25.5" x14ac:dyDescent="0.25">
      <c r="A17" s="73"/>
      <c r="B17" s="79" t="s">
        <v>55</v>
      </c>
      <c r="C17" s="452" t="s">
        <v>437</v>
      </c>
      <c r="D17" s="89" t="s">
        <v>87</v>
      </c>
      <c r="E17" s="35">
        <v>2550</v>
      </c>
      <c r="F17" s="36" t="s">
        <v>58</v>
      </c>
      <c r="G17" s="35" t="s">
        <v>59</v>
      </c>
      <c r="H17" s="36"/>
      <c r="I17" s="36"/>
      <c r="J17" s="36"/>
      <c r="K17" s="453">
        <f t="shared" si="5"/>
        <v>2550</v>
      </c>
      <c r="L17" s="453">
        <f t="shared" si="1"/>
        <v>2550</v>
      </c>
      <c r="M17" s="453">
        <f t="shared" si="1"/>
        <v>2550</v>
      </c>
      <c r="N17" s="453">
        <f t="shared" si="1"/>
        <v>2550</v>
      </c>
      <c r="O17" s="453">
        <f t="shared" si="1"/>
        <v>2550</v>
      </c>
      <c r="P17" s="453">
        <f t="shared" si="1"/>
        <v>2550</v>
      </c>
      <c r="Q17" s="453">
        <f t="shared" si="1"/>
        <v>2550</v>
      </c>
      <c r="R17" s="453">
        <f t="shared" si="1"/>
        <v>2550</v>
      </c>
      <c r="S17" s="453">
        <f t="shared" si="1"/>
        <v>2550</v>
      </c>
      <c r="T17" s="453">
        <f t="shared" si="1"/>
        <v>2550</v>
      </c>
      <c r="U17" s="453">
        <f t="shared" si="1"/>
        <v>2550</v>
      </c>
      <c r="V17" s="453">
        <f t="shared" si="1"/>
        <v>2550</v>
      </c>
      <c r="W17" s="453">
        <f t="shared" si="2"/>
        <v>2550</v>
      </c>
      <c r="X17" s="454">
        <f t="shared" si="3"/>
        <v>2639.57</v>
      </c>
      <c r="Y17" s="459" t="str">
        <f t="shared" si="4"/>
        <v>Yes</v>
      </c>
      <c r="Z17" s="82"/>
      <c r="AA17" s="83"/>
    </row>
    <row r="18" spans="1:27" ht="26.25" thickBot="1" x14ac:dyDescent="0.3">
      <c r="A18" s="72"/>
      <c r="B18" s="76" t="s">
        <v>55</v>
      </c>
      <c r="C18" s="460" t="s">
        <v>438</v>
      </c>
      <c r="D18" s="59" t="s">
        <v>87</v>
      </c>
      <c r="E18" s="71">
        <v>3240</v>
      </c>
      <c r="F18" s="81" t="s">
        <v>58</v>
      </c>
      <c r="G18" s="71" t="s">
        <v>59</v>
      </c>
      <c r="H18" s="71"/>
      <c r="I18" s="81"/>
      <c r="J18" s="81"/>
      <c r="K18" s="461">
        <f t="shared" si="5"/>
        <v>3240</v>
      </c>
      <c r="L18" s="461">
        <f t="shared" si="1"/>
        <v>3240</v>
      </c>
      <c r="M18" s="461">
        <f t="shared" si="1"/>
        <v>3240</v>
      </c>
      <c r="N18" s="461">
        <f t="shared" si="1"/>
        <v>3240</v>
      </c>
      <c r="O18" s="461">
        <f t="shared" si="1"/>
        <v>3240</v>
      </c>
      <c r="P18" s="461">
        <f t="shared" si="1"/>
        <v>3240</v>
      </c>
      <c r="Q18" s="461">
        <f t="shared" si="1"/>
        <v>3240</v>
      </c>
      <c r="R18" s="461">
        <f t="shared" si="1"/>
        <v>3240</v>
      </c>
      <c r="S18" s="461">
        <f t="shared" si="1"/>
        <v>3240</v>
      </c>
      <c r="T18" s="461">
        <f t="shared" si="1"/>
        <v>3240</v>
      </c>
      <c r="U18" s="461">
        <f t="shared" si="1"/>
        <v>3240</v>
      </c>
      <c r="V18" s="461">
        <f t="shared" si="1"/>
        <v>3240</v>
      </c>
      <c r="W18" s="462">
        <f t="shared" si="2"/>
        <v>3240</v>
      </c>
      <c r="X18" s="463">
        <f t="shared" si="3"/>
        <v>3353.81</v>
      </c>
      <c r="Y18" s="464" t="str">
        <f t="shared" si="4"/>
        <v>Yes</v>
      </c>
      <c r="Z18" s="70"/>
    </row>
    <row r="19" spans="1:27" ht="26.25" thickTop="1" x14ac:dyDescent="0.25">
      <c r="A19" s="40" t="s">
        <v>439</v>
      </c>
      <c r="B19" s="79" t="s">
        <v>55</v>
      </c>
      <c r="C19" s="452" t="s">
        <v>432</v>
      </c>
      <c r="D19" s="90" t="s">
        <v>87</v>
      </c>
      <c r="E19" s="74">
        <v>1245</v>
      </c>
      <c r="F19" s="75" t="s">
        <v>58</v>
      </c>
      <c r="G19" s="75" t="s">
        <v>59</v>
      </c>
      <c r="H19" s="74"/>
      <c r="I19" s="50"/>
      <c r="J19" s="50"/>
      <c r="K19" s="456">
        <f t="shared" si="5"/>
        <v>1245</v>
      </c>
      <c r="L19" s="456">
        <f t="shared" si="1"/>
        <v>1245</v>
      </c>
      <c r="M19" s="456">
        <f t="shared" si="1"/>
        <v>1245</v>
      </c>
      <c r="N19" s="456">
        <f t="shared" si="1"/>
        <v>1245</v>
      </c>
      <c r="O19" s="456">
        <f t="shared" si="1"/>
        <v>1245</v>
      </c>
      <c r="P19" s="456">
        <f t="shared" si="1"/>
        <v>1245</v>
      </c>
      <c r="Q19" s="456">
        <f t="shared" si="1"/>
        <v>1245</v>
      </c>
      <c r="R19" s="456">
        <f t="shared" si="1"/>
        <v>1245</v>
      </c>
      <c r="S19" s="456">
        <f t="shared" si="1"/>
        <v>1245</v>
      </c>
      <c r="T19" s="456">
        <f t="shared" si="1"/>
        <v>1245</v>
      </c>
      <c r="U19" s="456">
        <f t="shared" si="1"/>
        <v>1245</v>
      </c>
      <c r="V19" s="456">
        <f t="shared" si="1"/>
        <v>1245</v>
      </c>
      <c r="W19" s="449">
        <f t="shared" si="2"/>
        <v>1245</v>
      </c>
      <c r="X19" s="450">
        <f t="shared" si="3"/>
        <v>1288.73</v>
      </c>
      <c r="Y19" s="458" t="str">
        <f t="shared" si="4"/>
        <v>Yes</v>
      </c>
      <c r="Z19" s="67"/>
    </row>
    <row r="20" spans="1:27" ht="25.5" x14ac:dyDescent="0.25">
      <c r="A20" s="47"/>
      <c r="B20" s="79" t="s">
        <v>55</v>
      </c>
      <c r="C20" s="452" t="s">
        <v>433</v>
      </c>
      <c r="D20" s="34" t="s">
        <v>87</v>
      </c>
      <c r="E20" s="35">
        <v>1800</v>
      </c>
      <c r="F20" s="36" t="s">
        <v>58</v>
      </c>
      <c r="G20" s="36" t="s">
        <v>59</v>
      </c>
      <c r="H20" s="35"/>
      <c r="I20" s="50"/>
      <c r="J20" s="50"/>
      <c r="K20" s="453">
        <f t="shared" si="5"/>
        <v>1800</v>
      </c>
      <c r="L20" s="453">
        <f t="shared" si="1"/>
        <v>1800</v>
      </c>
      <c r="M20" s="453">
        <f t="shared" si="1"/>
        <v>1800</v>
      </c>
      <c r="N20" s="453">
        <f t="shared" si="1"/>
        <v>1800</v>
      </c>
      <c r="O20" s="453">
        <f t="shared" si="1"/>
        <v>1800</v>
      </c>
      <c r="P20" s="453">
        <f t="shared" si="1"/>
        <v>1800</v>
      </c>
      <c r="Q20" s="453">
        <f t="shared" si="1"/>
        <v>1800</v>
      </c>
      <c r="R20" s="453">
        <f t="shared" si="1"/>
        <v>1800</v>
      </c>
      <c r="S20" s="453">
        <f t="shared" si="1"/>
        <v>1800</v>
      </c>
      <c r="T20" s="453">
        <f t="shared" si="1"/>
        <v>1800</v>
      </c>
      <c r="U20" s="453">
        <f t="shared" si="1"/>
        <v>1800</v>
      </c>
      <c r="V20" s="453">
        <f t="shared" si="1"/>
        <v>1800</v>
      </c>
      <c r="W20" s="453">
        <f t="shared" si="2"/>
        <v>1800</v>
      </c>
      <c r="X20" s="454">
        <f t="shared" si="3"/>
        <v>1863.23</v>
      </c>
      <c r="Y20" s="459" t="str">
        <f t="shared" si="4"/>
        <v>Yes</v>
      </c>
      <c r="Z20" s="69"/>
    </row>
    <row r="21" spans="1:27" ht="25.5" x14ac:dyDescent="0.25">
      <c r="A21" s="47"/>
      <c r="B21" s="79" t="s">
        <v>55</v>
      </c>
      <c r="C21" s="452" t="s">
        <v>434</v>
      </c>
      <c r="D21" s="89" t="s">
        <v>87</v>
      </c>
      <c r="E21" s="35">
        <v>2235</v>
      </c>
      <c r="F21" s="36" t="s">
        <v>58</v>
      </c>
      <c r="G21" s="36" t="s">
        <v>59</v>
      </c>
      <c r="H21" s="35"/>
      <c r="I21" s="50"/>
      <c r="J21" s="36"/>
      <c r="K21" s="453">
        <f t="shared" si="5"/>
        <v>2235</v>
      </c>
      <c r="L21" s="453">
        <f t="shared" si="1"/>
        <v>2235</v>
      </c>
      <c r="M21" s="453">
        <f t="shared" si="1"/>
        <v>2235</v>
      </c>
      <c r="N21" s="453">
        <f t="shared" si="1"/>
        <v>2235</v>
      </c>
      <c r="O21" s="453">
        <f t="shared" si="1"/>
        <v>2235</v>
      </c>
      <c r="P21" s="453">
        <f t="shared" si="1"/>
        <v>2235</v>
      </c>
      <c r="Q21" s="453">
        <f t="shared" si="1"/>
        <v>2235</v>
      </c>
      <c r="R21" s="453">
        <f t="shared" si="1"/>
        <v>2235</v>
      </c>
      <c r="S21" s="453">
        <f t="shared" si="1"/>
        <v>2235</v>
      </c>
      <c r="T21" s="453">
        <f t="shared" si="1"/>
        <v>2235</v>
      </c>
      <c r="U21" s="453">
        <f t="shared" si="1"/>
        <v>2235</v>
      </c>
      <c r="V21" s="453">
        <f t="shared" si="1"/>
        <v>2235</v>
      </c>
      <c r="W21" s="456">
        <f t="shared" si="2"/>
        <v>2235</v>
      </c>
      <c r="X21" s="457">
        <f t="shared" si="3"/>
        <v>2313.5100000000002</v>
      </c>
      <c r="Y21" s="459" t="str">
        <f t="shared" si="4"/>
        <v>Yes</v>
      </c>
      <c r="Z21" s="62"/>
    </row>
    <row r="22" spans="1:27" ht="25.5" x14ac:dyDescent="0.25">
      <c r="A22" s="47"/>
      <c r="B22" s="79" t="s">
        <v>55</v>
      </c>
      <c r="C22" s="452" t="s">
        <v>435</v>
      </c>
      <c r="D22" s="34" t="s">
        <v>87</v>
      </c>
      <c r="E22" s="35">
        <v>2600</v>
      </c>
      <c r="F22" s="36" t="s">
        <v>58</v>
      </c>
      <c r="G22" s="36" t="s">
        <v>59</v>
      </c>
      <c r="H22" s="35"/>
      <c r="I22" s="50"/>
      <c r="J22" s="50"/>
      <c r="K22" s="453">
        <f t="shared" si="5"/>
        <v>2600</v>
      </c>
      <c r="L22" s="453">
        <f t="shared" si="1"/>
        <v>2600</v>
      </c>
      <c r="M22" s="453">
        <f t="shared" si="1"/>
        <v>2600</v>
      </c>
      <c r="N22" s="453">
        <f t="shared" si="1"/>
        <v>2600</v>
      </c>
      <c r="O22" s="453">
        <f t="shared" si="1"/>
        <v>2600</v>
      </c>
      <c r="P22" s="453">
        <f t="shared" si="1"/>
        <v>2600</v>
      </c>
      <c r="Q22" s="453">
        <f t="shared" si="1"/>
        <v>2600</v>
      </c>
      <c r="R22" s="453">
        <f t="shared" si="1"/>
        <v>2600</v>
      </c>
      <c r="S22" s="453">
        <f t="shared" si="1"/>
        <v>2600</v>
      </c>
      <c r="T22" s="453">
        <f t="shared" si="1"/>
        <v>2600</v>
      </c>
      <c r="U22" s="453">
        <f t="shared" si="1"/>
        <v>2600</v>
      </c>
      <c r="V22" s="453">
        <f t="shared" si="1"/>
        <v>2600</v>
      </c>
      <c r="W22" s="453">
        <f t="shared" si="2"/>
        <v>2600</v>
      </c>
      <c r="X22" s="454">
        <f t="shared" si="3"/>
        <v>2691.33</v>
      </c>
      <c r="Y22" s="459" t="str">
        <f t="shared" si="4"/>
        <v>Yes</v>
      </c>
      <c r="Z22" s="62"/>
    </row>
    <row r="23" spans="1:27" ht="25.5" x14ac:dyDescent="0.25">
      <c r="A23" s="47"/>
      <c r="B23" s="79" t="s">
        <v>55</v>
      </c>
      <c r="C23" s="452" t="s">
        <v>436</v>
      </c>
      <c r="D23" s="37" t="s">
        <v>87</v>
      </c>
      <c r="E23" s="35">
        <v>3210</v>
      </c>
      <c r="F23" s="36" t="s">
        <v>58</v>
      </c>
      <c r="G23" s="36" t="s">
        <v>59</v>
      </c>
      <c r="H23" s="35"/>
      <c r="I23" s="50"/>
      <c r="J23" s="50"/>
      <c r="K23" s="453">
        <f t="shared" si="5"/>
        <v>3210</v>
      </c>
      <c r="L23" s="453">
        <f t="shared" si="1"/>
        <v>3210</v>
      </c>
      <c r="M23" s="453">
        <f t="shared" si="1"/>
        <v>3210</v>
      </c>
      <c r="N23" s="453">
        <f t="shared" si="1"/>
        <v>3210</v>
      </c>
      <c r="O23" s="453">
        <f t="shared" si="1"/>
        <v>3210</v>
      </c>
      <c r="P23" s="453">
        <f t="shared" si="1"/>
        <v>3210</v>
      </c>
      <c r="Q23" s="453">
        <f t="shared" si="1"/>
        <v>3210</v>
      </c>
      <c r="R23" s="453">
        <f t="shared" si="1"/>
        <v>3210</v>
      </c>
      <c r="S23" s="453">
        <f t="shared" si="1"/>
        <v>3210</v>
      </c>
      <c r="T23" s="453">
        <f t="shared" si="1"/>
        <v>3210</v>
      </c>
      <c r="U23" s="453">
        <f t="shared" si="1"/>
        <v>3210</v>
      </c>
      <c r="V23" s="453">
        <f t="shared" si="1"/>
        <v>3210</v>
      </c>
      <c r="W23" s="456">
        <f t="shared" si="2"/>
        <v>3210</v>
      </c>
      <c r="X23" s="457">
        <f t="shared" si="3"/>
        <v>3322.76</v>
      </c>
      <c r="Y23" s="459" t="str">
        <f t="shared" si="4"/>
        <v>Yes</v>
      </c>
      <c r="Z23" s="67"/>
    </row>
    <row r="24" spans="1:27" ht="25.5" x14ac:dyDescent="0.25">
      <c r="A24" s="47"/>
      <c r="B24" s="79" t="s">
        <v>55</v>
      </c>
      <c r="C24" s="452" t="s">
        <v>437</v>
      </c>
      <c r="D24" s="34" t="s">
        <v>87</v>
      </c>
      <c r="E24" s="35">
        <v>4200</v>
      </c>
      <c r="F24" s="36" t="s">
        <v>58</v>
      </c>
      <c r="G24" s="36" t="s">
        <v>59</v>
      </c>
      <c r="H24" s="35"/>
      <c r="I24" s="50"/>
      <c r="J24" s="50"/>
      <c r="K24" s="462">
        <f t="shared" si="5"/>
        <v>4200</v>
      </c>
      <c r="L24" s="462">
        <f t="shared" si="1"/>
        <v>4200</v>
      </c>
      <c r="M24" s="462">
        <f t="shared" si="1"/>
        <v>4200</v>
      </c>
      <c r="N24" s="462">
        <f t="shared" si="1"/>
        <v>4200</v>
      </c>
      <c r="O24" s="462">
        <f t="shared" si="1"/>
        <v>4200</v>
      </c>
      <c r="P24" s="462">
        <f t="shared" si="1"/>
        <v>4200</v>
      </c>
      <c r="Q24" s="462">
        <f t="shared" si="1"/>
        <v>4200</v>
      </c>
      <c r="R24" s="462">
        <f t="shared" si="1"/>
        <v>4200</v>
      </c>
      <c r="S24" s="462">
        <f t="shared" si="1"/>
        <v>4200</v>
      </c>
      <c r="T24" s="462">
        <f t="shared" si="1"/>
        <v>4200</v>
      </c>
      <c r="U24" s="462">
        <f t="shared" si="1"/>
        <v>4200</v>
      </c>
      <c r="V24" s="462">
        <f t="shared" si="1"/>
        <v>4200</v>
      </c>
      <c r="W24" s="453">
        <f t="shared" si="2"/>
        <v>4200</v>
      </c>
      <c r="X24" s="454">
        <f t="shared" si="3"/>
        <v>4347.53</v>
      </c>
      <c r="Y24" s="455" t="str">
        <f t="shared" si="4"/>
        <v>Yes</v>
      </c>
      <c r="Z24" s="69"/>
    </row>
    <row r="25" spans="1:27" ht="26.25" thickBot="1" x14ac:dyDescent="0.3">
      <c r="A25" s="84"/>
      <c r="B25" s="79" t="s">
        <v>55</v>
      </c>
      <c r="C25" s="460" t="s">
        <v>438</v>
      </c>
      <c r="D25" s="88" t="s">
        <v>87</v>
      </c>
      <c r="E25" s="74">
        <v>5760</v>
      </c>
      <c r="F25" s="75" t="s">
        <v>58</v>
      </c>
      <c r="G25" s="75" t="s">
        <v>59</v>
      </c>
      <c r="H25" s="74"/>
      <c r="I25" s="50"/>
      <c r="J25" s="50"/>
      <c r="K25" s="456">
        <f t="shared" si="5"/>
        <v>5760</v>
      </c>
      <c r="L25" s="456">
        <f t="shared" si="1"/>
        <v>5760</v>
      </c>
      <c r="M25" s="456">
        <f t="shared" si="1"/>
        <v>5760</v>
      </c>
      <c r="N25" s="456">
        <f t="shared" si="1"/>
        <v>5760</v>
      </c>
      <c r="O25" s="456">
        <f t="shared" si="1"/>
        <v>5760</v>
      </c>
      <c r="P25" s="456">
        <f t="shared" si="1"/>
        <v>5760</v>
      </c>
      <c r="Q25" s="456">
        <f t="shared" si="1"/>
        <v>5760</v>
      </c>
      <c r="R25" s="456">
        <f t="shared" si="1"/>
        <v>5760</v>
      </c>
      <c r="S25" s="456">
        <f t="shared" si="1"/>
        <v>5760</v>
      </c>
      <c r="T25" s="456">
        <f t="shared" si="1"/>
        <v>5760</v>
      </c>
      <c r="U25" s="456">
        <f t="shared" si="1"/>
        <v>5760</v>
      </c>
      <c r="V25" s="456">
        <f t="shared" si="1"/>
        <v>5760</v>
      </c>
      <c r="W25" s="462">
        <f t="shared" si="2"/>
        <v>5760</v>
      </c>
      <c r="X25" s="463">
        <f t="shared" si="3"/>
        <v>5962.33</v>
      </c>
      <c r="Y25" s="464" t="str">
        <f t="shared" si="4"/>
        <v>Yes</v>
      </c>
      <c r="Z25" s="63"/>
    </row>
    <row r="26" spans="1:27" s="10" customFormat="1" ht="15.75" thickTop="1" x14ac:dyDescent="0.25">
      <c r="A26" s="31" t="s">
        <v>115</v>
      </c>
      <c r="B26" s="80" t="s">
        <v>55</v>
      </c>
      <c r="C26" s="95" t="s">
        <v>116</v>
      </c>
      <c r="D26" s="26" t="s">
        <v>87</v>
      </c>
      <c r="E26" s="29">
        <v>200</v>
      </c>
      <c r="F26" s="28" t="s">
        <v>58</v>
      </c>
      <c r="G26" s="535" t="s">
        <v>479</v>
      </c>
      <c r="H26" s="536"/>
      <c r="I26" s="536"/>
      <c r="J26" s="536"/>
      <c r="K26" s="536"/>
      <c r="L26" s="536"/>
      <c r="M26" s="536"/>
      <c r="N26" s="536"/>
      <c r="O26" s="536"/>
      <c r="P26" s="536"/>
      <c r="Q26" s="536"/>
      <c r="R26" s="536"/>
      <c r="S26" s="536"/>
      <c r="T26" s="536"/>
      <c r="U26" s="536"/>
      <c r="V26" s="536"/>
      <c r="W26" s="537"/>
      <c r="X26" s="450" t="str">
        <f t="shared" si="3"/>
        <v>NA</v>
      </c>
      <c r="Y26" s="455" t="str">
        <f t="shared" si="4"/>
        <v>Yes</v>
      </c>
      <c r="Z26" s="544" t="s">
        <v>440</v>
      </c>
    </row>
    <row r="27" spans="1:27" s="10" customFormat="1" x14ac:dyDescent="0.25">
      <c r="A27" s="32" t="s">
        <v>117</v>
      </c>
      <c r="B27" s="85" t="s">
        <v>55</v>
      </c>
      <c r="C27" s="95" t="s">
        <v>118</v>
      </c>
      <c r="D27" s="34" t="s">
        <v>87</v>
      </c>
      <c r="E27" s="27">
        <v>400</v>
      </c>
      <c r="F27" s="50" t="s">
        <v>58</v>
      </c>
      <c r="G27" s="538"/>
      <c r="H27" s="539"/>
      <c r="I27" s="539"/>
      <c r="J27" s="539"/>
      <c r="K27" s="539"/>
      <c r="L27" s="539"/>
      <c r="M27" s="539"/>
      <c r="N27" s="539"/>
      <c r="O27" s="539"/>
      <c r="P27" s="539"/>
      <c r="Q27" s="539"/>
      <c r="R27" s="539"/>
      <c r="S27" s="539"/>
      <c r="T27" s="539"/>
      <c r="U27" s="539"/>
      <c r="V27" s="539"/>
      <c r="W27" s="540"/>
      <c r="X27" s="454" t="str">
        <f t="shared" si="3"/>
        <v>NA</v>
      </c>
      <c r="Y27" s="458" t="str">
        <f t="shared" si="4"/>
        <v>Yes</v>
      </c>
      <c r="Z27" s="545"/>
    </row>
    <row r="28" spans="1:27" s="10" customFormat="1" x14ac:dyDescent="0.25">
      <c r="A28" s="32"/>
      <c r="B28" s="85" t="s">
        <v>55</v>
      </c>
      <c r="C28" s="95" t="s">
        <v>121</v>
      </c>
      <c r="D28" s="34" t="s">
        <v>87</v>
      </c>
      <c r="E28" s="27">
        <v>500</v>
      </c>
      <c r="F28" s="50" t="s">
        <v>58</v>
      </c>
      <c r="G28" s="538"/>
      <c r="H28" s="539"/>
      <c r="I28" s="539"/>
      <c r="J28" s="539"/>
      <c r="K28" s="539"/>
      <c r="L28" s="539"/>
      <c r="M28" s="539"/>
      <c r="N28" s="539"/>
      <c r="O28" s="539"/>
      <c r="P28" s="539"/>
      <c r="Q28" s="539"/>
      <c r="R28" s="539"/>
      <c r="S28" s="539"/>
      <c r="T28" s="539"/>
      <c r="U28" s="539"/>
      <c r="V28" s="539"/>
      <c r="W28" s="540"/>
      <c r="X28" s="457" t="str">
        <f t="shared" si="3"/>
        <v>NA</v>
      </c>
      <c r="Y28" s="459" t="str">
        <f t="shared" si="4"/>
        <v>Yes</v>
      </c>
      <c r="Z28" s="545"/>
    </row>
    <row r="29" spans="1:27" s="10" customFormat="1" ht="15.75" thickBot="1" x14ac:dyDescent="0.3">
      <c r="A29" s="32"/>
      <c r="B29" s="33" t="s">
        <v>55</v>
      </c>
      <c r="C29" s="96" t="s">
        <v>122</v>
      </c>
      <c r="D29" s="88" t="s">
        <v>87</v>
      </c>
      <c r="E29" s="35">
        <v>1000</v>
      </c>
      <c r="F29" s="36" t="s">
        <v>58</v>
      </c>
      <c r="G29" s="538"/>
      <c r="H29" s="539"/>
      <c r="I29" s="539"/>
      <c r="J29" s="539"/>
      <c r="K29" s="539"/>
      <c r="L29" s="539"/>
      <c r="M29" s="539"/>
      <c r="N29" s="539"/>
      <c r="O29" s="539"/>
      <c r="P29" s="539"/>
      <c r="Q29" s="539"/>
      <c r="R29" s="539"/>
      <c r="S29" s="539"/>
      <c r="T29" s="539"/>
      <c r="U29" s="539"/>
      <c r="V29" s="539"/>
      <c r="W29" s="540"/>
      <c r="X29" s="465" t="str">
        <f t="shared" si="3"/>
        <v>NA</v>
      </c>
      <c r="Y29" s="466" t="str">
        <f t="shared" si="4"/>
        <v>Yes</v>
      </c>
      <c r="Z29" s="545"/>
    </row>
    <row r="30" spans="1:27" s="10" customFormat="1" ht="40.35" customHeight="1" thickTop="1" x14ac:dyDescent="0.25">
      <c r="A30" s="40" t="s">
        <v>152</v>
      </c>
      <c r="B30" s="25" t="s">
        <v>140</v>
      </c>
      <c r="C30" s="97" t="s">
        <v>186</v>
      </c>
      <c r="D30" s="90" t="s">
        <v>87</v>
      </c>
      <c r="E30" s="29">
        <v>1000</v>
      </c>
      <c r="F30" s="28" t="s">
        <v>58</v>
      </c>
      <c r="G30" s="538"/>
      <c r="H30" s="539"/>
      <c r="I30" s="539"/>
      <c r="J30" s="539"/>
      <c r="K30" s="539"/>
      <c r="L30" s="539"/>
      <c r="M30" s="539"/>
      <c r="N30" s="539"/>
      <c r="O30" s="539"/>
      <c r="P30" s="539"/>
      <c r="Q30" s="539"/>
      <c r="R30" s="539"/>
      <c r="S30" s="539"/>
      <c r="T30" s="539"/>
      <c r="U30" s="539"/>
      <c r="V30" s="539"/>
      <c r="W30" s="540"/>
      <c r="X30" s="450" t="str">
        <f t="shared" si="3"/>
        <v>NA</v>
      </c>
      <c r="Y30" s="451" t="str">
        <f t="shared" si="4"/>
        <v>Yes</v>
      </c>
      <c r="Z30" s="545"/>
    </row>
    <row r="31" spans="1:27" s="10" customFormat="1" x14ac:dyDescent="0.25">
      <c r="A31" s="41"/>
      <c r="B31" s="42" t="s">
        <v>140</v>
      </c>
      <c r="C31" s="97" t="s">
        <v>187</v>
      </c>
      <c r="D31" s="34" t="s">
        <v>87</v>
      </c>
      <c r="E31" s="35">
        <v>5000</v>
      </c>
      <c r="F31" s="36" t="s">
        <v>58</v>
      </c>
      <c r="G31" s="538"/>
      <c r="H31" s="539"/>
      <c r="I31" s="539"/>
      <c r="J31" s="539"/>
      <c r="K31" s="539"/>
      <c r="L31" s="539"/>
      <c r="M31" s="539"/>
      <c r="N31" s="539"/>
      <c r="O31" s="539"/>
      <c r="P31" s="539"/>
      <c r="Q31" s="539"/>
      <c r="R31" s="539"/>
      <c r="S31" s="539"/>
      <c r="T31" s="539"/>
      <c r="U31" s="539"/>
      <c r="V31" s="539"/>
      <c r="W31" s="540"/>
      <c r="X31" s="454" t="str">
        <f t="shared" si="3"/>
        <v>NA</v>
      </c>
      <c r="Y31" s="459" t="str">
        <f t="shared" si="4"/>
        <v>Yes</v>
      </c>
      <c r="Z31" s="545"/>
    </row>
    <row r="32" spans="1:27" s="10" customFormat="1" x14ac:dyDescent="0.25">
      <c r="A32" s="41"/>
      <c r="B32" s="42" t="s">
        <v>140</v>
      </c>
      <c r="C32" s="97" t="s">
        <v>189</v>
      </c>
      <c r="D32" s="34" t="s">
        <v>87</v>
      </c>
      <c r="E32" s="35">
        <v>7000</v>
      </c>
      <c r="F32" s="36" t="s">
        <v>58</v>
      </c>
      <c r="G32" s="538"/>
      <c r="H32" s="539"/>
      <c r="I32" s="539"/>
      <c r="J32" s="539"/>
      <c r="K32" s="539"/>
      <c r="L32" s="539"/>
      <c r="M32" s="539"/>
      <c r="N32" s="539"/>
      <c r="O32" s="539"/>
      <c r="P32" s="539"/>
      <c r="Q32" s="539"/>
      <c r="R32" s="539"/>
      <c r="S32" s="539"/>
      <c r="T32" s="539"/>
      <c r="U32" s="539"/>
      <c r="V32" s="539"/>
      <c r="W32" s="540"/>
      <c r="X32" s="454" t="str">
        <f t="shared" si="3"/>
        <v>NA</v>
      </c>
      <c r="Y32" s="459" t="str">
        <f t="shared" si="4"/>
        <v>Yes</v>
      </c>
      <c r="Z32" s="545"/>
    </row>
    <row r="33" spans="1:26" s="10" customFormat="1" ht="15.75" thickBot="1" x14ac:dyDescent="0.3">
      <c r="A33" s="41"/>
      <c r="B33" s="42" t="s">
        <v>140</v>
      </c>
      <c r="C33" s="98" t="s">
        <v>191</v>
      </c>
      <c r="D33" s="88" t="s">
        <v>87</v>
      </c>
      <c r="E33" s="35">
        <v>35000</v>
      </c>
      <c r="F33" s="36" t="s">
        <v>58</v>
      </c>
      <c r="G33" s="538"/>
      <c r="H33" s="539"/>
      <c r="I33" s="539"/>
      <c r="J33" s="539"/>
      <c r="K33" s="539"/>
      <c r="L33" s="539"/>
      <c r="M33" s="539"/>
      <c r="N33" s="539"/>
      <c r="O33" s="539"/>
      <c r="P33" s="539"/>
      <c r="Q33" s="539"/>
      <c r="R33" s="539"/>
      <c r="S33" s="539"/>
      <c r="T33" s="539"/>
      <c r="U33" s="539"/>
      <c r="V33" s="539"/>
      <c r="W33" s="540"/>
      <c r="X33" s="463" t="str">
        <f t="shared" si="3"/>
        <v>NA</v>
      </c>
      <c r="Y33" s="467" t="str">
        <f t="shared" si="4"/>
        <v>Yes</v>
      </c>
      <c r="Z33" s="545"/>
    </row>
    <row r="34" spans="1:26" s="10" customFormat="1" ht="39" thickTop="1" x14ac:dyDescent="0.25">
      <c r="A34" s="40" t="s">
        <v>226</v>
      </c>
      <c r="B34" s="45" t="s">
        <v>140</v>
      </c>
      <c r="C34" s="49" t="s">
        <v>441</v>
      </c>
      <c r="D34" s="90" t="s">
        <v>87</v>
      </c>
      <c r="E34" s="29">
        <v>0</v>
      </c>
      <c r="F34" s="28" t="s">
        <v>58</v>
      </c>
      <c r="G34" s="538"/>
      <c r="H34" s="539"/>
      <c r="I34" s="539"/>
      <c r="J34" s="539"/>
      <c r="K34" s="539"/>
      <c r="L34" s="539"/>
      <c r="M34" s="539"/>
      <c r="N34" s="539"/>
      <c r="O34" s="539"/>
      <c r="P34" s="539"/>
      <c r="Q34" s="539"/>
      <c r="R34" s="539"/>
      <c r="S34" s="539"/>
      <c r="T34" s="539"/>
      <c r="U34" s="539"/>
      <c r="V34" s="539"/>
      <c r="W34" s="540"/>
      <c r="X34" s="450" t="str">
        <f t="shared" si="3"/>
        <v>NA</v>
      </c>
      <c r="Y34" s="455" t="str">
        <f t="shared" si="4"/>
        <v>Yes</v>
      </c>
      <c r="Z34" s="545"/>
    </row>
    <row r="35" spans="1:26" s="10" customFormat="1" ht="22.5" customHeight="1" x14ac:dyDescent="0.25">
      <c r="A35" s="41"/>
      <c r="B35" s="48" t="s">
        <v>140</v>
      </c>
      <c r="C35" s="51" t="s">
        <v>230</v>
      </c>
      <c r="D35" s="34" t="s">
        <v>87</v>
      </c>
      <c r="E35" s="35">
        <v>0</v>
      </c>
      <c r="F35" s="36" t="s">
        <v>58</v>
      </c>
      <c r="G35" s="538"/>
      <c r="H35" s="539"/>
      <c r="I35" s="539"/>
      <c r="J35" s="539"/>
      <c r="K35" s="539"/>
      <c r="L35" s="539"/>
      <c r="M35" s="539"/>
      <c r="N35" s="539"/>
      <c r="O35" s="539"/>
      <c r="P35" s="539"/>
      <c r="Q35" s="539"/>
      <c r="R35" s="539"/>
      <c r="S35" s="539"/>
      <c r="T35" s="539"/>
      <c r="U35" s="539"/>
      <c r="V35" s="539"/>
      <c r="W35" s="540"/>
      <c r="X35" s="454" t="str">
        <f t="shared" si="3"/>
        <v>NA</v>
      </c>
      <c r="Y35" s="459" t="str">
        <f t="shared" si="4"/>
        <v>Yes</v>
      </c>
      <c r="Z35" s="545"/>
    </row>
    <row r="36" spans="1:26" s="10" customFormat="1" ht="38.25" x14ac:dyDescent="0.25">
      <c r="A36" s="41"/>
      <c r="B36" s="48" t="s">
        <v>140</v>
      </c>
      <c r="C36" s="51" t="s">
        <v>442</v>
      </c>
      <c r="D36" s="34" t="s">
        <v>87</v>
      </c>
      <c r="E36" s="43" t="s">
        <v>443</v>
      </c>
      <c r="F36" s="44" t="s">
        <v>58</v>
      </c>
      <c r="G36" s="538"/>
      <c r="H36" s="539"/>
      <c r="I36" s="539"/>
      <c r="J36" s="539"/>
      <c r="K36" s="539"/>
      <c r="L36" s="539"/>
      <c r="M36" s="539"/>
      <c r="N36" s="539"/>
      <c r="O36" s="539"/>
      <c r="P36" s="539"/>
      <c r="Q36" s="539"/>
      <c r="R36" s="539"/>
      <c r="S36" s="539"/>
      <c r="T36" s="539"/>
      <c r="U36" s="539"/>
      <c r="V36" s="539"/>
      <c r="W36" s="540"/>
      <c r="X36" s="457" t="str">
        <f t="shared" si="3"/>
        <v>NA</v>
      </c>
      <c r="Y36" s="459" t="str">
        <f t="shared" si="4"/>
        <v>Yes</v>
      </c>
      <c r="Z36" s="545"/>
    </row>
    <row r="37" spans="1:26" s="10" customFormat="1" x14ac:dyDescent="0.25">
      <c r="A37" s="41"/>
      <c r="B37" s="48" t="s">
        <v>140</v>
      </c>
      <c r="C37" s="51" t="s">
        <v>236</v>
      </c>
      <c r="D37" s="34" t="s">
        <v>87</v>
      </c>
      <c r="E37" s="43" t="s">
        <v>443</v>
      </c>
      <c r="F37" s="44" t="s">
        <v>58</v>
      </c>
      <c r="G37" s="538"/>
      <c r="H37" s="539"/>
      <c r="I37" s="539"/>
      <c r="J37" s="539"/>
      <c r="K37" s="539"/>
      <c r="L37" s="539"/>
      <c r="M37" s="539"/>
      <c r="N37" s="539"/>
      <c r="O37" s="539"/>
      <c r="P37" s="539"/>
      <c r="Q37" s="539"/>
      <c r="R37" s="539"/>
      <c r="S37" s="539"/>
      <c r="T37" s="539"/>
      <c r="U37" s="539"/>
      <c r="V37" s="539"/>
      <c r="W37" s="540"/>
      <c r="X37" s="454" t="str">
        <f t="shared" si="3"/>
        <v>NA</v>
      </c>
      <c r="Y37" s="459" t="str">
        <f t="shared" si="4"/>
        <v>Yes</v>
      </c>
      <c r="Z37" s="545"/>
    </row>
    <row r="38" spans="1:26" s="10" customFormat="1" ht="15.75" thickBot="1" x14ac:dyDescent="0.3">
      <c r="A38" s="52"/>
      <c r="B38" s="53" t="s">
        <v>140</v>
      </c>
      <c r="C38" s="54" t="s">
        <v>237</v>
      </c>
      <c r="D38" s="88" t="s">
        <v>87</v>
      </c>
      <c r="E38" s="43" t="s">
        <v>443</v>
      </c>
      <c r="F38" s="55" t="s">
        <v>58</v>
      </c>
      <c r="G38" s="538"/>
      <c r="H38" s="539"/>
      <c r="I38" s="539"/>
      <c r="J38" s="539"/>
      <c r="K38" s="539"/>
      <c r="L38" s="539"/>
      <c r="M38" s="539"/>
      <c r="N38" s="539"/>
      <c r="O38" s="539"/>
      <c r="P38" s="539"/>
      <c r="Q38" s="539"/>
      <c r="R38" s="539"/>
      <c r="S38" s="539"/>
      <c r="T38" s="539"/>
      <c r="U38" s="539"/>
      <c r="V38" s="539"/>
      <c r="W38" s="540"/>
      <c r="X38" s="463" t="str">
        <f t="shared" si="3"/>
        <v>NA</v>
      </c>
      <c r="Y38" s="466" t="str">
        <f t="shared" si="4"/>
        <v>Yes</v>
      </c>
      <c r="Z38" s="545"/>
    </row>
    <row r="39" spans="1:26" s="10" customFormat="1" ht="15.75" thickTop="1" x14ac:dyDescent="0.25">
      <c r="A39" s="40" t="s">
        <v>254</v>
      </c>
      <c r="B39" s="56" t="s">
        <v>140</v>
      </c>
      <c r="C39" s="46" t="s">
        <v>255</v>
      </c>
      <c r="D39" s="90" t="s">
        <v>87</v>
      </c>
      <c r="E39" s="29">
        <v>0</v>
      </c>
      <c r="F39" s="28" t="s">
        <v>58</v>
      </c>
      <c r="G39" s="538"/>
      <c r="H39" s="539"/>
      <c r="I39" s="539"/>
      <c r="J39" s="539"/>
      <c r="K39" s="539"/>
      <c r="L39" s="539"/>
      <c r="M39" s="539"/>
      <c r="N39" s="539"/>
      <c r="O39" s="539"/>
      <c r="P39" s="539"/>
      <c r="Q39" s="539"/>
      <c r="R39" s="539"/>
      <c r="S39" s="539"/>
      <c r="T39" s="539"/>
      <c r="U39" s="539"/>
      <c r="V39" s="539"/>
      <c r="W39" s="540"/>
      <c r="X39" s="450" t="str">
        <f t="shared" si="3"/>
        <v>NA</v>
      </c>
      <c r="Y39" s="451" t="str">
        <f t="shared" si="4"/>
        <v>Yes</v>
      </c>
      <c r="Z39" s="545"/>
    </row>
    <row r="40" spans="1:26" s="10" customFormat="1" ht="25.5" x14ac:dyDescent="0.25">
      <c r="A40" s="41"/>
      <c r="B40" s="33" t="s">
        <v>140</v>
      </c>
      <c r="C40" s="51" t="s">
        <v>257</v>
      </c>
      <c r="D40" s="34" t="s">
        <v>87</v>
      </c>
      <c r="E40" s="35">
        <v>50</v>
      </c>
      <c r="F40" s="36" t="s">
        <v>58</v>
      </c>
      <c r="G40" s="538"/>
      <c r="H40" s="539"/>
      <c r="I40" s="539"/>
      <c r="J40" s="539"/>
      <c r="K40" s="539"/>
      <c r="L40" s="539"/>
      <c r="M40" s="539"/>
      <c r="N40" s="539"/>
      <c r="O40" s="539"/>
      <c r="P40" s="539"/>
      <c r="Q40" s="539"/>
      <c r="R40" s="539"/>
      <c r="S40" s="539"/>
      <c r="T40" s="539"/>
      <c r="U40" s="539"/>
      <c r="V40" s="539"/>
      <c r="W40" s="540"/>
      <c r="X40" s="468" t="str">
        <f t="shared" si="3"/>
        <v>NA</v>
      </c>
      <c r="Y40" s="459" t="str">
        <f t="shared" si="4"/>
        <v>Yes</v>
      </c>
      <c r="Z40" s="545"/>
    </row>
    <row r="41" spans="1:26" s="10" customFormat="1" ht="26.25" thickBot="1" x14ac:dyDescent="0.3">
      <c r="A41" s="52"/>
      <c r="B41" s="57" t="s">
        <v>140</v>
      </c>
      <c r="C41" s="58" t="s">
        <v>258</v>
      </c>
      <c r="D41" s="59" t="s">
        <v>87</v>
      </c>
      <c r="E41" s="86" t="s">
        <v>169</v>
      </c>
      <c r="F41" s="60" t="s">
        <v>58</v>
      </c>
      <c r="G41" s="541"/>
      <c r="H41" s="542"/>
      <c r="I41" s="542"/>
      <c r="J41" s="542"/>
      <c r="K41" s="542"/>
      <c r="L41" s="542"/>
      <c r="M41" s="542"/>
      <c r="N41" s="542"/>
      <c r="O41" s="542"/>
      <c r="P41" s="542"/>
      <c r="Q41" s="542"/>
      <c r="R41" s="542"/>
      <c r="S41" s="542"/>
      <c r="T41" s="542"/>
      <c r="U41" s="542"/>
      <c r="V41" s="542"/>
      <c r="W41" s="543"/>
      <c r="X41" s="468" t="str">
        <f t="shared" si="3"/>
        <v>NA</v>
      </c>
      <c r="Y41" s="467" t="str">
        <f t="shared" si="4"/>
        <v>Yes</v>
      </c>
      <c r="Z41" s="546"/>
    </row>
    <row r="42" spans="1:26" ht="15.75" thickTop="1" x14ac:dyDescent="0.25">
      <c r="X42" s="113"/>
      <c r="Z42" s="87"/>
    </row>
  </sheetData>
  <mergeCells count="6">
    <mergeCell ref="A9:B11"/>
    <mergeCell ref="D9:D11"/>
    <mergeCell ref="Z9:Z11"/>
    <mergeCell ref="G26:W41"/>
    <mergeCell ref="Z26:Z41"/>
    <mergeCell ref="K9:V9"/>
  </mergeCells>
  <pageMargins left="0.7" right="0.7" top="0.75" bottom="0.75" header="0.3" footer="0.3"/>
  <pageSetup paperSize="9" orientation="portrait" r:id="rId1"/>
  <headerFooter>
    <oddFooter xml:space="preserve">&amp;C_x000D_&amp;1#&amp;"Calibri"&amp;6&amp;K000000 nbn-COMMERCIAL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54D4-A599-4E1A-9FD3-4C399A5CF855}">
  <sheetPr>
    <pageSetUpPr fitToPage="1"/>
  </sheetPr>
  <dimension ref="A1:AF52"/>
  <sheetViews>
    <sheetView showGridLines="0" view="pageBreakPreview" zoomScale="85" zoomScaleNormal="115" zoomScaleSheetLayoutView="85" workbookViewId="0">
      <pane ySplit="11" topLeftCell="A33" activePane="bottomLeft" state="frozen"/>
      <selection pane="bottomLeft" activeCell="W10" sqref="W10"/>
    </sheetView>
  </sheetViews>
  <sheetFormatPr defaultColWidth="9.42578125" defaultRowHeight="15" x14ac:dyDescent="0.25"/>
  <cols>
    <col min="1" max="1" width="42.5703125" style="1" customWidth="1"/>
    <col min="2" max="2" width="35.42578125" style="125" customWidth="1"/>
    <col min="3" max="3" width="27" style="105" customWidth="1"/>
    <col min="4" max="4" width="43.42578125" style="105" customWidth="1"/>
    <col min="5" max="5" width="19.42578125" style="105" customWidth="1"/>
    <col min="6" max="6" width="11.5703125" style="105" customWidth="1"/>
    <col min="7" max="8" width="15" style="105" customWidth="1"/>
    <col min="9" max="19" width="13.42578125" style="105" customWidth="1"/>
    <col min="20" max="20" width="14.42578125" style="105" customWidth="1"/>
    <col min="21" max="22" width="13.42578125" style="105" customWidth="1"/>
    <col min="23" max="23" width="11.5703125" style="1" customWidth="1"/>
    <col min="24" max="24" width="15.5703125" style="2" customWidth="1"/>
    <col min="25" max="25" width="11.5703125" style="2" customWidth="1"/>
    <col min="26" max="26" width="44.42578125" style="105" customWidth="1"/>
    <col min="27" max="16384" width="9.42578125" style="1"/>
  </cols>
  <sheetData>
    <row r="1" spans="1:27" ht="33.75" x14ac:dyDescent="0.5">
      <c r="A1" s="131" t="s">
        <v>472</v>
      </c>
      <c r="B1" s="469"/>
      <c r="D1" s="106"/>
      <c r="H1" s="102"/>
    </row>
    <row r="2" spans="1:27" x14ac:dyDescent="0.25">
      <c r="A2" s="133"/>
      <c r="B2" s="469"/>
      <c r="W2" s="2"/>
      <c r="Y2" s="1"/>
    </row>
    <row r="3" spans="1:27" s="5" customFormat="1" ht="21" x14ac:dyDescent="0.35">
      <c r="A3" s="3" t="s">
        <v>444</v>
      </c>
      <c r="B3" s="470"/>
      <c r="C3" s="109"/>
      <c r="D3" s="109"/>
      <c r="E3" s="109"/>
      <c r="F3" s="118"/>
      <c r="G3" s="118"/>
      <c r="H3" s="118"/>
      <c r="I3" s="118"/>
      <c r="J3" s="109"/>
      <c r="K3" s="109"/>
      <c r="L3" s="109"/>
      <c r="M3" s="109"/>
      <c r="N3" s="109"/>
      <c r="O3" s="109"/>
      <c r="P3" s="109"/>
      <c r="Q3" s="109"/>
      <c r="R3" s="109"/>
      <c r="S3" s="109"/>
      <c r="T3" s="109"/>
      <c r="U3" s="109"/>
      <c r="V3" s="109"/>
      <c r="X3" s="6"/>
      <c r="Y3" s="6"/>
      <c r="Z3" s="109"/>
    </row>
    <row r="4" spans="1:27" ht="21" x14ac:dyDescent="0.35">
      <c r="B4" s="469"/>
      <c r="C4" s="23" t="s">
        <v>23</v>
      </c>
      <c r="D4" s="110"/>
      <c r="F4" s="118"/>
      <c r="G4" s="118"/>
      <c r="H4" s="118"/>
      <c r="I4" s="118"/>
      <c r="J4" s="118"/>
      <c r="K4" s="115"/>
    </row>
    <row r="5" spans="1:27" x14ac:dyDescent="0.25">
      <c r="A5" s="471" t="s">
        <v>24</v>
      </c>
      <c r="B5" s="354">
        <v>117.9</v>
      </c>
      <c r="C5" s="17" t="s">
        <v>25</v>
      </c>
      <c r="D5" s="18"/>
      <c r="F5" s="115"/>
      <c r="G5" s="115"/>
      <c r="H5" s="115"/>
      <c r="I5" s="115"/>
      <c r="J5" s="115"/>
      <c r="K5" s="115"/>
      <c r="L5" s="115"/>
      <c r="M5" s="115"/>
      <c r="N5" s="115"/>
      <c r="O5" s="115"/>
    </row>
    <row r="6" spans="1:27" x14ac:dyDescent="0.25">
      <c r="A6" s="471" t="s">
        <v>26</v>
      </c>
      <c r="B6" s="354">
        <v>123.9</v>
      </c>
      <c r="C6" s="20" t="s">
        <v>27</v>
      </c>
      <c r="D6" s="21"/>
    </row>
    <row r="7" spans="1:27" ht="15.75" thickBot="1" x14ac:dyDescent="0.3">
      <c r="A7" s="472" t="s">
        <v>28</v>
      </c>
      <c r="B7" s="355">
        <f>B6/B5-1</f>
        <v>5.0890585241730291E-2</v>
      </c>
    </row>
    <row r="8" spans="1:27" ht="16.5" thickTop="1" thickBot="1" x14ac:dyDescent="0.3">
      <c r="A8" s="498"/>
      <c r="B8" s="499"/>
      <c r="C8" s="499"/>
      <c r="D8" s="499"/>
    </row>
    <row r="9" spans="1:27" s="105" customFormat="1" ht="53.45" customHeight="1" thickBot="1" x14ac:dyDescent="0.3">
      <c r="A9" s="502" t="s">
        <v>29</v>
      </c>
      <c r="B9" s="503"/>
      <c r="C9" s="362"/>
      <c r="D9" s="526" t="s">
        <v>30</v>
      </c>
      <c r="E9" s="473" t="s">
        <v>31</v>
      </c>
      <c r="F9" s="358"/>
      <c r="G9" s="359"/>
      <c r="H9" s="359"/>
      <c r="I9" s="359"/>
      <c r="J9" s="359"/>
      <c r="K9" s="523" t="s">
        <v>32</v>
      </c>
      <c r="L9" s="524"/>
      <c r="M9" s="524"/>
      <c r="N9" s="524"/>
      <c r="O9" s="524"/>
      <c r="P9" s="524"/>
      <c r="Q9" s="524"/>
      <c r="R9" s="524"/>
      <c r="S9" s="524"/>
      <c r="T9" s="524"/>
      <c r="U9" s="524"/>
      <c r="V9" s="525"/>
      <c r="W9" s="360"/>
      <c r="X9" s="361"/>
      <c r="Y9" s="361"/>
      <c r="Z9" s="526" t="s">
        <v>357</v>
      </c>
    </row>
    <row r="10" spans="1:27" s="105" customFormat="1" ht="102" x14ac:dyDescent="0.25">
      <c r="A10" s="504"/>
      <c r="B10" s="503"/>
      <c r="C10" s="365" t="s">
        <v>34</v>
      </c>
      <c r="D10" s="527"/>
      <c r="E10" s="155" t="s">
        <v>445</v>
      </c>
      <c r="F10" s="363" t="s">
        <v>40</v>
      </c>
      <c r="G10" s="363" t="s">
        <v>41</v>
      </c>
      <c r="H10" s="363" t="s">
        <v>42</v>
      </c>
      <c r="I10" s="363" t="s">
        <v>43</v>
      </c>
      <c r="J10" s="363" t="s">
        <v>44</v>
      </c>
      <c r="K10" s="351">
        <v>44408</v>
      </c>
      <c r="L10" s="351">
        <f t="shared" ref="L10:V10" si="0">EOMONTH(DATE(YEAR(K10),MONTH(K10)+1,1),0)</f>
        <v>44439</v>
      </c>
      <c r="M10" s="351">
        <f t="shared" si="0"/>
        <v>44469</v>
      </c>
      <c r="N10" s="351">
        <f t="shared" si="0"/>
        <v>44500</v>
      </c>
      <c r="O10" s="351">
        <f t="shared" si="0"/>
        <v>44530</v>
      </c>
      <c r="P10" s="351">
        <f t="shared" si="0"/>
        <v>44561</v>
      </c>
      <c r="Q10" s="351">
        <f t="shared" si="0"/>
        <v>44592</v>
      </c>
      <c r="R10" s="351">
        <f t="shared" si="0"/>
        <v>44620</v>
      </c>
      <c r="S10" s="351">
        <f t="shared" si="0"/>
        <v>44651</v>
      </c>
      <c r="T10" s="351">
        <f t="shared" si="0"/>
        <v>44681</v>
      </c>
      <c r="U10" s="351">
        <f t="shared" si="0"/>
        <v>44712</v>
      </c>
      <c r="V10" s="351">
        <f t="shared" si="0"/>
        <v>44742</v>
      </c>
      <c r="W10" s="364" t="s">
        <v>45</v>
      </c>
      <c r="X10" s="364" t="s">
        <v>46</v>
      </c>
      <c r="Y10" s="364" t="s">
        <v>47</v>
      </c>
      <c r="Z10" s="527"/>
    </row>
    <row r="11" spans="1:27" s="105" customFormat="1" ht="15.75" thickBot="1" x14ac:dyDescent="0.3">
      <c r="A11" s="505"/>
      <c r="B11" s="506"/>
      <c r="C11" s="474"/>
      <c r="D11" s="531"/>
      <c r="E11" s="156" t="s">
        <v>361</v>
      </c>
      <c r="F11" s="366"/>
      <c r="G11" s="366"/>
      <c r="H11" s="366"/>
      <c r="I11" s="366"/>
      <c r="J11" s="366"/>
      <c r="K11" s="367" t="s">
        <v>361</v>
      </c>
      <c r="L11" s="367" t="s">
        <v>361</v>
      </c>
      <c r="M11" s="367" t="s">
        <v>361</v>
      </c>
      <c r="N11" s="367" t="s">
        <v>361</v>
      </c>
      <c r="O11" s="367" t="s">
        <v>361</v>
      </c>
      <c r="P11" s="367" t="s">
        <v>361</v>
      </c>
      <c r="Q11" s="367" t="s">
        <v>361</v>
      </c>
      <c r="R11" s="367" t="s">
        <v>361</v>
      </c>
      <c r="S11" s="367" t="s">
        <v>361</v>
      </c>
      <c r="T11" s="367" t="s">
        <v>361</v>
      </c>
      <c r="U11" s="367" t="s">
        <v>361</v>
      </c>
      <c r="V11" s="367" t="s">
        <v>361</v>
      </c>
      <c r="W11" s="368"/>
      <c r="X11" s="475"/>
      <c r="Y11" s="475"/>
      <c r="Z11" s="527"/>
    </row>
    <row r="12" spans="1:27" ht="15.75" customHeight="1" thickTop="1" x14ac:dyDescent="0.25">
      <c r="A12" s="157" t="s">
        <v>446</v>
      </c>
      <c r="B12" s="85" t="s">
        <v>55</v>
      </c>
      <c r="C12" s="476" t="s">
        <v>66</v>
      </c>
      <c r="D12" s="159" t="s">
        <v>87</v>
      </c>
      <c r="E12" s="27">
        <v>30</v>
      </c>
      <c r="F12" s="27" t="s">
        <v>58</v>
      </c>
      <c r="G12" s="27" t="s">
        <v>59</v>
      </c>
      <c r="H12" s="27"/>
      <c r="I12" s="27" t="s">
        <v>361</v>
      </c>
      <c r="J12" s="27">
        <f>E12</f>
        <v>30</v>
      </c>
      <c r="K12" s="192" t="str">
        <f>IF(AND(OR($G12="Variable",$G12="Zero"),ISBLANK($I12)),IF(K$11=$E$11,$E12,IF(K$11=#REF!,#REF!,IF(K$11=#REF!,#REF!,IF(K$11=#REF!,#REF!,"ERROR")))),"NA")</f>
        <v>NA</v>
      </c>
      <c r="L12" s="192" t="str">
        <f>IF(AND(OR($G12="Variable",$G12="Zero"),ISBLANK($I12)),IF(L$11=$E$11,$E12,IF(L$11=#REF!,#REF!,IF(L$11=#REF!,#REF!,IF(L$11=#REF!,#REF!,"ERROR")))),"NA")</f>
        <v>NA</v>
      </c>
      <c r="M12" s="192" t="str">
        <f>IF(AND(OR($G12="Variable",$G12="Zero"),ISBLANK($I12)),IF(M$11=$E$11,$E12,IF(M$11=#REF!,#REF!,IF(M$11=#REF!,#REF!,IF(M$11=#REF!,#REF!,"ERROR")))),"NA")</f>
        <v>NA</v>
      </c>
      <c r="N12" s="192" t="str">
        <f>IF(AND(OR($G12="Variable",$G12="Zero"),ISBLANK($I12)),IF(N$11=$E$11,$E12,IF(N$11=#REF!,#REF!,IF(N$11=#REF!,#REF!,IF(N$11=#REF!,#REF!,"ERROR")))),"NA")</f>
        <v>NA</v>
      </c>
      <c r="O12" s="192" t="str">
        <f>IF(AND(OR($G12="Variable",$G12="Zero"),ISBLANK($I12)),IF(O$11=$E$11,$E12,IF(O$11=#REF!,#REF!,IF(O$11=#REF!,#REF!,IF(O$11=#REF!,#REF!,"ERROR")))),"NA")</f>
        <v>NA</v>
      </c>
      <c r="P12" s="192" t="str">
        <f>IF(AND(OR($G12="Variable",$G12="Zero"),ISBLANK($I12)),IF(P$11=$E$11,$E12,IF(P$11=#REF!,#REF!,IF(P$11=#REF!,#REF!,IF(P$11=#REF!,#REF!,"ERROR")))),"NA")</f>
        <v>NA</v>
      </c>
      <c r="Q12" s="192" t="str">
        <f>IF(AND(OR($G12="Variable",$G12="Zero"),ISBLANK($I12)),IF(Q$11=$E$11,$E12,IF(Q$11=#REF!,#REF!,IF(Q$11=#REF!,#REF!,IF(Q$11=#REF!,#REF!,"ERROR")))),"NA")</f>
        <v>NA</v>
      </c>
      <c r="R12" s="192" t="str">
        <f>IF(AND(OR($G12="Variable",$G12="Zero"),ISBLANK($I12)),IF(R$11=$E$11,$E12,IF(R$11=#REF!,#REF!,IF(R$11=#REF!,#REF!,IF(R$11=#REF!,#REF!,"ERROR")))),"NA")</f>
        <v>NA</v>
      </c>
      <c r="S12" s="192" t="str">
        <f>IF(AND(OR($G12="Variable",$G12="Zero"),ISBLANK($I12)),IF(S$11=$E$11,$E12,IF(S$11=#REF!,#REF!,IF(S$11=#REF!,#REF!,IF(S$11=#REF!,#REF!,"ERROR")))),"NA")</f>
        <v>NA</v>
      </c>
      <c r="T12" s="192" t="str">
        <f>IF(AND(OR($G12="Variable",$G12="Zero"),ISBLANK($I12)),IF(T$11=$E$11,$E12,IF(T$11=#REF!,#REF!,IF(T$11=#REF!,#REF!,IF(T$11=#REF!,#REF!,"ERROR")))),"NA")</f>
        <v>NA</v>
      </c>
      <c r="U12" s="192" t="str">
        <f>IF(AND(OR($G12="Variable",$G12="Zero"),ISBLANK($I12)),IF(U$11=$E$11,$E12,IF(U$11=#REF!,#REF!,IF(U$11=#REF!,#REF!,IF(U$11=#REF!,#REF!,"ERROR")))),"NA")</f>
        <v>NA</v>
      </c>
      <c r="V12" s="192" t="str">
        <f>IF(AND(OR($G12="Variable",$G12="Zero"),ISBLANK($I12)),IF(V$11=$E$11,$E12,IF(V$11=#REF!,#REF!,IF(V$11=#REF!,#REF!,IF(V$11=#REF!,#REF!,"ERROR")))),"NA")</f>
        <v>NA</v>
      </c>
      <c r="W12" s="372" t="str">
        <f t="shared" ref="W12:W21" si="1">IF(AND(OR(G12="Variable",G12="Zero"),ISBLANK($I12)),AVERAGE(K12:V12),"NA")</f>
        <v>NA</v>
      </c>
      <c r="X12" s="382">
        <f>IF(G12="Fixed",H12,IF(ISBLANK($I12)=FALSE,$J12,IF(OR(G12="Variable",G12="Zero"),MAX(V12,W12+ROUND(MAX(0,W12*((1+$B$7)*(1-1.5%)-1)),2)),IF((OR(G12="Hourly", G12="At cost")),E12,"NA"))))</f>
        <v>30</v>
      </c>
      <c r="Y12" s="382" t="str">
        <f>IF(F12="No","NA",IF(AND(ISBLANK($I12)=FALSE,$J12&lt;=X12),"Yes",(IF(MAX(E12:E12)&lt;=X12,"Yes","No"))))</f>
        <v>Yes</v>
      </c>
      <c r="Z12" s="374"/>
    </row>
    <row r="13" spans="1:27" ht="15.75" customHeight="1" x14ac:dyDescent="0.25">
      <c r="A13" s="47"/>
      <c r="B13" s="85" t="s">
        <v>55</v>
      </c>
      <c r="C13" s="477" t="s">
        <v>74</v>
      </c>
      <c r="D13" s="159" t="s">
        <v>87</v>
      </c>
      <c r="E13" s="35">
        <v>34</v>
      </c>
      <c r="F13" s="35" t="s">
        <v>58</v>
      </c>
      <c r="G13" s="27" t="s">
        <v>59</v>
      </c>
      <c r="H13" s="27"/>
      <c r="I13" s="27" t="s">
        <v>361</v>
      </c>
      <c r="J13" s="27">
        <f t="shared" ref="J13:J51" si="2">E13</f>
        <v>34</v>
      </c>
      <c r="K13" s="192" t="str">
        <f>IF(AND(OR($G13="Variable",$G13="Zero"),ISBLANK($I13)),IF(K$11=$E$11,$E13,IF(K$11=#REF!,#REF!,IF(K$11=#REF!,#REF!,IF(K$11=#REF!,#REF!,"ERROR")))),"NA")</f>
        <v>NA</v>
      </c>
      <c r="L13" s="192" t="str">
        <f>IF(AND(OR($G13="Variable",$G13="Zero"),ISBLANK($I13)),IF(L$11=$E$11,$E13,IF(L$11=#REF!,#REF!,IF(L$11=#REF!,#REF!,IF(L$11=#REF!,#REF!,"ERROR")))),"NA")</f>
        <v>NA</v>
      </c>
      <c r="M13" s="192" t="str">
        <f>IF(AND(OR($G13="Variable",$G13="Zero"),ISBLANK($I13)),IF(M$11=$E$11,$E13,IF(M$11=#REF!,#REF!,IF(M$11=#REF!,#REF!,IF(M$11=#REF!,#REF!,"ERROR")))),"NA")</f>
        <v>NA</v>
      </c>
      <c r="N13" s="192" t="str">
        <f>IF(AND(OR($G13="Variable",$G13="Zero"),ISBLANK($I13)),IF(N$11=$E$11,$E13,IF(N$11=#REF!,#REF!,IF(N$11=#REF!,#REF!,IF(N$11=#REF!,#REF!,"ERROR")))),"NA")</f>
        <v>NA</v>
      </c>
      <c r="O13" s="192" t="str">
        <f>IF(AND(OR($G13="Variable",$G13="Zero"),ISBLANK($I13)),IF(O$11=$E$11,$E13,IF(O$11=#REF!,#REF!,IF(O$11=#REF!,#REF!,IF(O$11=#REF!,#REF!,"ERROR")))),"NA")</f>
        <v>NA</v>
      </c>
      <c r="P13" s="192" t="str">
        <f>IF(AND(OR($G13="Variable",$G13="Zero"),ISBLANK($I13)),IF(P$11=$E$11,$E13,IF(P$11=#REF!,#REF!,IF(P$11=#REF!,#REF!,IF(P$11=#REF!,#REF!,"ERROR")))),"NA")</f>
        <v>NA</v>
      </c>
      <c r="Q13" s="192" t="str">
        <f>IF(AND(OR($G13="Variable",$G13="Zero"),ISBLANK($I13)),IF(Q$11=$E$11,$E13,IF(Q$11=#REF!,#REF!,IF(Q$11=#REF!,#REF!,IF(Q$11=#REF!,#REF!,"ERROR")))),"NA")</f>
        <v>NA</v>
      </c>
      <c r="R13" s="192" t="str">
        <f>IF(AND(OR($G13="Variable",$G13="Zero"),ISBLANK($I13)),IF(R$11=$E$11,$E13,IF(R$11=#REF!,#REF!,IF(R$11=#REF!,#REF!,IF(R$11=#REF!,#REF!,"ERROR")))),"NA")</f>
        <v>NA</v>
      </c>
      <c r="S13" s="192" t="str">
        <f>IF(AND(OR($G13="Variable",$G13="Zero"),ISBLANK($I13)),IF(S$11=$E$11,$E13,IF(S$11=#REF!,#REF!,IF(S$11=#REF!,#REF!,IF(S$11=#REF!,#REF!,"ERROR")))),"NA")</f>
        <v>NA</v>
      </c>
      <c r="T13" s="192" t="str">
        <f>IF(AND(OR($G13="Variable",$G13="Zero"),ISBLANK($I13)),IF(T$11=$E$11,$E13,IF(T$11=#REF!,#REF!,IF(T$11=#REF!,#REF!,IF(T$11=#REF!,#REF!,"ERROR")))),"NA")</f>
        <v>NA</v>
      </c>
      <c r="U13" s="192" t="str">
        <f>IF(AND(OR($G13="Variable",$G13="Zero"),ISBLANK($I13)),IF(U$11=$E$11,$E13,IF(U$11=#REF!,#REF!,IF(U$11=#REF!,#REF!,IF(U$11=#REF!,#REF!,"ERROR")))),"NA")</f>
        <v>NA</v>
      </c>
      <c r="V13" s="192" t="str">
        <f>IF(AND(OR($G13="Variable",$G13="Zero"),ISBLANK($I13)),IF(V$11=$E$11,$E13,IF(V$11=#REF!,#REF!,IF(V$11=#REF!,#REF!,IF(V$11=#REF!,#REF!,"ERROR")))),"NA")</f>
        <v>NA</v>
      </c>
      <c r="W13" s="375" t="str">
        <f t="shared" si="1"/>
        <v>NA</v>
      </c>
      <c r="X13" s="375">
        <f t="shared" ref="X13:X33" si="3">IF(G13="Fixed",H13,IF(ISBLANK($I13)=FALSE,$J13,IF(OR(G13="Variable",G13="Zero"),MAX(V13,W13+ROUND(MAX(0,W13*((1+$B$7)*(1-1.5%)-1)),2)),IF((OR(G13="Hourly", G13="At cost")),E13,"NA"))))</f>
        <v>34</v>
      </c>
      <c r="Y13" s="375" t="str">
        <f t="shared" ref="Y13:Y51" si="4">IF(F13="No","NA",IF(AND(ISBLANK($I13)=FALSE,$J13&lt;=X13),"Yes",(IF(MAX(E13:E13)&lt;=X13,"Yes","No"))))</f>
        <v>Yes</v>
      </c>
      <c r="Z13" s="167"/>
    </row>
    <row r="14" spans="1:27" ht="15.75" customHeight="1" x14ac:dyDescent="0.25">
      <c r="A14" s="47"/>
      <c r="B14" s="85" t="s">
        <v>55</v>
      </c>
      <c r="C14" s="478" t="s">
        <v>82</v>
      </c>
      <c r="D14" s="159" t="s">
        <v>87</v>
      </c>
      <c r="E14" s="35">
        <v>38</v>
      </c>
      <c r="F14" s="35" t="s">
        <v>58</v>
      </c>
      <c r="G14" s="27" t="s">
        <v>59</v>
      </c>
      <c r="H14" s="27"/>
      <c r="I14" s="27" t="s">
        <v>361</v>
      </c>
      <c r="J14" s="27">
        <f t="shared" si="2"/>
        <v>38</v>
      </c>
      <c r="K14" s="192" t="str">
        <f>IF(AND(OR($G14="Variable",$G14="Zero"),ISBLANK($I14)),IF(K$11=$E$11,$E14,IF(K$11=#REF!,#REF!,IF(K$11=#REF!,#REF!,IF(K$11=#REF!,#REF!,"ERROR")))),"NA")</f>
        <v>NA</v>
      </c>
      <c r="L14" s="192" t="str">
        <f>IF(AND(OR($G14="Variable",$G14="Zero"),ISBLANK($I14)),IF(L$11=$E$11,$E14,IF(L$11=#REF!,#REF!,IF(L$11=#REF!,#REF!,IF(L$11=#REF!,#REF!,"ERROR")))),"NA")</f>
        <v>NA</v>
      </c>
      <c r="M14" s="192" t="str">
        <f>IF(AND(OR($G14="Variable",$G14="Zero"),ISBLANK($I14)),IF(M$11=$E$11,$E14,IF(M$11=#REF!,#REF!,IF(M$11=#REF!,#REF!,IF(M$11=#REF!,#REF!,"ERROR")))),"NA")</f>
        <v>NA</v>
      </c>
      <c r="N14" s="192" t="str">
        <f>IF(AND(OR($G14="Variable",$G14="Zero"),ISBLANK($I14)),IF(N$11=$E$11,$E14,IF(N$11=#REF!,#REF!,IF(N$11=#REF!,#REF!,IF(N$11=#REF!,#REF!,"ERROR")))),"NA")</f>
        <v>NA</v>
      </c>
      <c r="O14" s="192" t="str">
        <f>IF(AND(OR($G14="Variable",$G14="Zero"),ISBLANK($I14)),IF(O$11=$E$11,$E14,IF(O$11=#REF!,#REF!,IF(O$11=#REF!,#REF!,IF(O$11=#REF!,#REF!,"ERROR")))),"NA")</f>
        <v>NA</v>
      </c>
      <c r="P14" s="192" t="str">
        <f>IF(AND(OR($G14="Variable",$G14="Zero"),ISBLANK($I14)),IF(P$11=$E$11,$E14,IF(P$11=#REF!,#REF!,IF(P$11=#REF!,#REF!,IF(P$11=#REF!,#REF!,"ERROR")))),"NA")</f>
        <v>NA</v>
      </c>
      <c r="Q14" s="192" t="str">
        <f>IF(AND(OR($G14="Variable",$G14="Zero"),ISBLANK($I14)),IF(Q$11=$E$11,$E14,IF(Q$11=#REF!,#REF!,IF(Q$11=#REF!,#REF!,IF(Q$11=#REF!,#REF!,"ERROR")))),"NA")</f>
        <v>NA</v>
      </c>
      <c r="R14" s="192" t="str">
        <f>IF(AND(OR($G14="Variable",$G14="Zero"),ISBLANK($I14)),IF(R$11=$E$11,$E14,IF(R$11=#REF!,#REF!,IF(R$11=#REF!,#REF!,IF(R$11=#REF!,#REF!,"ERROR")))),"NA")</f>
        <v>NA</v>
      </c>
      <c r="S14" s="192" t="str">
        <f>IF(AND(OR($G14="Variable",$G14="Zero"),ISBLANK($I14)),IF(S$11=$E$11,$E14,IF(S$11=#REF!,#REF!,IF(S$11=#REF!,#REF!,IF(S$11=#REF!,#REF!,"ERROR")))),"NA")</f>
        <v>NA</v>
      </c>
      <c r="T14" s="192" t="str">
        <f>IF(AND(OR($G14="Variable",$G14="Zero"),ISBLANK($I14)),IF(T$11=$E$11,$E14,IF(T$11=#REF!,#REF!,IF(T$11=#REF!,#REF!,IF(T$11=#REF!,#REF!,"ERROR")))),"NA")</f>
        <v>NA</v>
      </c>
      <c r="U14" s="192" t="str">
        <f>IF(AND(OR($G14="Variable",$G14="Zero"),ISBLANK($I14)),IF(U$11=$E$11,$E14,IF(U$11=#REF!,#REF!,IF(U$11=#REF!,#REF!,IF(U$11=#REF!,#REF!,"ERROR")))),"NA")</f>
        <v>NA</v>
      </c>
      <c r="V14" s="192" t="str">
        <f>IF(AND(OR($G14="Variable",$G14="Zero"),ISBLANK($I14)),IF(V$11=$E$11,$E14,IF(V$11=#REF!,#REF!,IF(V$11=#REF!,#REF!,IF(V$11=#REF!,#REF!,"ERROR")))),"NA")</f>
        <v>NA</v>
      </c>
      <c r="W14" s="375" t="str">
        <f t="shared" si="1"/>
        <v>NA</v>
      </c>
      <c r="X14" s="375">
        <f t="shared" si="3"/>
        <v>38</v>
      </c>
      <c r="Y14" s="375" t="str">
        <f t="shared" si="4"/>
        <v>Yes</v>
      </c>
      <c r="Z14" s="168"/>
    </row>
    <row r="15" spans="1:27" ht="15.75" customHeight="1" x14ac:dyDescent="0.25">
      <c r="A15" s="47"/>
      <c r="B15" s="85" t="s">
        <v>55</v>
      </c>
      <c r="C15" s="479" t="s">
        <v>86</v>
      </c>
      <c r="D15" s="159" t="s">
        <v>87</v>
      </c>
      <c r="E15" s="35">
        <v>70</v>
      </c>
      <c r="F15" s="35" t="s">
        <v>58</v>
      </c>
      <c r="G15" s="27" t="s">
        <v>59</v>
      </c>
      <c r="H15" s="27"/>
      <c r="I15" s="27" t="s">
        <v>361</v>
      </c>
      <c r="J15" s="27">
        <f t="shared" si="2"/>
        <v>70</v>
      </c>
      <c r="K15" s="192" t="str">
        <f>IF(AND(OR($G15="Variable",$G15="Zero"),ISBLANK($I15)),IF(K$11=$E$11,$E15,IF(K$11=#REF!,#REF!,IF(K$11=#REF!,#REF!,IF(K$11=#REF!,#REF!,"ERROR")))),"NA")</f>
        <v>NA</v>
      </c>
      <c r="L15" s="192" t="str">
        <f>IF(AND(OR($G15="Variable",$G15="Zero"),ISBLANK($I15)),IF(L$11=$E$11,$E15,IF(L$11=#REF!,#REF!,IF(L$11=#REF!,#REF!,IF(L$11=#REF!,#REF!,"ERROR")))),"NA")</f>
        <v>NA</v>
      </c>
      <c r="M15" s="192" t="str">
        <f>IF(AND(OR($G15="Variable",$G15="Zero"),ISBLANK($I15)),IF(M$11=$E$11,$E15,IF(M$11=#REF!,#REF!,IF(M$11=#REF!,#REF!,IF(M$11=#REF!,#REF!,"ERROR")))),"NA")</f>
        <v>NA</v>
      </c>
      <c r="N15" s="192" t="str">
        <f>IF(AND(OR($G15="Variable",$G15="Zero"),ISBLANK($I15)),IF(N$11=$E$11,$E15,IF(N$11=#REF!,#REF!,IF(N$11=#REF!,#REF!,IF(N$11=#REF!,#REF!,"ERROR")))),"NA")</f>
        <v>NA</v>
      </c>
      <c r="O15" s="192" t="str">
        <f>IF(AND(OR($G15="Variable",$G15="Zero"),ISBLANK($I15)),IF(O$11=$E$11,$E15,IF(O$11=#REF!,#REF!,IF(O$11=#REF!,#REF!,IF(O$11=#REF!,#REF!,"ERROR")))),"NA")</f>
        <v>NA</v>
      </c>
      <c r="P15" s="192" t="str">
        <f>IF(AND(OR($G15="Variable",$G15="Zero"),ISBLANK($I15)),IF(P$11=$E$11,$E15,IF(P$11=#REF!,#REF!,IF(P$11=#REF!,#REF!,IF(P$11=#REF!,#REF!,"ERROR")))),"NA")</f>
        <v>NA</v>
      </c>
      <c r="Q15" s="192" t="str">
        <f>IF(AND(OR($G15="Variable",$G15="Zero"),ISBLANK($I15)),IF(Q$11=$E$11,$E15,IF(Q$11=#REF!,#REF!,IF(Q$11=#REF!,#REF!,IF(Q$11=#REF!,#REF!,"ERROR")))),"NA")</f>
        <v>NA</v>
      </c>
      <c r="R15" s="192" t="str">
        <f>IF(AND(OR($G15="Variable",$G15="Zero"),ISBLANK($I15)),IF(R$11=$E$11,$E15,IF(R$11=#REF!,#REF!,IF(R$11=#REF!,#REF!,IF(R$11=#REF!,#REF!,"ERROR")))),"NA")</f>
        <v>NA</v>
      </c>
      <c r="S15" s="192" t="str">
        <f>IF(AND(OR($G15="Variable",$G15="Zero"),ISBLANK($I15)),IF(S$11=$E$11,$E15,IF(S$11=#REF!,#REF!,IF(S$11=#REF!,#REF!,IF(S$11=#REF!,#REF!,"ERROR")))),"NA")</f>
        <v>NA</v>
      </c>
      <c r="T15" s="192" t="str">
        <f>IF(AND(OR($G15="Variable",$G15="Zero"),ISBLANK($I15)),IF(T$11=$E$11,$E15,IF(T$11=#REF!,#REF!,IF(T$11=#REF!,#REF!,IF(T$11=#REF!,#REF!,"ERROR")))),"NA")</f>
        <v>NA</v>
      </c>
      <c r="U15" s="192" t="str">
        <f>IF(AND(OR($G15="Variable",$G15="Zero"),ISBLANK($I15)),IF(U$11=$E$11,$E15,IF(U$11=#REF!,#REF!,IF(U$11=#REF!,#REF!,IF(U$11=#REF!,#REF!,"ERROR")))),"NA")</f>
        <v>NA</v>
      </c>
      <c r="V15" s="192" t="str">
        <f>IF(AND(OR($G15="Variable",$G15="Zero"),ISBLANK($I15)),IF(V$11=$E$11,$E15,IF(V$11=#REF!,#REF!,IF(V$11=#REF!,#REF!,IF(V$11=#REF!,#REF!,"ERROR")))),"NA")</f>
        <v>NA</v>
      </c>
      <c r="W15" s="375" t="str">
        <f t="shared" si="1"/>
        <v>NA</v>
      </c>
      <c r="X15" s="375">
        <f t="shared" si="3"/>
        <v>70</v>
      </c>
      <c r="Y15" s="375" t="str">
        <f t="shared" si="4"/>
        <v>Yes</v>
      </c>
      <c r="Z15" s="168"/>
    </row>
    <row r="16" spans="1:27" s="4" customFormat="1" ht="15.75" customHeight="1" x14ac:dyDescent="0.25">
      <c r="A16" s="47"/>
      <c r="B16" s="85" t="s">
        <v>55</v>
      </c>
      <c r="C16" s="477" t="s">
        <v>88</v>
      </c>
      <c r="D16" s="159" t="s">
        <v>87</v>
      </c>
      <c r="E16" s="324">
        <v>100</v>
      </c>
      <c r="F16" s="35" t="s">
        <v>58</v>
      </c>
      <c r="G16" s="27" t="s">
        <v>59</v>
      </c>
      <c r="H16" s="27"/>
      <c r="I16" s="27" t="s">
        <v>361</v>
      </c>
      <c r="J16" s="27">
        <f t="shared" si="2"/>
        <v>100</v>
      </c>
      <c r="K16" s="192" t="str">
        <f>IF(AND(OR($G16="Variable",$G16="Zero"),ISBLANK($I16)),IF(K$11=$E$11,$E16,IF(K$11=#REF!,#REF!,IF(K$11=#REF!,#REF!,IF(K$11=#REF!,#REF!,"ERROR")))),"NA")</f>
        <v>NA</v>
      </c>
      <c r="L16" s="192" t="str">
        <f>IF(AND(OR($G16="Variable",$G16="Zero"),ISBLANK($I16)),IF(L$11=$E$11,$E16,IF(L$11=#REF!,#REF!,IF(L$11=#REF!,#REF!,IF(L$11=#REF!,#REF!,"ERROR")))),"NA")</f>
        <v>NA</v>
      </c>
      <c r="M16" s="192" t="str">
        <f>IF(AND(OR($G16="Variable",$G16="Zero"),ISBLANK($I16)),IF(M$11=$E$11,$E16,IF(M$11=#REF!,#REF!,IF(M$11=#REF!,#REF!,IF(M$11=#REF!,#REF!,"ERROR")))),"NA")</f>
        <v>NA</v>
      </c>
      <c r="N16" s="192" t="str">
        <f>IF(AND(OR($G16="Variable",$G16="Zero"),ISBLANK($I16)),IF(N$11=$E$11,$E16,IF(N$11=#REF!,#REF!,IF(N$11=#REF!,#REF!,IF(N$11=#REF!,#REF!,"ERROR")))),"NA")</f>
        <v>NA</v>
      </c>
      <c r="O16" s="192" t="str">
        <f>IF(AND(OR($G16="Variable",$G16="Zero"),ISBLANK($I16)),IF(O$11=$E$11,$E16,IF(O$11=#REF!,#REF!,IF(O$11=#REF!,#REF!,IF(O$11=#REF!,#REF!,"ERROR")))),"NA")</f>
        <v>NA</v>
      </c>
      <c r="P16" s="192" t="str">
        <f>IF(AND(OR($G16="Variable",$G16="Zero"),ISBLANK($I16)),IF(P$11=$E$11,$E16,IF(P$11=#REF!,#REF!,IF(P$11=#REF!,#REF!,IF(P$11=#REF!,#REF!,"ERROR")))),"NA")</f>
        <v>NA</v>
      </c>
      <c r="Q16" s="192" t="str">
        <f>IF(AND(OR($G16="Variable",$G16="Zero"),ISBLANK($I16)),IF(Q$11=$E$11,$E16,IF(Q$11=#REF!,#REF!,IF(Q$11=#REF!,#REF!,IF(Q$11=#REF!,#REF!,"ERROR")))),"NA")</f>
        <v>NA</v>
      </c>
      <c r="R16" s="192" t="str">
        <f>IF(AND(OR($G16="Variable",$G16="Zero"),ISBLANK($I16)),IF(R$11=$E$11,$E16,IF(R$11=#REF!,#REF!,IF(R$11=#REF!,#REF!,IF(R$11=#REF!,#REF!,"ERROR")))),"NA")</f>
        <v>NA</v>
      </c>
      <c r="S16" s="192" t="str">
        <f>IF(AND(OR($G16="Variable",$G16="Zero"),ISBLANK($I16)),IF(S$11=$E$11,$E16,IF(S$11=#REF!,#REF!,IF(S$11=#REF!,#REF!,IF(S$11=#REF!,#REF!,"ERROR")))),"NA")</f>
        <v>NA</v>
      </c>
      <c r="T16" s="192" t="str">
        <f>IF(AND(OR($G16="Variable",$G16="Zero"),ISBLANK($I16)),IF(T$11=$E$11,$E16,IF(T$11=#REF!,#REF!,IF(T$11=#REF!,#REF!,IF(T$11=#REF!,#REF!,"ERROR")))),"NA")</f>
        <v>NA</v>
      </c>
      <c r="U16" s="192" t="str">
        <f>IF(AND(OR($G16="Variable",$G16="Zero"),ISBLANK($I16)),IF(U$11=$E$11,$E16,IF(U$11=#REF!,#REF!,IF(U$11=#REF!,#REF!,IF(U$11=#REF!,#REF!,"ERROR")))),"NA")</f>
        <v>NA</v>
      </c>
      <c r="V16" s="192" t="str">
        <f>IF(AND(OR($G16="Variable",$G16="Zero"),ISBLANK($I16)),IF(V$11=$E$11,$E16,IF(V$11=#REF!,#REF!,IF(V$11=#REF!,#REF!,IF(V$11=#REF!,#REF!,"ERROR")))),"NA")</f>
        <v>NA</v>
      </c>
      <c r="W16" s="375" t="str">
        <f t="shared" si="1"/>
        <v>NA</v>
      </c>
      <c r="X16" s="375">
        <f t="shared" si="3"/>
        <v>100</v>
      </c>
      <c r="Y16" s="375" t="str">
        <f t="shared" si="4"/>
        <v>Yes</v>
      </c>
      <c r="Z16" s="167"/>
      <c r="AA16" s="1"/>
    </row>
    <row r="17" spans="1:27" s="4" customFormat="1" ht="15.75" customHeight="1" thickBot="1" x14ac:dyDescent="0.3">
      <c r="A17" s="47"/>
      <c r="B17" s="378" t="s">
        <v>55</v>
      </c>
      <c r="C17" s="480" t="s">
        <v>90</v>
      </c>
      <c r="D17" s="254" t="s">
        <v>87</v>
      </c>
      <c r="E17" s="306">
        <v>150</v>
      </c>
      <c r="F17" s="183" t="s">
        <v>58</v>
      </c>
      <c r="G17" s="71" t="s">
        <v>59</v>
      </c>
      <c r="H17" s="71"/>
      <c r="I17" s="71" t="s">
        <v>361</v>
      </c>
      <c r="J17" s="74">
        <f t="shared" si="2"/>
        <v>150</v>
      </c>
      <c r="K17" s="272" t="str">
        <f>IF(AND(OR($G17="Variable",$G17="Zero"),ISBLANK($I17)),IF(K$11=$E$11,$E17,IF(K$11=#REF!,#REF!,IF(K$11=#REF!,#REF!,IF(K$11=#REF!,#REF!,"ERROR")))),"NA")</f>
        <v>NA</v>
      </c>
      <c r="L17" s="272" t="str">
        <f>IF(AND(OR($G17="Variable",$G17="Zero"),ISBLANK($I17)),IF(L$11=$E$11,$E17,IF(L$11=#REF!,#REF!,IF(L$11=#REF!,#REF!,IF(L$11=#REF!,#REF!,"ERROR")))),"NA")</f>
        <v>NA</v>
      </c>
      <c r="M17" s="272" t="str">
        <f>IF(AND(OR($G17="Variable",$G17="Zero"),ISBLANK($I17)),IF(M$11=$E$11,$E17,IF(M$11=#REF!,#REF!,IF(M$11=#REF!,#REF!,IF(M$11=#REF!,#REF!,"ERROR")))),"NA")</f>
        <v>NA</v>
      </c>
      <c r="N17" s="272" t="str">
        <f>IF(AND(OR($G17="Variable",$G17="Zero"),ISBLANK($I17)),IF(N$11=$E$11,$E17,IF(N$11=#REF!,#REF!,IF(N$11=#REF!,#REF!,IF(N$11=#REF!,#REF!,"ERROR")))),"NA")</f>
        <v>NA</v>
      </c>
      <c r="O17" s="272" t="str">
        <f>IF(AND(OR($G17="Variable",$G17="Zero"),ISBLANK($I17)),IF(O$11=$E$11,$E17,IF(O$11=#REF!,#REF!,IF(O$11=#REF!,#REF!,IF(O$11=#REF!,#REF!,"ERROR")))),"NA")</f>
        <v>NA</v>
      </c>
      <c r="P17" s="272" t="str">
        <f>IF(AND(OR($G17="Variable",$G17="Zero"),ISBLANK($I17)),IF(P$11=$E$11,$E17,IF(P$11=#REF!,#REF!,IF(P$11=#REF!,#REF!,IF(P$11=#REF!,#REF!,"ERROR")))),"NA")</f>
        <v>NA</v>
      </c>
      <c r="Q17" s="272" t="str">
        <f>IF(AND(OR($G17="Variable",$G17="Zero"),ISBLANK($I17)),IF(Q$11=$E$11,$E17,IF(Q$11=#REF!,#REF!,IF(Q$11=#REF!,#REF!,IF(Q$11=#REF!,#REF!,"ERROR")))),"NA")</f>
        <v>NA</v>
      </c>
      <c r="R17" s="272" t="str">
        <f>IF(AND(OR($G17="Variable",$G17="Zero"),ISBLANK($I17)),IF(R$11=$E$11,$E17,IF(R$11=#REF!,#REF!,IF(R$11=#REF!,#REF!,IF(R$11=#REF!,#REF!,"ERROR")))),"NA")</f>
        <v>NA</v>
      </c>
      <c r="S17" s="272" t="str">
        <f>IF(AND(OR($G17="Variable",$G17="Zero"),ISBLANK($I17)),IF(S$11=$E$11,$E17,IF(S$11=#REF!,#REF!,IF(S$11=#REF!,#REF!,IF(S$11=#REF!,#REF!,"ERROR")))),"NA")</f>
        <v>NA</v>
      </c>
      <c r="T17" s="272" t="str">
        <f>IF(AND(OR($G17="Variable",$G17="Zero"),ISBLANK($I17)),IF(T$11=$E$11,$E17,IF(T$11=#REF!,#REF!,IF(T$11=#REF!,#REF!,IF(T$11=#REF!,#REF!,"ERROR")))),"NA")</f>
        <v>NA</v>
      </c>
      <c r="U17" s="272" t="str">
        <f>IF(AND(OR($G17="Variable",$G17="Zero"),ISBLANK($I17)),IF(U$11=$E$11,$E17,IF(U$11=#REF!,#REF!,IF(U$11=#REF!,#REF!,IF(U$11=#REF!,#REF!,"ERROR")))),"NA")</f>
        <v>NA</v>
      </c>
      <c r="V17" s="272" t="str">
        <f>IF(AND(OR($G17="Variable",$G17="Zero"),ISBLANK($I17)),IF(V$11=$E$11,$E17,IF(V$11=#REF!,#REF!,IF(V$11=#REF!,#REF!,IF(V$11=#REF!,#REF!,"ERROR")))),"NA")</f>
        <v>NA</v>
      </c>
      <c r="W17" s="379" t="str">
        <f t="shared" si="1"/>
        <v>NA</v>
      </c>
      <c r="X17" s="186">
        <f t="shared" si="3"/>
        <v>150</v>
      </c>
      <c r="Y17" s="186" t="str">
        <f t="shared" si="4"/>
        <v>Yes</v>
      </c>
      <c r="Z17" s="202"/>
      <c r="AA17" s="1"/>
    </row>
    <row r="18" spans="1:27" ht="15.75" customHeight="1" thickTop="1" x14ac:dyDescent="0.25">
      <c r="A18" s="40" t="s">
        <v>447</v>
      </c>
      <c r="B18" s="85" t="s">
        <v>55</v>
      </c>
      <c r="C18" s="476" t="s">
        <v>448</v>
      </c>
      <c r="D18" s="159" t="s">
        <v>87</v>
      </c>
      <c r="E18" s="380">
        <v>32</v>
      </c>
      <c r="F18" s="27" t="s">
        <v>58</v>
      </c>
      <c r="G18" s="27" t="s">
        <v>59</v>
      </c>
      <c r="H18" s="27"/>
      <c r="I18" s="27" t="s">
        <v>361</v>
      </c>
      <c r="J18" s="29">
        <f t="shared" si="2"/>
        <v>32</v>
      </c>
      <c r="K18" s="192" t="str">
        <f>IF(AND(OR($G18="Variable",$G18="Zero"),ISBLANK($I18)),IF(K$11=$E$11,$E18,IF(K$11=#REF!,#REF!,IF(K$11=#REF!,#REF!,IF(K$11=#REF!,#REF!,"ERROR")))),"NA")</f>
        <v>NA</v>
      </c>
      <c r="L18" s="192" t="str">
        <f>IF(AND(OR($G18="Variable",$G18="Zero"),ISBLANK($I18)),IF(L$11=$E$11,$E18,IF(L$11=#REF!,#REF!,IF(L$11=#REF!,#REF!,IF(L$11=#REF!,#REF!,"ERROR")))),"NA")</f>
        <v>NA</v>
      </c>
      <c r="M18" s="192" t="str">
        <f>IF(AND(OR($G18="Variable",$G18="Zero"),ISBLANK($I18)),IF(M$11=$E$11,$E18,IF(M$11=#REF!,#REF!,IF(M$11=#REF!,#REF!,IF(M$11=#REF!,#REF!,"ERROR")))),"NA")</f>
        <v>NA</v>
      </c>
      <c r="N18" s="192" t="str">
        <f>IF(AND(OR($G18="Variable",$G18="Zero"),ISBLANK($I18)),IF(N$11=$E$11,$E18,IF(N$11=#REF!,#REF!,IF(N$11=#REF!,#REF!,IF(N$11=#REF!,#REF!,"ERROR")))),"NA")</f>
        <v>NA</v>
      </c>
      <c r="O18" s="192" t="str">
        <f>IF(AND(OR($G18="Variable",$G18="Zero"),ISBLANK($I18)),IF(O$11=$E$11,$E18,IF(O$11=#REF!,#REF!,IF(O$11=#REF!,#REF!,IF(O$11=#REF!,#REF!,"ERROR")))),"NA")</f>
        <v>NA</v>
      </c>
      <c r="P18" s="192" t="str">
        <f>IF(AND(OR($G18="Variable",$G18="Zero"),ISBLANK($I18)),IF(P$11=$E$11,$E18,IF(P$11=#REF!,#REF!,IF(P$11=#REF!,#REF!,IF(P$11=#REF!,#REF!,"ERROR")))),"NA")</f>
        <v>NA</v>
      </c>
      <c r="Q18" s="192" t="str">
        <f>IF(AND(OR($G18="Variable",$G18="Zero"),ISBLANK($I18)),IF(Q$11=$E$11,$E18,IF(Q$11=#REF!,#REF!,IF(Q$11=#REF!,#REF!,IF(Q$11=#REF!,#REF!,"ERROR")))),"NA")</f>
        <v>NA</v>
      </c>
      <c r="R18" s="192" t="str">
        <f>IF(AND(OR($G18="Variable",$G18="Zero"),ISBLANK($I18)),IF(R$11=$E$11,$E18,IF(R$11=#REF!,#REF!,IF(R$11=#REF!,#REF!,IF(R$11=#REF!,#REF!,"ERROR")))),"NA")</f>
        <v>NA</v>
      </c>
      <c r="S18" s="192" t="str">
        <f>IF(AND(OR($G18="Variable",$G18="Zero"),ISBLANK($I18)),IF(S$11=$E$11,$E18,IF(S$11=#REF!,#REF!,IF(S$11=#REF!,#REF!,IF(S$11=#REF!,#REF!,"ERROR")))),"NA")</f>
        <v>NA</v>
      </c>
      <c r="T18" s="192" t="str">
        <f>IF(AND(OR($G18="Variable",$G18="Zero"),ISBLANK($I18)),IF(T$11=$E$11,$E18,IF(T$11=#REF!,#REF!,IF(T$11=#REF!,#REF!,IF(T$11=#REF!,#REF!,"ERROR")))),"NA")</f>
        <v>NA</v>
      </c>
      <c r="U18" s="192" t="str">
        <f>IF(AND(OR($G18="Variable",$G18="Zero"),ISBLANK($I18)),IF(U$11=$E$11,$E18,IF(U$11=#REF!,#REF!,IF(U$11=#REF!,#REF!,IF(U$11=#REF!,#REF!,"ERROR")))),"NA")</f>
        <v>NA</v>
      </c>
      <c r="V18" s="192" t="str">
        <f>IF(AND(OR($G18="Variable",$G18="Zero"),ISBLANK($I18)),IF(V$11=$E$11,$E18,IF(V$11=#REF!,#REF!,IF(V$11=#REF!,#REF!,IF(V$11=#REF!,#REF!,"ERROR")))),"NA")</f>
        <v>NA</v>
      </c>
      <c r="W18" s="382" t="str">
        <f t="shared" si="1"/>
        <v>NA</v>
      </c>
      <c r="X18" s="382">
        <f t="shared" si="3"/>
        <v>32</v>
      </c>
      <c r="Y18" s="382" t="str">
        <f t="shared" si="4"/>
        <v>Yes</v>
      </c>
      <c r="Z18" s="213"/>
    </row>
    <row r="19" spans="1:27" ht="15.75" customHeight="1" x14ac:dyDescent="0.25">
      <c r="A19" s="47"/>
      <c r="B19" s="85" t="s">
        <v>55</v>
      </c>
      <c r="C19" s="477" t="s">
        <v>449</v>
      </c>
      <c r="D19" s="159" t="s">
        <v>87</v>
      </c>
      <c r="E19" s="380">
        <v>64</v>
      </c>
      <c r="F19" s="35" t="s">
        <v>58</v>
      </c>
      <c r="G19" s="27" t="s">
        <v>59</v>
      </c>
      <c r="H19" s="27"/>
      <c r="I19" s="27" t="s">
        <v>361</v>
      </c>
      <c r="J19" s="27">
        <f t="shared" si="2"/>
        <v>64</v>
      </c>
      <c r="K19" s="192" t="str">
        <f>IF(AND(OR($G19="Variable",$G19="Zero"),ISBLANK($I19)),IF(K$11=$E$11,$E19,IF(K$11=#REF!,#REF!,IF(K$11=#REF!,#REF!,IF(K$11=#REF!,#REF!,"ERROR")))),"NA")</f>
        <v>NA</v>
      </c>
      <c r="L19" s="192" t="str">
        <f>IF(AND(OR($G19="Variable",$G19="Zero"),ISBLANK($I19)),IF(L$11=$E$11,$E19,IF(L$11=#REF!,#REF!,IF(L$11=#REF!,#REF!,IF(L$11=#REF!,#REF!,"ERROR")))),"NA")</f>
        <v>NA</v>
      </c>
      <c r="M19" s="192" t="str">
        <f>IF(AND(OR($G19="Variable",$G19="Zero"),ISBLANK($I19)),IF(M$11=$E$11,$E19,IF(M$11=#REF!,#REF!,IF(M$11=#REF!,#REF!,IF(M$11=#REF!,#REF!,"ERROR")))),"NA")</f>
        <v>NA</v>
      </c>
      <c r="N19" s="192" t="str">
        <f>IF(AND(OR($G19="Variable",$G19="Zero"),ISBLANK($I19)),IF(N$11=$E$11,$E19,IF(N$11=#REF!,#REF!,IF(N$11=#REF!,#REF!,IF(N$11=#REF!,#REF!,"ERROR")))),"NA")</f>
        <v>NA</v>
      </c>
      <c r="O19" s="192" t="str">
        <f>IF(AND(OR($G19="Variable",$G19="Zero"),ISBLANK($I19)),IF(O$11=$E$11,$E19,IF(O$11=#REF!,#REF!,IF(O$11=#REF!,#REF!,IF(O$11=#REF!,#REF!,"ERROR")))),"NA")</f>
        <v>NA</v>
      </c>
      <c r="P19" s="192" t="str">
        <f>IF(AND(OR($G19="Variable",$G19="Zero"),ISBLANK($I19)),IF(P$11=$E$11,$E19,IF(P$11=#REF!,#REF!,IF(P$11=#REF!,#REF!,IF(P$11=#REF!,#REF!,"ERROR")))),"NA")</f>
        <v>NA</v>
      </c>
      <c r="Q19" s="192" t="str">
        <f>IF(AND(OR($G19="Variable",$G19="Zero"),ISBLANK($I19)),IF(Q$11=$E$11,$E19,IF(Q$11=#REF!,#REF!,IF(Q$11=#REF!,#REF!,IF(Q$11=#REF!,#REF!,"ERROR")))),"NA")</f>
        <v>NA</v>
      </c>
      <c r="R19" s="192" t="str">
        <f>IF(AND(OR($G19="Variable",$G19="Zero"),ISBLANK($I19)),IF(R$11=$E$11,$E19,IF(R$11=#REF!,#REF!,IF(R$11=#REF!,#REF!,IF(R$11=#REF!,#REF!,"ERROR")))),"NA")</f>
        <v>NA</v>
      </c>
      <c r="S19" s="192" t="str">
        <f>IF(AND(OR($G19="Variable",$G19="Zero"),ISBLANK($I19)),IF(S$11=$E$11,$E19,IF(S$11=#REF!,#REF!,IF(S$11=#REF!,#REF!,IF(S$11=#REF!,#REF!,"ERROR")))),"NA")</f>
        <v>NA</v>
      </c>
      <c r="T19" s="192" t="str">
        <f>IF(AND(OR($G19="Variable",$G19="Zero"),ISBLANK($I19)),IF(T$11=$E$11,$E19,IF(T$11=#REF!,#REF!,IF(T$11=#REF!,#REF!,IF(T$11=#REF!,#REF!,"ERROR")))),"NA")</f>
        <v>NA</v>
      </c>
      <c r="U19" s="192" t="str">
        <f>IF(AND(OR($G19="Variable",$G19="Zero"),ISBLANK($I19)),IF(U$11=$E$11,$E19,IF(U$11=#REF!,#REF!,IF(U$11=#REF!,#REF!,IF(U$11=#REF!,#REF!,"ERROR")))),"NA")</f>
        <v>NA</v>
      </c>
      <c r="V19" s="192" t="str">
        <f>IF(AND(OR($G19="Variable",$G19="Zero"),ISBLANK($I19)),IF(V$11=$E$11,$E19,IF(V$11=#REF!,#REF!,IF(V$11=#REF!,#REF!,IF(V$11=#REF!,#REF!,"ERROR")))),"NA")</f>
        <v>NA</v>
      </c>
      <c r="W19" s="375" t="str">
        <f t="shared" si="1"/>
        <v>NA</v>
      </c>
      <c r="X19" s="375">
        <f t="shared" si="3"/>
        <v>64</v>
      </c>
      <c r="Y19" s="375" t="str">
        <f t="shared" si="4"/>
        <v>Yes</v>
      </c>
      <c r="Z19" s="167"/>
    </row>
    <row r="20" spans="1:27" ht="15.75" customHeight="1" x14ac:dyDescent="0.25">
      <c r="A20" s="42" t="s">
        <v>94</v>
      </c>
      <c r="B20" s="85" t="s">
        <v>55</v>
      </c>
      <c r="C20" s="478" t="s">
        <v>450</v>
      </c>
      <c r="D20" s="159" t="s">
        <v>87</v>
      </c>
      <c r="E20" s="380">
        <v>128</v>
      </c>
      <c r="F20" s="35" t="s">
        <v>58</v>
      </c>
      <c r="G20" s="27" t="s">
        <v>59</v>
      </c>
      <c r="H20" s="27"/>
      <c r="I20" s="27" t="s">
        <v>361</v>
      </c>
      <c r="J20" s="27">
        <f t="shared" si="2"/>
        <v>128</v>
      </c>
      <c r="K20" s="192" t="str">
        <f>IF(AND(OR($G20="Variable",$G20="Zero"),ISBLANK($I20)),IF(K$11=$E$11,$E20,IF(K$11=#REF!,#REF!,IF(K$11=#REF!,#REF!,IF(K$11=#REF!,#REF!,"ERROR")))),"NA")</f>
        <v>NA</v>
      </c>
      <c r="L20" s="192" t="str">
        <f>IF(AND(OR($G20="Variable",$G20="Zero"),ISBLANK($I20)),IF(L$11=$E$11,$E20,IF(L$11=#REF!,#REF!,IF(L$11=#REF!,#REF!,IF(L$11=#REF!,#REF!,"ERROR")))),"NA")</f>
        <v>NA</v>
      </c>
      <c r="M20" s="192" t="str">
        <f>IF(AND(OR($G20="Variable",$G20="Zero"),ISBLANK($I20)),IF(M$11=$E$11,$E20,IF(M$11=#REF!,#REF!,IF(M$11=#REF!,#REF!,IF(M$11=#REF!,#REF!,"ERROR")))),"NA")</f>
        <v>NA</v>
      </c>
      <c r="N20" s="192" t="str">
        <f>IF(AND(OR($G20="Variable",$G20="Zero"),ISBLANK($I20)),IF(N$11=$E$11,$E20,IF(N$11=#REF!,#REF!,IF(N$11=#REF!,#REF!,IF(N$11=#REF!,#REF!,"ERROR")))),"NA")</f>
        <v>NA</v>
      </c>
      <c r="O20" s="192" t="str">
        <f>IF(AND(OR($G20="Variable",$G20="Zero"),ISBLANK($I20)),IF(O$11=$E$11,$E20,IF(O$11=#REF!,#REF!,IF(O$11=#REF!,#REF!,IF(O$11=#REF!,#REF!,"ERROR")))),"NA")</f>
        <v>NA</v>
      </c>
      <c r="P20" s="192" t="str">
        <f>IF(AND(OR($G20="Variable",$G20="Zero"),ISBLANK($I20)),IF(P$11=$E$11,$E20,IF(P$11=#REF!,#REF!,IF(P$11=#REF!,#REF!,IF(P$11=#REF!,#REF!,"ERROR")))),"NA")</f>
        <v>NA</v>
      </c>
      <c r="Q20" s="192" t="str">
        <f>IF(AND(OR($G20="Variable",$G20="Zero"),ISBLANK($I20)),IF(Q$11=$E$11,$E20,IF(Q$11=#REF!,#REF!,IF(Q$11=#REF!,#REF!,IF(Q$11=#REF!,#REF!,"ERROR")))),"NA")</f>
        <v>NA</v>
      </c>
      <c r="R20" s="192" t="str">
        <f>IF(AND(OR($G20="Variable",$G20="Zero"),ISBLANK($I20)),IF(R$11=$E$11,$E20,IF(R$11=#REF!,#REF!,IF(R$11=#REF!,#REF!,IF(R$11=#REF!,#REF!,"ERROR")))),"NA")</f>
        <v>NA</v>
      </c>
      <c r="S20" s="192" t="str">
        <f>IF(AND(OR($G20="Variable",$G20="Zero"),ISBLANK($I20)),IF(S$11=$E$11,$E20,IF(S$11=#REF!,#REF!,IF(S$11=#REF!,#REF!,IF(S$11=#REF!,#REF!,"ERROR")))),"NA")</f>
        <v>NA</v>
      </c>
      <c r="T20" s="192" t="str">
        <f>IF(AND(OR($G20="Variable",$G20="Zero"),ISBLANK($I20)),IF(T$11=$E$11,$E20,IF(T$11=#REF!,#REF!,IF(T$11=#REF!,#REF!,IF(T$11=#REF!,#REF!,"ERROR")))),"NA")</f>
        <v>NA</v>
      </c>
      <c r="U20" s="192" t="str">
        <f>IF(AND(OR($G20="Variable",$G20="Zero"),ISBLANK($I20)),IF(U$11=$E$11,$E20,IF(U$11=#REF!,#REF!,IF(U$11=#REF!,#REF!,IF(U$11=#REF!,#REF!,"ERROR")))),"NA")</f>
        <v>NA</v>
      </c>
      <c r="V20" s="192" t="str">
        <f>IF(AND(OR($G20="Variable",$G20="Zero"),ISBLANK($I20)),IF(V$11=$E$11,$E20,IF(V$11=#REF!,#REF!,IF(V$11=#REF!,#REF!,IF(V$11=#REF!,#REF!,"ERROR")))),"NA")</f>
        <v>NA</v>
      </c>
      <c r="W20" s="375" t="str">
        <f t="shared" si="1"/>
        <v>NA</v>
      </c>
      <c r="X20" s="375">
        <f t="shared" si="3"/>
        <v>128</v>
      </c>
      <c r="Y20" s="375" t="str">
        <f t="shared" si="4"/>
        <v>Yes</v>
      </c>
      <c r="Z20" s="167"/>
    </row>
    <row r="21" spans="1:27" ht="15.75" customHeight="1" thickBot="1" x14ac:dyDescent="0.3">
      <c r="A21" s="84"/>
      <c r="B21" s="378" t="s">
        <v>55</v>
      </c>
      <c r="C21" s="480" t="s">
        <v>451</v>
      </c>
      <c r="D21" s="254" t="s">
        <v>87</v>
      </c>
      <c r="E21" s="481">
        <v>320</v>
      </c>
      <c r="F21" s="183" t="s">
        <v>58</v>
      </c>
      <c r="G21" s="71" t="s">
        <v>59</v>
      </c>
      <c r="H21" s="71"/>
      <c r="I21" s="71" t="s">
        <v>361</v>
      </c>
      <c r="J21" s="74">
        <f t="shared" si="2"/>
        <v>320</v>
      </c>
      <c r="K21" s="272" t="str">
        <f>IF(AND(OR($G21="Variable",$G21="Zero"),ISBLANK($I21)),IF(K$11=$E$11,$E21,IF(K$11=#REF!,#REF!,IF(K$11=#REF!,#REF!,IF(K$11=#REF!,#REF!,"ERROR")))),"NA")</f>
        <v>NA</v>
      </c>
      <c r="L21" s="272" t="str">
        <f>IF(AND(OR($G21="Variable",$G21="Zero"),ISBLANK($I21)),IF(L$11=$E$11,$E21,IF(L$11=#REF!,#REF!,IF(L$11=#REF!,#REF!,IF(L$11=#REF!,#REF!,"ERROR")))),"NA")</f>
        <v>NA</v>
      </c>
      <c r="M21" s="272" t="str">
        <f>IF(AND(OR($G21="Variable",$G21="Zero"),ISBLANK($I21)),IF(M$11=$E$11,$E21,IF(M$11=#REF!,#REF!,IF(M$11=#REF!,#REF!,IF(M$11=#REF!,#REF!,"ERROR")))),"NA")</f>
        <v>NA</v>
      </c>
      <c r="N21" s="272" t="str">
        <f>IF(AND(OR($G21="Variable",$G21="Zero"),ISBLANK($I21)),IF(N$11=$E$11,$E21,IF(N$11=#REF!,#REF!,IF(N$11=#REF!,#REF!,IF(N$11=#REF!,#REF!,"ERROR")))),"NA")</f>
        <v>NA</v>
      </c>
      <c r="O21" s="272" t="str">
        <f>IF(AND(OR($G21="Variable",$G21="Zero"),ISBLANK($I21)),IF(O$11=$E$11,$E21,IF(O$11=#REF!,#REF!,IF(O$11=#REF!,#REF!,IF(O$11=#REF!,#REF!,"ERROR")))),"NA")</f>
        <v>NA</v>
      </c>
      <c r="P21" s="272" t="str">
        <f>IF(AND(OR($G21="Variable",$G21="Zero"),ISBLANK($I21)),IF(P$11=$E$11,$E21,IF(P$11=#REF!,#REF!,IF(P$11=#REF!,#REF!,IF(P$11=#REF!,#REF!,"ERROR")))),"NA")</f>
        <v>NA</v>
      </c>
      <c r="Q21" s="272" t="str">
        <f>IF(AND(OR($G21="Variable",$G21="Zero"),ISBLANK($I21)),IF(Q$11=$E$11,$E21,IF(Q$11=#REF!,#REF!,IF(Q$11=#REF!,#REF!,IF(Q$11=#REF!,#REF!,"ERROR")))),"NA")</f>
        <v>NA</v>
      </c>
      <c r="R21" s="272" t="str">
        <f>IF(AND(OR($G21="Variable",$G21="Zero"),ISBLANK($I21)),IF(R$11=$E$11,$E21,IF(R$11=#REF!,#REF!,IF(R$11=#REF!,#REF!,IF(R$11=#REF!,#REF!,"ERROR")))),"NA")</f>
        <v>NA</v>
      </c>
      <c r="S21" s="272" t="str">
        <f>IF(AND(OR($G21="Variable",$G21="Zero"),ISBLANK($I21)),IF(S$11=$E$11,$E21,IF(S$11=#REF!,#REF!,IF(S$11=#REF!,#REF!,IF(S$11=#REF!,#REF!,"ERROR")))),"NA")</f>
        <v>NA</v>
      </c>
      <c r="T21" s="272" t="str">
        <f>IF(AND(OR($G21="Variable",$G21="Zero"),ISBLANK($I21)),IF(T$11=$E$11,$E21,IF(T$11=#REF!,#REF!,IF(T$11=#REF!,#REF!,IF(T$11=#REF!,#REF!,"ERROR")))),"NA")</f>
        <v>NA</v>
      </c>
      <c r="U21" s="272" t="str">
        <f>IF(AND(OR($G21="Variable",$G21="Zero"),ISBLANK($I21)),IF(U$11=$E$11,$E21,IF(U$11=#REF!,#REF!,IF(U$11=#REF!,#REF!,IF(U$11=#REF!,#REF!,"ERROR")))),"NA")</f>
        <v>NA</v>
      </c>
      <c r="V21" s="272" t="str">
        <f>IF(AND(OR($G21="Variable",$G21="Zero"),ISBLANK($I21)),IF(V$11=$E$11,$E21,IF(V$11=#REF!,#REF!,IF(V$11=#REF!,#REF!,IF(V$11=#REF!,#REF!,"ERROR")))),"NA")</f>
        <v>NA</v>
      </c>
      <c r="W21" s="379" t="str">
        <f t="shared" si="1"/>
        <v>NA</v>
      </c>
      <c r="X21" s="482">
        <f t="shared" si="3"/>
        <v>320</v>
      </c>
      <c r="Y21" s="482" t="str">
        <f t="shared" si="4"/>
        <v>Yes</v>
      </c>
      <c r="Z21" s="202"/>
    </row>
    <row r="22" spans="1:27" ht="358.5" thickTop="1" thickBot="1" x14ac:dyDescent="0.3">
      <c r="A22" s="40" t="s">
        <v>452</v>
      </c>
      <c r="B22" s="378" t="s">
        <v>55</v>
      </c>
      <c r="C22" s="480" t="s">
        <v>453</v>
      </c>
      <c r="D22" s="250" t="s">
        <v>87</v>
      </c>
      <c r="E22" s="43" t="s">
        <v>454</v>
      </c>
      <c r="F22" s="74" t="s">
        <v>58</v>
      </c>
      <c r="G22" s="27" t="s">
        <v>65</v>
      </c>
      <c r="H22" s="27"/>
      <c r="I22" s="255" t="s">
        <v>361</v>
      </c>
      <c r="J22" s="328" t="str">
        <f t="shared" si="2"/>
        <v xml:space="preserve">The recurring Charges per Billing Period for the CVC Product Component, NNI Bearer Product
Component, V-NNI Product Component and NNI Link Product Feature are identical to the recurring
Charges for the equivalent nbn™ Ethernet Product Components and Product Feature (as applicable),
as updated from time to time. </v>
      </c>
      <c r="K22" s="251" t="str">
        <f>IF(AND(OR($G22="Variable",$G22="Zero"),ISBLANK($I22)),IF(K$11=$E$11,$E22,IF(K$11=#REF!,#REF!,IF(K$11=#REF!,#REF!,IF(K$11=#REF!,#REF!,"ERROR")))),"NA")</f>
        <v>NA</v>
      </c>
      <c r="L22" s="251" t="str">
        <f>IF(AND(OR($G22="Variable",$G22="Zero"),ISBLANK($I22)),IF(L$11=$E$11,$E22,IF(L$11=#REF!,#REF!,IF(L$11=#REF!,#REF!,IF(L$11=#REF!,#REF!,"ERROR")))),"NA")</f>
        <v>NA</v>
      </c>
      <c r="M22" s="251" t="str">
        <f>IF(AND(OR($G22="Variable",$G22="Zero"),ISBLANK($I22)),IF(M$11=$E$11,$E22,IF(M$11=#REF!,#REF!,IF(M$11=#REF!,#REF!,IF(M$11=#REF!,#REF!,"ERROR")))),"NA")</f>
        <v>NA</v>
      </c>
      <c r="N22" s="251" t="str">
        <f>IF(AND(OR($G22="Variable",$G22="Zero"),ISBLANK($I22)),IF(N$11=$E$11,$E22,IF(N$11=#REF!,#REF!,IF(N$11=#REF!,#REF!,IF(N$11=#REF!,#REF!,"ERROR")))),"NA")</f>
        <v>NA</v>
      </c>
      <c r="O22" s="251" t="str">
        <f>IF(AND(OR($G22="Variable",$G22="Zero"),ISBLANK($I22)),IF(O$11=$E$11,$E22,IF(O$11=#REF!,#REF!,IF(O$11=#REF!,#REF!,IF(O$11=#REF!,#REF!,"ERROR")))),"NA")</f>
        <v>NA</v>
      </c>
      <c r="P22" s="251" t="str">
        <f>IF(AND(OR($G22="Variable",$G22="Zero"),ISBLANK($I22)),IF(P$11=$E$11,$E22,IF(P$11=#REF!,#REF!,IF(P$11=#REF!,#REF!,IF(P$11=#REF!,#REF!,"ERROR")))),"NA")</f>
        <v>NA</v>
      </c>
      <c r="Q22" s="251" t="str">
        <f>IF(AND(OR($G22="Variable",$G22="Zero"),ISBLANK($I22)),IF(Q$11=$E$11,$E22,IF(Q$11=#REF!,#REF!,IF(Q$11=#REF!,#REF!,IF(Q$11=#REF!,#REF!,"ERROR")))),"NA")</f>
        <v>NA</v>
      </c>
      <c r="R22" s="251" t="str">
        <f>IF(AND(OR($G22="Variable",$G22="Zero"),ISBLANK($I22)),IF(R$11=$E$11,$E22,IF(R$11=#REF!,#REF!,IF(R$11=#REF!,#REF!,IF(R$11=#REF!,#REF!,"ERROR")))),"NA")</f>
        <v>NA</v>
      </c>
      <c r="S22" s="251" t="str">
        <f>IF(AND(OR($G22="Variable",$G22="Zero"),ISBLANK($I22)),IF(S$11=$E$11,$E22,IF(S$11=#REF!,#REF!,IF(S$11=#REF!,#REF!,IF(S$11=#REF!,#REF!,"ERROR")))),"NA")</f>
        <v>NA</v>
      </c>
      <c r="T22" s="251" t="str">
        <f>IF(AND(OR($G22="Variable",$G22="Zero"),ISBLANK($I22)),IF(T$11=$E$11,$E22,IF(T$11=#REF!,#REF!,IF(T$11=#REF!,#REF!,IF(T$11=#REF!,#REF!,"ERROR")))),"NA")</f>
        <v>NA</v>
      </c>
      <c r="U22" s="251" t="str">
        <f>IF(AND(OR($G22="Variable",$G22="Zero"),ISBLANK($I22)),IF(U$11=$E$11,$E22,IF(U$11=#REF!,#REF!,IF(U$11=#REF!,#REF!,IF(U$11=#REF!,#REF!,"ERROR")))),"NA")</f>
        <v>NA</v>
      </c>
      <c r="V22" s="251" t="str">
        <f>IF(AND(OR($G22="Variable",$G22="Zero"),ISBLANK($I22)),IF(V$11=$E$11,$E22,IF(V$11=#REF!,#REF!,IF(V$11=#REF!,#REF!,IF(V$11=#REF!,#REF!,"ERROR")))),"NA")</f>
        <v>NA</v>
      </c>
      <c r="W22" s="390" t="str">
        <f t="shared" ref="W22:W26" si="5">IF(AND(OR(G22="Variable",G22="Zero"),ISBLANK($I22)),AVERAGE(K22:V22),"NA")</f>
        <v>NA</v>
      </c>
      <c r="X22" s="251" t="str">
        <f t="shared" si="3"/>
        <v xml:space="preserve">The recurring Charges per Billing Period for the CVC Product Component, NNI Bearer Product
Component, V-NNI Product Component and NNI Link Product Feature are identical to the recurring
Charges for the equivalent nbn™ Ethernet Product Components and Product Feature (as applicable),
as updated from time to time. </v>
      </c>
      <c r="Y22" s="251" t="str">
        <f t="shared" si="4"/>
        <v>Yes</v>
      </c>
      <c r="Z22" s="217" t="s">
        <v>455</v>
      </c>
    </row>
    <row r="23" spans="1:27" s="15" customFormat="1" ht="15.75" thickTop="1" x14ac:dyDescent="0.25">
      <c r="A23" s="40" t="s">
        <v>127</v>
      </c>
      <c r="B23" s="85" t="s">
        <v>55</v>
      </c>
      <c r="C23" s="258" t="s">
        <v>128</v>
      </c>
      <c r="D23" s="159" t="s">
        <v>87</v>
      </c>
      <c r="E23" s="409">
        <v>15</v>
      </c>
      <c r="F23" s="28" t="s">
        <v>58</v>
      </c>
      <c r="G23" s="28" t="s">
        <v>59</v>
      </c>
      <c r="H23" s="28"/>
      <c r="I23" s="27" t="s">
        <v>361</v>
      </c>
      <c r="J23" s="29">
        <f t="shared" si="2"/>
        <v>15</v>
      </c>
      <c r="K23" s="192" t="str">
        <f>IF(AND(OR($G23="Variable",$G23="Zero"),ISBLANK($I23)),IF(K$11=$E$11,$E23,IF(K$11=#REF!,#REF!,IF(K$11=#REF!,#REF!,IF(K$11=#REF!,#REF!,"ERROR")))),"NA")</f>
        <v>NA</v>
      </c>
      <c r="L23" s="192" t="str">
        <f>IF(AND(OR($G23="Variable",$G23="Zero"),ISBLANK($I23)),IF(L$11=$E$11,$E23,IF(L$11=#REF!,#REF!,IF(L$11=#REF!,#REF!,IF(L$11=#REF!,#REF!,"ERROR")))),"NA")</f>
        <v>NA</v>
      </c>
      <c r="M23" s="192" t="str">
        <f>IF(AND(OR($G23="Variable",$G23="Zero"),ISBLANK($I23)),IF(M$11=$E$11,$E23,IF(M$11=#REF!,#REF!,IF(M$11=#REF!,#REF!,IF(M$11=#REF!,#REF!,"ERROR")))),"NA")</f>
        <v>NA</v>
      </c>
      <c r="N23" s="192" t="str">
        <f>IF(AND(OR($G23="Variable",$G23="Zero"),ISBLANK($I23)),IF(N$11=$E$11,$E23,IF(N$11=#REF!,#REF!,IF(N$11=#REF!,#REF!,IF(N$11=#REF!,#REF!,"ERROR")))),"NA")</f>
        <v>NA</v>
      </c>
      <c r="O23" s="192" t="str">
        <f>IF(AND(OR($G23="Variable",$G23="Zero"),ISBLANK($I23)),IF(O$11=$E$11,$E23,IF(O$11=#REF!,#REF!,IF(O$11=#REF!,#REF!,IF(O$11=#REF!,#REF!,"ERROR")))),"NA")</f>
        <v>NA</v>
      </c>
      <c r="P23" s="192" t="str">
        <f>IF(AND(OR($G23="Variable",$G23="Zero"),ISBLANK($I23)),IF(P$11=$E$11,$E23,IF(P$11=#REF!,#REF!,IF(P$11=#REF!,#REF!,IF(P$11=#REF!,#REF!,"ERROR")))),"NA")</f>
        <v>NA</v>
      </c>
      <c r="Q23" s="192" t="str">
        <f>IF(AND(OR($G23="Variable",$G23="Zero"),ISBLANK($I23)),IF(Q$11=$E$11,$E23,IF(Q$11=#REF!,#REF!,IF(Q$11=#REF!,#REF!,IF(Q$11=#REF!,#REF!,"ERROR")))),"NA")</f>
        <v>NA</v>
      </c>
      <c r="R23" s="192" t="str">
        <f>IF(AND(OR($G23="Variable",$G23="Zero"),ISBLANK($I23)),IF(R$11=$E$11,$E23,IF(R$11=#REF!,#REF!,IF(R$11=#REF!,#REF!,IF(R$11=#REF!,#REF!,"ERROR")))),"NA")</f>
        <v>NA</v>
      </c>
      <c r="S23" s="192" t="str">
        <f>IF(AND(OR($G23="Variable",$G23="Zero"),ISBLANK($I23)),IF(S$11=$E$11,$E23,IF(S$11=#REF!,#REF!,IF(S$11=#REF!,#REF!,IF(S$11=#REF!,#REF!,"ERROR")))),"NA")</f>
        <v>NA</v>
      </c>
      <c r="T23" s="192" t="str">
        <f>IF(AND(OR($G23="Variable",$G23="Zero"),ISBLANK($I23)),IF(T$11=$E$11,$E23,IF(T$11=#REF!,#REF!,IF(T$11=#REF!,#REF!,IF(T$11=#REF!,#REF!,"ERROR")))),"NA")</f>
        <v>NA</v>
      </c>
      <c r="U23" s="192" t="str">
        <f>IF(AND(OR($G23="Variable",$G23="Zero"),ISBLANK($I23)),IF(U$11=$E$11,$E23,IF(U$11=#REF!,#REF!,IF(U$11=#REF!,#REF!,IF(U$11=#REF!,#REF!,"ERROR")))),"NA")</f>
        <v>NA</v>
      </c>
      <c r="V23" s="192" t="str">
        <f>IF(AND(OR($G23="Variable",$G23="Zero"),ISBLANK($I23)),IF(V$11=$E$11,$E23,IF(V$11=#REF!,#REF!,IF(V$11=#REF!,#REF!,IF(V$11=#REF!,#REF!,"ERROR")))),"NA")</f>
        <v>NA</v>
      </c>
      <c r="W23" s="382" t="str">
        <f t="shared" si="5"/>
        <v>NA</v>
      </c>
      <c r="X23" s="382">
        <f t="shared" si="3"/>
        <v>15</v>
      </c>
      <c r="Y23" s="191" t="str">
        <f t="shared" si="4"/>
        <v>Yes</v>
      </c>
      <c r="Z23" s="193"/>
      <c r="AA23" s="1"/>
    </row>
    <row r="24" spans="1:27" s="15" customFormat="1" x14ac:dyDescent="0.25">
      <c r="A24" s="47"/>
      <c r="B24" s="85" t="s">
        <v>55</v>
      </c>
      <c r="C24" s="243" t="s">
        <v>129</v>
      </c>
      <c r="D24" s="159" t="s">
        <v>87</v>
      </c>
      <c r="E24" s="410">
        <v>40</v>
      </c>
      <c r="F24" s="36" t="s">
        <v>58</v>
      </c>
      <c r="G24" s="36" t="s">
        <v>59</v>
      </c>
      <c r="H24" s="36"/>
      <c r="I24" s="27" t="s">
        <v>361</v>
      </c>
      <c r="J24" s="27">
        <f t="shared" si="2"/>
        <v>40</v>
      </c>
      <c r="K24" s="192" t="str">
        <f>IF(AND(OR($G24="Variable",$G24="Zero"),ISBLANK($I24)),IF(K$11=$E$11,$E24,IF(K$11=#REF!,#REF!,IF(K$11=#REF!,#REF!,IF(K$11=#REF!,#REF!,"ERROR")))),"NA")</f>
        <v>NA</v>
      </c>
      <c r="L24" s="192" t="str">
        <f>IF(AND(OR($G24="Variable",$G24="Zero"),ISBLANK($I24)),IF(L$11=$E$11,$E24,IF(L$11=#REF!,#REF!,IF(L$11=#REF!,#REF!,IF(L$11=#REF!,#REF!,"ERROR")))),"NA")</f>
        <v>NA</v>
      </c>
      <c r="M24" s="192" t="str">
        <f>IF(AND(OR($G24="Variable",$G24="Zero"),ISBLANK($I24)),IF(M$11=$E$11,$E24,IF(M$11=#REF!,#REF!,IF(M$11=#REF!,#REF!,IF(M$11=#REF!,#REF!,"ERROR")))),"NA")</f>
        <v>NA</v>
      </c>
      <c r="N24" s="192" t="str">
        <f>IF(AND(OR($G24="Variable",$G24="Zero"),ISBLANK($I24)),IF(N$11=$E$11,$E24,IF(N$11=#REF!,#REF!,IF(N$11=#REF!,#REF!,IF(N$11=#REF!,#REF!,"ERROR")))),"NA")</f>
        <v>NA</v>
      </c>
      <c r="O24" s="192" t="str">
        <f>IF(AND(OR($G24="Variable",$G24="Zero"),ISBLANK($I24)),IF(O$11=$E$11,$E24,IF(O$11=#REF!,#REF!,IF(O$11=#REF!,#REF!,IF(O$11=#REF!,#REF!,"ERROR")))),"NA")</f>
        <v>NA</v>
      </c>
      <c r="P24" s="192" t="str">
        <f>IF(AND(OR($G24="Variable",$G24="Zero"),ISBLANK($I24)),IF(P$11=$E$11,$E24,IF(P$11=#REF!,#REF!,IF(P$11=#REF!,#REF!,IF(P$11=#REF!,#REF!,"ERROR")))),"NA")</f>
        <v>NA</v>
      </c>
      <c r="Q24" s="192" t="str">
        <f>IF(AND(OR($G24="Variable",$G24="Zero"),ISBLANK($I24)),IF(Q$11=$E$11,$E24,IF(Q$11=#REF!,#REF!,IF(Q$11=#REF!,#REF!,IF(Q$11=#REF!,#REF!,"ERROR")))),"NA")</f>
        <v>NA</v>
      </c>
      <c r="R24" s="192" t="str">
        <f>IF(AND(OR($G24="Variable",$G24="Zero"),ISBLANK($I24)),IF(R$11=$E$11,$E24,IF(R$11=#REF!,#REF!,IF(R$11=#REF!,#REF!,IF(R$11=#REF!,#REF!,"ERROR")))),"NA")</f>
        <v>NA</v>
      </c>
      <c r="S24" s="192" t="str">
        <f>IF(AND(OR($G24="Variable",$G24="Zero"),ISBLANK($I24)),IF(S$11=$E$11,$E24,IF(S$11=#REF!,#REF!,IF(S$11=#REF!,#REF!,IF(S$11=#REF!,#REF!,"ERROR")))),"NA")</f>
        <v>NA</v>
      </c>
      <c r="T24" s="192" t="str">
        <f>IF(AND(OR($G24="Variable",$G24="Zero"),ISBLANK($I24)),IF(T$11=$E$11,$E24,IF(T$11=#REF!,#REF!,IF(T$11=#REF!,#REF!,IF(T$11=#REF!,#REF!,"ERROR")))),"NA")</f>
        <v>NA</v>
      </c>
      <c r="U24" s="192" t="str">
        <f>IF(AND(OR($G24="Variable",$G24="Zero"),ISBLANK($I24)),IF(U$11=$E$11,$E24,IF(U$11=#REF!,#REF!,IF(U$11=#REF!,#REF!,IF(U$11=#REF!,#REF!,"ERROR")))),"NA")</f>
        <v>NA</v>
      </c>
      <c r="V24" s="192" t="str">
        <f>IF(AND(OR($G24="Variable",$G24="Zero"),ISBLANK($I24)),IF(V$11=$E$11,$E24,IF(V$11=#REF!,#REF!,IF(V$11=#REF!,#REF!,IF(V$11=#REF!,#REF!,"ERROR")))),"NA")</f>
        <v>NA</v>
      </c>
      <c r="W24" s="375" t="str">
        <f t="shared" si="5"/>
        <v>NA</v>
      </c>
      <c r="X24" s="375">
        <f t="shared" si="3"/>
        <v>40</v>
      </c>
      <c r="Y24" s="160" t="str">
        <f t="shared" si="4"/>
        <v>Yes</v>
      </c>
      <c r="Z24" s="265"/>
      <c r="AA24" s="1"/>
    </row>
    <row r="25" spans="1:27" s="15" customFormat="1" x14ac:dyDescent="0.25">
      <c r="A25" s="47"/>
      <c r="B25" s="85" t="s">
        <v>55</v>
      </c>
      <c r="C25" s="243" t="s">
        <v>131</v>
      </c>
      <c r="D25" s="159" t="s">
        <v>87</v>
      </c>
      <c r="E25" s="410">
        <v>25</v>
      </c>
      <c r="F25" s="35" t="s">
        <v>58</v>
      </c>
      <c r="G25" s="35" t="s">
        <v>59</v>
      </c>
      <c r="H25" s="36"/>
      <c r="I25" s="35" t="s">
        <v>361</v>
      </c>
      <c r="J25" s="27">
        <f t="shared" si="2"/>
        <v>25</v>
      </c>
      <c r="K25" s="192" t="str">
        <f>IF(AND(OR($G25="Variable",$G25="Zero"),ISBLANK($I25)),IF(K$11=$E$11,$E25,IF(K$11=#REF!,#REF!,IF(K$11=#REF!,#REF!,IF(K$11=#REF!,#REF!,"ERROR")))),"NA")</f>
        <v>NA</v>
      </c>
      <c r="L25" s="192" t="str">
        <f>IF(AND(OR($G25="Variable",$G25="Zero"),ISBLANK($I25)),IF(L$11=$E$11,$E25,IF(L$11=#REF!,#REF!,IF(L$11=#REF!,#REF!,IF(L$11=#REF!,#REF!,"ERROR")))),"NA")</f>
        <v>NA</v>
      </c>
      <c r="M25" s="192" t="str">
        <f>IF(AND(OR($G25="Variable",$G25="Zero"),ISBLANK($I25)),IF(M$11=$E$11,$E25,IF(M$11=#REF!,#REF!,IF(M$11=#REF!,#REF!,IF(M$11=#REF!,#REF!,"ERROR")))),"NA")</f>
        <v>NA</v>
      </c>
      <c r="N25" s="192" t="str">
        <f>IF(AND(OR($G25="Variable",$G25="Zero"),ISBLANK($I25)),IF(N$11=$E$11,$E25,IF(N$11=#REF!,#REF!,IF(N$11=#REF!,#REF!,IF(N$11=#REF!,#REF!,"ERROR")))),"NA")</f>
        <v>NA</v>
      </c>
      <c r="O25" s="192" t="str">
        <f>IF(AND(OR($G25="Variable",$G25="Zero"),ISBLANK($I25)),IF(O$11=$E$11,$E25,IF(O$11=#REF!,#REF!,IF(O$11=#REF!,#REF!,IF(O$11=#REF!,#REF!,"ERROR")))),"NA")</f>
        <v>NA</v>
      </c>
      <c r="P25" s="192" t="str">
        <f>IF(AND(OR($G25="Variable",$G25="Zero"),ISBLANK($I25)),IF(P$11=$E$11,$E25,IF(P$11=#REF!,#REF!,IF(P$11=#REF!,#REF!,IF(P$11=#REF!,#REF!,"ERROR")))),"NA")</f>
        <v>NA</v>
      </c>
      <c r="Q25" s="192" t="str">
        <f>IF(AND(OR($G25="Variable",$G25="Zero"),ISBLANK($I25)),IF(Q$11=$E$11,$E25,IF(Q$11=#REF!,#REF!,IF(Q$11=#REF!,#REF!,IF(Q$11=#REF!,#REF!,"ERROR")))),"NA")</f>
        <v>NA</v>
      </c>
      <c r="R25" s="192" t="str">
        <f>IF(AND(OR($G25="Variable",$G25="Zero"),ISBLANK($I25)),IF(R$11=$E$11,$E25,IF(R$11=#REF!,#REF!,IF(R$11=#REF!,#REF!,IF(R$11=#REF!,#REF!,"ERROR")))),"NA")</f>
        <v>NA</v>
      </c>
      <c r="S25" s="192" t="str">
        <f>IF(AND(OR($G25="Variable",$G25="Zero"),ISBLANK($I25)),IF(S$11=$E$11,$E25,IF(S$11=#REF!,#REF!,IF(S$11=#REF!,#REF!,IF(S$11=#REF!,#REF!,"ERROR")))),"NA")</f>
        <v>NA</v>
      </c>
      <c r="T25" s="192" t="str">
        <f>IF(AND(OR($G25="Variable",$G25="Zero"),ISBLANK($I25)),IF(T$11=$E$11,$E25,IF(T$11=#REF!,#REF!,IF(T$11=#REF!,#REF!,IF(T$11=#REF!,#REF!,"ERROR")))),"NA")</f>
        <v>NA</v>
      </c>
      <c r="U25" s="192" t="str">
        <f>IF(AND(OR($G25="Variable",$G25="Zero"),ISBLANK($I25)),IF(U$11=$E$11,$E25,IF(U$11=#REF!,#REF!,IF(U$11=#REF!,#REF!,IF(U$11=#REF!,#REF!,"ERROR")))),"NA")</f>
        <v>NA</v>
      </c>
      <c r="V25" s="192" t="str">
        <f>IF(AND(OR($G25="Variable",$G25="Zero"),ISBLANK($I25)),IF(V$11=$E$11,$E25,IF(V$11=#REF!,#REF!,IF(V$11=#REF!,#REF!,IF(V$11=#REF!,#REF!,"ERROR")))),"NA")</f>
        <v>NA</v>
      </c>
      <c r="W25" s="160" t="str">
        <f t="shared" si="5"/>
        <v>NA</v>
      </c>
      <c r="X25" s="375">
        <f t="shared" si="3"/>
        <v>25</v>
      </c>
      <c r="Y25" s="375" t="str">
        <f t="shared" si="4"/>
        <v>Yes</v>
      </c>
      <c r="Z25" s="168"/>
      <c r="AA25" s="1"/>
    </row>
    <row r="26" spans="1:27" s="15" customFormat="1" ht="15.75" thickBot="1" x14ac:dyDescent="0.3">
      <c r="A26" s="84"/>
      <c r="B26" s="85" t="s">
        <v>55</v>
      </c>
      <c r="C26" s="266" t="s">
        <v>132</v>
      </c>
      <c r="D26" s="254" t="s">
        <v>87</v>
      </c>
      <c r="E26" s="386">
        <v>55</v>
      </c>
      <c r="F26" s="388" t="s">
        <v>58</v>
      </c>
      <c r="G26" s="371" t="s">
        <v>59</v>
      </c>
      <c r="H26" s="381"/>
      <c r="I26" s="71" t="s">
        <v>361</v>
      </c>
      <c r="J26" s="74">
        <f t="shared" si="2"/>
        <v>55</v>
      </c>
      <c r="K26" s="186" t="str">
        <f>IF(AND(OR($G26="Variable",$G26="Zero"),ISBLANK($I26)),IF(K$11=$E$11,$E26,IF(K$11=#REF!,#REF!,IF(K$11=#REF!,#REF!,IF(K$11=#REF!,#REF!,"ERROR")))),"NA")</f>
        <v>NA</v>
      </c>
      <c r="L26" s="272" t="str">
        <f>IF(AND(OR($G26="Variable",$G26="Zero"),ISBLANK($I26)),IF(L$11=$E$11,$E26,IF(L$11=#REF!,#REF!,IF(L$11=#REF!,#REF!,IF(L$11=#REF!,#REF!,"ERROR")))),"NA")</f>
        <v>NA</v>
      </c>
      <c r="M26" s="272" t="str">
        <f>IF(AND(OR($G26="Variable",$G26="Zero"),ISBLANK($I26)),IF(M$11=$E$11,$E26,IF(M$11=#REF!,#REF!,IF(M$11=#REF!,#REF!,IF(M$11=#REF!,#REF!,"ERROR")))),"NA")</f>
        <v>NA</v>
      </c>
      <c r="N26" s="272" t="str">
        <f>IF(AND(OR($G26="Variable",$G26="Zero"),ISBLANK($I26)),IF(N$11=$E$11,$E26,IF(N$11=#REF!,#REF!,IF(N$11=#REF!,#REF!,IF(N$11=#REF!,#REF!,"ERROR")))),"NA")</f>
        <v>NA</v>
      </c>
      <c r="O26" s="272" t="str">
        <f>IF(AND(OR($G26="Variable",$G26="Zero"),ISBLANK($I26)),IF(O$11=$E$11,$E26,IF(O$11=#REF!,#REF!,IF(O$11=#REF!,#REF!,IF(O$11=#REF!,#REF!,"ERROR")))),"NA")</f>
        <v>NA</v>
      </c>
      <c r="P26" s="272" t="str">
        <f>IF(AND(OR($G26="Variable",$G26="Zero"),ISBLANK($I26)),IF(P$11=$E$11,$E26,IF(P$11=#REF!,#REF!,IF(P$11=#REF!,#REF!,IF(P$11=#REF!,#REF!,"ERROR")))),"NA")</f>
        <v>NA</v>
      </c>
      <c r="Q26" s="272" t="str">
        <f>IF(AND(OR($G26="Variable",$G26="Zero"),ISBLANK($I26)),IF(Q$11=$E$11,$E26,IF(Q$11=#REF!,#REF!,IF(Q$11=#REF!,#REF!,IF(Q$11=#REF!,#REF!,"ERROR")))),"NA")</f>
        <v>NA</v>
      </c>
      <c r="R26" s="272" t="str">
        <f>IF(AND(OR($G26="Variable",$G26="Zero"),ISBLANK($I26)),IF(R$11=$E$11,$E26,IF(R$11=#REF!,#REF!,IF(R$11=#REF!,#REF!,IF(R$11=#REF!,#REF!,"ERROR")))),"NA")</f>
        <v>NA</v>
      </c>
      <c r="S26" s="272" t="str">
        <f>IF(AND(OR($G26="Variable",$G26="Zero"),ISBLANK($I26)),IF(S$11=$E$11,$E26,IF(S$11=#REF!,#REF!,IF(S$11=#REF!,#REF!,IF(S$11=#REF!,#REF!,"ERROR")))),"NA")</f>
        <v>NA</v>
      </c>
      <c r="T26" s="272" t="str">
        <f>IF(AND(OR($G26="Variable",$G26="Zero"),ISBLANK($I26)),IF(T$11=$E$11,$E26,IF(T$11=#REF!,#REF!,IF(T$11=#REF!,#REF!,IF(T$11=#REF!,#REF!,"ERROR")))),"NA")</f>
        <v>NA</v>
      </c>
      <c r="U26" s="272" t="str">
        <f>IF(AND(OR($G26="Variable",$G26="Zero"),ISBLANK($I26)),IF(U$11=$E$11,$E26,IF(U$11=#REF!,#REF!,IF(U$11=#REF!,#REF!,IF(U$11=#REF!,#REF!,"ERROR")))),"NA")</f>
        <v>NA</v>
      </c>
      <c r="V26" s="272" t="str">
        <f>IF(AND(OR($G26="Variable",$G26="Zero"),ISBLANK($I26)),IF(V$11=$E$11,$E26,IF(V$11=#REF!,#REF!,IF(V$11=#REF!,#REF!,IF(V$11=#REF!,#REF!,"ERROR")))),"NA")</f>
        <v>NA</v>
      </c>
      <c r="W26" s="483" t="str">
        <f t="shared" si="5"/>
        <v>NA</v>
      </c>
      <c r="X26" s="186">
        <f t="shared" si="3"/>
        <v>55</v>
      </c>
      <c r="Y26" s="482" t="str">
        <f t="shared" si="4"/>
        <v>Yes</v>
      </c>
      <c r="Z26" s="202"/>
      <c r="AA26" s="1"/>
    </row>
    <row r="27" spans="1:27" s="15" customFormat="1" ht="64.5" thickTop="1" x14ac:dyDescent="0.25">
      <c r="A27" s="47" t="s">
        <v>152</v>
      </c>
      <c r="B27" s="25" t="s">
        <v>140</v>
      </c>
      <c r="C27" s="313" t="s">
        <v>153</v>
      </c>
      <c r="D27" s="159" t="s">
        <v>87</v>
      </c>
      <c r="E27" s="484">
        <v>0</v>
      </c>
      <c r="F27" s="321" t="s">
        <v>58</v>
      </c>
      <c r="G27" s="403" t="s">
        <v>59</v>
      </c>
      <c r="H27" s="403"/>
      <c r="I27" s="27" t="s">
        <v>361</v>
      </c>
      <c r="J27" s="29">
        <f t="shared" si="2"/>
        <v>0</v>
      </c>
      <c r="K27" s="192" t="str">
        <f>IF(AND(OR($G27="Variable",$G27="Zero"),ISBLANK($I27)),IF(K$11=$E$11,$E27,IF(K$11=#REF!,#REF!,IF(K$11=#REF!,#REF!,IF(K$11=#REF!,#REF!,"ERROR")))),"NA")</f>
        <v>NA</v>
      </c>
      <c r="L27" s="192" t="str">
        <f>IF(AND(OR($G27="Variable",$G27="Zero"),ISBLANK($I27)),IF(L$11=$E$11,$E27,IF(L$11=#REF!,#REF!,IF(L$11=#REF!,#REF!,IF(L$11=#REF!,#REF!,"ERROR")))),"NA")</f>
        <v>NA</v>
      </c>
      <c r="M27" s="192" t="str">
        <f>IF(AND(OR($G27="Variable",$G27="Zero"),ISBLANK($I27)),IF(M$11=$E$11,$E27,IF(M$11=#REF!,#REF!,IF(M$11=#REF!,#REF!,IF(M$11=#REF!,#REF!,"ERROR")))),"NA")</f>
        <v>NA</v>
      </c>
      <c r="N27" s="192" t="str">
        <f>IF(AND(OR($G27="Variable",$G27="Zero"),ISBLANK($I27)),IF(N$11=$E$11,$E27,IF(N$11=#REF!,#REF!,IF(N$11=#REF!,#REF!,IF(N$11=#REF!,#REF!,"ERROR")))),"NA")</f>
        <v>NA</v>
      </c>
      <c r="O27" s="192" t="str">
        <f>IF(AND(OR($G27="Variable",$G27="Zero"),ISBLANK($I27)),IF(O$11=$E$11,$E27,IF(O$11=#REF!,#REF!,IF(O$11=#REF!,#REF!,IF(O$11=#REF!,#REF!,"ERROR")))),"NA")</f>
        <v>NA</v>
      </c>
      <c r="P27" s="192" t="str">
        <f>IF(AND(OR($G27="Variable",$G27="Zero"),ISBLANK($I27)),IF(P$11=$E$11,$E27,IF(P$11=#REF!,#REF!,IF(P$11=#REF!,#REF!,IF(P$11=#REF!,#REF!,"ERROR")))),"NA")</f>
        <v>NA</v>
      </c>
      <c r="Q27" s="192" t="str">
        <f>IF(AND(OR($G27="Variable",$G27="Zero"),ISBLANK($I27)),IF(Q$11=$E$11,$E27,IF(Q$11=#REF!,#REF!,IF(Q$11=#REF!,#REF!,IF(Q$11=#REF!,#REF!,"ERROR")))),"NA")</f>
        <v>NA</v>
      </c>
      <c r="R27" s="192" t="str">
        <f>IF(AND(OR($G27="Variable",$G27="Zero"),ISBLANK($I27)),IF(R$11=$E$11,$E27,IF(R$11=#REF!,#REF!,IF(R$11=#REF!,#REF!,IF(R$11=#REF!,#REF!,"ERROR")))),"NA")</f>
        <v>NA</v>
      </c>
      <c r="S27" s="192" t="str">
        <f>IF(AND(OR($G27="Variable",$G27="Zero"),ISBLANK($I27)),IF(S$11=$E$11,$E27,IF(S$11=#REF!,#REF!,IF(S$11=#REF!,#REF!,IF(S$11=#REF!,#REF!,"ERROR")))),"NA")</f>
        <v>NA</v>
      </c>
      <c r="T27" s="192" t="str">
        <f>IF(AND(OR($G27="Variable",$G27="Zero"),ISBLANK($I27)),IF(T$11=$E$11,$E27,IF(T$11=#REF!,#REF!,IF(T$11=#REF!,#REF!,IF(T$11=#REF!,#REF!,"ERROR")))),"NA")</f>
        <v>NA</v>
      </c>
      <c r="U27" s="192" t="str">
        <f>IF(AND(OR($G27="Variable",$G27="Zero"),ISBLANK($I27)),IF(U$11=$E$11,$E27,IF(U$11=#REF!,#REF!,IF(U$11=#REF!,#REF!,IF(U$11=#REF!,#REF!,"ERROR")))),"NA")</f>
        <v>NA</v>
      </c>
      <c r="V27" s="192" t="str">
        <f>IF(AND(OR($G27="Variable",$G27="Zero"),ISBLANK($I27)),IF(V$11=$E$11,$E27,IF(V$11=#REF!,#REF!,IF(V$11=#REF!,#REF!,IF(V$11=#REF!,#REF!,"ERROR")))),"NA")</f>
        <v>NA</v>
      </c>
      <c r="W27" s="376" t="str">
        <f t="shared" ref="W27:W33" si="6">IF(AND(OR(G27="Variable",G27="Zero"),ISBLANK($I27)),AVERAGE(K27:V27),"NA")</f>
        <v>NA</v>
      </c>
      <c r="X27" s="382">
        <f t="shared" si="3"/>
        <v>0</v>
      </c>
      <c r="Y27" s="191" t="str">
        <f t="shared" si="4"/>
        <v>Yes</v>
      </c>
      <c r="Z27" s="168" t="s">
        <v>456</v>
      </c>
      <c r="AA27" s="1"/>
    </row>
    <row r="28" spans="1:27" s="15" customFormat="1" ht="63.75" x14ac:dyDescent="0.25">
      <c r="A28" s="47"/>
      <c r="B28" s="42" t="s">
        <v>140</v>
      </c>
      <c r="C28" s="97" t="s">
        <v>157</v>
      </c>
      <c r="D28" s="159" t="s">
        <v>87</v>
      </c>
      <c r="E28" s="43" t="s">
        <v>158</v>
      </c>
      <c r="F28" s="324" t="s">
        <v>58</v>
      </c>
      <c r="G28" s="371" t="s">
        <v>159</v>
      </c>
      <c r="H28" s="381"/>
      <c r="I28" s="27" t="s">
        <v>361</v>
      </c>
      <c r="J28" s="27" t="str">
        <f t="shared" si="2"/>
        <v>Labour Rate + Materials over and above Initial Standard Installation</v>
      </c>
      <c r="K28" s="192" t="str">
        <f>IF(AND(OR($G28="Variable",$G28="Zero"),ISBLANK($I28)),IF(K$11=$E$11,$E28,IF(K$11=#REF!,#REF!,IF(K$11=#REF!,#REF!,IF(K$11=#REF!,#REF!,"ERROR")))),"NA")</f>
        <v>NA</v>
      </c>
      <c r="L28" s="192" t="str">
        <f>IF(AND(OR($G28="Variable",$G28="Zero"),ISBLANK($I28)),IF(L$11=$E$11,$E28,IF(L$11=#REF!,#REF!,IF(L$11=#REF!,#REF!,IF(L$11=#REF!,#REF!,"ERROR")))),"NA")</f>
        <v>NA</v>
      </c>
      <c r="M28" s="192" t="str">
        <f>IF(AND(OR($G28="Variable",$G28="Zero"),ISBLANK($I28)),IF(M$11=$E$11,$E28,IF(M$11=#REF!,#REF!,IF(M$11=#REF!,#REF!,IF(M$11=#REF!,#REF!,"ERROR")))),"NA")</f>
        <v>NA</v>
      </c>
      <c r="N28" s="192" t="str">
        <f>IF(AND(OR($G28="Variable",$G28="Zero"),ISBLANK($I28)),IF(N$11=$E$11,$E28,IF(N$11=#REF!,#REF!,IF(N$11=#REF!,#REF!,IF(N$11=#REF!,#REF!,"ERROR")))),"NA")</f>
        <v>NA</v>
      </c>
      <c r="O28" s="192" t="str">
        <f>IF(AND(OR($G28="Variable",$G28="Zero"),ISBLANK($I28)),IF(O$11=$E$11,$E28,IF(O$11=#REF!,#REF!,IF(O$11=#REF!,#REF!,IF(O$11=#REF!,#REF!,"ERROR")))),"NA")</f>
        <v>NA</v>
      </c>
      <c r="P28" s="192" t="str">
        <f>IF(AND(OR($G28="Variable",$G28="Zero"),ISBLANK($I28)),IF(P$11=$E$11,$E28,IF(P$11=#REF!,#REF!,IF(P$11=#REF!,#REF!,IF(P$11=#REF!,#REF!,"ERROR")))),"NA")</f>
        <v>NA</v>
      </c>
      <c r="Q28" s="192" t="str">
        <f>IF(AND(OR($G28="Variable",$G28="Zero"),ISBLANK($I28)),IF(Q$11=$E$11,$E28,IF(Q$11=#REF!,#REF!,IF(Q$11=#REF!,#REF!,IF(Q$11=#REF!,#REF!,"ERROR")))),"NA")</f>
        <v>NA</v>
      </c>
      <c r="R28" s="192" t="str">
        <f>IF(AND(OR($G28="Variable",$G28="Zero"),ISBLANK($I28)),IF(R$11=$E$11,$E28,IF(R$11=#REF!,#REF!,IF(R$11=#REF!,#REF!,IF(R$11=#REF!,#REF!,"ERROR")))),"NA")</f>
        <v>NA</v>
      </c>
      <c r="S28" s="192" t="str">
        <f>IF(AND(OR($G28="Variable",$G28="Zero"),ISBLANK($I28)),IF(S$11=$E$11,$E28,IF(S$11=#REF!,#REF!,IF(S$11=#REF!,#REF!,IF(S$11=#REF!,#REF!,"ERROR")))),"NA")</f>
        <v>NA</v>
      </c>
      <c r="T28" s="192" t="str">
        <f>IF(AND(OR($G28="Variable",$G28="Zero"),ISBLANK($I28)),IF(T$11=$E$11,$E28,IF(T$11=#REF!,#REF!,IF(T$11=#REF!,#REF!,IF(T$11=#REF!,#REF!,"ERROR")))),"NA")</f>
        <v>NA</v>
      </c>
      <c r="U28" s="192" t="str">
        <f>IF(AND(OR($G28="Variable",$G28="Zero"),ISBLANK($I28)),IF(U$11=$E$11,$E28,IF(U$11=#REF!,#REF!,IF(U$11=#REF!,#REF!,IF(U$11=#REF!,#REF!,"ERROR")))),"NA")</f>
        <v>NA</v>
      </c>
      <c r="V28" s="192" t="str">
        <f>IF(AND(OR($G28="Variable",$G28="Zero"),ISBLANK($I28)),IF(V$11=$E$11,$E28,IF(V$11=#REF!,#REF!,IF(V$11=#REF!,#REF!,IF(V$11=#REF!,#REF!,"ERROR")))),"NA")</f>
        <v>NA</v>
      </c>
      <c r="W28" s="160" t="str">
        <f t="shared" si="6"/>
        <v>NA</v>
      </c>
      <c r="X28" s="375" t="str">
        <f t="shared" si="3"/>
        <v>Labour Rate + Materials over and above Initial Standard Installation</v>
      </c>
      <c r="Y28" s="375" t="str">
        <f t="shared" si="4"/>
        <v>Yes</v>
      </c>
      <c r="Z28" s="168" t="s">
        <v>456</v>
      </c>
      <c r="AA28" s="1"/>
    </row>
    <row r="29" spans="1:27" s="15" customFormat="1" ht="25.5" x14ac:dyDescent="0.25">
      <c r="A29" s="47"/>
      <c r="B29" s="42" t="s">
        <v>140</v>
      </c>
      <c r="C29" s="97" t="s">
        <v>178</v>
      </c>
      <c r="D29" s="159" t="s">
        <v>87</v>
      </c>
      <c r="E29" s="324">
        <v>5</v>
      </c>
      <c r="F29" s="324" t="s">
        <v>58</v>
      </c>
      <c r="G29" s="404" t="s">
        <v>59</v>
      </c>
      <c r="H29" s="324"/>
      <c r="I29" s="27" t="s">
        <v>361</v>
      </c>
      <c r="J29" s="27">
        <f t="shared" si="2"/>
        <v>5</v>
      </c>
      <c r="K29" s="192" t="str">
        <f>IF(AND(OR($G29="Variable",$G29="Zero"),ISBLANK($I29)),IF(K$11=$E$11,$E29,IF(K$11=#REF!,#REF!,IF(K$11=#REF!,#REF!,IF(K$11=#REF!,#REF!,"ERROR")))),"NA")</f>
        <v>NA</v>
      </c>
      <c r="L29" s="192" t="str">
        <f>IF(AND(OR($G29="Variable",$G29="Zero"),ISBLANK($I29)),IF(L$11=$E$11,$E29,IF(L$11=#REF!,#REF!,IF(L$11=#REF!,#REF!,IF(L$11=#REF!,#REF!,"ERROR")))),"NA")</f>
        <v>NA</v>
      </c>
      <c r="M29" s="192" t="str">
        <f>IF(AND(OR($G29="Variable",$G29="Zero"),ISBLANK($I29)),IF(M$11=$E$11,$E29,IF(M$11=#REF!,#REF!,IF(M$11=#REF!,#REF!,IF(M$11=#REF!,#REF!,"ERROR")))),"NA")</f>
        <v>NA</v>
      </c>
      <c r="N29" s="192" t="str">
        <f>IF(AND(OR($G29="Variable",$G29="Zero"),ISBLANK($I29)),IF(N$11=$E$11,$E29,IF(N$11=#REF!,#REF!,IF(N$11=#REF!,#REF!,IF(N$11=#REF!,#REF!,"ERROR")))),"NA")</f>
        <v>NA</v>
      </c>
      <c r="O29" s="192" t="str">
        <f>IF(AND(OR($G29="Variable",$G29="Zero"),ISBLANK($I29)),IF(O$11=$E$11,$E29,IF(O$11=#REF!,#REF!,IF(O$11=#REF!,#REF!,IF(O$11=#REF!,#REF!,"ERROR")))),"NA")</f>
        <v>NA</v>
      </c>
      <c r="P29" s="192" t="str">
        <f>IF(AND(OR($G29="Variable",$G29="Zero"),ISBLANK($I29)),IF(P$11=$E$11,$E29,IF(P$11=#REF!,#REF!,IF(P$11=#REF!,#REF!,IF(P$11=#REF!,#REF!,"ERROR")))),"NA")</f>
        <v>NA</v>
      </c>
      <c r="Q29" s="192" t="str">
        <f>IF(AND(OR($G29="Variable",$G29="Zero"),ISBLANK($I29)),IF(Q$11=$E$11,$E29,IF(Q$11=#REF!,#REF!,IF(Q$11=#REF!,#REF!,IF(Q$11=#REF!,#REF!,"ERROR")))),"NA")</f>
        <v>NA</v>
      </c>
      <c r="R29" s="192" t="str">
        <f>IF(AND(OR($G29="Variable",$G29="Zero"),ISBLANK($I29)),IF(R$11=$E$11,$E29,IF(R$11=#REF!,#REF!,IF(R$11=#REF!,#REF!,IF(R$11=#REF!,#REF!,"ERROR")))),"NA")</f>
        <v>NA</v>
      </c>
      <c r="S29" s="192" t="str">
        <f>IF(AND(OR($G29="Variable",$G29="Zero"),ISBLANK($I29)),IF(S$11=$E$11,$E29,IF(S$11=#REF!,#REF!,IF(S$11=#REF!,#REF!,IF(S$11=#REF!,#REF!,"ERROR")))),"NA")</f>
        <v>NA</v>
      </c>
      <c r="T29" s="192" t="str">
        <f>IF(AND(OR($G29="Variable",$G29="Zero"),ISBLANK($I29)),IF(T$11=$E$11,$E29,IF(T$11=#REF!,#REF!,IF(T$11=#REF!,#REF!,IF(T$11=#REF!,#REF!,"ERROR")))),"NA")</f>
        <v>NA</v>
      </c>
      <c r="U29" s="192" t="str">
        <f>IF(AND(OR($G29="Variable",$G29="Zero"),ISBLANK($I29)),IF(U$11=$E$11,$E29,IF(U$11=#REF!,#REF!,IF(U$11=#REF!,#REF!,IF(U$11=#REF!,#REF!,"ERROR")))),"NA")</f>
        <v>NA</v>
      </c>
      <c r="V29" s="192" t="str">
        <f>IF(AND(OR($G29="Variable",$G29="Zero"),ISBLANK($I29)),IF(V$11=$E$11,$E29,IF(V$11=#REF!,#REF!,IF(V$11=#REF!,#REF!,IF(V$11=#REF!,#REF!,"ERROR")))),"NA")</f>
        <v>NA</v>
      </c>
      <c r="W29" s="375" t="str">
        <f t="shared" si="6"/>
        <v>NA</v>
      </c>
      <c r="X29" s="375">
        <f t="shared" si="3"/>
        <v>5</v>
      </c>
      <c r="Y29" s="375" t="str">
        <f t="shared" si="4"/>
        <v>Yes</v>
      </c>
      <c r="Z29" s="168"/>
      <c r="AA29" s="1"/>
    </row>
    <row r="30" spans="1:27" s="15" customFormat="1" x14ac:dyDescent="0.25">
      <c r="A30" s="47"/>
      <c r="B30" s="42" t="s">
        <v>140</v>
      </c>
      <c r="C30" s="97" t="s">
        <v>197</v>
      </c>
      <c r="D30" s="159" t="s">
        <v>87</v>
      </c>
      <c r="E30" s="380">
        <v>5</v>
      </c>
      <c r="F30" s="324" t="s">
        <v>58</v>
      </c>
      <c r="G30" s="404" t="s">
        <v>59</v>
      </c>
      <c r="H30" s="324"/>
      <c r="I30" s="27" t="s">
        <v>361</v>
      </c>
      <c r="J30" s="27">
        <f t="shared" si="2"/>
        <v>5</v>
      </c>
      <c r="K30" s="192" t="str">
        <f>IF(AND(OR($G30="Variable",$G30="Zero"),ISBLANK($I30)),IF(K$11=$E$11,$E30,IF(K$11=#REF!,#REF!,IF(K$11=#REF!,#REF!,IF(K$11=#REF!,#REF!,"ERROR")))),"NA")</f>
        <v>NA</v>
      </c>
      <c r="L30" s="192" t="str">
        <f>IF(AND(OR($G30="Variable",$G30="Zero"),ISBLANK($I30)),IF(L$11=$E$11,$E30,IF(L$11=#REF!,#REF!,IF(L$11=#REF!,#REF!,IF(L$11=#REF!,#REF!,"ERROR")))),"NA")</f>
        <v>NA</v>
      </c>
      <c r="M30" s="192" t="str">
        <f>IF(AND(OR($G30="Variable",$G30="Zero"),ISBLANK($I30)),IF(M$11=$E$11,$E30,IF(M$11=#REF!,#REF!,IF(M$11=#REF!,#REF!,IF(M$11=#REF!,#REF!,"ERROR")))),"NA")</f>
        <v>NA</v>
      </c>
      <c r="N30" s="192" t="str">
        <f>IF(AND(OR($G30="Variable",$G30="Zero"),ISBLANK($I30)),IF(N$11=$E$11,$E30,IF(N$11=#REF!,#REF!,IF(N$11=#REF!,#REF!,IF(N$11=#REF!,#REF!,"ERROR")))),"NA")</f>
        <v>NA</v>
      </c>
      <c r="O30" s="192" t="str">
        <f>IF(AND(OR($G30="Variable",$G30="Zero"),ISBLANK($I30)),IF(O$11=$E$11,$E30,IF(O$11=#REF!,#REF!,IF(O$11=#REF!,#REF!,IF(O$11=#REF!,#REF!,"ERROR")))),"NA")</f>
        <v>NA</v>
      </c>
      <c r="P30" s="192" t="str">
        <f>IF(AND(OR($G30="Variable",$G30="Zero"),ISBLANK($I30)),IF(P$11=$E$11,$E30,IF(P$11=#REF!,#REF!,IF(P$11=#REF!,#REF!,IF(P$11=#REF!,#REF!,"ERROR")))),"NA")</f>
        <v>NA</v>
      </c>
      <c r="Q30" s="192" t="str">
        <f>IF(AND(OR($G30="Variable",$G30="Zero"),ISBLANK($I30)),IF(Q$11=$E$11,$E30,IF(Q$11=#REF!,#REF!,IF(Q$11=#REF!,#REF!,IF(Q$11=#REF!,#REF!,"ERROR")))),"NA")</f>
        <v>NA</v>
      </c>
      <c r="R30" s="192" t="str">
        <f>IF(AND(OR($G30="Variable",$G30="Zero"),ISBLANK($I30)),IF(R$11=$E$11,$E30,IF(R$11=#REF!,#REF!,IF(R$11=#REF!,#REF!,IF(R$11=#REF!,#REF!,"ERROR")))),"NA")</f>
        <v>NA</v>
      </c>
      <c r="S30" s="192" t="str">
        <f>IF(AND(OR($G30="Variable",$G30="Zero"),ISBLANK($I30)),IF(S$11=$E$11,$E30,IF(S$11=#REF!,#REF!,IF(S$11=#REF!,#REF!,IF(S$11=#REF!,#REF!,"ERROR")))),"NA")</f>
        <v>NA</v>
      </c>
      <c r="T30" s="192" t="str">
        <f>IF(AND(OR($G30="Variable",$G30="Zero"),ISBLANK($I30)),IF(T$11=$E$11,$E30,IF(T$11=#REF!,#REF!,IF(T$11=#REF!,#REF!,IF(T$11=#REF!,#REF!,"ERROR")))),"NA")</f>
        <v>NA</v>
      </c>
      <c r="U30" s="192" t="str">
        <f>IF(AND(OR($G30="Variable",$G30="Zero"),ISBLANK($I30)),IF(U$11=$E$11,$E30,IF(U$11=#REF!,#REF!,IF(U$11=#REF!,#REF!,IF(U$11=#REF!,#REF!,"ERROR")))),"NA")</f>
        <v>NA</v>
      </c>
      <c r="V30" s="192" t="str">
        <f>IF(AND(OR($G30="Variable",$G30="Zero"),ISBLANK($I30)),IF(V$11=$E$11,$E30,IF(V$11=#REF!,#REF!,IF(V$11=#REF!,#REF!,IF(V$11=#REF!,#REF!,"ERROR")))),"NA")</f>
        <v>NA</v>
      </c>
      <c r="W30" s="375" t="str">
        <f t="shared" si="6"/>
        <v>NA</v>
      </c>
      <c r="X30" s="375">
        <f t="shared" si="3"/>
        <v>5</v>
      </c>
      <c r="Y30" s="375" t="str">
        <f t="shared" si="4"/>
        <v>Yes</v>
      </c>
      <c r="Z30" s="168"/>
      <c r="AA30" s="1"/>
    </row>
    <row r="31" spans="1:27" s="15" customFormat="1" ht="38.25" customHeight="1" x14ac:dyDescent="0.25">
      <c r="A31" s="232"/>
      <c r="B31" s="42" t="s">
        <v>140</v>
      </c>
      <c r="C31" s="97" t="s">
        <v>199</v>
      </c>
      <c r="D31" s="159" t="s">
        <v>87</v>
      </c>
      <c r="E31" s="35">
        <v>5</v>
      </c>
      <c r="F31" s="35" t="s">
        <v>58</v>
      </c>
      <c r="G31" s="36" t="s">
        <v>59</v>
      </c>
      <c r="H31" s="35"/>
      <c r="I31" s="27" t="s">
        <v>361</v>
      </c>
      <c r="J31" s="27">
        <f t="shared" si="2"/>
        <v>5</v>
      </c>
      <c r="K31" s="192" t="str">
        <f>IF(AND(OR($G31="Variable",$G31="Zero"),ISBLANK($I31)),IF(K$11=$E$11,$E31,IF(K$11=#REF!,#REF!,IF(K$11=#REF!,#REF!,IF(K$11=#REF!,#REF!,"ERROR")))),"NA")</f>
        <v>NA</v>
      </c>
      <c r="L31" s="192" t="str">
        <f>IF(AND(OR($G31="Variable",$G31="Zero"),ISBLANK($I31)),IF(L$11=$E$11,$E31,IF(L$11=#REF!,#REF!,IF(L$11=#REF!,#REF!,IF(L$11=#REF!,#REF!,"ERROR")))),"NA")</f>
        <v>NA</v>
      </c>
      <c r="M31" s="192" t="str">
        <f>IF(AND(OR($G31="Variable",$G31="Zero"),ISBLANK($I31)),IF(M$11=$E$11,$E31,IF(M$11=#REF!,#REF!,IF(M$11=#REF!,#REF!,IF(M$11=#REF!,#REF!,"ERROR")))),"NA")</f>
        <v>NA</v>
      </c>
      <c r="N31" s="192" t="str">
        <f>IF(AND(OR($G31="Variable",$G31="Zero"),ISBLANK($I31)),IF(N$11=$E$11,$E31,IF(N$11=#REF!,#REF!,IF(N$11=#REF!,#REF!,IF(N$11=#REF!,#REF!,"ERROR")))),"NA")</f>
        <v>NA</v>
      </c>
      <c r="O31" s="192" t="str">
        <f>IF(AND(OR($G31="Variable",$G31="Zero"),ISBLANK($I31)),IF(O$11=$E$11,$E31,IF(O$11=#REF!,#REF!,IF(O$11=#REF!,#REF!,IF(O$11=#REF!,#REF!,"ERROR")))),"NA")</f>
        <v>NA</v>
      </c>
      <c r="P31" s="192" t="str">
        <f>IF(AND(OR($G31="Variable",$G31="Zero"),ISBLANK($I31)),IF(P$11=$E$11,$E31,IF(P$11=#REF!,#REF!,IF(P$11=#REF!,#REF!,IF(P$11=#REF!,#REF!,"ERROR")))),"NA")</f>
        <v>NA</v>
      </c>
      <c r="Q31" s="192" t="str">
        <f>IF(AND(OR($G31="Variable",$G31="Zero"),ISBLANK($I31)),IF(Q$11=$E$11,$E31,IF(Q$11=#REF!,#REF!,IF(Q$11=#REF!,#REF!,IF(Q$11=#REF!,#REF!,"ERROR")))),"NA")</f>
        <v>NA</v>
      </c>
      <c r="R31" s="192" t="str">
        <f>IF(AND(OR($G31="Variable",$G31="Zero"),ISBLANK($I31)),IF(R$11=$E$11,$E31,IF(R$11=#REF!,#REF!,IF(R$11=#REF!,#REF!,IF(R$11=#REF!,#REF!,"ERROR")))),"NA")</f>
        <v>NA</v>
      </c>
      <c r="S31" s="192" t="str">
        <f>IF(AND(OR($G31="Variable",$G31="Zero"),ISBLANK($I31)),IF(S$11=$E$11,$E31,IF(S$11=#REF!,#REF!,IF(S$11=#REF!,#REF!,IF(S$11=#REF!,#REF!,"ERROR")))),"NA")</f>
        <v>NA</v>
      </c>
      <c r="T31" s="192" t="str">
        <f>IF(AND(OR($G31="Variable",$G31="Zero"),ISBLANK($I31)),IF(T$11=$E$11,$E31,IF(T$11=#REF!,#REF!,IF(T$11=#REF!,#REF!,IF(T$11=#REF!,#REF!,"ERROR")))),"NA")</f>
        <v>NA</v>
      </c>
      <c r="U31" s="192" t="str">
        <f>IF(AND(OR($G31="Variable",$G31="Zero"),ISBLANK($I31)),IF(U$11=$E$11,$E31,IF(U$11=#REF!,#REF!,IF(U$11=#REF!,#REF!,IF(U$11=#REF!,#REF!,"ERROR")))),"NA")</f>
        <v>NA</v>
      </c>
      <c r="V31" s="192" t="str">
        <f>IF(AND(OR($G31="Variable",$G31="Zero"),ISBLANK($I31)),IF(V$11=$E$11,$E31,IF(V$11=#REF!,#REF!,IF(V$11=#REF!,#REF!,IF(V$11=#REF!,#REF!,"ERROR")))),"NA")</f>
        <v>NA</v>
      </c>
      <c r="W31" s="375" t="str">
        <f t="shared" si="6"/>
        <v>NA</v>
      </c>
      <c r="X31" s="375">
        <f t="shared" si="3"/>
        <v>5</v>
      </c>
      <c r="Y31" s="375" t="str">
        <f t="shared" si="4"/>
        <v>Yes</v>
      </c>
      <c r="Z31" s="62"/>
      <c r="AA31" s="1"/>
    </row>
    <row r="32" spans="1:27" s="15" customFormat="1" ht="38.25" customHeight="1" thickBot="1" x14ac:dyDescent="0.3">
      <c r="A32" s="207"/>
      <c r="B32" s="42" t="s">
        <v>140</v>
      </c>
      <c r="C32" s="289" t="s">
        <v>201</v>
      </c>
      <c r="D32" s="182" t="s">
        <v>87</v>
      </c>
      <c r="E32" s="38">
        <v>5</v>
      </c>
      <c r="F32" s="183" t="s">
        <v>58</v>
      </c>
      <c r="G32" s="183" t="s">
        <v>59</v>
      </c>
      <c r="H32" s="183"/>
      <c r="I32" s="71" t="s">
        <v>361</v>
      </c>
      <c r="J32" s="74">
        <f t="shared" si="2"/>
        <v>5</v>
      </c>
      <c r="K32" s="272" t="str">
        <f>IF(AND(OR($G32="Variable",$G32="Zero"),ISBLANK($I32)),IF(K$11=$E$11,$E32,IF(K$11=#REF!,#REF!,IF(K$11=#REF!,#REF!,IF(K$11=#REF!,#REF!,"ERROR")))),"NA")</f>
        <v>NA</v>
      </c>
      <c r="L32" s="272" t="str">
        <f>IF(AND(OR($G32="Variable",$G32="Zero"),ISBLANK($I32)),IF(L$11=$E$11,$E32,IF(L$11=#REF!,#REF!,IF(L$11=#REF!,#REF!,IF(L$11=#REF!,#REF!,"ERROR")))),"NA")</f>
        <v>NA</v>
      </c>
      <c r="M32" s="272" t="str">
        <f>IF(AND(OR($G32="Variable",$G32="Zero"),ISBLANK($I32)),IF(M$11=$E$11,$E32,IF(M$11=#REF!,#REF!,IF(M$11=#REF!,#REF!,IF(M$11=#REF!,#REF!,"ERROR")))),"NA")</f>
        <v>NA</v>
      </c>
      <c r="N32" s="272" t="str">
        <f>IF(AND(OR($G32="Variable",$G32="Zero"),ISBLANK($I32)),IF(N$11=$E$11,$E32,IF(N$11=#REF!,#REF!,IF(N$11=#REF!,#REF!,IF(N$11=#REF!,#REF!,"ERROR")))),"NA")</f>
        <v>NA</v>
      </c>
      <c r="O32" s="272" t="str">
        <f>IF(AND(OR($G32="Variable",$G32="Zero"),ISBLANK($I32)),IF(O$11=$E$11,$E32,IF(O$11=#REF!,#REF!,IF(O$11=#REF!,#REF!,IF(O$11=#REF!,#REF!,"ERROR")))),"NA")</f>
        <v>NA</v>
      </c>
      <c r="P32" s="272" t="str">
        <f>IF(AND(OR($G32="Variable",$G32="Zero"),ISBLANK($I32)),IF(P$11=$E$11,$E32,IF(P$11=#REF!,#REF!,IF(P$11=#REF!,#REF!,IF(P$11=#REF!,#REF!,"ERROR")))),"NA")</f>
        <v>NA</v>
      </c>
      <c r="Q32" s="272" t="str">
        <f>IF(AND(OR($G32="Variable",$G32="Zero"),ISBLANK($I32)),IF(Q$11=$E$11,$E32,IF(Q$11=#REF!,#REF!,IF(Q$11=#REF!,#REF!,IF(Q$11=#REF!,#REF!,"ERROR")))),"NA")</f>
        <v>NA</v>
      </c>
      <c r="R32" s="272" t="str">
        <f>IF(AND(OR($G32="Variable",$G32="Zero"),ISBLANK($I32)),IF(R$11=$E$11,$E32,IF(R$11=#REF!,#REF!,IF(R$11=#REF!,#REF!,IF(R$11=#REF!,#REF!,"ERROR")))),"NA")</f>
        <v>NA</v>
      </c>
      <c r="S32" s="272" t="str">
        <f>IF(AND(OR($G32="Variable",$G32="Zero"),ISBLANK($I32)),IF(S$11=$E$11,$E32,IF(S$11=#REF!,#REF!,IF(S$11=#REF!,#REF!,IF(S$11=#REF!,#REF!,"ERROR")))),"NA")</f>
        <v>NA</v>
      </c>
      <c r="T32" s="272" t="str">
        <f>IF(AND(OR($G32="Variable",$G32="Zero"),ISBLANK($I32)),IF(T$11=$E$11,$E32,IF(T$11=#REF!,#REF!,IF(T$11=#REF!,#REF!,IF(T$11=#REF!,#REF!,"ERROR")))),"NA")</f>
        <v>NA</v>
      </c>
      <c r="U32" s="272" t="str">
        <f>IF(AND(OR($G32="Variable",$G32="Zero"),ISBLANK($I32)),IF(U$11=$E$11,$E32,IF(U$11=#REF!,#REF!,IF(U$11=#REF!,#REF!,IF(U$11=#REF!,#REF!,"ERROR")))),"NA")</f>
        <v>NA</v>
      </c>
      <c r="V32" s="272" t="str">
        <f>IF(AND(OR($G32="Variable",$G32="Zero"),ISBLANK($I32)),IF(V$11=$E$11,$E32,IF(V$11=#REF!,#REF!,IF(V$11=#REF!,#REF!,IF(V$11=#REF!,#REF!,"ERROR")))),"NA")</f>
        <v>NA</v>
      </c>
      <c r="W32" s="379" t="str">
        <f t="shared" si="6"/>
        <v>NA</v>
      </c>
      <c r="X32" s="482">
        <f t="shared" si="3"/>
        <v>5</v>
      </c>
      <c r="Y32" s="482" t="str">
        <f t="shared" si="4"/>
        <v>Yes</v>
      </c>
      <c r="Z32" s="63"/>
      <c r="AA32" s="1"/>
    </row>
    <row r="33" spans="1:27" s="15" customFormat="1" ht="358.5" thickTop="1" thickBot="1" x14ac:dyDescent="0.3">
      <c r="A33" s="47" t="s">
        <v>457</v>
      </c>
      <c r="B33" s="25" t="s">
        <v>140</v>
      </c>
      <c r="C33" s="485" t="s">
        <v>453</v>
      </c>
      <c r="D33" s="182" t="s">
        <v>87</v>
      </c>
      <c r="E33" s="486" t="s">
        <v>458</v>
      </c>
      <c r="F33" s="183" t="s">
        <v>58</v>
      </c>
      <c r="G33" s="183" t="s">
        <v>59</v>
      </c>
      <c r="H33" s="256"/>
      <c r="I33" s="81" t="s">
        <v>361</v>
      </c>
      <c r="J33" s="328" t="str">
        <f t="shared" si="2"/>
        <v>The non-recurring Charges per Billing Period for the CVC Product Component, NNI Bearer Product
Component, V-NNI Product Component and NNI Link Product Feature are identical to the non-recurring
Charges for the equivalent nbn™ Ethernet Product Components and Product Feature (as
applicable), as updated from time to time.</v>
      </c>
      <c r="K33" s="272" t="str">
        <f>IF(AND(OR($G33="Variable",$G33="Zero"),ISBLANK($I33)),IF(K$11=$E$11,$E33,IF(K$11=#REF!,#REF!,IF(K$11=#REF!,#REF!,IF(K$11=#REF!,#REF!,"ERROR")))),"NA")</f>
        <v>NA</v>
      </c>
      <c r="L33" s="272" t="str">
        <f>IF(AND(OR($G33="Variable",$G33="Zero"),ISBLANK($I33)),IF(L$11=$E$11,$E33,IF(L$11=#REF!,#REF!,IF(L$11=#REF!,#REF!,IF(L$11=#REF!,#REF!,"ERROR")))),"NA")</f>
        <v>NA</v>
      </c>
      <c r="M33" s="272" t="str">
        <f>IF(AND(OR($G33="Variable",$G33="Zero"),ISBLANK($I33)),IF(M$11=$E$11,$E33,IF(M$11=#REF!,#REF!,IF(M$11=#REF!,#REF!,IF(M$11=#REF!,#REF!,"ERROR")))),"NA")</f>
        <v>NA</v>
      </c>
      <c r="N33" s="272" t="str">
        <f>IF(AND(OR($G33="Variable",$G33="Zero"),ISBLANK($I33)),IF(N$11=$E$11,$E33,IF(N$11=#REF!,#REF!,IF(N$11=#REF!,#REF!,IF(N$11=#REF!,#REF!,"ERROR")))),"NA")</f>
        <v>NA</v>
      </c>
      <c r="O33" s="272" t="str">
        <f>IF(AND(OR($G33="Variable",$G33="Zero"),ISBLANK($I33)),IF(O$11=$E$11,$E33,IF(O$11=#REF!,#REF!,IF(O$11=#REF!,#REF!,IF(O$11=#REF!,#REF!,"ERROR")))),"NA")</f>
        <v>NA</v>
      </c>
      <c r="P33" s="272" t="str">
        <f>IF(AND(OR($G33="Variable",$G33="Zero"),ISBLANK($I33)),IF(P$11=$E$11,$E33,IF(P$11=#REF!,#REF!,IF(P$11=#REF!,#REF!,IF(P$11=#REF!,#REF!,"ERROR")))),"NA")</f>
        <v>NA</v>
      </c>
      <c r="Q33" s="272" t="str">
        <f>IF(AND(OR($G33="Variable",$G33="Zero"),ISBLANK($I33)),IF(Q$11=$E$11,$E33,IF(Q$11=#REF!,#REF!,IF(Q$11=#REF!,#REF!,IF(Q$11=#REF!,#REF!,"ERROR")))),"NA")</f>
        <v>NA</v>
      </c>
      <c r="R33" s="272" t="str">
        <f>IF(AND(OR($G33="Variable",$G33="Zero"),ISBLANK($I33)),IF(R$11=$E$11,$E33,IF(R$11=#REF!,#REF!,IF(R$11=#REF!,#REF!,IF(R$11=#REF!,#REF!,"ERROR")))),"NA")</f>
        <v>NA</v>
      </c>
      <c r="S33" s="272" t="str">
        <f>IF(AND(OR($G33="Variable",$G33="Zero"),ISBLANK($I33)),IF(S$11=$E$11,$E33,IF(S$11=#REF!,#REF!,IF(S$11=#REF!,#REF!,IF(S$11=#REF!,#REF!,"ERROR")))),"NA")</f>
        <v>NA</v>
      </c>
      <c r="T33" s="272" t="str">
        <f>IF(AND(OR($G33="Variable",$G33="Zero"),ISBLANK($I33)),IF(T$11=$E$11,$E33,IF(T$11=#REF!,#REF!,IF(T$11=#REF!,#REF!,IF(T$11=#REF!,#REF!,"ERROR")))),"NA")</f>
        <v>NA</v>
      </c>
      <c r="U33" s="272" t="str">
        <f>IF(AND(OR($G33="Variable",$G33="Zero"),ISBLANK($I33)),IF(U$11=$E$11,$E33,IF(U$11=#REF!,#REF!,IF(U$11=#REF!,#REF!,IF(U$11=#REF!,#REF!,"ERROR")))),"NA")</f>
        <v>NA</v>
      </c>
      <c r="V33" s="272" t="str">
        <f>IF(AND(OR($G33="Variable",$G33="Zero"),ISBLANK($I33)),IF(V$11=$E$11,$E33,IF(V$11=#REF!,#REF!,IF(V$11=#REF!,#REF!,IF(V$11=#REF!,#REF!,"ERROR")))),"NA")</f>
        <v>NA</v>
      </c>
      <c r="W33" s="379" t="str">
        <f t="shared" si="6"/>
        <v>NA</v>
      </c>
      <c r="X33" s="251" t="str">
        <f t="shared" si="3"/>
        <v>The non-recurring Charges per Billing Period for the CVC Product Component, NNI Bearer Product
Component, V-NNI Product Component and NNI Link Product Feature are identical to the non-recurring
Charges for the equivalent nbn™ Ethernet Product Components and Product Feature (as
applicable), as updated from time to time.</v>
      </c>
      <c r="Y33" s="251" t="str">
        <f t="shared" si="4"/>
        <v>Yes</v>
      </c>
      <c r="Z33" s="257" t="s">
        <v>459</v>
      </c>
      <c r="AA33" s="1"/>
    </row>
    <row r="34" spans="1:27" s="15" customFormat="1" ht="39" customHeight="1" thickTop="1" x14ac:dyDescent="0.25">
      <c r="A34" s="40" t="s">
        <v>226</v>
      </c>
      <c r="B34" s="25" t="s">
        <v>140</v>
      </c>
      <c r="C34" s="309" t="s">
        <v>460</v>
      </c>
      <c r="D34" s="159" t="s">
        <v>87</v>
      </c>
      <c r="E34" s="27">
        <v>0</v>
      </c>
      <c r="F34" s="27" t="s">
        <v>58</v>
      </c>
      <c r="G34" s="27" t="s">
        <v>59</v>
      </c>
      <c r="H34" s="27"/>
      <c r="I34" s="27" t="s">
        <v>361</v>
      </c>
      <c r="J34" s="29">
        <f t="shared" si="2"/>
        <v>0</v>
      </c>
      <c r="K34" s="192" t="str">
        <f>IF(AND(OR($G34="Variable",$G34="Zero"),ISBLANK($I34)),IF(K$11=$E$11,$E34,IF(K$11=#REF!,#REF!,IF(K$11=#REF!,#REF!,IF(K$11=#REF!,#REF!,"ERROR")))),"NA")</f>
        <v>NA</v>
      </c>
      <c r="L34" s="192" t="str">
        <f>IF(AND(OR($G34="Variable",$G34="Zero"),ISBLANK($I34)),IF(L$11=$E$11,$E34,IF(L$11=#REF!,#REF!,IF(L$11=#REF!,#REF!,IF(L$11=#REF!,#REF!,"ERROR")))),"NA")</f>
        <v>NA</v>
      </c>
      <c r="M34" s="192" t="str">
        <f>IF(AND(OR($G34="Variable",$G34="Zero"),ISBLANK($I34)),IF(M$11=$E$11,$E34,IF(M$11=#REF!,#REF!,IF(M$11=#REF!,#REF!,IF(M$11=#REF!,#REF!,"ERROR")))),"NA")</f>
        <v>NA</v>
      </c>
      <c r="N34" s="192" t="str">
        <f>IF(AND(OR($G34="Variable",$G34="Zero"),ISBLANK($I34)),IF(N$11=$E$11,$E34,IF(N$11=#REF!,#REF!,IF(N$11=#REF!,#REF!,IF(N$11=#REF!,#REF!,"ERROR")))),"NA")</f>
        <v>NA</v>
      </c>
      <c r="O34" s="192" t="str">
        <f>IF(AND(OR($G34="Variable",$G34="Zero"),ISBLANK($I34)),IF(O$11=$E$11,$E34,IF(O$11=#REF!,#REF!,IF(O$11=#REF!,#REF!,IF(O$11=#REF!,#REF!,"ERROR")))),"NA")</f>
        <v>NA</v>
      </c>
      <c r="P34" s="192" t="str">
        <f>IF(AND(OR($G34="Variable",$G34="Zero"),ISBLANK($I34)),IF(P$11=$E$11,$E34,IF(P$11=#REF!,#REF!,IF(P$11=#REF!,#REF!,IF(P$11=#REF!,#REF!,"ERROR")))),"NA")</f>
        <v>NA</v>
      </c>
      <c r="Q34" s="192" t="str">
        <f>IF(AND(OR($G34="Variable",$G34="Zero"),ISBLANK($I34)),IF(Q$11=$E$11,$E34,IF(Q$11=#REF!,#REF!,IF(Q$11=#REF!,#REF!,IF(Q$11=#REF!,#REF!,"ERROR")))),"NA")</f>
        <v>NA</v>
      </c>
      <c r="R34" s="192" t="str">
        <f>IF(AND(OR($G34="Variable",$G34="Zero"),ISBLANK($I34)),IF(R$11=$E$11,$E34,IF(R$11=#REF!,#REF!,IF(R$11=#REF!,#REF!,IF(R$11=#REF!,#REF!,"ERROR")))),"NA")</f>
        <v>NA</v>
      </c>
      <c r="S34" s="192" t="str">
        <f>IF(AND(OR($G34="Variable",$G34="Zero"),ISBLANK($I34)),IF(S$11=$E$11,$E34,IF(S$11=#REF!,#REF!,IF(S$11=#REF!,#REF!,IF(S$11=#REF!,#REF!,"ERROR")))),"NA")</f>
        <v>NA</v>
      </c>
      <c r="T34" s="192" t="str">
        <f>IF(AND(OR($G34="Variable",$G34="Zero"),ISBLANK($I34)),IF(T$11=$E$11,$E34,IF(T$11=#REF!,#REF!,IF(T$11=#REF!,#REF!,IF(T$11=#REF!,#REF!,"ERROR")))),"NA")</f>
        <v>NA</v>
      </c>
      <c r="U34" s="192" t="str">
        <f>IF(AND(OR($G34="Variable",$G34="Zero"),ISBLANK($I34)),IF(U$11=$E$11,$E34,IF(U$11=#REF!,#REF!,IF(U$11=#REF!,#REF!,IF(U$11=#REF!,#REF!,"ERROR")))),"NA")</f>
        <v>NA</v>
      </c>
      <c r="V34" s="192" t="str">
        <f>IF(AND(OR($G34="Variable",$G34="Zero"),ISBLANK($I34)),IF(V$11=$E$11,$E34,IF(V$11=#REF!,#REF!,IF(V$11=#REF!,#REF!,IF(V$11=#REF!,#REF!,"ERROR")))),"NA")</f>
        <v>NA</v>
      </c>
      <c r="W34" s="382" t="str">
        <f t="shared" ref="W34:W43" si="7">IF(AND(OR(G34="Variable",G34="Zero"),ISBLANK($I34)),AVERAGE(K34:V34),"NA")</f>
        <v>NA</v>
      </c>
      <c r="X34" s="382">
        <f>IF(G34="Fixed",H34,IF(ISBLANK($I34)=FALSE,$J34,IF(OR(G34="Variable",G34="Zero"),MAX(V34,W34+ROUND(MAX(0,W34*((1+$B$7)*(1-1.5%)-1)),2)),IF((OR(G34="Hourly", G34="At cost")),E34,"NA"))))</f>
        <v>0</v>
      </c>
      <c r="Y34" s="382" t="str">
        <f t="shared" si="4"/>
        <v>Yes</v>
      </c>
      <c r="Z34" s="68"/>
      <c r="AA34" s="1"/>
    </row>
    <row r="35" spans="1:27" s="15" customFormat="1" ht="39" customHeight="1" x14ac:dyDescent="0.25">
      <c r="A35" s="47"/>
      <c r="B35" s="42" t="s">
        <v>140</v>
      </c>
      <c r="C35" s="301" t="s">
        <v>228</v>
      </c>
      <c r="D35" s="159" t="s">
        <v>87</v>
      </c>
      <c r="E35" s="27">
        <v>0</v>
      </c>
      <c r="F35" s="27" t="s">
        <v>58</v>
      </c>
      <c r="G35" s="27" t="s">
        <v>59</v>
      </c>
      <c r="H35" s="27"/>
      <c r="I35" s="27" t="s">
        <v>361</v>
      </c>
      <c r="J35" s="27">
        <f t="shared" si="2"/>
        <v>0</v>
      </c>
      <c r="K35" s="192" t="str">
        <f>IF(AND(OR($G35="Variable",$G35="Zero"),ISBLANK($I35)),IF(K$11=$E$11,$E35,IF(K$11=#REF!,#REF!,IF(K$11=#REF!,#REF!,IF(K$11=#REF!,#REF!,"ERROR")))),"NA")</f>
        <v>NA</v>
      </c>
      <c r="L35" s="192" t="str">
        <f>IF(AND(OR($G35="Variable",$G35="Zero"),ISBLANK($I35)),IF(L$11=$E$11,$E35,IF(L$11=#REF!,#REF!,IF(L$11=#REF!,#REF!,IF(L$11=#REF!,#REF!,"ERROR")))),"NA")</f>
        <v>NA</v>
      </c>
      <c r="M35" s="192" t="str">
        <f>IF(AND(OR($G35="Variable",$G35="Zero"),ISBLANK($I35)),IF(M$11=$E$11,$E35,IF(M$11=#REF!,#REF!,IF(M$11=#REF!,#REF!,IF(M$11=#REF!,#REF!,"ERROR")))),"NA")</f>
        <v>NA</v>
      </c>
      <c r="N35" s="192" t="str">
        <f>IF(AND(OR($G35="Variable",$G35="Zero"),ISBLANK($I35)),IF(N$11=$E$11,$E35,IF(N$11=#REF!,#REF!,IF(N$11=#REF!,#REF!,IF(N$11=#REF!,#REF!,"ERROR")))),"NA")</f>
        <v>NA</v>
      </c>
      <c r="O35" s="192" t="str">
        <f>IF(AND(OR($G35="Variable",$G35="Zero"),ISBLANK($I35)),IF(O$11=$E$11,$E35,IF(O$11=#REF!,#REF!,IF(O$11=#REF!,#REF!,IF(O$11=#REF!,#REF!,"ERROR")))),"NA")</f>
        <v>NA</v>
      </c>
      <c r="P35" s="192" t="str">
        <f>IF(AND(OR($G35="Variable",$G35="Zero"),ISBLANK($I35)),IF(P$11=$E$11,$E35,IF(P$11=#REF!,#REF!,IF(P$11=#REF!,#REF!,IF(P$11=#REF!,#REF!,"ERROR")))),"NA")</f>
        <v>NA</v>
      </c>
      <c r="Q35" s="192" t="str">
        <f>IF(AND(OR($G35="Variable",$G35="Zero"),ISBLANK($I35)),IF(Q$11=$E$11,$E35,IF(Q$11=#REF!,#REF!,IF(Q$11=#REF!,#REF!,IF(Q$11=#REF!,#REF!,"ERROR")))),"NA")</f>
        <v>NA</v>
      </c>
      <c r="R35" s="192" t="str">
        <f>IF(AND(OR($G35="Variable",$G35="Zero"),ISBLANK($I35)),IF(R$11=$E$11,$E35,IF(R$11=#REF!,#REF!,IF(R$11=#REF!,#REF!,IF(R$11=#REF!,#REF!,"ERROR")))),"NA")</f>
        <v>NA</v>
      </c>
      <c r="S35" s="192" t="str">
        <f>IF(AND(OR($G35="Variable",$G35="Zero"),ISBLANK($I35)),IF(S$11=$E$11,$E35,IF(S$11=#REF!,#REF!,IF(S$11=#REF!,#REF!,IF(S$11=#REF!,#REF!,"ERROR")))),"NA")</f>
        <v>NA</v>
      </c>
      <c r="T35" s="192" t="str">
        <f>IF(AND(OR($G35="Variable",$G35="Zero"),ISBLANK($I35)),IF(T$11=$E$11,$E35,IF(T$11=#REF!,#REF!,IF(T$11=#REF!,#REF!,IF(T$11=#REF!,#REF!,"ERROR")))),"NA")</f>
        <v>NA</v>
      </c>
      <c r="U35" s="192" t="str">
        <f>IF(AND(OR($G35="Variable",$G35="Zero"),ISBLANK($I35)),IF(U$11=$E$11,$E35,IF(U$11=#REF!,#REF!,IF(U$11=#REF!,#REF!,IF(U$11=#REF!,#REF!,"ERROR")))),"NA")</f>
        <v>NA</v>
      </c>
      <c r="V35" s="192" t="str">
        <f>IF(AND(OR($G35="Variable",$G35="Zero"),ISBLANK($I35)),IF(V$11=$E$11,$E35,IF(V$11=#REF!,#REF!,IF(V$11=#REF!,#REF!,IF(V$11=#REF!,#REF!,"ERROR")))),"NA")</f>
        <v>NA</v>
      </c>
      <c r="W35" s="382" t="str">
        <f t="shared" si="7"/>
        <v>NA</v>
      </c>
      <c r="X35" s="375">
        <f t="shared" ref="X35:X38" si="8">IF(G35="Fixed",H35,IF(ISBLANK($I35)=FALSE,$J35,IF(OR(G35="Variable",G35="Zero"),MAX(V35,W35+ROUND(MAX(0,W35*((1+$B$7)*(1-1.5%)-1)),2)),IF((OR(G35="Hourly", G35="At cost")),E35,"NA"))))</f>
        <v>0</v>
      </c>
      <c r="Y35" s="375" t="str">
        <f t="shared" si="4"/>
        <v>Yes</v>
      </c>
      <c r="Z35" s="67"/>
      <c r="AA35" s="1"/>
    </row>
    <row r="36" spans="1:27" s="15" customFormat="1" ht="39" customHeight="1" x14ac:dyDescent="0.25">
      <c r="A36" s="47"/>
      <c r="B36" s="42" t="s">
        <v>140</v>
      </c>
      <c r="C36" s="301" t="s">
        <v>230</v>
      </c>
      <c r="D36" s="159" t="s">
        <v>87</v>
      </c>
      <c r="E36" s="27">
        <v>0</v>
      </c>
      <c r="F36" s="27" t="s">
        <v>58</v>
      </c>
      <c r="G36" s="27" t="s">
        <v>59</v>
      </c>
      <c r="H36" s="27"/>
      <c r="I36" s="27" t="s">
        <v>361</v>
      </c>
      <c r="J36" s="27">
        <f t="shared" si="2"/>
        <v>0</v>
      </c>
      <c r="K36" s="192" t="str">
        <f>IF(AND(OR($G36="Variable",$G36="Zero"),ISBLANK($I36)),IF(K$11=$E$11,$E36,IF(K$11=#REF!,#REF!,IF(K$11=#REF!,#REF!,IF(K$11=#REF!,#REF!,"ERROR")))),"NA")</f>
        <v>NA</v>
      </c>
      <c r="L36" s="192" t="str">
        <f>IF(AND(OR($G36="Variable",$G36="Zero"),ISBLANK($I36)),IF(L$11=$E$11,$E36,IF(L$11=#REF!,#REF!,IF(L$11=#REF!,#REF!,IF(L$11=#REF!,#REF!,"ERROR")))),"NA")</f>
        <v>NA</v>
      </c>
      <c r="M36" s="192" t="str">
        <f>IF(AND(OR($G36="Variable",$G36="Zero"),ISBLANK($I36)),IF(M$11=$E$11,$E36,IF(M$11=#REF!,#REF!,IF(M$11=#REF!,#REF!,IF(M$11=#REF!,#REF!,"ERROR")))),"NA")</f>
        <v>NA</v>
      </c>
      <c r="N36" s="192" t="str">
        <f>IF(AND(OR($G36="Variable",$G36="Zero"),ISBLANK($I36)),IF(N$11=$E$11,$E36,IF(N$11=#REF!,#REF!,IF(N$11=#REF!,#REF!,IF(N$11=#REF!,#REF!,"ERROR")))),"NA")</f>
        <v>NA</v>
      </c>
      <c r="O36" s="192" t="str">
        <f>IF(AND(OR($G36="Variable",$G36="Zero"),ISBLANK($I36)),IF(O$11=$E$11,$E36,IF(O$11=#REF!,#REF!,IF(O$11=#REF!,#REF!,IF(O$11=#REF!,#REF!,"ERROR")))),"NA")</f>
        <v>NA</v>
      </c>
      <c r="P36" s="192" t="str">
        <f>IF(AND(OR($G36="Variable",$G36="Zero"),ISBLANK($I36)),IF(P$11=$E$11,$E36,IF(P$11=#REF!,#REF!,IF(P$11=#REF!,#REF!,IF(P$11=#REF!,#REF!,"ERROR")))),"NA")</f>
        <v>NA</v>
      </c>
      <c r="Q36" s="192" t="str">
        <f>IF(AND(OR($G36="Variable",$G36="Zero"),ISBLANK($I36)),IF(Q$11=$E$11,$E36,IF(Q$11=#REF!,#REF!,IF(Q$11=#REF!,#REF!,IF(Q$11=#REF!,#REF!,"ERROR")))),"NA")</f>
        <v>NA</v>
      </c>
      <c r="R36" s="192" t="str">
        <f>IF(AND(OR($G36="Variable",$G36="Zero"),ISBLANK($I36)),IF(R$11=$E$11,$E36,IF(R$11=#REF!,#REF!,IF(R$11=#REF!,#REF!,IF(R$11=#REF!,#REF!,"ERROR")))),"NA")</f>
        <v>NA</v>
      </c>
      <c r="S36" s="192" t="str">
        <f>IF(AND(OR($G36="Variable",$G36="Zero"),ISBLANK($I36)),IF(S$11=$E$11,$E36,IF(S$11=#REF!,#REF!,IF(S$11=#REF!,#REF!,IF(S$11=#REF!,#REF!,"ERROR")))),"NA")</f>
        <v>NA</v>
      </c>
      <c r="T36" s="192" t="str">
        <f>IF(AND(OR($G36="Variable",$G36="Zero"),ISBLANK($I36)),IF(T$11=$E$11,$E36,IF(T$11=#REF!,#REF!,IF(T$11=#REF!,#REF!,IF(T$11=#REF!,#REF!,"ERROR")))),"NA")</f>
        <v>NA</v>
      </c>
      <c r="U36" s="192" t="str">
        <f>IF(AND(OR($G36="Variable",$G36="Zero"),ISBLANK($I36)),IF(U$11=$E$11,$E36,IF(U$11=#REF!,#REF!,IF(U$11=#REF!,#REF!,IF(U$11=#REF!,#REF!,"ERROR")))),"NA")</f>
        <v>NA</v>
      </c>
      <c r="V36" s="192" t="str">
        <f>IF(AND(OR($G36="Variable",$G36="Zero"),ISBLANK($I36)),IF(V$11=$E$11,$E36,IF(V$11=#REF!,#REF!,IF(V$11=#REF!,#REF!,IF(V$11=#REF!,#REF!,"ERROR")))),"NA")</f>
        <v>NA</v>
      </c>
      <c r="W36" s="382" t="str">
        <f t="shared" si="7"/>
        <v>NA</v>
      </c>
      <c r="X36" s="375">
        <f t="shared" si="8"/>
        <v>0</v>
      </c>
      <c r="Y36" s="375" t="str">
        <f t="shared" si="4"/>
        <v>Yes</v>
      </c>
      <c r="Z36" s="34"/>
      <c r="AA36" s="1"/>
    </row>
    <row r="37" spans="1:27" s="15" customFormat="1" ht="39" customHeight="1" x14ac:dyDescent="0.25">
      <c r="A37" s="47"/>
      <c r="B37" s="42" t="s">
        <v>140</v>
      </c>
      <c r="C37" s="301" t="s">
        <v>231</v>
      </c>
      <c r="D37" s="159" t="s">
        <v>87</v>
      </c>
      <c r="E37" s="27">
        <v>0</v>
      </c>
      <c r="F37" s="27" t="s">
        <v>58</v>
      </c>
      <c r="G37" s="27" t="s">
        <v>59</v>
      </c>
      <c r="H37" s="27"/>
      <c r="I37" s="27" t="s">
        <v>361</v>
      </c>
      <c r="J37" s="27">
        <f t="shared" si="2"/>
        <v>0</v>
      </c>
      <c r="K37" s="192" t="str">
        <f>IF(AND(OR($G37="Variable",$G37="Zero"),ISBLANK($I37)),IF(K$11=$E$11,$E37,IF(K$11=#REF!,#REF!,IF(K$11=#REF!,#REF!,IF(K$11=#REF!,#REF!,"ERROR")))),"NA")</f>
        <v>NA</v>
      </c>
      <c r="L37" s="192" t="str">
        <f>IF(AND(OR($G37="Variable",$G37="Zero"),ISBLANK($I37)),IF(L$11=$E$11,$E37,IF(L$11=#REF!,#REF!,IF(L$11=#REF!,#REF!,IF(L$11=#REF!,#REF!,"ERROR")))),"NA")</f>
        <v>NA</v>
      </c>
      <c r="M37" s="192" t="str">
        <f>IF(AND(OR($G37="Variable",$G37="Zero"),ISBLANK($I37)),IF(M$11=$E$11,$E37,IF(M$11=#REF!,#REF!,IF(M$11=#REF!,#REF!,IF(M$11=#REF!,#REF!,"ERROR")))),"NA")</f>
        <v>NA</v>
      </c>
      <c r="N37" s="192" t="str">
        <f>IF(AND(OR($G37="Variable",$G37="Zero"),ISBLANK($I37)),IF(N$11=$E$11,$E37,IF(N$11=#REF!,#REF!,IF(N$11=#REF!,#REF!,IF(N$11=#REF!,#REF!,"ERROR")))),"NA")</f>
        <v>NA</v>
      </c>
      <c r="O37" s="192" t="str">
        <f>IF(AND(OR($G37="Variable",$G37="Zero"),ISBLANK($I37)),IF(O$11=$E$11,$E37,IF(O$11=#REF!,#REF!,IF(O$11=#REF!,#REF!,IF(O$11=#REF!,#REF!,"ERROR")))),"NA")</f>
        <v>NA</v>
      </c>
      <c r="P37" s="192" t="str">
        <f>IF(AND(OR($G37="Variable",$G37="Zero"),ISBLANK($I37)),IF(P$11=$E$11,$E37,IF(P$11=#REF!,#REF!,IF(P$11=#REF!,#REF!,IF(P$11=#REF!,#REF!,"ERROR")))),"NA")</f>
        <v>NA</v>
      </c>
      <c r="Q37" s="192" t="str">
        <f>IF(AND(OR($G37="Variable",$G37="Zero"),ISBLANK($I37)),IF(Q$11=$E$11,$E37,IF(Q$11=#REF!,#REF!,IF(Q$11=#REF!,#REF!,IF(Q$11=#REF!,#REF!,"ERROR")))),"NA")</f>
        <v>NA</v>
      </c>
      <c r="R37" s="192" t="str">
        <f>IF(AND(OR($G37="Variable",$G37="Zero"),ISBLANK($I37)),IF(R$11=$E$11,$E37,IF(R$11=#REF!,#REF!,IF(R$11=#REF!,#REF!,IF(R$11=#REF!,#REF!,"ERROR")))),"NA")</f>
        <v>NA</v>
      </c>
      <c r="S37" s="192" t="str">
        <f>IF(AND(OR($G37="Variable",$G37="Zero"),ISBLANK($I37)),IF(S$11=$E$11,$E37,IF(S$11=#REF!,#REF!,IF(S$11=#REF!,#REF!,IF(S$11=#REF!,#REF!,"ERROR")))),"NA")</f>
        <v>NA</v>
      </c>
      <c r="T37" s="192" t="str">
        <f>IF(AND(OR($G37="Variable",$G37="Zero"),ISBLANK($I37)),IF(T$11=$E$11,$E37,IF(T$11=#REF!,#REF!,IF(T$11=#REF!,#REF!,IF(T$11=#REF!,#REF!,"ERROR")))),"NA")</f>
        <v>NA</v>
      </c>
      <c r="U37" s="192" t="str">
        <f>IF(AND(OR($G37="Variable",$G37="Zero"),ISBLANK($I37)),IF(U$11=$E$11,$E37,IF(U$11=#REF!,#REF!,IF(U$11=#REF!,#REF!,IF(U$11=#REF!,#REF!,"ERROR")))),"NA")</f>
        <v>NA</v>
      </c>
      <c r="V37" s="192" t="str">
        <f>IF(AND(OR($G37="Variable",$G37="Zero"),ISBLANK($I37)),IF(V$11=$E$11,$E37,IF(V$11=#REF!,#REF!,IF(V$11=#REF!,#REF!,IF(V$11=#REF!,#REF!,"ERROR")))),"NA")</f>
        <v>NA</v>
      </c>
      <c r="W37" s="382" t="str">
        <f t="shared" si="7"/>
        <v>NA</v>
      </c>
      <c r="X37" s="375">
        <f t="shared" si="8"/>
        <v>0</v>
      </c>
      <c r="Y37" s="375" t="str">
        <f t="shared" si="4"/>
        <v>Yes</v>
      </c>
      <c r="Z37" s="67"/>
      <c r="AA37" s="1"/>
    </row>
    <row r="38" spans="1:27" s="15" customFormat="1" ht="39" customHeight="1" x14ac:dyDescent="0.25">
      <c r="A38" s="47"/>
      <c r="B38" s="42" t="s">
        <v>140</v>
      </c>
      <c r="C38" s="302" t="s">
        <v>236</v>
      </c>
      <c r="D38" s="159" t="s">
        <v>87</v>
      </c>
      <c r="E38" s="27" t="s">
        <v>233</v>
      </c>
      <c r="F38" s="27" t="s">
        <v>58</v>
      </c>
      <c r="G38" s="27" t="s">
        <v>59</v>
      </c>
      <c r="H38" s="27"/>
      <c r="I38" s="27" t="s">
        <v>361</v>
      </c>
      <c r="J38" s="27" t="str">
        <f t="shared" si="2"/>
        <v>Labour Rate + Materials</v>
      </c>
      <c r="K38" s="192" t="str">
        <f>IF(AND(OR($G38="Variable",$G38="Zero"),ISBLANK($I38)),IF(K$11=$E$11,$E38,IF(K$11=#REF!,#REF!,IF(K$11=#REF!,#REF!,IF(K$11=#REF!,#REF!,"ERROR")))),"NA")</f>
        <v>NA</v>
      </c>
      <c r="L38" s="192" t="str">
        <f>IF(AND(OR($G38="Variable",$G38="Zero"),ISBLANK($I38)),IF(L$11=$E$11,$E38,IF(L$11=#REF!,#REF!,IF(L$11=#REF!,#REF!,IF(L$11=#REF!,#REF!,"ERROR")))),"NA")</f>
        <v>NA</v>
      </c>
      <c r="M38" s="192" t="str">
        <f>IF(AND(OR($G38="Variable",$G38="Zero"),ISBLANK($I38)),IF(M$11=$E$11,$E38,IF(M$11=#REF!,#REF!,IF(M$11=#REF!,#REF!,IF(M$11=#REF!,#REF!,"ERROR")))),"NA")</f>
        <v>NA</v>
      </c>
      <c r="N38" s="192" t="str">
        <f>IF(AND(OR($G38="Variable",$G38="Zero"),ISBLANK($I38)),IF(N$11=$E$11,$E38,IF(N$11=#REF!,#REF!,IF(N$11=#REF!,#REF!,IF(N$11=#REF!,#REF!,"ERROR")))),"NA")</f>
        <v>NA</v>
      </c>
      <c r="O38" s="192" t="str">
        <f>IF(AND(OR($G38="Variable",$G38="Zero"),ISBLANK($I38)),IF(O$11=$E$11,$E38,IF(O$11=#REF!,#REF!,IF(O$11=#REF!,#REF!,IF(O$11=#REF!,#REF!,"ERROR")))),"NA")</f>
        <v>NA</v>
      </c>
      <c r="P38" s="192" t="str">
        <f>IF(AND(OR($G38="Variable",$G38="Zero"),ISBLANK($I38)),IF(P$11=$E$11,$E38,IF(P$11=#REF!,#REF!,IF(P$11=#REF!,#REF!,IF(P$11=#REF!,#REF!,"ERROR")))),"NA")</f>
        <v>NA</v>
      </c>
      <c r="Q38" s="192" t="str">
        <f>IF(AND(OR($G38="Variable",$G38="Zero"),ISBLANK($I38)),IF(Q$11=$E$11,$E38,IF(Q$11=#REF!,#REF!,IF(Q$11=#REF!,#REF!,IF(Q$11=#REF!,#REF!,"ERROR")))),"NA")</f>
        <v>NA</v>
      </c>
      <c r="R38" s="192" t="str">
        <f>IF(AND(OR($G38="Variable",$G38="Zero"),ISBLANK($I38)),IF(R$11=$E$11,$E38,IF(R$11=#REF!,#REF!,IF(R$11=#REF!,#REF!,IF(R$11=#REF!,#REF!,"ERROR")))),"NA")</f>
        <v>NA</v>
      </c>
      <c r="S38" s="192" t="str">
        <f>IF(AND(OR($G38="Variable",$G38="Zero"),ISBLANK($I38)),IF(S$11=$E$11,$E38,IF(S$11=#REF!,#REF!,IF(S$11=#REF!,#REF!,IF(S$11=#REF!,#REF!,"ERROR")))),"NA")</f>
        <v>NA</v>
      </c>
      <c r="T38" s="192" t="str">
        <f>IF(AND(OR($G38="Variable",$G38="Zero"),ISBLANK($I38)),IF(T$11=$E$11,$E38,IF(T$11=#REF!,#REF!,IF(T$11=#REF!,#REF!,IF(T$11=#REF!,#REF!,"ERROR")))),"NA")</f>
        <v>NA</v>
      </c>
      <c r="U38" s="192" t="str">
        <f>IF(AND(OR($G38="Variable",$G38="Zero"),ISBLANK($I38)),IF(U$11=$E$11,$E38,IF(U$11=#REF!,#REF!,IF(U$11=#REF!,#REF!,IF(U$11=#REF!,#REF!,"ERROR")))),"NA")</f>
        <v>NA</v>
      </c>
      <c r="V38" s="192" t="str">
        <f>IF(AND(OR($G38="Variable",$G38="Zero"),ISBLANK($I38)),IF(V$11=$E$11,$E38,IF(V$11=#REF!,#REF!,IF(V$11=#REF!,#REF!,IF(V$11=#REF!,#REF!,"ERROR")))),"NA")</f>
        <v>NA</v>
      </c>
      <c r="W38" s="382" t="str">
        <f t="shared" si="7"/>
        <v>NA</v>
      </c>
      <c r="X38" s="375" t="str">
        <f t="shared" si="8"/>
        <v>Labour Rate + Materials</v>
      </c>
      <c r="Y38" s="375" t="str">
        <f t="shared" si="4"/>
        <v>Yes</v>
      </c>
      <c r="Z38" s="62"/>
      <c r="AA38" s="1"/>
    </row>
    <row r="39" spans="1:27" s="15" customFormat="1" ht="26.25" thickBot="1" x14ac:dyDescent="0.3">
      <c r="A39" s="47"/>
      <c r="B39" s="42" t="s">
        <v>140</v>
      </c>
      <c r="C39" s="316" t="s">
        <v>237</v>
      </c>
      <c r="D39" s="182" t="s">
        <v>87</v>
      </c>
      <c r="E39" s="487" t="s">
        <v>233</v>
      </c>
      <c r="F39" s="71" t="s">
        <v>58</v>
      </c>
      <c r="G39" s="71" t="s">
        <v>159</v>
      </c>
      <c r="H39" s="71"/>
      <c r="I39" s="75" t="s">
        <v>361</v>
      </c>
      <c r="J39" s="74" t="str">
        <f t="shared" si="2"/>
        <v>Labour Rate + Materials</v>
      </c>
      <c r="K39" s="186" t="str">
        <f>IF(AND(OR($G39="Variable",$G39="Zero"),ISBLANK($I39)),IF(K$11=$E$11,$E39,IF(K$11=#REF!,#REF!,IF(K$11=#REF!,#REF!,IF(K$11=#REF!,#REF!,"ERROR")))),"NA")</f>
        <v>NA</v>
      </c>
      <c r="L39" s="285" t="str">
        <f>IF(AND(OR($G39="Variable",$G39="Zero"),ISBLANK($I39)),IF(L$11=$E$11,$E39,IF(L$11=#REF!,#REF!,IF(L$11=#REF!,#REF!,IF(L$11=#REF!,#REF!,"ERROR")))),"NA")</f>
        <v>NA</v>
      </c>
      <c r="M39" s="186" t="str">
        <f>IF(AND(OR($G39="Variable",$G39="Zero"),ISBLANK($I39)),IF(M$11=$E$11,$E39,IF(M$11=#REF!,#REF!,IF(M$11=#REF!,#REF!,IF(M$11=#REF!,#REF!,"ERROR")))),"NA")</f>
        <v>NA</v>
      </c>
      <c r="N39" s="285" t="str">
        <f>IF(AND(OR($G39="Variable",$G39="Zero"),ISBLANK($I39)),IF(N$11=$E$11,$E39,IF(N$11=#REF!,#REF!,IF(N$11=#REF!,#REF!,IF(N$11=#REF!,#REF!,"ERROR")))),"NA")</f>
        <v>NA</v>
      </c>
      <c r="O39" s="272" t="str">
        <f>IF(AND(OR($G39="Variable",$G39="Zero"),ISBLANK($I39)),IF(O$11=$E$11,$E39,IF(O$11=#REF!,#REF!,IF(O$11=#REF!,#REF!,IF(O$11=#REF!,#REF!,"ERROR")))),"NA")</f>
        <v>NA</v>
      </c>
      <c r="P39" s="272" t="str">
        <f>IF(AND(OR($G39="Variable",$G39="Zero"),ISBLANK($I39)),IF(P$11=$E$11,$E39,IF(P$11=#REF!,#REF!,IF(P$11=#REF!,#REF!,IF(P$11=#REF!,#REF!,"ERROR")))),"NA")</f>
        <v>NA</v>
      </c>
      <c r="Q39" s="272" t="str">
        <f>IF(AND(OR($G39="Variable",$G39="Zero"),ISBLANK($I39)),IF(Q$11=$E$11,$E39,IF(Q$11=#REF!,#REF!,IF(Q$11=#REF!,#REF!,IF(Q$11=#REF!,#REF!,"ERROR")))),"NA")</f>
        <v>NA</v>
      </c>
      <c r="R39" s="272" t="str">
        <f>IF(AND(OR($G39="Variable",$G39="Zero"),ISBLANK($I39)),IF(R$11=$E$11,$E39,IF(R$11=#REF!,#REF!,IF(R$11=#REF!,#REF!,IF(R$11=#REF!,#REF!,"ERROR")))),"NA")</f>
        <v>NA</v>
      </c>
      <c r="S39" s="272" t="str">
        <f>IF(AND(OR($G39="Variable",$G39="Zero"),ISBLANK($I39)),IF(S$11=$E$11,$E39,IF(S$11=#REF!,#REF!,IF(S$11=#REF!,#REF!,IF(S$11=#REF!,#REF!,"ERROR")))),"NA")</f>
        <v>NA</v>
      </c>
      <c r="T39" s="272" t="str">
        <f>IF(AND(OR($G39="Variable",$G39="Zero"),ISBLANK($I39)),IF(T$11=$E$11,$E39,IF(T$11=#REF!,#REF!,IF(T$11=#REF!,#REF!,IF(T$11=#REF!,#REF!,"ERROR")))),"NA")</f>
        <v>NA</v>
      </c>
      <c r="U39" s="272" t="str">
        <f>IF(AND(OR($G39="Variable",$G39="Zero"),ISBLANK($I39)),IF(U$11=$E$11,$E39,IF(U$11=#REF!,#REF!,IF(U$11=#REF!,#REF!,IF(U$11=#REF!,#REF!,"ERROR")))),"NA")</f>
        <v>NA</v>
      </c>
      <c r="V39" s="272" t="str">
        <f>IF(AND(OR($G39="Variable",$G39="Zero"),ISBLANK($I39)),IF(V$11=$E$11,$E39,IF(V$11=#REF!,#REF!,IF(V$11=#REF!,#REF!,IF(V$11=#REF!,#REF!,"ERROR")))),"NA")</f>
        <v>NA</v>
      </c>
      <c r="W39" s="379" t="str">
        <f t="shared" si="7"/>
        <v>NA</v>
      </c>
      <c r="X39" s="482" t="str">
        <f t="shared" ref="X39:X47" si="9">IF(G39="Fixed",H39,IF(ISBLANK($I39)=FALSE,$J39,IF(OR(G39="Variable",G39="Zero"),MAX(V39,W39+ROUND(MAX(0,W39*((1+$B$7)*(1-1.5%)-1)),2)),IF((OR(G39="Hourly", G39="At cost")),E39,"NA"))))</f>
        <v>Labour Rate + Materials</v>
      </c>
      <c r="Y39" s="186" t="str">
        <f t="shared" si="4"/>
        <v>Yes</v>
      </c>
      <c r="Z39" s="63"/>
      <c r="AA39" s="1"/>
    </row>
    <row r="40" spans="1:27" s="15" customFormat="1" ht="25.5" customHeight="1" thickTop="1" x14ac:dyDescent="0.25">
      <c r="A40" s="40" t="s">
        <v>254</v>
      </c>
      <c r="B40" s="25" t="s">
        <v>140</v>
      </c>
      <c r="C40" s="302" t="s">
        <v>255</v>
      </c>
      <c r="D40" s="159" t="s">
        <v>87</v>
      </c>
      <c r="E40" s="27">
        <v>0</v>
      </c>
      <c r="F40" s="27" t="s">
        <v>58</v>
      </c>
      <c r="G40" s="29" t="s">
        <v>147</v>
      </c>
      <c r="H40" s="27"/>
      <c r="I40" s="29" t="s">
        <v>361</v>
      </c>
      <c r="J40" s="29">
        <f t="shared" si="2"/>
        <v>0</v>
      </c>
      <c r="K40" s="192" t="str">
        <f>IF(AND(OR($G40="Variable",$G40="Zero"),ISBLANK($I40)),IF(K$11=$E$11,$E40,IF(K$11=#REF!,#REF!,IF(K$11=#REF!,#REF!,IF(K$11=#REF!,#REF!,"ERROR")))),"NA")</f>
        <v>NA</v>
      </c>
      <c r="L40" s="191" t="str">
        <f>IF(AND(OR($G40="Variable",$G40="Zero"),ISBLANK($I40)),IF(L$11=$E$11,$E40,IF(L$11=#REF!,#REF!,IF(L$11=#REF!,#REF!,IF(L$11=#REF!,#REF!,"ERROR")))),"NA")</f>
        <v>NA</v>
      </c>
      <c r="M40" s="192" t="str">
        <f>IF(AND(OR($G40="Variable",$G40="Zero"),ISBLANK($I40)),IF(M$11=$E$11,$E40,IF(M$11=#REF!,#REF!,IF(M$11=#REF!,#REF!,IF(M$11=#REF!,#REF!,"ERROR")))),"NA")</f>
        <v>NA</v>
      </c>
      <c r="N40" s="191" t="str">
        <f>IF(AND(OR($G40="Variable",$G40="Zero"),ISBLANK($I40)),IF(N$11=$E$11,$E40,IF(N$11=#REF!,#REF!,IF(N$11=#REF!,#REF!,IF(N$11=#REF!,#REF!,"ERROR")))),"NA")</f>
        <v>NA</v>
      </c>
      <c r="O40" s="192" t="str">
        <f>IF(AND(OR($G40="Variable",$G40="Zero"),ISBLANK($I40)),IF(O$11=$E$11,$E40,IF(O$11=#REF!,#REF!,IF(O$11=#REF!,#REF!,IF(O$11=#REF!,#REF!,"ERROR")))),"NA")</f>
        <v>NA</v>
      </c>
      <c r="P40" s="192" t="str">
        <f>IF(AND(OR($G40="Variable",$G40="Zero"),ISBLANK($I40)),IF(P$11=$E$11,$E40,IF(P$11=#REF!,#REF!,IF(P$11=#REF!,#REF!,IF(P$11=#REF!,#REF!,"ERROR")))),"NA")</f>
        <v>NA</v>
      </c>
      <c r="Q40" s="192" t="str">
        <f>IF(AND(OR($G40="Variable",$G40="Zero"),ISBLANK($I40)),IF(Q$11=$E$11,$E40,IF(Q$11=#REF!,#REF!,IF(Q$11=#REF!,#REF!,IF(Q$11=#REF!,#REF!,"ERROR")))),"NA")</f>
        <v>NA</v>
      </c>
      <c r="R40" s="192" t="str">
        <f>IF(AND(OR($G40="Variable",$G40="Zero"),ISBLANK($I40)),IF(R$11=$E$11,$E40,IF(R$11=#REF!,#REF!,IF(R$11=#REF!,#REF!,IF(R$11=#REF!,#REF!,"ERROR")))),"NA")</f>
        <v>NA</v>
      </c>
      <c r="S40" s="192" t="str">
        <f>IF(AND(OR($G40="Variable",$G40="Zero"),ISBLANK($I40)),IF(S$11=$E$11,$E40,IF(S$11=#REF!,#REF!,IF(S$11=#REF!,#REF!,IF(S$11=#REF!,#REF!,"ERROR")))),"NA")</f>
        <v>NA</v>
      </c>
      <c r="T40" s="192" t="str">
        <f>IF(AND(OR($G40="Variable",$G40="Zero"),ISBLANK($I40)),IF(T$11=$E$11,$E40,IF(T$11=#REF!,#REF!,IF(T$11=#REF!,#REF!,IF(T$11=#REF!,#REF!,"ERROR")))),"NA")</f>
        <v>NA</v>
      </c>
      <c r="U40" s="192" t="str">
        <f>IF(AND(OR($G40="Variable",$G40="Zero"),ISBLANK($I40)),IF(U$11=$E$11,$E40,IF(U$11=#REF!,#REF!,IF(U$11=#REF!,#REF!,IF(U$11=#REF!,#REF!,"ERROR")))),"NA")</f>
        <v>NA</v>
      </c>
      <c r="V40" s="192" t="str">
        <f>IF(AND(OR($G40="Variable",$G40="Zero"),ISBLANK($I40)),IF(V$11=$E$11,$E40,IF(V$11=#REF!,#REF!,IF(V$11=#REF!,#REF!,IF(V$11=#REF!,#REF!,"ERROR")))),"NA")</f>
        <v>NA</v>
      </c>
      <c r="W40" s="382" t="str">
        <f t="shared" si="7"/>
        <v>NA</v>
      </c>
      <c r="X40" s="191">
        <f t="shared" si="9"/>
        <v>0</v>
      </c>
      <c r="Y40" s="382" t="str">
        <f t="shared" si="4"/>
        <v>Yes</v>
      </c>
      <c r="Z40" s="67"/>
      <c r="AA40" s="1"/>
    </row>
    <row r="41" spans="1:27" s="15" customFormat="1" ht="30" customHeight="1" x14ac:dyDescent="0.25">
      <c r="A41" s="232"/>
      <c r="B41" s="42" t="s">
        <v>140</v>
      </c>
      <c r="C41" s="488" t="s">
        <v>257</v>
      </c>
      <c r="D41" s="159" t="s">
        <v>87</v>
      </c>
      <c r="E41" s="27">
        <v>50</v>
      </c>
      <c r="F41" s="43" t="s">
        <v>58</v>
      </c>
      <c r="G41" s="36" t="s">
        <v>59</v>
      </c>
      <c r="H41" s="43"/>
      <c r="I41" s="27" t="s">
        <v>361</v>
      </c>
      <c r="J41" s="27">
        <f t="shared" si="2"/>
        <v>50</v>
      </c>
      <c r="K41" s="192" t="str">
        <f>IF(AND(OR($G41="Variable",$G41="Zero"),ISBLANK($I41)),IF(K$11=$E$11,$E41,IF(K$11=#REF!,#REF!,IF(K$11=#REF!,#REF!,IF(K$11=#REF!,#REF!,"ERROR")))),"NA")</f>
        <v>NA</v>
      </c>
      <c r="L41" s="192" t="str">
        <f>IF(AND(OR($G41="Variable",$G41="Zero"),ISBLANK($I41)),IF(L$11=$E$11,$E41,IF(L$11=#REF!,#REF!,IF(L$11=#REF!,#REF!,IF(L$11=#REF!,#REF!,"ERROR")))),"NA")</f>
        <v>NA</v>
      </c>
      <c r="M41" s="192" t="str">
        <f>IF(AND(OR($G41="Variable",$G41="Zero"),ISBLANK($I41)),IF(M$11=$E$11,$E41,IF(M$11=#REF!,#REF!,IF(M$11=#REF!,#REF!,IF(M$11=#REF!,#REF!,"ERROR")))),"NA")</f>
        <v>NA</v>
      </c>
      <c r="N41" s="192" t="str">
        <f>IF(AND(OR($G41="Variable",$G41="Zero"),ISBLANK($I41)),IF(N$11=$E$11,$E41,IF(N$11=#REF!,#REF!,IF(N$11=#REF!,#REF!,IF(N$11=#REF!,#REF!,"ERROR")))),"NA")</f>
        <v>NA</v>
      </c>
      <c r="O41" s="192" t="str">
        <f>IF(AND(OR($G41="Variable",$G41="Zero"),ISBLANK($I41)),IF(O$11=$E$11,$E41,IF(O$11=#REF!,#REF!,IF(O$11=#REF!,#REF!,IF(O$11=#REF!,#REF!,"ERROR")))),"NA")</f>
        <v>NA</v>
      </c>
      <c r="P41" s="192" t="str">
        <f>IF(AND(OR($G41="Variable",$G41="Zero"),ISBLANK($I41)),IF(P$11=$E$11,$E41,IF(P$11=#REF!,#REF!,IF(P$11=#REF!,#REF!,IF(P$11=#REF!,#REF!,"ERROR")))),"NA")</f>
        <v>NA</v>
      </c>
      <c r="Q41" s="192" t="str">
        <f>IF(AND(OR($G41="Variable",$G41="Zero"),ISBLANK($I41)),IF(Q$11=$E$11,$E41,IF(Q$11=#REF!,#REF!,IF(Q$11=#REF!,#REF!,IF(Q$11=#REF!,#REF!,"ERROR")))),"NA")</f>
        <v>NA</v>
      </c>
      <c r="R41" s="192" t="str">
        <f>IF(AND(OR($G41="Variable",$G41="Zero"),ISBLANK($I41)),IF(R$11=$E$11,$E41,IF(R$11=#REF!,#REF!,IF(R$11=#REF!,#REF!,IF(R$11=#REF!,#REF!,"ERROR")))),"NA")</f>
        <v>NA</v>
      </c>
      <c r="S41" s="192" t="str">
        <f>IF(AND(OR($G41="Variable",$G41="Zero"),ISBLANK($I41)),IF(S$11=$E$11,$E41,IF(S$11=#REF!,#REF!,IF(S$11=#REF!,#REF!,IF(S$11=#REF!,#REF!,"ERROR")))),"NA")</f>
        <v>NA</v>
      </c>
      <c r="T41" s="192" t="str">
        <f>IF(AND(OR($G41="Variable",$G41="Zero"),ISBLANK($I41)),IF(T$11=$E$11,$E41,IF(T$11=#REF!,#REF!,IF(T$11=#REF!,#REF!,IF(T$11=#REF!,#REF!,"ERROR")))),"NA")</f>
        <v>NA</v>
      </c>
      <c r="U41" s="192" t="str">
        <f>IF(AND(OR($G41="Variable",$G41="Zero"),ISBLANK($I41)),IF(U$11=$E$11,$E41,IF(U$11=#REF!,#REF!,IF(U$11=#REF!,#REF!,IF(U$11=#REF!,#REF!,"ERROR")))),"NA")</f>
        <v>NA</v>
      </c>
      <c r="V41" s="192" t="str">
        <f>IF(AND(OR($G41="Variable",$G41="Zero"),ISBLANK($I41)),IF(V$11=$E$11,$E41,IF(V$11=#REF!,#REF!,IF(V$11=#REF!,#REF!,IF(V$11=#REF!,#REF!,"ERROR")))),"NA")</f>
        <v>NA</v>
      </c>
      <c r="W41" s="375" t="str">
        <f t="shared" si="7"/>
        <v>NA</v>
      </c>
      <c r="X41" s="375">
        <f t="shared" si="9"/>
        <v>50</v>
      </c>
      <c r="Y41" s="375" t="str">
        <f t="shared" si="4"/>
        <v>Yes</v>
      </c>
      <c r="Z41" s="62"/>
      <c r="AA41" s="1"/>
    </row>
    <row r="42" spans="1:27" s="15" customFormat="1" ht="30" customHeight="1" x14ac:dyDescent="0.25">
      <c r="A42" s="232"/>
      <c r="B42" s="42" t="s">
        <v>140</v>
      </c>
      <c r="C42" s="488" t="s">
        <v>258</v>
      </c>
      <c r="D42" s="159" t="s">
        <v>87</v>
      </c>
      <c r="E42" s="43" t="s">
        <v>169</v>
      </c>
      <c r="F42" s="43" t="s">
        <v>58</v>
      </c>
      <c r="G42" s="430" t="s">
        <v>159</v>
      </c>
      <c r="H42" s="430"/>
      <c r="I42" s="27" t="s">
        <v>361</v>
      </c>
      <c r="J42" s="27" t="str">
        <f t="shared" si="2"/>
        <v>Labour Rate (min 2 hours)</v>
      </c>
      <c r="K42" s="192" t="str">
        <f>IF(AND(OR($G42="Variable",$G42="Zero"),ISBLANK($I42)),IF(K$11=$E$11,$E42,IF(K$11=#REF!,#REF!,IF(K$11=#REF!,#REF!,IF(K$11=#REF!,#REF!,"ERROR")))),"NA")</f>
        <v>NA</v>
      </c>
      <c r="L42" s="192" t="str">
        <f>IF(AND(OR($G42="Variable",$G42="Zero"),ISBLANK($I42)),IF(L$11=$E$11,$E42,IF(L$11=#REF!,#REF!,IF(L$11=#REF!,#REF!,IF(L$11=#REF!,#REF!,"ERROR")))),"NA")</f>
        <v>NA</v>
      </c>
      <c r="M42" s="192" t="str">
        <f>IF(AND(OR($G42="Variable",$G42="Zero"),ISBLANK($I42)),IF(M$11=$E$11,$E42,IF(M$11=#REF!,#REF!,IF(M$11=#REF!,#REF!,IF(M$11=#REF!,#REF!,"ERROR")))),"NA")</f>
        <v>NA</v>
      </c>
      <c r="N42" s="192" t="str">
        <f>IF(AND(OR($G42="Variable",$G42="Zero"),ISBLANK($I42)),IF(N$11=$E$11,$E42,IF(N$11=#REF!,#REF!,IF(N$11=#REF!,#REF!,IF(N$11=#REF!,#REF!,"ERROR")))),"NA")</f>
        <v>NA</v>
      </c>
      <c r="O42" s="192" t="str">
        <f>IF(AND(OR($G42="Variable",$G42="Zero"),ISBLANK($I42)),IF(O$11=$E$11,$E42,IF(O$11=#REF!,#REF!,IF(O$11=#REF!,#REF!,IF(O$11=#REF!,#REF!,"ERROR")))),"NA")</f>
        <v>NA</v>
      </c>
      <c r="P42" s="192" t="str">
        <f>IF(AND(OR($G42="Variable",$G42="Zero"),ISBLANK($I42)),IF(P$11=$E$11,$E42,IF(P$11=#REF!,#REF!,IF(P$11=#REF!,#REF!,IF(P$11=#REF!,#REF!,"ERROR")))),"NA")</f>
        <v>NA</v>
      </c>
      <c r="Q42" s="192" t="str">
        <f>IF(AND(OR($G42="Variable",$G42="Zero"),ISBLANK($I42)),IF(Q$11=$E$11,$E42,IF(Q$11=#REF!,#REF!,IF(Q$11=#REF!,#REF!,IF(Q$11=#REF!,#REF!,"ERROR")))),"NA")</f>
        <v>NA</v>
      </c>
      <c r="R42" s="192" t="str">
        <f>IF(AND(OR($G42="Variable",$G42="Zero"),ISBLANK($I42)),IF(R$11=$E$11,$E42,IF(R$11=#REF!,#REF!,IF(R$11=#REF!,#REF!,IF(R$11=#REF!,#REF!,"ERROR")))),"NA")</f>
        <v>NA</v>
      </c>
      <c r="S42" s="192" t="str">
        <f>IF(AND(OR($G42="Variable",$G42="Zero"),ISBLANK($I42)),IF(S$11=$E$11,$E42,IF(S$11=#REF!,#REF!,IF(S$11=#REF!,#REF!,IF(S$11=#REF!,#REF!,"ERROR")))),"NA")</f>
        <v>NA</v>
      </c>
      <c r="T42" s="192" t="str">
        <f>IF(AND(OR($G42="Variable",$G42="Zero"),ISBLANK($I42)),IF(T$11=$E$11,$E42,IF(T$11=#REF!,#REF!,IF(T$11=#REF!,#REF!,IF(T$11=#REF!,#REF!,"ERROR")))),"NA")</f>
        <v>NA</v>
      </c>
      <c r="U42" s="192" t="str">
        <f>IF(AND(OR($G42="Variable",$G42="Zero"),ISBLANK($I42)),IF(U$11=$E$11,$E42,IF(U$11=#REF!,#REF!,IF(U$11=#REF!,#REF!,IF(U$11=#REF!,#REF!,"ERROR")))),"NA")</f>
        <v>NA</v>
      </c>
      <c r="V42" s="192" t="str">
        <f>IF(AND(OR($G42="Variable",$G42="Zero"),ISBLANK($I42)),IF(V$11=$E$11,$E42,IF(V$11=#REF!,#REF!,IF(V$11=#REF!,#REF!,IF(V$11=#REF!,#REF!,"ERROR")))),"NA")</f>
        <v>NA</v>
      </c>
      <c r="W42" s="375" t="str">
        <f t="shared" si="7"/>
        <v>NA</v>
      </c>
      <c r="X42" s="375" t="str">
        <f t="shared" si="9"/>
        <v>Labour Rate (min 2 hours)</v>
      </c>
      <c r="Y42" s="375" t="str">
        <f t="shared" si="4"/>
        <v>Yes</v>
      </c>
      <c r="Z42" s="69"/>
      <c r="AA42" s="1"/>
    </row>
    <row r="43" spans="1:27" s="15" customFormat="1" ht="30" customHeight="1" thickBot="1" x14ac:dyDescent="0.3">
      <c r="A43" s="232"/>
      <c r="B43" s="57" t="s">
        <v>140</v>
      </c>
      <c r="C43" s="316" t="s">
        <v>271</v>
      </c>
      <c r="D43" s="254" t="s">
        <v>87</v>
      </c>
      <c r="E43" s="71">
        <v>50</v>
      </c>
      <c r="F43" s="86" t="s">
        <v>58</v>
      </c>
      <c r="G43" s="184" t="s">
        <v>59</v>
      </c>
      <c r="H43" s="86"/>
      <c r="I43" s="71" t="s">
        <v>361</v>
      </c>
      <c r="J43" s="183">
        <f t="shared" si="2"/>
        <v>50</v>
      </c>
      <c r="K43" s="272" t="str">
        <f>IF(AND(OR($G43="Variable",$G43="Zero"),ISBLANK($I43)),IF(K$11=$E$11,$E43,IF(K$11=#REF!,#REF!,IF(K$11=#REF!,#REF!,IF(K$11=#REF!,#REF!,"ERROR")))),"NA")</f>
        <v>NA</v>
      </c>
      <c r="L43" s="272" t="str">
        <f>IF(AND(OR($G43="Variable",$G43="Zero"),ISBLANK($I43)),IF(L$11=$E$11,$E43,IF(L$11=#REF!,#REF!,IF(L$11=#REF!,#REF!,IF(L$11=#REF!,#REF!,"ERROR")))),"NA")</f>
        <v>NA</v>
      </c>
      <c r="M43" s="272" t="str">
        <f>IF(AND(OR($G43="Variable",$G43="Zero"),ISBLANK($I43)),IF(M$11=$E$11,$E43,IF(M$11=#REF!,#REF!,IF(M$11=#REF!,#REF!,IF(M$11=#REF!,#REF!,"ERROR")))),"NA")</f>
        <v>NA</v>
      </c>
      <c r="N43" s="272" t="str">
        <f>IF(AND(OR($G43="Variable",$G43="Zero"),ISBLANK($I43)),IF(N$11=$E$11,$E43,IF(N$11=#REF!,#REF!,IF(N$11=#REF!,#REF!,IF(N$11=#REF!,#REF!,"ERROR")))),"NA")</f>
        <v>NA</v>
      </c>
      <c r="O43" s="272" t="str">
        <f>IF(AND(OR($G43="Variable",$G43="Zero"),ISBLANK($I43)),IF(O$11=$E$11,$E43,IF(O$11=#REF!,#REF!,IF(O$11=#REF!,#REF!,IF(O$11=#REF!,#REF!,"ERROR")))),"NA")</f>
        <v>NA</v>
      </c>
      <c r="P43" s="272" t="str">
        <f>IF(AND(OR($G43="Variable",$G43="Zero"),ISBLANK($I43)),IF(P$11=$E$11,$E43,IF(P$11=#REF!,#REF!,IF(P$11=#REF!,#REF!,IF(P$11=#REF!,#REF!,"ERROR")))),"NA")</f>
        <v>NA</v>
      </c>
      <c r="Q43" s="272" t="str">
        <f>IF(AND(OR($G43="Variable",$G43="Zero"),ISBLANK($I43)),IF(Q$11=$E$11,$E43,IF(Q$11=#REF!,#REF!,IF(Q$11=#REF!,#REF!,IF(Q$11=#REF!,#REF!,"ERROR")))),"NA")</f>
        <v>NA</v>
      </c>
      <c r="R43" s="272" t="str">
        <f>IF(AND(OR($G43="Variable",$G43="Zero"),ISBLANK($I43)),IF(R$11=$E$11,$E43,IF(R$11=#REF!,#REF!,IF(R$11=#REF!,#REF!,IF(R$11=#REF!,#REF!,"ERROR")))),"NA")</f>
        <v>NA</v>
      </c>
      <c r="S43" s="272" t="str">
        <f>IF(AND(OR($G43="Variable",$G43="Zero"),ISBLANK($I43)),IF(S$11=$E$11,$E43,IF(S$11=#REF!,#REF!,IF(S$11=#REF!,#REF!,IF(S$11=#REF!,#REF!,"ERROR")))),"NA")</f>
        <v>NA</v>
      </c>
      <c r="T43" s="272" t="str">
        <f>IF(AND(OR($G43="Variable",$G43="Zero"),ISBLANK($I43)),IF(T$11=$E$11,$E43,IF(T$11=#REF!,#REF!,IF(T$11=#REF!,#REF!,IF(T$11=#REF!,#REF!,"ERROR")))),"NA")</f>
        <v>NA</v>
      </c>
      <c r="U43" s="272" t="str">
        <f>IF(AND(OR($G43="Variable",$G43="Zero"),ISBLANK($I43)),IF(U$11=$E$11,$E43,IF(U$11=#REF!,#REF!,IF(U$11=#REF!,#REF!,IF(U$11=#REF!,#REF!,"ERROR")))),"NA")</f>
        <v>NA</v>
      </c>
      <c r="V43" s="272" t="str">
        <f>IF(AND(OR($G43="Variable",$G43="Zero"),ISBLANK($I43)),IF(V$11=$E$11,$E43,IF(V$11=#REF!,#REF!,IF(V$11=#REF!,#REF!,IF(V$11=#REF!,#REF!,"ERROR")))),"NA")</f>
        <v>NA</v>
      </c>
      <c r="W43" s="379" t="str">
        <f t="shared" si="7"/>
        <v>NA</v>
      </c>
      <c r="X43" s="482">
        <f t="shared" si="9"/>
        <v>50</v>
      </c>
      <c r="Y43" s="482" t="str">
        <f t="shared" si="4"/>
        <v>Yes</v>
      </c>
      <c r="Z43" s="63"/>
      <c r="AA43" s="1"/>
    </row>
    <row r="44" spans="1:27" s="15" customFormat="1" ht="39" thickTop="1" x14ac:dyDescent="0.25">
      <c r="A44" s="40" t="s">
        <v>461</v>
      </c>
      <c r="B44" s="25" t="s">
        <v>140</v>
      </c>
      <c r="C44" s="302" t="s">
        <v>462</v>
      </c>
      <c r="D44" s="159" t="s">
        <v>87</v>
      </c>
      <c r="E44" s="27">
        <v>200</v>
      </c>
      <c r="F44" s="27" t="s">
        <v>58</v>
      </c>
      <c r="G44" s="50" t="s">
        <v>59</v>
      </c>
      <c r="H44" s="27"/>
      <c r="I44" s="27" t="s">
        <v>361</v>
      </c>
      <c r="J44" s="27">
        <f t="shared" si="2"/>
        <v>200</v>
      </c>
      <c r="K44" s="192" t="str">
        <f>IF(AND(OR($G44="Variable",$G44="Zero"),ISBLANK($I44)),IF(K$11=$E$11,$E44,IF(K$11=#REF!,#REF!,IF(K$11=#REF!,#REF!,IF(K$11=#REF!,#REF!,"ERROR")))),"NA")</f>
        <v>NA</v>
      </c>
      <c r="L44" s="192" t="str">
        <f>IF(AND(OR($G44="Variable",$G44="Zero"),ISBLANK($I44)),IF(L$11=$E$11,$E44,IF(L$11=#REF!,#REF!,IF(L$11=#REF!,#REF!,IF(L$11=#REF!,#REF!,"ERROR")))),"NA")</f>
        <v>NA</v>
      </c>
      <c r="M44" s="192" t="str">
        <f>IF(AND(OR($G44="Variable",$G44="Zero"),ISBLANK($I44)),IF(M$11=$E$11,$E44,IF(M$11=#REF!,#REF!,IF(M$11=#REF!,#REF!,IF(M$11=#REF!,#REF!,"ERROR")))),"NA")</f>
        <v>NA</v>
      </c>
      <c r="N44" s="192" t="str">
        <f>IF(AND(OR($G44="Variable",$G44="Zero"),ISBLANK($I44)),IF(N$11=$E$11,$E44,IF(N$11=#REF!,#REF!,IF(N$11=#REF!,#REF!,IF(N$11=#REF!,#REF!,"ERROR")))),"NA")</f>
        <v>NA</v>
      </c>
      <c r="O44" s="192" t="str">
        <f>IF(AND(OR($G44="Variable",$G44="Zero"),ISBLANK($I44)),IF(O$11=$E$11,$E44,IF(O$11=#REF!,#REF!,IF(O$11=#REF!,#REF!,IF(O$11=#REF!,#REF!,"ERROR")))),"NA")</f>
        <v>NA</v>
      </c>
      <c r="P44" s="192" t="str">
        <f>IF(AND(OR($G44="Variable",$G44="Zero"),ISBLANK($I44)),IF(P$11=$E$11,$E44,IF(P$11=#REF!,#REF!,IF(P$11=#REF!,#REF!,IF(P$11=#REF!,#REF!,"ERROR")))),"NA")</f>
        <v>NA</v>
      </c>
      <c r="Q44" s="192" t="str">
        <f>IF(AND(OR($G44="Variable",$G44="Zero"),ISBLANK($I44)),IF(Q$11=$E$11,$E44,IF(Q$11=#REF!,#REF!,IF(Q$11=#REF!,#REF!,IF(Q$11=#REF!,#REF!,"ERROR")))),"NA")</f>
        <v>NA</v>
      </c>
      <c r="R44" s="192" t="str">
        <f>IF(AND(OR($G44="Variable",$G44="Zero"),ISBLANK($I44)),IF(R$11=$E$11,$E44,IF(R$11=#REF!,#REF!,IF(R$11=#REF!,#REF!,IF(R$11=#REF!,#REF!,"ERROR")))),"NA")</f>
        <v>NA</v>
      </c>
      <c r="S44" s="192" t="str">
        <f>IF(AND(OR($G44="Variable",$G44="Zero"),ISBLANK($I44)),IF(S$11=$E$11,$E44,IF(S$11=#REF!,#REF!,IF(S$11=#REF!,#REF!,IF(S$11=#REF!,#REF!,"ERROR")))),"NA")</f>
        <v>NA</v>
      </c>
      <c r="T44" s="192" t="str">
        <f>IF(AND(OR($G44="Variable",$G44="Zero"),ISBLANK($I44)),IF(T$11=$E$11,$E44,IF(T$11=#REF!,#REF!,IF(T$11=#REF!,#REF!,IF(T$11=#REF!,#REF!,"ERROR")))),"NA")</f>
        <v>NA</v>
      </c>
      <c r="U44" s="192" t="str">
        <f>IF(AND(OR($G44="Variable",$G44="Zero"),ISBLANK($I44)),IF(U$11=$E$11,$E44,IF(U$11=#REF!,#REF!,IF(U$11=#REF!,#REF!,IF(U$11=#REF!,#REF!,"ERROR")))),"NA")</f>
        <v>NA</v>
      </c>
      <c r="V44" s="192" t="str">
        <f>IF(AND(OR($G44="Variable",$G44="Zero"),ISBLANK($I44)),IF(V$11=$E$11,$E44,IF(V$11=#REF!,#REF!,IF(V$11=#REF!,#REF!,IF(V$11=#REF!,#REF!,"ERROR")))),"NA")</f>
        <v>NA</v>
      </c>
      <c r="W44" s="382" t="str">
        <f t="shared" ref="W44:W46" si="10">IF(AND(OR(G44="Variable",G44="Zero"),ISBLANK($I44)),AVERAGE(K44:V44),"NA")</f>
        <v>NA</v>
      </c>
      <c r="X44" s="191">
        <f t="shared" si="9"/>
        <v>200</v>
      </c>
      <c r="Y44" s="191" t="str">
        <f t="shared" si="4"/>
        <v>Yes</v>
      </c>
      <c r="Z44" s="67" t="s">
        <v>463</v>
      </c>
      <c r="AA44" s="1"/>
    </row>
    <row r="45" spans="1:27" s="15" customFormat="1" ht="89.25" x14ac:dyDescent="0.25">
      <c r="A45" s="232"/>
      <c r="B45" s="42" t="s">
        <v>140</v>
      </c>
      <c r="C45" s="301" t="s">
        <v>464</v>
      </c>
      <c r="D45" s="159" t="s">
        <v>87</v>
      </c>
      <c r="E45" s="27">
        <v>300</v>
      </c>
      <c r="F45" s="43" t="s">
        <v>58</v>
      </c>
      <c r="G45" s="36" t="s">
        <v>59</v>
      </c>
      <c r="H45" s="43"/>
      <c r="I45" s="27" t="s">
        <v>361</v>
      </c>
      <c r="J45" s="27">
        <f t="shared" si="2"/>
        <v>300</v>
      </c>
      <c r="K45" s="192" t="str">
        <f>IF(AND(OR($G45="Variable",$G45="Zero"),ISBLANK($I45)),IF(K$11=$E$11,$E45,IF(K$11=#REF!,#REF!,IF(K$11=#REF!,#REF!,IF(K$11=#REF!,#REF!,"ERROR")))),"NA")</f>
        <v>NA</v>
      </c>
      <c r="L45" s="192" t="str">
        <f>IF(AND(OR($G45="Variable",$G45="Zero"),ISBLANK($I45)),IF(L$11=$E$11,$E45,IF(L$11=#REF!,#REF!,IF(L$11=#REF!,#REF!,IF(L$11=#REF!,#REF!,"ERROR")))),"NA")</f>
        <v>NA</v>
      </c>
      <c r="M45" s="192" t="str">
        <f>IF(AND(OR($G45="Variable",$G45="Zero"),ISBLANK($I45)),IF(M$11=$E$11,$E45,IF(M$11=#REF!,#REF!,IF(M$11=#REF!,#REF!,IF(M$11=#REF!,#REF!,"ERROR")))),"NA")</f>
        <v>NA</v>
      </c>
      <c r="N45" s="192" t="str">
        <f>IF(AND(OR($G45="Variable",$G45="Zero"),ISBLANK($I45)),IF(N$11=$E$11,$E45,IF(N$11=#REF!,#REF!,IF(N$11=#REF!,#REF!,IF(N$11=#REF!,#REF!,"ERROR")))),"NA")</f>
        <v>NA</v>
      </c>
      <c r="O45" s="192" t="str">
        <f>IF(AND(OR($G45="Variable",$G45="Zero"),ISBLANK($I45)),IF(O$11=$E$11,$E45,IF(O$11=#REF!,#REF!,IF(O$11=#REF!,#REF!,IF(O$11=#REF!,#REF!,"ERROR")))),"NA")</f>
        <v>NA</v>
      </c>
      <c r="P45" s="192" t="str">
        <f>IF(AND(OR($G45="Variable",$G45="Zero"),ISBLANK($I45)),IF(P$11=$E$11,$E45,IF(P$11=#REF!,#REF!,IF(P$11=#REF!,#REF!,IF(P$11=#REF!,#REF!,"ERROR")))),"NA")</f>
        <v>NA</v>
      </c>
      <c r="Q45" s="192" t="str">
        <f>IF(AND(OR($G45="Variable",$G45="Zero"),ISBLANK($I45)),IF(Q$11=$E$11,$E45,IF(Q$11=#REF!,#REF!,IF(Q$11=#REF!,#REF!,IF(Q$11=#REF!,#REF!,"ERROR")))),"NA")</f>
        <v>NA</v>
      </c>
      <c r="R45" s="192" t="str">
        <f>IF(AND(OR($G45="Variable",$G45="Zero"),ISBLANK($I45)),IF(R$11=$E$11,$E45,IF(R$11=#REF!,#REF!,IF(R$11=#REF!,#REF!,IF(R$11=#REF!,#REF!,"ERROR")))),"NA")</f>
        <v>NA</v>
      </c>
      <c r="S45" s="192" t="str">
        <f>IF(AND(OR($G45="Variable",$G45="Zero"),ISBLANK($I45)),IF(S$11=$E$11,$E45,IF(S$11=#REF!,#REF!,IF(S$11=#REF!,#REF!,IF(S$11=#REF!,#REF!,"ERROR")))),"NA")</f>
        <v>NA</v>
      </c>
      <c r="T45" s="192" t="str">
        <f>IF(AND(OR($G45="Variable",$G45="Zero"),ISBLANK($I45)),IF(T$11=$E$11,$E45,IF(T$11=#REF!,#REF!,IF(T$11=#REF!,#REF!,IF(T$11=#REF!,#REF!,"ERROR")))),"NA")</f>
        <v>NA</v>
      </c>
      <c r="U45" s="192" t="str">
        <f>IF(AND(OR($G45="Variable",$G45="Zero"),ISBLANK($I45)),IF(U$11=$E$11,$E45,IF(U$11=#REF!,#REF!,IF(U$11=#REF!,#REF!,IF(U$11=#REF!,#REF!,"ERROR")))),"NA")</f>
        <v>NA</v>
      </c>
      <c r="V45" s="192" t="str">
        <f>IF(AND(OR($G45="Variable",$G45="Zero"),ISBLANK($I45)),IF(V$11=$E$11,$E45,IF(V$11=#REF!,#REF!,IF(V$11=#REF!,#REF!,IF(V$11=#REF!,#REF!,"ERROR")))),"NA")</f>
        <v>NA</v>
      </c>
      <c r="W45" s="375" t="str">
        <f t="shared" si="10"/>
        <v>NA</v>
      </c>
      <c r="X45" s="375">
        <f t="shared" si="9"/>
        <v>300</v>
      </c>
      <c r="Y45" s="375" t="str">
        <f t="shared" si="4"/>
        <v>Yes</v>
      </c>
      <c r="Z45" s="62" t="s">
        <v>465</v>
      </c>
      <c r="AA45" s="1"/>
    </row>
    <row r="46" spans="1:27" s="15" customFormat="1" ht="63.75" x14ac:dyDescent="0.25">
      <c r="A46" s="232"/>
      <c r="B46" s="42" t="s">
        <v>140</v>
      </c>
      <c r="C46" s="301" t="s">
        <v>466</v>
      </c>
      <c r="D46" s="159" t="s">
        <v>87</v>
      </c>
      <c r="E46" s="43" t="s">
        <v>467</v>
      </c>
      <c r="F46" s="43" t="s">
        <v>58</v>
      </c>
      <c r="G46" s="430" t="s">
        <v>159</v>
      </c>
      <c r="H46" s="430"/>
      <c r="I46" s="27" t="s">
        <v>361</v>
      </c>
      <c r="J46" s="27" t="str">
        <f t="shared" si="2"/>
        <v>The Charge for the Smart Places Coordinated Appointment</v>
      </c>
      <c r="K46" s="192" t="str">
        <f>IF(AND(OR($G46="Variable",$G46="Zero"),ISBLANK($I46)),IF(K$11=$E$11,$E46,IF(K$11=#REF!,#REF!,IF(K$11=#REF!,#REF!,IF(K$11=#REF!,#REF!,"ERROR")))),"NA")</f>
        <v>NA</v>
      </c>
      <c r="L46" s="192" t="str">
        <f>IF(AND(OR($G46="Variable",$G46="Zero"),ISBLANK($I46)),IF(L$11=$E$11,$E46,IF(L$11=#REF!,#REF!,IF(L$11=#REF!,#REF!,IF(L$11=#REF!,#REF!,"ERROR")))),"NA")</f>
        <v>NA</v>
      </c>
      <c r="M46" s="192" t="str">
        <f>IF(AND(OR($G46="Variable",$G46="Zero"),ISBLANK($I46)),IF(M$11=$E$11,$E46,IF(M$11=#REF!,#REF!,IF(M$11=#REF!,#REF!,IF(M$11=#REF!,#REF!,"ERROR")))),"NA")</f>
        <v>NA</v>
      </c>
      <c r="N46" s="192" t="str">
        <f>IF(AND(OR($G46="Variable",$G46="Zero"),ISBLANK($I46)),IF(N$11=$E$11,$E46,IF(N$11=#REF!,#REF!,IF(N$11=#REF!,#REF!,IF(N$11=#REF!,#REF!,"ERROR")))),"NA")</f>
        <v>NA</v>
      </c>
      <c r="O46" s="192" t="str">
        <f>IF(AND(OR($G46="Variable",$G46="Zero"),ISBLANK($I46)),IF(O$11=$E$11,$E46,IF(O$11=#REF!,#REF!,IF(O$11=#REF!,#REF!,IF(O$11=#REF!,#REF!,"ERROR")))),"NA")</f>
        <v>NA</v>
      </c>
      <c r="P46" s="192" t="str">
        <f>IF(AND(OR($G46="Variable",$G46="Zero"),ISBLANK($I46)),IF(P$11=$E$11,$E46,IF(P$11=#REF!,#REF!,IF(P$11=#REF!,#REF!,IF(P$11=#REF!,#REF!,"ERROR")))),"NA")</f>
        <v>NA</v>
      </c>
      <c r="Q46" s="192" t="str">
        <f>IF(AND(OR($G46="Variable",$G46="Zero"),ISBLANK($I46)),IF(Q$11=$E$11,$E46,IF(Q$11=#REF!,#REF!,IF(Q$11=#REF!,#REF!,IF(Q$11=#REF!,#REF!,"ERROR")))),"NA")</f>
        <v>NA</v>
      </c>
      <c r="R46" s="192" t="str">
        <f>IF(AND(OR($G46="Variable",$G46="Zero"),ISBLANK($I46)),IF(R$11=$E$11,$E46,IF(R$11=#REF!,#REF!,IF(R$11=#REF!,#REF!,IF(R$11=#REF!,#REF!,"ERROR")))),"NA")</f>
        <v>NA</v>
      </c>
      <c r="S46" s="192" t="str">
        <f>IF(AND(OR($G46="Variable",$G46="Zero"),ISBLANK($I46)),IF(S$11=$E$11,$E46,IF(S$11=#REF!,#REF!,IF(S$11=#REF!,#REF!,IF(S$11=#REF!,#REF!,"ERROR")))),"NA")</f>
        <v>NA</v>
      </c>
      <c r="T46" s="192" t="str">
        <f>IF(AND(OR($G46="Variable",$G46="Zero"),ISBLANK($I46)),IF(T$11=$E$11,$E46,IF(T$11=#REF!,#REF!,IF(T$11=#REF!,#REF!,IF(T$11=#REF!,#REF!,"ERROR")))),"NA")</f>
        <v>NA</v>
      </c>
      <c r="U46" s="192" t="str">
        <f>IF(AND(OR($G46="Variable",$G46="Zero"),ISBLANK($I46)),IF(U$11=$E$11,$E46,IF(U$11=#REF!,#REF!,IF(U$11=#REF!,#REF!,IF(U$11=#REF!,#REF!,"ERROR")))),"NA")</f>
        <v>NA</v>
      </c>
      <c r="V46" s="192" t="str">
        <f>IF(AND(OR($G46="Variable",$G46="Zero"),ISBLANK($I46)),IF(V$11=$E$11,$E46,IF(V$11=#REF!,#REF!,IF(V$11=#REF!,#REF!,IF(V$11=#REF!,#REF!,"ERROR")))),"NA")</f>
        <v>NA</v>
      </c>
      <c r="W46" s="375" t="str">
        <f t="shared" si="10"/>
        <v>NA</v>
      </c>
      <c r="X46" s="375" t="str">
        <f t="shared" si="9"/>
        <v>The Charge for the Smart Places Coordinated Appointment</v>
      </c>
      <c r="Y46" s="375" t="str">
        <f t="shared" si="4"/>
        <v>Yes</v>
      </c>
      <c r="Z46" s="69"/>
      <c r="AA46" s="1"/>
    </row>
    <row r="47" spans="1:27" s="15" customFormat="1" ht="63.75" x14ac:dyDescent="0.25">
      <c r="A47" s="232"/>
      <c r="B47" s="42" t="s">
        <v>140</v>
      </c>
      <c r="C47" s="301" t="s">
        <v>468</v>
      </c>
      <c r="D47" s="159" t="s">
        <v>87</v>
      </c>
      <c r="E47" s="43" t="s">
        <v>467</v>
      </c>
      <c r="F47" s="430" t="s">
        <v>58</v>
      </c>
      <c r="G47" s="430" t="s">
        <v>59</v>
      </c>
      <c r="H47" s="430"/>
      <c r="I47" s="27" t="s">
        <v>361</v>
      </c>
      <c r="J47" s="27" t="str">
        <f t="shared" si="2"/>
        <v>The Charge for the Smart Places Coordinated Appointment</v>
      </c>
      <c r="K47" s="192" t="str">
        <f>IF(AND(OR($G47="Variable",$G47="Zero"),ISBLANK($I47)),IF(K$11=$E$11,$E47,IF(K$11=#REF!,#REF!,IF(K$11=#REF!,#REF!,IF(K$11=#REF!,#REF!,"ERROR")))),"NA")</f>
        <v>NA</v>
      </c>
      <c r="L47" s="192" t="str">
        <f>IF(AND(OR($G47="Variable",$G47="Zero"),ISBLANK($I47)),IF(L$11=$E$11,$E47,IF(L$11=#REF!,#REF!,IF(L$11=#REF!,#REF!,IF(L$11=#REF!,#REF!,"ERROR")))),"NA")</f>
        <v>NA</v>
      </c>
      <c r="M47" s="192" t="str">
        <f>IF(AND(OR($G47="Variable",$G47="Zero"),ISBLANK($I47)),IF(M$11=$E$11,$E47,IF(M$11=#REF!,#REF!,IF(M$11=#REF!,#REF!,IF(M$11=#REF!,#REF!,"ERROR")))),"NA")</f>
        <v>NA</v>
      </c>
      <c r="N47" s="192" t="str">
        <f>IF(AND(OR($G47="Variable",$G47="Zero"),ISBLANK($I47)),IF(N$11=$E$11,$E47,IF(N$11=#REF!,#REF!,IF(N$11=#REF!,#REF!,IF(N$11=#REF!,#REF!,"ERROR")))),"NA")</f>
        <v>NA</v>
      </c>
      <c r="O47" s="192" t="str">
        <f>IF(AND(OR($G47="Variable",$G47="Zero"),ISBLANK($I47)),IF(O$11=$E$11,$E47,IF(O$11=#REF!,#REF!,IF(O$11=#REF!,#REF!,IF(O$11=#REF!,#REF!,"ERROR")))),"NA")</f>
        <v>NA</v>
      </c>
      <c r="P47" s="192" t="str">
        <f>IF(AND(OR($G47="Variable",$G47="Zero"),ISBLANK($I47)),IF(P$11=$E$11,$E47,IF(P$11=#REF!,#REF!,IF(P$11=#REF!,#REF!,IF(P$11=#REF!,#REF!,"ERROR")))),"NA")</f>
        <v>NA</v>
      </c>
      <c r="Q47" s="192" t="str">
        <f>IF(AND(OR($G47="Variable",$G47="Zero"),ISBLANK($I47)),IF(Q$11=$E$11,$E47,IF(Q$11=#REF!,#REF!,IF(Q$11=#REF!,#REF!,IF(Q$11=#REF!,#REF!,"ERROR")))),"NA")</f>
        <v>NA</v>
      </c>
      <c r="R47" s="192" t="str">
        <f>IF(AND(OR($G47="Variable",$G47="Zero"),ISBLANK($I47)),IF(R$11=$E$11,$E47,IF(R$11=#REF!,#REF!,IF(R$11=#REF!,#REF!,IF(R$11=#REF!,#REF!,"ERROR")))),"NA")</f>
        <v>NA</v>
      </c>
      <c r="S47" s="192" t="str">
        <f>IF(AND(OR($G47="Variable",$G47="Zero"),ISBLANK($I47)),IF(S$11=$E$11,$E47,IF(S$11=#REF!,#REF!,IF(S$11=#REF!,#REF!,IF(S$11=#REF!,#REF!,"ERROR")))),"NA")</f>
        <v>NA</v>
      </c>
      <c r="T47" s="192" t="str">
        <f>IF(AND(OR($G47="Variable",$G47="Zero"),ISBLANK($I47)),IF(T$11=$E$11,$E47,IF(T$11=#REF!,#REF!,IF(T$11=#REF!,#REF!,IF(T$11=#REF!,#REF!,"ERROR")))),"NA")</f>
        <v>NA</v>
      </c>
      <c r="U47" s="192" t="str">
        <f>IF(AND(OR($G47="Variable",$G47="Zero"),ISBLANK($I47)),IF(U$11=$E$11,$E47,IF(U$11=#REF!,#REF!,IF(U$11=#REF!,#REF!,IF(U$11=#REF!,#REF!,"ERROR")))),"NA")</f>
        <v>NA</v>
      </c>
      <c r="V47" s="192" t="str">
        <f>IF(AND(OR($G47="Variable",$G47="Zero"),ISBLANK($I47)),IF(V$11=$E$11,$E47,IF(V$11=#REF!,#REF!,IF(V$11=#REF!,#REF!,IF(V$11=#REF!,#REF!,"ERROR")))),"NA")</f>
        <v>NA</v>
      </c>
      <c r="W47" s="375" t="str">
        <f t="shared" ref="W47" si="11">IF(AND(OR(G47="Variable",G47="Zero"),ISBLANK($I47)),AVERAGE(K47:V47),"NA")</f>
        <v>NA</v>
      </c>
      <c r="X47" s="375" t="str">
        <f t="shared" si="9"/>
        <v>The Charge for the Smart Places Coordinated Appointment</v>
      </c>
      <c r="Y47" s="375" t="str">
        <f t="shared" si="4"/>
        <v>Yes</v>
      </c>
      <c r="Z47" s="69"/>
      <c r="AA47" s="1"/>
    </row>
    <row r="48" spans="1:27" s="15" customFormat="1" ht="63.75" x14ac:dyDescent="0.25">
      <c r="A48" s="232"/>
      <c r="B48" s="42" t="s">
        <v>140</v>
      </c>
      <c r="C48" s="301" t="s">
        <v>469</v>
      </c>
      <c r="D48" s="159" t="s">
        <v>87</v>
      </c>
      <c r="E48" s="43" t="s">
        <v>467</v>
      </c>
      <c r="F48" s="430" t="s">
        <v>58</v>
      </c>
      <c r="G48" s="430" t="s">
        <v>59</v>
      </c>
      <c r="H48" s="430"/>
      <c r="I48" s="27" t="s">
        <v>361</v>
      </c>
      <c r="J48" s="27" t="str">
        <f t="shared" si="2"/>
        <v>The Charge for the Smart Places Coordinated Appointment</v>
      </c>
      <c r="K48" s="192" t="str">
        <f>IF(AND(OR($G48="Variable",$G48="Zero"),ISBLANK($I48)),IF(K$11=$E$11,$E48,IF(K$11=#REF!,#REF!,IF(K$11=#REF!,#REF!,IF(K$11=#REF!,#REF!,"ERROR")))),"NA")</f>
        <v>NA</v>
      </c>
      <c r="L48" s="192" t="str">
        <f>IF(AND(OR($G48="Variable",$G48="Zero"),ISBLANK($I48)),IF(L$11=$E$11,$E48,IF(L$11=#REF!,#REF!,IF(L$11=#REF!,#REF!,IF(L$11=#REF!,#REF!,"ERROR")))),"NA")</f>
        <v>NA</v>
      </c>
      <c r="M48" s="192" t="str">
        <f>IF(AND(OR($G48="Variable",$G48="Zero"),ISBLANK($I48)),IF(M$11=$E$11,$E48,IF(M$11=#REF!,#REF!,IF(M$11=#REF!,#REF!,IF(M$11=#REF!,#REF!,"ERROR")))),"NA")</f>
        <v>NA</v>
      </c>
      <c r="N48" s="192" t="str">
        <f>IF(AND(OR($G48="Variable",$G48="Zero"),ISBLANK($I48)),IF(N$11=$E$11,$E48,IF(N$11=#REF!,#REF!,IF(N$11=#REF!,#REF!,IF(N$11=#REF!,#REF!,"ERROR")))),"NA")</f>
        <v>NA</v>
      </c>
      <c r="O48" s="192" t="str">
        <f>IF(AND(OR($G48="Variable",$G48="Zero"),ISBLANK($I48)),IF(O$11=$E$11,$E48,IF(O$11=#REF!,#REF!,IF(O$11=#REF!,#REF!,IF(O$11=#REF!,#REF!,"ERROR")))),"NA")</f>
        <v>NA</v>
      </c>
      <c r="P48" s="192" t="str">
        <f>IF(AND(OR($G48="Variable",$G48="Zero"),ISBLANK($I48)),IF(P$11=$E$11,$E48,IF(P$11=#REF!,#REF!,IF(P$11=#REF!,#REF!,IF(P$11=#REF!,#REF!,"ERROR")))),"NA")</f>
        <v>NA</v>
      </c>
      <c r="Q48" s="192" t="str">
        <f>IF(AND(OR($G48="Variable",$G48="Zero"),ISBLANK($I48)),IF(Q$11=$E$11,$E48,IF(Q$11=#REF!,#REF!,IF(Q$11=#REF!,#REF!,IF(Q$11=#REF!,#REF!,"ERROR")))),"NA")</f>
        <v>NA</v>
      </c>
      <c r="R48" s="192" t="str">
        <f>IF(AND(OR($G48="Variable",$G48="Zero"),ISBLANK($I48)),IF(R$11=$E$11,$E48,IF(R$11=#REF!,#REF!,IF(R$11=#REF!,#REF!,IF(R$11=#REF!,#REF!,"ERROR")))),"NA")</f>
        <v>NA</v>
      </c>
      <c r="S48" s="192" t="str">
        <f>IF(AND(OR($G48="Variable",$G48="Zero"),ISBLANK($I48)),IF(S$11=$E$11,$E48,IF(S$11=#REF!,#REF!,IF(S$11=#REF!,#REF!,IF(S$11=#REF!,#REF!,"ERROR")))),"NA")</f>
        <v>NA</v>
      </c>
      <c r="T48" s="192" t="str">
        <f>IF(AND(OR($G48="Variable",$G48="Zero"),ISBLANK($I48)),IF(T$11=$E$11,$E48,IF(T$11=#REF!,#REF!,IF(T$11=#REF!,#REF!,IF(T$11=#REF!,#REF!,"ERROR")))),"NA")</f>
        <v>NA</v>
      </c>
      <c r="U48" s="192" t="str">
        <f>IF(AND(OR($G48="Variable",$G48="Zero"),ISBLANK($I48)),IF(U$11=$E$11,$E48,IF(U$11=#REF!,#REF!,IF(U$11=#REF!,#REF!,IF(U$11=#REF!,#REF!,"ERROR")))),"NA")</f>
        <v>NA</v>
      </c>
      <c r="V48" s="192" t="str">
        <f>IF(AND(OR($G48="Variable",$G48="Zero"),ISBLANK($I48)),IF(V$11=$E$11,$E48,IF(V$11=#REF!,#REF!,IF(V$11=#REF!,#REF!,IF(V$11=#REF!,#REF!,"ERROR")))),"NA")</f>
        <v>NA</v>
      </c>
      <c r="W48" s="375" t="str">
        <f t="shared" ref="W48:W51" si="12">IF(AND(OR(G48="Variable",G48="Zero"),ISBLANK($I48)),AVERAGE(K48:V48),"NA")</f>
        <v>NA</v>
      </c>
      <c r="X48" s="375" t="str">
        <f t="shared" ref="X48:X51" si="13">IF(G48="Fixed",H48,IF(ISBLANK($I48)=FALSE,$J48,IF(OR(G48="Variable",G48="Zero"),MAX(V48,W48+ROUND(MAX(0,W48*((1+$B$7)*(1-1.5%)-1)),2)),IF((OR(G48="Hourly", G48="At cost")),E48,"NA"))))</f>
        <v>The Charge for the Smart Places Coordinated Appointment</v>
      </c>
      <c r="Y48" s="375" t="str">
        <f t="shared" si="4"/>
        <v>Yes</v>
      </c>
      <c r="Z48" s="69"/>
      <c r="AA48" s="1"/>
    </row>
    <row r="49" spans="1:32" s="15" customFormat="1" ht="38.25" x14ac:dyDescent="0.25">
      <c r="A49" s="232"/>
      <c r="B49" s="42" t="s">
        <v>140</v>
      </c>
      <c r="C49" s="301" t="s">
        <v>470</v>
      </c>
      <c r="D49" s="159" t="s">
        <v>87</v>
      </c>
      <c r="E49" s="27">
        <v>0</v>
      </c>
      <c r="F49" s="430" t="s">
        <v>58</v>
      </c>
      <c r="G49" s="430" t="s">
        <v>59</v>
      </c>
      <c r="H49" s="430"/>
      <c r="I49" s="27" t="s">
        <v>361</v>
      </c>
      <c r="J49" s="27">
        <f t="shared" si="2"/>
        <v>0</v>
      </c>
      <c r="K49" s="192" t="str">
        <f>IF(AND(OR($G49="Variable",$G49="Zero"),ISBLANK($I49)),IF(K$11=$E$11,$E49,IF(K$11=#REF!,#REF!,IF(K$11=#REF!,#REF!,IF(K$11=#REF!,#REF!,"ERROR")))),"NA")</f>
        <v>NA</v>
      </c>
      <c r="L49" s="192" t="str">
        <f>IF(AND(OR($G49="Variable",$G49="Zero"),ISBLANK($I49)),IF(L$11=$E$11,$E49,IF(L$11=#REF!,#REF!,IF(L$11=#REF!,#REF!,IF(L$11=#REF!,#REF!,"ERROR")))),"NA")</f>
        <v>NA</v>
      </c>
      <c r="M49" s="192" t="str">
        <f>IF(AND(OR($G49="Variable",$G49="Zero"),ISBLANK($I49)),IF(M$11=$E$11,$E49,IF(M$11=#REF!,#REF!,IF(M$11=#REF!,#REF!,IF(M$11=#REF!,#REF!,"ERROR")))),"NA")</f>
        <v>NA</v>
      </c>
      <c r="N49" s="192" t="str">
        <f>IF(AND(OR($G49="Variable",$G49="Zero"),ISBLANK($I49)),IF(N$11=$E$11,$E49,IF(N$11=#REF!,#REF!,IF(N$11=#REF!,#REF!,IF(N$11=#REF!,#REF!,"ERROR")))),"NA")</f>
        <v>NA</v>
      </c>
      <c r="O49" s="192" t="str">
        <f>IF(AND(OR($G49="Variable",$G49="Zero"),ISBLANK($I49)),IF(O$11=$E$11,$E49,IF(O$11=#REF!,#REF!,IF(O$11=#REF!,#REF!,IF(O$11=#REF!,#REF!,"ERROR")))),"NA")</f>
        <v>NA</v>
      </c>
      <c r="P49" s="192" t="str">
        <f>IF(AND(OR($G49="Variable",$G49="Zero"),ISBLANK($I49)),IF(P$11=$E$11,$E49,IF(P$11=#REF!,#REF!,IF(P$11=#REF!,#REF!,IF(P$11=#REF!,#REF!,"ERROR")))),"NA")</f>
        <v>NA</v>
      </c>
      <c r="Q49" s="192" t="str">
        <f>IF(AND(OR($G49="Variable",$G49="Zero"),ISBLANK($I49)),IF(Q$11=$E$11,$E49,IF(Q$11=#REF!,#REF!,IF(Q$11=#REF!,#REF!,IF(Q$11=#REF!,#REF!,"ERROR")))),"NA")</f>
        <v>NA</v>
      </c>
      <c r="R49" s="192" t="str">
        <f>IF(AND(OR($G49="Variable",$G49="Zero"),ISBLANK($I49)),IF(R$11=$E$11,$E49,IF(R$11=#REF!,#REF!,IF(R$11=#REF!,#REF!,IF(R$11=#REF!,#REF!,"ERROR")))),"NA")</f>
        <v>NA</v>
      </c>
      <c r="S49" s="192" t="str">
        <f>IF(AND(OR($G49="Variable",$G49="Zero"),ISBLANK($I49)),IF(S$11=$E$11,$E49,IF(S$11=#REF!,#REF!,IF(S$11=#REF!,#REF!,IF(S$11=#REF!,#REF!,"ERROR")))),"NA")</f>
        <v>NA</v>
      </c>
      <c r="T49" s="192" t="str">
        <f>IF(AND(OR($G49="Variable",$G49="Zero"),ISBLANK($I49)),IF(T$11=$E$11,$E49,IF(T$11=#REF!,#REF!,IF(T$11=#REF!,#REF!,IF(T$11=#REF!,#REF!,"ERROR")))),"NA")</f>
        <v>NA</v>
      </c>
      <c r="U49" s="192" t="str">
        <f>IF(AND(OR($G49="Variable",$G49="Zero"),ISBLANK($I49)),IF(U$11=$E$11,$E49,IF(U$11=#REF!,#REF!,IF(U$11=#REF!,#REF!,IF(U$11=#REF!,#REF!,"ERROR")))),"NA")</f>
        <v>NA</v>
      </c>
      <c r="V49" s="192" t="str">
        <f>IF(AND(OR($G49="Variable",$G49="Zero"),ISBLANK($I49)),IF(V$11=$E$11,$E49,IF(V$11=#REF!,#REF!,IF(V$11=#REF!,#REF!,IF(V$11=#REF!,#REF!,"ERROR")))),"NA")</f>
        <v>NA</v>
      </c>
      <c r="W49" s="375" t="str">
        <f t="shared" si="12"/>
        <v>NA</v>
      </c>
      <c r="X49" s="375">
        <f t="shared" si="13"/>
        <v>0</v>
      </c>
      <c r="Y49" s="375" t="str">
        <f t="shared" si="4"/>
        <v>Yes</v>
      </c>
      <c r="Z49" s="69"/>
    </row>
    <row r="50" spans="1:32" s="15" customFormat="1" ht="39" thickBot="1" x14ac:dyDescent="0.3">
      <c r="A50" s="207"/>
      <c r="B50" s="222" t="s">
        <v>140</v>
      </c>
      <c r="C50" s="301" t="s">
        <v>471</v>
      </c>
      <c r="D50" s="182" t="s">
        <v>87</v>
      </c>
      <c r="E50" s="27">
        <v>0</v>
      </c>
      <c r="F50" s="430" t="s">
        <v>58</v>
      </c>
      <c r="G50" s="430" t="s">
        <v>59</v>
      </c>
      <c r="H50" s="430"/>
      <c r="I50" s="27" t="s">
        <v>361</v>
      </c>
      <c r="J50" s="74">
        <f t="shared" si="2"/>
        <v>0</v>
      </c>
      <c r="K50" s="272" t="str">
        <f>IF(AND(OR($G50="Variable",$G50="Zero"),ISBLANK($I50)),IF(K$11=$E$11,$E50,IF(K$11=#REF!,#REF!,IF(K$11=#REF!,#REF!,IF(K$11=#REF!,#REF!,"ERROR")))),"NA")</f>
        <v>NA</v>
      </c>
      <c r="L50" s="272" t="str">
        <f>IF(AND(OR($G50="Variable",$G50="Zero"),ISBLANK($I50)),IF(L$11=$E$11,$E50,IF(L$11=#REF!,#REF!,IF(L$11=#REF!,#REF!,IF(L$11=#REF!,#REF!,"ERROR")))),"NA")</f>
        <v>NA</v>
      </c>
      <c r="M50" s="272" t="str">
        <f>IF(AND(OR($G50="Variable",$G50="Zero"),ISBLANK($I50)),IF(M$11=$E$11,$E50,IF(M$11=#REF!,#REF!,IF(M$11=#REF!,#REF!,IF(M$11=#REF!,#REF!,"ERROR")))),"NA")</f>
        <v>NA</v>
      </c>
      <c r="N50" s="272" t="str">
        <f>IF(AND(OR($G50="Variable",$G50="Zero"),ISBLANK($I50)),IF(N$11=$E$11,$E50,IF(N$11=#REF!,#REF!,IF(N$11=#REF!,#REF!,IF(N$11=#REF!,#REF!,"ERROR")))),"NA")</f>
        <v>NA</v>
      </c>
      <c r="O50" s="272" t="str">
        <f>IF(AND(OR($G50="Variable",$G50="Zero"),ISBLANK($I50)),IF(O$11=$E$11,$E50,IF(O$11=#REF!,#REF!,IF(O$11=#REF!,#REF!,IF(O$11=#REF!,#REF!,"ERROR")))),"NA")</f>
        <v>NA</v>
      </c>
      <c r="P50" s="272" t="str">
        <f>IF(AND(OR($G50="Variable",$G50="Zero"),ISBLANK($I50)),IF(P$11=$E$11,$E50,IF(P$11=#REF!,#REF!,IF(P$11=#REF!,#REF!,IF(P$11=#REF!,#REF!,"ERROR")))),"NA")</f>
        <v>NA</v>
      </c>
      <c r="Q50" s="272" t="str">
        <f>IF(AND(OR($G50="Variable",$G50="Zero"),ISBLANK($I50)),IF(Q$11=$E$11,$E50,IF(Q$11=#REF!,#REF!,IF(Q$11=#REF!,#REF!,IF(Q$11=#REF!,#REF!,"ERROR")))),"NA")</f>
        <v>NA</v>
      </c>
      <c r="R50" s="272" t="str">
        <f>IF(AND(OR($G50="Variable",$G50="Zero"),ISBLANK($I50)),IF(R$11=$E$11,$E50,IF(R$11=#REF!,#REF!,IF(R$11=#REF!,#REF!,IF(R$11=#REF!,#REF!,"ERROR")))),"NA")</f>
        <v>NA</v>
      </c>
      <c r="S50" s="272" t="str">
        <f>IF(AND(OR($G50="Variable",$G50="Zero"),ISBLANK($I50)),IF(S$11=$E$11,$E50,IF(S$11=#REF!,#REF!,IF(S$11=#REF!,#REF!,IF(S$11=#REF!,#REF!,"ERROR")))),"NA")</f>
        <v>NA</v>
      </c>
      <c r="T50" s="272" t="str">
        <f>IF(AND(OR($G50="Variable",$G50="Zero"),ISBLANK($I50)),IF(T$11=$E$11,$E50,IF(T$11=#REF!,#REF!,IF(T$11=#REF!,#REF!,IF(T$11=#REF!,#REF!,"ERROR")))),"NA")</f>
        <v>NA</v>
      </c>
      <c r="U50" s="272" t="str">
        <f>IF(AND(OR($G50="Variable",$G50="Zero"),ISBLANK($I50)),IF(U$11=$E$11,$E50,IF(U$11=#REF!,#REF!,IF(U$11=#REF!,#REF!,IF(U$11=#REF!,#REF!,"ERROR")))),"NA")</f>
        <v>NA</v>
      </c>
      <c r="V50" s="272" t="str">
        <f>IF(AND(OR($G50="Variable",$G50="Zero"),ISBLANK($I50)),IF(V$11=$E$11,$E50,IF(V$11=#REF!,#REF!,IF(V$11=#REF!,#REF!,IF(V$11=#REF!,#REF!,"ERROR")))),"NA")</f>
        <v>NA</v>
      </c>
      <c r="W50" s="379" t="str">
        <f t="shared" si="12"/>
        <v>NA</v>
      </c>
      <c r="X50" s="482">
        <f t="shared" si="13"/>
        <v>0</v>
      </c>
      <c r="Y50" s="482" t="str">
        <f t="shared" si="4"/>
        <v>Yes</v>
      </c>
      <c r="Z50" s="63"/>
    </row>
    <row r="51" spans="1:32" s="15" customFormat="1" ht="57.75" customHeight="1" thickTop="1" thickBot="1" x14ac:dyDescent="0.3">
      <c r="A51" s="489" t="s">
        <v>347</v>
      </c>
      <c r="B51" s="333" t="s">
        <v>140</v>
      </c>
      <c r="C51" s="340" t="s">
        <v>347</v>
      </c>
      <c r="D51" s="250" t="s">
        <v>87</v>
      </c>
      <c r="E51" s="490">
        <v>272.72000000000003</v>
      </c>
      <c r="F51" s="255">
        <v>272.72000000000003</v>
      </c>
      <c r="G51" s="255">
        <v>272.72000000000003</v>
      </c>
      <c r="H51" s="255"/>
      <c r="I51" s="256">
        <v>272.72000000000003</v>
      </c>
      <c r="J51" s="255">
        <f t="shared" si="2"/>
        <v>272.72000000000003</v>
      </c>
      <c r="K51" s="251" t="str">
        <f>IF(AND(OR($G51="Variable",$G51="Zero"),ISBLANK($I51)),IF(K$11=$E$11,$E51,IF(K$11=#REF!,#REF!,IF(K$11=#REF!,#REF!,IF(K$11=#REF!,#REF!,"ERROR")))),"NA")</f>
        <v>NA</v>
      </c>
      <c r="L51" s="251" t="str">
        <f>IF(AND(OR($G51="Variable",$G51="Zero"),ISBLANK($I51)),IF(L$11=$E$11,$E51,IF(L$11=#REF!,#REF!,IF(L$11=#REF!,#REF!,IF(L$11=#REF!,#REF!,"ERROR")))),"NA")</f>
        <v>NA</v>
      </c>
      <c r="M51" s="251" t="str">
        <f>IF(AND(OR($G51="Variable",$G51="Zero"),ISBLANK($I51)),IF(M$11=$E$11,$E51,IF(M$11=#REF!,#REF!,IF(M$11=#REF!,#REF!,IF(M$11=#REF!,#REF!,"ERROR")))),"NA")</f>
        <v>NA</v>
      </c>
      <c r="N51" s="251" t="str">
        <f>IF(AND(OR($G51="Variable",$G51="Zero"),ISBLANK($I51)),IF(N$11=$E$11,$E51,IF(N$11=#REF!,#REF!,IF(N$11=#REF!,#REF!,IF(N$11=#REF!,#REF!,"ERROR")))),"NA")</f>
        <v>NA</v>
      </c>
      <c r="O51" s="251" t="str">
        <f>IF(AND(OR($G51="Variable",$G51="Zero"),ISBLANK($I51)),IF(O$11=$E$11,$E51,IF(O$11=#REF!,#REF!,IF(O$11=#REF!,#REF!,IF(O$11=#REF!,#REF!,"ERROR")))),"NA")</f>
        <v>NA</v>
      </c>
      <c r="P51" s="251" t="str">
        <f t="shared" ref="P51:V51" si="14">IF(AND(OR($L51="Variable",$L51="Zero"),ISBLANK($N51)),IF(P$11=$E$11,$E51,IF(P$11=$F$11,$F51,IF(P$11=$G$11,$G51,IF(P$11=$H$11,$H51,IF(P$11=$I$11,$I51,IF(P$11=$J$11,$J51,"ERROR")))))),"NA")</f>
        <v>NA</v>
      </c>
      <c r="Q51" s="251" t="str">
        <f t="shared" si="14"/>
        <v>NA</v>
      </c>
      <c r="R51" s="251" t="str">
        <f t="shared" si="14"/>
        <v>NA</v>
      </c>
      <c r="S51" s="251" t="str">
        <f t="shared" si="14"/>
        <v>NA</v>
      </c>
      <c r="T51" s="251" t="str">
        <f t="shared" si="14"/>
        <v>NA</v>
      </c>
      <c r="U51" s="251" t="str">
        <f t="shared" si="14"/>
        <v>NA</v>
      </c>
      <c r="V51" s="251" t="str">
        <f t="shared" si="14"/>
        <v>NA</v>
      </c>
      <c r="W51" s="390" t="str">
        <f t="shared" si="12"/>
        <v>NA</v>
      </c>
      <c r="X51" s="251">
        <f t="shared" si="13"/>
        <v>272.72000000000003</v>
      </c>
      <c r="Y51" s="334" t="str">
        <f t="shared" si="4"/>
        <v>Yes</v>
      </c>
      <c r="Z51" s="491"/>
    </row>
    <row r="52" spans="1:32" ht="15.75" thickTop="1" x14ac:dyDescent="0.25">
      <c r="Y52" s="130"/>
      <c r="AA52" s="15"/>
      <c r="AB52" s="15"/>
      <c r="AC52" s="15"/>
      <c r="AD52" s="15"/>
      <c r="AE52" s="15"/>
      <c r="AF52" s="15"/>
    </row>
  </sheetData>
  <mergeCells count="5">
    <mergeCell ref="A8:D8"/>
    <mergeCell ref="A9:B11"/>
    <mergeCell ref="D9:D11"/>
    <mergeCell ref="K9:V9"/>
    <mergeCell ref="Z9:Z11"/>
  </mergeCells>
  <phoneticPr fontId="19" type="noConversion"/>
  <pageMargins left="0.7" right="0.7" top="0.75" bottom="0.75" header="0.3" footer="0.3"/>
  <pageSetup scale="16" orientation="portrait" r:id="rId1"/>
  <headerFooter>
    <oddFooter xml:space="preserve">&amp;C_x000D_&amp;1#&amp;"Calibri"&amp;6&amp;K000000 nbn-COMMERCIAL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Category_0 xmlns="11957d23-8825-422f-9004-55eeb9b7f3fa">
      <Terms xmlns="http://schemas.microsoft.com/office/infopath/2007/PartnerControls">
        <TermInfo xmlns="http://schemas.microsoft.com/office/infopath/2007/PartnerControls">
          <TermName xmlns="http://schemas.microsoft.com/office/infopath/2007/PartnerControls">Legal Advice</TermName>
          <TermId xmlns="http://schemas.microsoft.com/office/infopath/2007/PartnerControls">b42e7d35-3237-44f2-abb6-d5f214856b40</TermId>
        </TermInfo>
      </Terms>
    </DocumentCategory_0>
    <Owner xmlns="11957d23-8825-422f-9004-55eeb9b7f3fa">Chief Legal and Regulatory Officer</Owner>
    <DocumentStatus_0 xmlns="11957d23-8825-422f-9004-55eeb9b7f3fa">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472fd4dc-888a-4c87-8c42-ca8e6e0b802d</TermId>
        </TermInfo>
      </Terms>
    </DocumentStatus_0>
    <SecurityClassification_0 xmlns="11957d23-8825-422f-9004-55eeb9b7f3fa">
      <Terms xmlns="http://schemas.microsoft.com/office/infopath/2007/PartnerControls">
        <TermInfo xmlns="http://schemas.microsoft.com/office/infopath/2007/PartnerControls">
          <TermName xmlns="http://schemas.microsoft.com/office/infopath/2007/PartnerControls">nbn-Confidential: INTERNAL + RESTRICTED ACCESS ONLY</TermName>
          <TermId xmlns="http://schemas.microsoft.com/office/infopath/2007/PartnerControls">76bad00a-37c0-43f6-b3f6-ebda80cf44d4</TermId>
        </TermInfo>
      </Terms>
    </SecurityClassification_0>
    <TaxCatchAll xmlns="11957d23-8825-422f-9004-55eeb9b7f3fa">
      <Value>5</Value>
      <Value>4</Value>
      <Value>1</Value>
    </TaxCatchAll>
    <_dlc_DocId xmlns="11957d23-8825-422f-9004-55eeb9b7f3fa">S0430-845486298-1012</_dlc_DocId>
    <_dlc_DocIdUrl xmlns="11957d23-8825-422f-9004-55eeb9b7f3fa">
      <Url>https://nbncolimited.sharepoint.com/sites/S0430/_layouts/15/DocIdRedir.aspx?ID=S0430-845486298-1012</Url>
      <Description>S0430-845486298-1012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bn Document" ma:contentTypeID="0x010100F9DAF40EBE46F345A328C8FE97B709DD00181A1CA4902EF2488910A7F93A5A8B31" ma:contentTypeVersion="14" ma:contentTypeDescription="nbn Document Content Type" ma:contentTypeScope="" ma:versionID="89f8744d1d7260b021b5be9b595ec410">
  <xsd:schema xmlns:xsd="http://www.w3.org/2001/XMLSchema" xmlns:xs="http://www.w3.org/2001/XMLSchema" xmlns:p="http://schemas.microsoft.com/office/2006/metadata/properties" xmlns:ns2="11957d23-8825-422f-9004-55eeb9b7f3fa" xmlns:ns3="664ea542-d8a4-4d9c-90ee-a3a8bdc24cd3" targetNamespace="http://schemas.microsoft.com/office/2006/metadata/properties" ma:root="true" ma:fieldsID="8a10912e85a5467ae0516ac836608509" ns2:_="" ns3:_="">
    <xsd:import namespace="11957d23-8825-422f-9004-55eeb9b7f3fa"/>
    <xsd:import namespace="664ea542-d8a4-4d9c-90ee-a3a8bdc24cd3"/>
    <xsd:element name="properties">
      <xsd:complexType>
        <xsd:sequence>
          <xsd:element name="documentManagement">
            <xsd:complexType>
              <xsd:all>
                <xsd:element ref="ns2:_dlc_DocId" minOccurs="0"/>
                <xsd:element ref="ns2:_dlc_DocIdUrl" minOccurs="0"/>
                <xsd:element ref="ns2:_dlc_DocIdPersistId" minOccurs="0"/>
                <xsd:element ref="ns2:DocumentCategory_0" minOccurs="0"/>
                <xsd:element ref="ns2:TaxCatchAll" minOccurs="0"/>
                <xsd:element ref="ns2:TaxCatchAllLabel" minOccurs="0"/>
                <xsd:element ref="ns2:DocumentStatus_0" minOccurs="0"/>
                <xsd:element ref="ns2:SecurityClassification_0" minOccurs="0"/>
                <xsd:element ref="ns2:Owner"/>
                <xsd:element ref="ns3:MediaServiceMetadata" minOccurs="0"/>
                <xsd:element ref="ns3:MediaServiceFastMetadata"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57d23-8825-422f-9004-55eeb9b7f3fa" elementFormDefault="qualified">
    <xsd:import namespace="http://schemas.microsoft.com/office/2006/documentManagement/types"/>
    <xsd:import namespace="http://schemas.microsoft.com/office/infopath/2007/PartnerControls"/>
    <xsd:element name="_dlc_DocId" ma:index="7" nillable="true" ma:displayName="Document ID Value" ma:description="The value of the document ID assigned to this item." ma:internalName="_dlc_DocId" ma:readOnly="true">
      <xsd:simpleType>
        <xsd:restriction base="dms:Text"/>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DocumentCategory_0" ma:index="10" ma:taxonomy="true" ma:internalName="DocumentCategory_0" ma:taxonomyFieldName="DocumentCategory" ma:displayName="Document Category" ma:default="4;#Legal Advice|b42e7d35-3237-44f2-abb6-d5f214856b40" ma:fieldId="{f62f671e-7317-423f-8309-3e4b9b9b9ffc}" ma:sspId="8b4872e6-7fce-4413-93f0-1273afc6e310" ma:termSetId="3fbae716-a2e2-41b8-b46f-667a1197d48d"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38e10f1-5f62-4ab0-8f9b-66f18a0a01c2}" ma:internalName="TaxCatchAll" ma:showField="CatchAllData" ma:web="11957d23-8825-422f-9004-55eeb9b7f3f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38e10f1-5f62-4ab0-8f9b-66f18a0a01c2}" ma:internalName="TaxCatchAllLabel" ma:readOnly="true" ma:showField="CatchAllDataLabel" ma:web="11957d23-8825-422f-9004-55eeb9b7f3fa">
      <xsd:complexType>
        <xsd:complexContent>
          <xsd:extension base="dms:MultiChoiceLookup">
            <xsd:sequence>
              <xsd:element name="Value" type="dms:Lookup" maxOccurs="unbounded" minOccurs="0" nillable="true"/>
            </xsd:sequence>
          </xsd:extension>
        </xsd:complexContent>
      </xsd:complexType>
    </xsd:element>
    <xsd:element name="DocumentStatus_0" ma:index="14" ma:taxonomy="true" ma:internalName="DocumentStatus_0" ma:taxonomyFieldName="DocumentStatus" ma:displayName="Document Status" ma:default="-1;#Draft|472fd4dc-888a-4c87-8c42-ca8e6e0b802d" ma:fieldId="{59e8a076-73c8-4770-9a83-20bbdb086fbe}" ma:sspId="8b4872e6-7fce-4413-93f0-1273afc6e310" ma:termSetId="1482b9f4-1e2e-4e01-8834-8aacdc17744c" ma:anchorId="00000000-0000-0000-0000-000000000000" ma:open="false" ma:isKeyword="false">
      <xsd:complexType>
        <xsd:sequence>
          <xsd:element ref="pc:Terms" minOccurs="0" maxOccurs="1"/>
        </xsd:sequence>
      </xsd:complexType>
    </xsd:element>
    <xsd:element name="SecurityClassification_0" ma:index="16" ma:taxonomy="true" ma:internalName="SecurityClassification_0" ma:taxonomyFieldName="SecurityClassification" ma:displayName="Security Classification" ma:default="5;#nbn-Confidential: INTERNAL + RESTRICTED ACCESS ONLY|76bad00a-37c0-43f6-b3f6-ebda80cf44d4" ma:fieldId="{b9beac86-382a-4cf1-8e84-14031490d269}" ma:sspId="8b4872e6-7fce-4413-93f0-1273afc6e310" ma:termSetId="6bdedade-d367-462e-accb-1e8b9a10a2c5" ma:anchorId="00000000-0000-0000-0000-000000000000" ma:open="false" ma:isKeyword="false">
      <xsd:complexType>
        <xsd:sequence>
          <xsd:element ref="pc:Terms" minOccurs="0" maxOccurs="1"/>
        </xsd:sequence>
      </xsd:complexType>
    </xsd:element>
    <xsd:element name="Owner" ma:index="18" ma:displayName="Owner" ma:default="Chief Legal and Regulatory Officer" ma:internalName="Owner">
      <xsd:simpleType>
        <xsd:restriction base="dms:Text"/>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4ea542-d8a4-4d9c-90ee-a3a8bdc24cd3"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58AE8-BFDA-44ED-9D67-E5F9BCCF6D6B}">
  <ds:schemaRef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664ea542-d8a4-4d9c-90ee-a3a8bdc24cd3"/>
    <ds:schemaRef ds:uri="11957d23-8825-422f-9004-55eeb9b7f3fa"/>
  </ds:schemaRefs>
</ds:datastoreItem>
</file>

<file path=customXml/itemProps2.xml><?xml version="1.0" encoding="utf-8"?>
<ds:datastoreItem xmlns:ds="http://schemas.openxmlformats.org/officeDocument/2006/customXml" ds:itemID="{A544E416-C9E4-4FCB-91AE-B0CC0C21E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57d23-8825-422f-9004-55eeb9b7f3fa"/>
    <ds:schemaRef ds:uri="664ea542-d8a4-4d9c-90ee-a3a8bdc24c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0D3446-4B0C-4098-B813-31115E322800}">
  <ds:schemaRefs>
    <ds:schemaRef ds:uri="http://schemas.microsoft.com/sharepoint/events"/>
  </ds:schemaRefs>
</ds:datastoreItem>
</file>

<file path=customXml/itemProps4.xml><?xml version="1.0" encoding="utf-8"?>
<ds:datastoreItem xmlns:ds="http://schemas.openxmlformats.org/officeDocument/2006/customXml" ds:itemID="{BD4423DD-17A1-44A3-9E97-A3582A20E5AF}">
  <ds:schemaRefs>
    <ds:schemaRef ds:uri="http://schemas.microsoft.com/sharepoint/v3/contenttype/forms"/>
  </ds:schemaRefs>
</ds:datastoreItem>
</file>

<file path=docMetadata/LabelInfo.xml><?xml version="1.0" encoding="utf-8"?>
<clbl:labelList xmlns:clbl="http://schemas.microsoft.com/office/2020/mipLabelMetadata">
  <clbl:label id="{e262cc78-5686-4f0c-9282-55bf52f286dd}" enabled="1" method="Standard" siteId="{947cb559-a380-4152-9eb5-c7aaf41b194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 of Price List changes</vt:lpstr>
      <vt:lpstr>WBA - nbn Ethernet</vt:lpstr>
      <vt:lpstr>WBA - Enterprise Ethernet</vt:lpstr>
      <vt:lpstr>WBA - Facilities Access</vt:lpstr>
      <vt:lpstr>CSAS</vt:lpstr>
      <vt:lpstr>Smart Places</vt:lpstr>
      <vt:lpstr>'WBA - nbn Ethernet'!_GoBack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2016-10-31T03:05:16Z</dcterms:created>
  <dcterms:modified xsi:type="dcterms:W3CDTF">2023-10-31T11:24:33Z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0x010100F9DAF40EBE46F345A328C8FE97B709DD00181A1CA4902EF2488910A7F93A5A8B31</vt:lpwstr>
  </property>
  <property fmtid="{D5CDD505-2E9C-101B-9397-08002B2CF9AE}" pid="3" name="DocumentStatus">
    <vt:lpwstr>1;#Draft|472fd4dc-888a-4c87-8c42-ca8e6e0b802d</vt:lpwstr>
  </property>
  <property fmtid="{D5CDD505-2E9C-101B-9397-08002B2CF9AE}" pid="4" name="SecurityClassification">
    <vt:lpwstr>5;#nbn-Confidential: INTERNAL + RESTRICTED ACCESS ONLY|76bad00a-37c0-43f6-b3f6-ebda80cf44d4</vt:lpwstr>
  </property>
  <property fmtid="{D5CDD505-2E9C-101B-9397-08002B2CF9AE}" pid="5" name="_dlc_DocIdItemGuid">
    <vt:lpwstr>bc8b7c00-f1d0-4082-adb7-969400bf74ba</vt:lpwstr>
  </property>
  <property fmtid="{D5CDD505-2E9C-101B-9397-08002B2CF9AE}" pid="6" name="DocumentCategory">
    <vt:lpwstr>4;#Legal Advice|b42e7d35-3237-44f2-abb6-d5f214856b40</vt:lpwstr>
  </property>
</Properties>
</file>