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6060" tabRatio="500"/>
  </bookViews>
  <sheets>
    <sheet name="PPOST REGULAR" sheetId="1" r:id="rId1"/>
    <sheet name="PPOST PRIORIT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23" i="2" l="1"/>
  <c r="BA20" i="2"/>
  <c r="BA21" i="2"/>
  <c r="BA22" i="2"/>
  <c r="BA19" i="2"/>
  <c r="BA10" i="2"/>
  <c r="O24" i="2"/>
  <c r="AX10" i="2"/>
  <c r="AY10" i="2"/>
  <c r="AX11" i="2"/>
  <c r="AY11" i="2"/>
  <c r="AX12" i="2"/>
  <c r="AY12" i="2"/>
  <c r="AX13" i="2"/>
  <c r="AY13" i="2"/>
  <c r="AX14" i="2"/>
  <c r="AY14" i="2"/>
  <c r="AX15" i="2"/>
  <c r="AY15" i="2"/>
  <c r="AX16" i="2"/>
  <c r="AY16" i="2"/>
  <c r="AX17" i="2"/>
  <c r="AY17" i="2"/>
  <c r="AX18" i="2"/>
  <c r="AY18" i="2"/>
  <c r="AX19" i="2"/>
  <c r="AY19" i="2"/>
  <c r="AX20" i="2"/>
  <c r="AY20" i="2"/>
  <c r="AX21" i="2"/>
  <c r="AY21" i="2"/>
  <c r="AX22" i="2"/>
  <c r="AY22" i="2"/>
  <c r="AX23" i="2"/>
  <c r="AY23" i="2"/>
  <c r="AY24" i="2"/>
  <c r="AT10" i="2"/>
  <c r="AU10" i="2"/>
  <c r="AT11" i="2"/>
  <c r="AU11" i="2"/>
  <c r="AT12" i="2"/>
  <c r="AU12" i="2"/>
  <c r="AT13" i="2"/>
  <c r="AU13" i="2"/>
  <c r="AT14" i="2"/>
  <c r="AU14" i="2"/>
  <c r="AT15" i="2"/>
  <c r="AU15" i="2"/>
  <c r="AT16" i="2"/>
  <c r="AU16" i="2"/>
  <c r="AT17" i="2"/>
  <c r="AU17" i="2"/>
  <c r="AT18" i="2"/>
  <c r="AU18" i="2"/>
  <c r="AT19" i="2"/>
  <c r="AU19" i="2"/>
  <c r="AT20" i="2"/>
  <c r="AU20" i="2"/>
  <c r="AT21" i="2"/>
  <c r="AU21" i="2"/>
  <c r="AT22" i="2"/>
  <c r="AU22" i="2"/>
  <c r="AT23" i="2"/>
  <c r="AU23" i="2"/>
  <c r="AU24" i="2"/>
  <c r="AP11" i="2"/>
  <c r="AQ11" i="2"/>
  <c r="AP12" i="2"/>
  <c r="AQ12" i="2"/>
  <c r="AP13" i="2"/>
  <c r="AQ13" i="2"/>
  <c r="AP14" i="2"/>
  <c r="AQ14" i="2"/>
  <c r="AP15" i="2"/>
  <c r="AQ15" i="2"/>
  <c r="AP16" i="2"/>
  <c r="AQ16" i="2"/>
  <c r="AP17" i="2"/>
  <c r="AQ17" i="2"/>
  <c r="AP18" i="2"/>
  <c r="AQ18" i="2"/>
  <c r="AQ24" i="2"/>
  <c r="AL10" i="2"/>
  <c r="AM10" i="2"/>
  <c r="AL11" i="2"/>
  <c r="AM11" i="2"/>
  <c r="AL12" i="2"/>
  <c r="AM12" i="2"/>
  <c r="AL13" i="2"/>
  <c r="AM13" i="2"/>
  <c r="AL14" i="2"/>
  <c r="AM14" i="2"/>
  <c r="AL15" i="2"/>
  <c r="AM15" i="2"/>
  <c r="AL16" i="2"/>
  <c r="AM16" i="2"/>
  <c r="AL17" i="2"/>
  <c r="AM17" i="2"/>
  <c r="AL18" i="2"/>
  <c r="AM18" i="2"/>
  <c r="AM24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I24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E24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AA24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W24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S24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AZ24" i="2"/>
  <c r="AZ23" i="2"/>
  <c r="AD23" i="2"/>
  <c r="AZ22" i="2"/>
  <c r="AD22" i="2"/>
  <c r="AZ21" i="2"/>
  <c r="AD21" i="2"/>
  <c r="AZ20" i="2"/>
  <c r="AD20" i="2"/>
  <c r="AZ19" i="2"/>
  <c r="AD19" i="2"/>
  <c r="AZ18" i="2"/>
  <c r="AZ17" i="2"/>
  <c r="AZ16" i="2"/>
  <c r="AZ15" i="2"/>
  <c r="AZ14" i="2"/>
  <c r="AZ13" i="2"/>
  <c r="AZ12" i="2"/>
  <c r="AZ11" i="2"/>
  <c r="AZ10" i="2"/>
  <c r="AP10" i="2"/>
  <c r="AX10" i="1"/>
  <c r="AY10" i="1"/>
  <c r="AX11" i="1"/>
  <c r="AY11" i="1"/>
  <c r="AX12" i="1"/>
  <c r="AY12" i="1"/>
  <c r="AX13" i="1"/>
  <c r="AY13" i="1"/>
  <c r="AX14" i="1"/>
  <c r="AY14" i="1"/>
  <c r="AX15" i="1"/>
  <c r="AY15" i="1"/>
  <c r="AX16" i="1"/>
  <c r="AY16" i="1"/>
  <c r="AX17" i="1"/>
  <c r="AY17" i="1"/>
  <c r="AX18" i="1"/>
  <c r="AY18" i="1"/>
  <c r="AX19" i="1"/>
  <c r="AY19" i="1"/>
  <c r="AX20" i="1"/>
  <c r="AY20" i="1"/>
  <c r="AX21" i="1"/>
  <c r="AY21" i="1"/>
  <c r="AX22" i="1"/>
  <c r="AY22" i="1"/>
  <c r="AX23" i="1"/>
  <c r="AY23" i="1"/>
  <c r="AY24" i="1"/>
  <c r="AT10" i="1"/>
  <c r="AU10" i="1"/>
  <c r="AT11" i="1"/>
  <c r="AU11" i="1"/>
  <c r="AT12" i="1"/>
  <c r="AU12" i="1"/>
  <c r="AT13" i="1"/>
  <c r="AU13" i="1"/>
  <c r="AT14" i="1"/>
  <c r="AU14" i="1"/>
  <c r="AT15" i="1"/>
  <c r="AU15" i="1"/>
  <c r="AT16" i="1"/>
  <c r="AU16" i="1"/>
  <c r="AT17" i="1"/>
  <c r="AU17" i="1"/>
  <c r="AT18" i="1"/>
  <c r="AU18" i="1"/>
  <c r="AT19" i="1"/>
  <c r="AU19" i="1"/>
  <c r="AT20" i="1"/>
  <c r="AU20" i="1"/>
  <c r="AT21" i="1"/>
  <c r="AU21" i="1"/>
  <c r="AT22" i="1"/>
  <c r="AU22" i="1"/>
  <c r="AT23" i="1"/>
  <c r="AU23" i="1"/>
  <c r="AU24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Q24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M24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I24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E24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AA24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W24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S24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O24" i="1"/>
  <c r="AZ24" i="1"/>
  <c r="BA22" i="1"/>
  <c r="AZ20" i="1"/>
  <c r="AZ21" i="1"/>
  <c r="AZ22" i="1"/>
  <c r="AZ23" i="1"/>
  <c r="AZ19" i="1"/>
  <c r="BA12" i="1"/>
  <c r="AZ12" i="1"/>
  <c r="AZ13" i="1"/>
  <c r="AZ14" i="1"/>
  <c r="AZ15" i="1"/>
  <c r="AZ16" i="1"/>
  <c r="AZ17" i="1"/>
  <c r="AZ18" i="1"/>
  <c r="BA11" i="1"/>
  <c r="AZ11" i="1"/>
  <c r="BA10" i="1"/>
  <c r="AZ10" i="1"/>
  <c r="AP10" i="1"/>
  <c r="AD19" i="1"/>
  <c r="AD20" i="1"/>
  <c r="AD21" i="1"/>
  <c r="AD22" i="1"/>
  <c r="AD23" i="1"/>
</calcChain>
</file>

<file path=xl/sharedStrings.xml><?xml version="1.0" encoding="utf-8"?>
<sst xmlns="http://schemas.openxmlformats.org/spreadsheetml/2006/main" count="88" uniqueCount="39">
  <si>
    <t>LPD local</t>
  </si>
  <si>
    <t>LPD SS</t>
  </si>
  <si>
    <t>Metro</t>
  </si>
  <si>
    <t>LPD OS</t>
  </si>
  <si>
    <t>SPD local</t>
  </si>
  <si>
    <t>SPD SS</t>
  </si>
  <si>
    <t>metro</t>
  </si>
  <si>
    <t>country</t>
  </si>
  <si>
    <t>SPD OS</t>
  </si>
  <si>
    <t>RES SS</t>
  </si>
  <si>
    <t>RES OS</t>
  </si>
  <si>
    <t>Regular Deliver Effective January 2016</t>
  </si>
  <si>
    <t>Avge %</t>
  </si>
  <si>
    <t>Increase</t>
  </si>
  <si>
    <t>LPD local = Large Postcode Direct LOCAL</t>
  </si>
  <si>
    <t>LPD SS Metro = Large Postcode Direct Same State Metro</t>
  </si>
  <si>
    <t>LPD SS Country = Large Postcode Direct Same State Country</t>
  </si>
  <si>
    <t>countyr</t>
  </si>
  <si>
    <t>LPD OS = Large Postcode Direct Other States</t>
  </si>
  <si>
    <t>SPD Local = Small Postcode Direct Local</t>
  </si>
  <si>
    <t>SPD SS metro = Small Postcode Direct Same State Metro</t>
  </si>
  <si>
    <t>SPD SS country = Small Postcode Direct country</t>
  </si>
  <si>
    <t>SPD OS = Small Postcode Direct other states</t>
  </si>
  <si>
    <t>RES SS = Residue Same State</t>
  </si>
  <si>
    <t>RES OS = Residue Other States</t>
  </si>
  <si>
    <t>The shaded area above is an indication as to where most of the publishers mail sits</t>
  </si>
  <si>
    <t>Spreadsheet Author: David Sykes EO&amp;E</t>
  </si>
  <si>
    <t>Total</t>
  </si>
  <si>
    <t>History of The "Book Rate" Increases</t>
  </si>
  <si>
    <t>Priority Effective Jan 2016</t>
  </si>
  <si>
    <t>Regular</t>
  </si>
  <si>
    <t>Priority</t>
  </si>
  <si>
    <t>Estimated Not Yet Approved by ACCC</t>
  </si>
  <si>
    <t>PRIORITY</t>
  </si>
  <si>
    <t>increase on</t>
  </si>
  <si>
    <t xml:space="preserve">October </t>
  </si>
  <si>
    <t>Increase on</t>
  </si>
  <si>
    <t>October</t>
  </si>
  <si>
    <t>Incrrease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</si>
</sst>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i/>
      <sz val="12"/>
      <color rgb="FFFF0000"/>
      <name val="Calibri"/>
      <scheme val="minor"/>
    </font>
    <font>
      <b/>
      <sz val="12"/>
      <color rgb="FF008000"/>
      <name val="Calibri"/>
      <scheme val="minor"/>
    </font>
    <font>
      <b/>
      <i/>
      <sz val="12"/>
      <color theme="1"/>
      <name val="Calibri"/>
      <scheme val="minor"/>
    </font>
    <font>
      <b/>
      <sz val="12"/>
      <color theme="9"/>
      <name val="Calibri"/>
      <scheme val="minor"/>
    </font>
    <font>
      <b/>
      <sz val="12"/>
      <color rgb="FF000090"/>
      <name val="Calibri"/>
      <scheme val="minor"/>
    </font>
    <font>
      <sz val="12"/>
      <color rgb="FF3366FF"/>
      <name val="Calibri"/>
      <scheme val="minor"/>
    </font>
    <font>
      <b/>
      <sz val="12"/>
      <color rgb="FF3366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3"/>
      <name val="Calibri"/>
      <scheme val="minor"/>
    </font>
    <font>
      <b/>
      <sz val="18"/>
      <color theme="1"/>
      <name val="Calibri"/>
      <scheme val="minor"/>
    </font>
    <font>
      <b/>
      <sz val="18"/>
      <color rgb="FFFF0000"/>
      <name val="Calibri"/>
      <scheme val="minor"/>
    </font>
    <font>
      <b/>
      <sz val="16"/>
      <color rgb="FFFF0000"/>
      <name val="Calibri"/>
      <scheme val="minor"/>
    </font>
    <font>
      <b/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0" fontId="5" fillId="0" borderId="0" xfId="0" applyFont="1"/>
    <xf numFmtId="17" fontId="5" fillId="0" borderId="0" xfId="0" applyNumberFormat="1" applyFont="1"/>
    <xf numFmtId="0" fontId="6" fillId="0" borderId="0" xfId="0" applyFont="1"/>
    <xf numFmtId="17" fontId="6" fillId="0" borderId="0" xfId="0" applyNumberFormat="1" applyFont="1"/>
    <xf numFmtId="0" fontId="2" fillId="2" borderId="0" xfId="0" applyFont="1" applyFill="1"/>
    <xf numFmtId="0" fontId="0" fillId="2" borderId="0" xfId="0" applyFill="1"/>
    <xf numFmtId="17" fontId="7" fillId="0" borderId="0" xfId="0" applyNumberFormat="1" applyFont="1"/>
    <xf numFmtId="0" fontId="7" fillId="0" borderId="0" xfId="0" applyFont="1"/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17" fontId="10" fillId="0" borderId="0" xfId="0" applyNumberFormat="1" applyFont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/>
    <xf numFmtId="9" fontId="4" fillId="0" borderId="0" xfId="1" applyFont="1" applyAlignment="1">
      <alignment horizontal="center"/>
    </xf>
    <xf numFmtId="9" fontId="2" fillId="0" borderId="0" xfId="1" applyFont="1"/>
    <xf numFmtId="9" fontId="4" fillId="0" borderId="0" xfId="1" applyFont="1"/>
    <xf numFmtId="9" fontId="5" fillId="0" borderId="0" xfId="1" applyFont="1" applyAlignment="1">
      <alignment horizontal="center"/>
    </xf>
    <xf numFmtId="9" fontId="5" fillId="0" borderId="0" xfId="1" applyFont="1"/>
    <xf numFmtId="9" fontId="6" fillId="0" borderId="0" xfId="1" applyFont="1" applyAlignment="1">
      <alignment horizontal="center"/>
    </xf>
    <xf numFmtId="9" fontId="6" fillId="0" borderId="0" xfId="1" applyFont="1"/>
    <xf numFmtId="9" fontId="7" fillId="0" borderId="0" xfId="1" applyFont="1" applyAlignment="1">
      <alignment horizontal="center"/>
    </xf>
    <xf numFmtId="9" fontId="7" fillId="0" borderId="0" xfId="1" applyFont="1"/>
    <xf numFmtId="9" fontId="10" fillId="0" borderId="0" xfId="1" applyFont="1" applyAlignment="1">
      <alignment horizontal="center"/>
    </xf>
    <xf numFmtId="9" fontId="10" fillId="0" borderId="0" xfId="1" applyFont="1"/>
    <xf numFmtId="9" fontId="8" fillId="0" borderId="0" xfId="1" applyFont="1"/>
    <xf numFmtId="9" fontId="2" fillId="0" borderId="0" xfId="1" applyFont="1" applyAlignment="1">
      <alignment horizontal="center"/>
    </xf>
    <xf numFmtId="9" fontId="0" fillId="0" borderId="0" xfId="0" applyNumberFormat="1"/>
    <xf numFmtId="9" fontId="0" fillId="0" borderId="0" xfId="1" applyFont="1" applyAlignment="1">
      <alignment horizontal="center"/>
    </xf>
    <xf numFmtId="9" fontId="10" fillId="0" borderId="0" xfId="0" applyNumberFormat="1" applyFont="1"/>
    <xf numFmtId="0" fontId="4" fillId="3" borderId="0" xfId="0" applyFont="1" applyFill="1"/>
    <xf numFmtId="9" fontId="4" fillId="3" borderId="0" xfId="1" applyFont="1" applyFill="1"/>
    <xf numFmtId="0" fontId="5" fillId="3" borderId="0" xfId="0" applyFont="1" applyFill="1"/>
    <xf numFmtId="9" fontId="5" fillId="3" borderId="0" xfId="1" applyFont="1" applyFill="1"/>
    <xf numFmtId="0" fontId="6" fillId="3" borderId="0" xfId="0" applyFont="1" applyFill="1"/>
    <xf numFmtId="9" fontId="6" fillId="3" borderId="0" xfId="1" applyFont="1" applyFill="1"/>
    <xf numFmtId="0" fontId="10" fillId="3" borderId="0" xfId="0" applyFont="1" applyFill="1"/>
    <xf numFmtId="9" fontId="10" fillId="3" borderId="0" xfId="1" applyFont="1" applyFill="1"/>
    <xf numFmtId="0" fontId="7" fillId="3" borderId="0" xfId="0" applyFont="1" applyFill="1"/>
    <xf numFmtId="9" fontId="7" fillId="3" borderId="0" xfId="1" applyFont="1" applyFill="1"/>
    <xf numFmtId="0" fontId="8" fillId="3" borderId="0" xfId="0" applyFont="1" applyFill="1"/>
    <xf numFmtId="9" fontId="8" fillId="3" borderId="0" xfId="1" applyFont="1" applyFill="1"/>
    <xf numFmtId="0" fontId="2" fillId="3" borderId="0" xfId="0" applyFont="1" applyFill="1"/>
    <xf numFmtId="9" fontId="2" fillId="3" borderId="0" xfId="1" applyFont="1" applyFill="1"/>
    <xf numFmtId="9" fontId="0" fillId="3" borderId="0" xfId="0" applyNumberFormat="1" applyFill="1"/>
    <xf numFmtId="0" fontId="0" fillId="3" borderId="0" xfId="0" applyFill="1"/>
    <xf numFmtId="0" fontId="13" fillId="0" borderId="0" xfId="0" applyFont="1"/>
    <xf numFmtId="164" fontId="2" fillId="0" borderId="0" xfId="1" applyNumberFormat="1" applyFont="1"/>
    <xf numFmtId="17" fontId="14" fillId="0" borderId="0" xfId="0" applyNumberFormat="1" applyFont="1"/>
    <xf numFmtId="164" fontId="14" fillId="0" borderId="0" xfId="1" applyNumberFormat="1" applyFont="1"/>
    <xf numFmtId="0" fontId="14" fillId="0" borderId="0" xfId="0" applyFont="1"/>
    <xf numFmtId="17" fontId="15" fillId="0" borderId="0" xfId="0" applyNumberFormat="1" applyFont="1"/>
    <xf numFmtId="164" fontId="15" fillId="0" borderId="0" xfId="1" applyNumberFormat="1" applyFont="1"/>
    <xf numFmtId="0" fontId="15" fillId="0" borderId="0" xfId="0" applyFont="1"/>
    <xf numFmtId="0" fontId="15" fillId="3" borderId="0" xfId="0" applyFont="1" applyFill="1"/>
    <xf numFmtId="0" fontId="9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16" fillId="0" borderId="0" xfId="0" applyFont="1"/>
    <xf numFmtId="9" fontId="15" fillId="0" borderId="0" xfId="0" applyNumberFormat="1" applyFont="1"/>
    <xf numFmtId="164" fontId="15" fillId="0" borderId="0" xfId="0" applyNumberFormat="1" applyFont="1"/>
    <xf numFmtId="10" fontId="15" fillId="0" borderId="0" xfId="0" applyNumberFormat="1" applyFont="1"/>
    <xf numFmtId="0" fontId="17" fillId="0" borderId="0" xfId="0" applyFont="1"/>
    <xf numFmtId="165" fontId="6" fillId="0" borderId="0" xfId="0" applyNumberFormat="1" applyFont="1"/>
    <xf numFmtId="165" fontId="4" fillId="0" borderId="0" xfId="0" applyNumberFormat="1" applyFont="1"/>
    <xf numFmtId="165" fontId="5" fillId="3" borderId="0" xfId="0" applyNumberFormat="1" applyFont="1" applyFill="1"/>
    <xf numFmtId="165" fontId="5" fillId="0" borderId="0" xfId="0" applyNumberFormat="1" applyFont="1"/>
    <xf numFmtId="165" fontId="10" fillId="3" borderId="0" xfId="0" applyNumberFormat="1" applyFont="1" applyFill="1"/>
    <xf numFmtId="165" fontId="7" fillId="0" borderId="0" xfId="0" applyNumberFormat="1" applyFont="1"/>
    <xf numFmtId="165" fontId="7" fillId="3" borderId="0" xfId="0" applyNumberFormat="1" applyFont="1" applyFill="1"/>
    <xf numFmtId="165" fontId="2" fillId="3" borderId="0" xfId="0" applyNumberFormat="1" applyFont="1" applyFill="1"/>
    <xf numFmtId="165" fontId="2" fillId="0" borderId="0" xfId="0" applyNumberFormat="1" applyFont="1"/>
    <xf numFmtId="165" fontId="10" fillId="0" borderId="0" xfId="0" applyNumberFormat="1" applyFont="1"/>
    <xf numFmtId="165" fontId="4" fillId="3" borderId="0" xfId="0" applyNumberFormat="1" applyFont="1" applyFill="1"/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38100</xdr:rowOff>
    </xdr:from>
    <xdr:to>
      <xdr:col>11</xdr:col>
      <xdr:colOff>12700</xdr:colOff>
      <xdr:row>23</xdr:row>
      <xdr:rowOff>101600</xdr:rowOff>
    </xdr:to>
    <xdr:pic>
      <xdr:nvPicPr>
        <xdr:cNvPr id="2" name="Picture 1" descr="Screen Shot 2015-08-28 at 9.33.01 a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79400"/>
          <a:ext cx="8864600" cy="537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469901</xdr:colOff>
      <xdr:row>1</xdr:row>
      <xdr:rowOff>156554</xdr:rowOff>
    </xdr:from>
    <xdr:to>
      <xdr:col>10</xdr:col>
      <xdr:colOff>800100</xdr:colOff>
      <xdr:row>23</xdr:row>
      <xdr:rowOff>50800</xdr:rowOff>
    </xdr:to>
    <xdr:pic>
      <xdr:nvPicPr>
        <xdr:cNvPr id="4" name="Picture 3" descr="Screen Shot 2015-08-28 at 2.47.37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901" y="397854"/>
          <a:ext cx="6934199" cy="5964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A40"/>
  <sheetViews>
    <sheetView tabSelected="1" zoomScale="75" zoomScaleNormal="75" zoomScalePageLayoutView="75" workbookViewId="0">
      <selection sqref="A1:XFD1048576"/>
    </sheetView>
  </sheetViews>
  <sheetFormatPr baseColWidth="10" defaultRowHeight="19" customHeight="1" x14ac:dyDescent="0"/>
  <cols>
    <col min="12" max="12" width="10.83203125" style="1"/>
    <col min="13" max="14" width="0" style="1" hidden="1" customWidth="1"/>
    <col min="15" max="15" width="10.83203125" style="36"/>
    <col min="17" max="18" width="0" hidden="1" customWidth="1"/>
    <col min="19" max="19" width="10.83203125" style="34"/>
    <col min="21" max="22" width="0" hidden="1" customWidth="1"/>
    <col min="23" max="23" width="10.83203125" style="34"/>
    <col min="25" max="26" width="0" hidden="1" customWidth="1"/>
    <col min="27" max="27" width="10.83203125" style="34"/>
    <col min="29" max="30" width="0" hidden="1" customWidth="1"/>
    <col min="31" max="31" width="10.83203125" style="34"/>
    <col min="33" max="34" width="0" hidden="1" customWidth="1"/>
    <col min="37" max="38" width="0" hidden="1" customWidth="1"/>
    <col min="39" max="39" width="10.83203125" style="34"/>
    <col min="41" max="42" width="0" hidden="1" customWidth="1"/>
    <col min="43" max="43" width="10.83203125" style="34"/>
    <col min="45" max="46" width="0" hidden="1" customWidth="1"/>
    <col min="49" max="50" width="0" hidden="1" customWidth="1"/>
    <col min="51" max="51" width="10.83203125" style="34"/>
    <col min="52" max="52" width="0" hidden="1" customWidth="1"/>
  </cols>
  <sheetData>
    <row r="5" spans="12:53" ht="19" customHeight="1">
      <c r="L5" s="1" t="s">
        <v>11</v>
      </c>
    </row>
    <row r="6" spans="12:53" ht="19" customHeight="1">
      <c r="L6" s="5"/>
      <c r="BA6" s="25" t="s">
        <v>27</v>
      </c>
    </row>
    <row r="7" spans="12:53" s="33" customFormat="1" ht="19" customHeight="1">
      <c r="L7" s="19" t="s">
        <v>0</v>
      </c>
      <c r="M7" s="20">
        <v>42278</v>
      </c>
      <c r="N7" s="20"/>
      <c r="O7" s="35" t="s">
        <v>34</v>
      </c>
      <c r="P7" s="21" t="s">
        <v>1</v>
      </c>
      <c r="Q7" s="22">
        <v>42278</v>
      </c>
      <c r="R7" s="22"/>
      <c r="S7" s="38" t="s">
        <v>36</v>
      </c>
      <c r="T7" s="23" t="s">
        <v>1</v>
      </c>
      <c r="U7" s="24">
        <v>42278</v>
      </c>
      <c r="V7" s="24"/>
      <c r="W7" s="40" t="s">
        <v>36</v>
      </c>
      <c r="X7" s="31" t="s">
        <v>3</v>
      </c>
      <c r="Y7" s="32">
        <v>42278</v>
      </c>
      <c r="Z7" s="32"/>
      <c r="AA7" s="44" t="s">
        <v>38</v>
      </c>
      <c r="AB7" s="27" t="s">
        <v>4</v>
      </c>
      <c r="AC7" s="26">
        <v>42278</v>
      </c>
      <c r="AD7" s="26"/>
      <c r="AE7" s="42" t="s">
        <v>36</v>
      </c>
      <c r="AF7" s="28" t="s">
        <v>5</v>
      </c>
      <c r="AG7" s="29">
        <v>42278</v>
      </c>
      <c r="AH7" s="29"/>
      <c r="AI7" s="29" t="s">
        <v>36</v>
      </c>
      <c r="AJ7" s="25" t="s">
        <v>5</v>
      </c>
      <c r="AK7" s="30">
        <v>42278</v>
      </c>
      <c r="AL7" s="30"/>
      <c r="AM7" s="47" t="s">
        <v>38</v>
      </c>
      <c r="AN7" s="31" t="s">
        <v>8</v>
      </c>
      <c r="AO7" s="32">
        <v>42278</v>
      </c>
      <c r="AP7" s="32"/>
      <c r="AQ7" s="44"/>
      <c r="AR7" s="25" t="s">
        <v>9</v>
      </c>
      <c r="AS7" s="30">
        <v>42278</v>
      </c>
      <c r="AT7" s="30"/>
      <c r="AU7" s="30"/>
      <c r="AV7" s="31" t="s">
        <v>10</v>
      </c>
      <c r="AW7" s="32">
        <v>42278</v>
      </c>
      <c r="AY7" s="49"/>
      <c r="BA7" s="25" t="s">
        <v>12</v>
      </c>
    </row>
    <row r="8" spans="12:53" s="33" customFormat="1" ht="19" customHeight="1">
      <c r="L8" s="20"/>
      <c r="M8" s="19"/>
      <c r="N8" s="19"/>
      <c r="O8" s="35" t="s">
        <v>35</v>
      </c>
      <c r="P8" s="21" t="s">
        <v>2</v>
      </c>
      <c r="Q8" s="21"/>
      <c r="R8" s="21"/>
      <c r="S8" s="38" t="s">
        <v>37</v>
      </c>
      <c r="T8" s="23" t="s">
        <v>17</v>
      </c>
      <c r="U8" s="23"/>
      <c r="V8" s="23"/>
      <c r="W8" s="40" t="s">
        <v>37</v>
      </c>
      <c r="X8" s="31"/>
      <c r="Y8" s="31"/>
      <c r="Z8" s="31"/>
      <c r="AA8" s="44" t="s">
        <v>37</v>
      </c>
      <c r="AB8" s="27"/>
      <c r="AC8" s="27"/>
      <c r="AD8" s="27"/>
      <c r="AE8" s="42" t="s">
        <v>37</v>
      </c>
      <c r="AF8" s="28" t="s">
        <v>6</v>
      </c>
      <c r="AG8" s="28"/>
      <c r="AH8" s="28"/>
      <c r="AI8" s="28" t="s">
        <v>37</v>
      </c>
      <c r="AJ8" s="25" t="s">
        <v>7</v>
      </c>
      <c r="AK8" s="25"/>
      <c r="AL8" s="25"/>
      <c r="AM8" s="47" t="s">
        <v>37</v>
      </c>
      <c r="AN8" s="31"/>
      <c r="AO8" s="31"/>
      <c r="AP8" s="31"/>
      <c r="AQ8" s="44"/>
      <c r="AR8" s="25"/>
      <c r="AS8" s="25"/>
      <c r="AT8" s="25"/>
      <c r="AU8" s="25"/>
      <c r="AV8" s="31"/>
      <c r="AW8" s="31"/>
      <c r="AY8" s="49"/>
      <c r="BA8" s="25" t="s">
        <v>13</v>
      </c>
    </row>
    <row r="9" spans="12:53" ht="19" customHeight="1">
      <c r="L9" s="5">
        <v>42370</v>
      </c>
      <c r="M9" s="4"/>
      <c r="N9" s="4"/>
      <c r="O9" s="37"/>
      <c r="P9" s="7">
        <v>42370</v>
      </c>
      <c r="Q9" s="6"/>
      <c r="R9" s="6"/>
      <c r="S9" s="39"/>
      <c r="T9" s="9">
        <v>42370</v>
      </c>
      <c r="U9" s="8"/>
      <c r="V9" s="8"/>
      <c r="W9" s="41"/>
      <c r="X9" s="18">
        <v>42370</v>
      </c>
      <c r="Y9" s="17"/>
      <c r="Z9" s="17"/>
      <c r="AA9" s="45"/>
      <c r="AB9" s="12">
        <v>42370</v>
      </c>
      <c r="AC9" s="13"/>
      <c r="AD9" s="13"/>
      <c r="AE9" s="43"/>
      <c r="AF9" s="15">
        <v>42370</v>
      </c>
      <c r="AG9" s="14"/>
      <c r="AH9" s="14"/>
      <c r="AI9" s="14"/>
      <c r="AJ9" s="2">
        <v>42370</v>
      </c>
      <c r="AK9" s="1"/>
      <c r="AL9" s="1"/>
      <c r="AM9" s="36"/>
      <c r="AN9" s="18">
        <v>42370</v>
      </c>
      <c r="AO9" s="17"/>
      <c r="AP9" s="17"/>
      <c r="AQ9" s="45"/>
      <c r="AR9" s="2">
        <v>42370</v>
      </c>
      <c r="AS9" s="1"/>
      <c r="AT9" s="1"/>
      <c r="AU9" s="1"/>
      <c r="AV9" s="18">
        <v>42370</v>
      </c>
      <c r="AW9" s="17"/>
    </row>
    <row r="10" spans="12:53" ht="19" customHeight="1">
      <c r="L10" s="4">
        <v>0.68400000000000005</v>
      </c>
      <c r="M10" s="4">
        <v>0.60499999999999998</v>
      </c>
      <c r="N10" s="4">
        <f>L10-M10</f>
        <v>7.900000000000007E-2</v>
      </c>
      <c r="O10" s="37">
        <f>N10/M10</f>
        <v>0.13057851239669432</v>
      </c>
      <c r="P10" s="6">
        <v>0.68899999999999995</v>
      </c>
      <c r="Q10" s="6">
        <v>0.61</v>
      </c>
      <c r="R10" s="6">
        <f>P10-Q10</f>
        <v>7.8999999999999959E-2</v>
      </c>
      <c r="S10" s="39">
        <f>R10/Q10</f>
        <v>0.12950819672131142</v>
      </c>
      <c r="T10" s="8">
        <v>0.69599999999999995</v>
      </c>
      <c r="U10" s="8">
        <v>0.61599999999999999</v>
      </c>
      <c r="V10" s="8">
        <f>T10-U10</f>
        <v>7.999999999999996E-2</v>
      </c>
      <c r="W10" s="41">
        <f>V10/U10</f>
        <v>0.1298701298701298</v>
      </c>
      <c r="X10" s="17">
        <v>0.70699999999999996</v>
      </c>
      <c r="Y10" s="17">
        <v>0.626</v>
      </c>
      <c r="Z10" s="17">
        <f>X10-Y10</f>
        <v>8.0999999999999961E-2</v>
      </c>
      <c r="AA10" s="45">
        <f>Z10/Y10</f>
        <v>0.12939297124600632</v>
      </c>
      <c r="AB10" s="89">
        <v>0.72</v>
      </c>
      <c r="AC10" s="13">
        <v>0.63700000000000001</v>
      </c>
      <c r="AD10" s="13">
        <f>AB10-AC10</f>
        <v>8.2999999999999963E-2</v>
      </c>
      <c r="AE10" s="43">
        <f>AD10/AC10</f>
        <v>0.13029827315541595</v>
      </c>
      <c r="AF10" s="14">
        <v>0.72699999999999998</v>
      </c>
      <c r="AG10" s="14">
        <v>0.64300000000000002</v>
      </c>
      <c r="AH10" s="14">
        <f>AF10-AG10</f>
        <v>8.3999999999999964E-2</v>
      </c>
      <c r="AI10" s="46">
        <f>AH10/AG10</f>
        <v>0.13063763608087087</v>
      </c>
      <c r="AJ10" s="1">
        <v>0.73199999999999998</v>
      </c>
      <c r="AK10" s="1">
        <v>0.64800000000000002</v>
      </c>
      <c r="AL10" s="1">
        <f>AJ10-AK10</f>
        <v>8.3999999999999964E-2</v>
      </c>
      <c r="AM10" s="36">
        <f>AL10/AK10</f>
        <v>0.12962962962962957</v>
      </c>
      <c r="AN10" s="17">
        <v>0</v>
      </c>
      <c r="AO10" s="17">
        <v>0</v>
      </c>
      <c r="AP10" s="17">
        <f>AN10-AO10</f>
        <v>0</v>
      </c>
      <c r="AQ10" s="45">
        <v>0</v>
      </c>
      <c r="AR10" s="1">
        <v>0.73799999999999999</v>
      </c>
      <c r="AS10" s="1">
        <v>0.65300000000000002</v>
      </c>
      <c r="AT10" s="1">
        <f>AR10-AS10</f>
        <v>8.4999999999999964E-2</v>
      </c>
      <c r="AU10" s="36">
        <f>AT10/AS10</f>
        <v>0.1301684532924961</v>
      </c>
      <c r="AV10" s="93">
        <v>0.76300000000000001</v>
      </c>
      <c r="AW10" s="17">
        <v>0.67500000000000004</v>
      </c>
      <c r="AX10" s="17">
        <f>AV10-AW10</f>
        <v>8.7999999999999967E-2</v>
      </c>
      <c r="AY10" s="45">
        <f>AX10/AW10</f>
        <v>0.1303703703703703</v>
      </c>
      <c r="AZ10" s="48">
        <f>O10+S10+W10+AA10+AE10+AI10+AM10+AU10+AY10</f>
        <v>1.1704541727629245</v>
      </c>
      <c r="BA10" s="1">
        <f>117/9</f>
        <v>13</v>
      </c>
    </row>
    <row r="11" spans="12:53" ht="19" customHeight="1">
      <c r="L11" s="4">
        <v>0.73099999999999998</v>
      </c>
      <c r="M11" s="4">
        <v>0.65800000000000003</v>
      </c>
      <c r="N11" s="4">
        <f t="shared" ref="N11:N23" si="0">L11-M11</f>
        <v>7.2999999999999954E-2</v>
      </c>
      <c r="O11" s="37">
        <f t="shared" ref="O11:O23" si="1">N11/M11</f>
        <v>0.1109422492401215</v>
      </c>
      <c r="P11" s="6">
        <v>0.76600000000000001</v>
      </c>
      <c r="Q11" s="6">
        <v>0.69</v>
      </c>
      <c r="R11" s="6">
        <f t="shared" ref="R11:R23" si="2">P11-Q11</f>
        <v>7.6000000000000068E-2</v>
      </c>
      <c r="S11" s="39">
        <f t="shared" ref="S11:S23" si="3">R11/Q11</f>
        <v>0.11014492753623199</v>
      </c>
      <c r="T11" s="84">
        <v>0.86</v>
      </c>
      <c r="U11" s="8">
        <v>0.77600000000000002</v>
      </c>
      <c r="V11" s="8">
        <f t="shared" ref="V11:V23" si="4">T11-U11</f>
        <v>8.3999999999999964E-2</v>
      </c>
      <c r="W11" s="41">
        <f t="shared" ref="W11:W23" si="5">V11/U11</f>
        <v>0.10824742268041232</v>
      </c>
      <c r="X11" s="17">
        <v>0.95799999999999996</v>
      </c>
      <c r="Y11" s="17">
        <v>0.86599999999999999</v>
      </c>
      <c r="Z11" s="17">
        <f t="shared" ref="Z11:Z23" si="6">X11-Y11</f>
        <v>9.1999999999999971E-2</v>
      </c>
      <c r="AA11" s="45">
        <f t="shared" ref="AA11:AA23" si="7">Z11/Y11</f>
        <v>0.10623556581986141</v>
      </c>
      <c r="AB11" s="13">
        <v>0.77700000000000002</v>
      </c>
      <c r="AC11" s="13">
        <v>0.7</v>
      </c>
      <c r="AD11" s="13">
        <f t="shared" ref="AD11:AD23" si="8">AB11-AC11</f>
        <v>7.7000000000000068E-2</v>
      </c>
      <c r="AE11" s="43">
        <f t="shared" ref="AE11:AE18" si="9">AD11/AC11</f>
        <v>0.11000000000000011</v>
      </c>
      <c r="AF11" s="14">
        <v>0.81599999999999995</v>
      </c>
      <c r="AG11" s="14">
        <v>0.73599999999999999</v>
      </c>
      <c r="AH11" s="14">
        <f t="shared" ref="AH11:AH18" si="10">AF11-AG11</f>
        <v>7.999999999999996E-2</v>
      </c>
      <c r="AI11" s="46">
        <f t="shared" ref="AI11:AI18" si="11">AH11/AG11</f>
        <v>0.10869565217391298</v>
      </c>
      <c r="AJ11" s="1">
        <v>0.90100000000000002</v>
      </c>
      <c r="AK11" s="1">
        <v>0.81399999999999995</v>
      </c>
      <c r="AL11" s="1">
        <f t="shared" ref="AL11:AL18" si="12">AJ11-AK11</f>
        <v>8.7000000000000077E-2</v>
      </c>
      <c r="AM11" s="36">
        <f t="shared" ref="AM11:AM18" si="13">AL11/AK11</f>
        <v>0.10687960687960699</v>
      </c>
      <c r="AN11" s="17">
        <v>0.996</v>
      </c>
      <c r="AO11" s="17">
        <v>0.9</v>
      </c>
      <c r="AP11" s="17">
        <f t="shared" ref="AP11:AP18" si="14">AN11-AO11</f>
        <v>9.5999999999999974E-2</v>
      </c>
      <c r="AQ11" s="45">
        <f t="shared" ref="AQ11:AQ18" si="15">AP11/AO11</f>
        <v>0.10666666666666663</v>
      </c>
      <c r="AR11" s="1">
        <v>0.97899999999999998</v>
      </c>
      <c r="AS11" s="1">
        <v>0.88500000000000001</v>
      </c>
      <c r="AT11" s="1">
        <f t="shared" ref="AT11:AT23" si="16">AR11-AS11</f>
        <v>9.3999999999999972E-2</v>
      </c>
      <c r="AU11" s="36">
        <f t="shared" ref="AU11:AU23" si="17">AT11/AS11</f>
        <v>0.10621468926553669</v>
      </c>
      <c r="AV11" s="17">
        <v>1.1839999999999999</v>
      </c>
      <c r="AW11" s="17">
        <v>1.111</v>
      </c>
      <c r="AX11" s="17">
        <f t="shared" ref="AX11:AX23" si="18">AV11-AW11</f>
        <v>7.2999999999999954E-2</v>
      </c>
      <c r="AY11" s="45">
        <f t="shared" ref="AY11:AY23" si="19">AX11/AW11</f>
        <v>6.5706570657065672E-2</v>
      </c>
      <c r="AZ11" s="48">
        <f>AY11+AU11+AQ11+AM11+AI11+AE11+AA11+W11+S11+O11</f>
        <v>1.0397333509194162</v>
      </c>
      <c r="BA11" s="1">
        <f>104/10</f>
        <v>10.4</v>
      </c>
    </row>
    <row r="12" spans="12:53" ht="19" customHeight="1">
      <c r="L12" s="4">
        <v>0.82599999999999996</v>
      </c>
      <c r="M12" s="4">
        <v>0.745</v>
      </c>
      <c r="N12" s="4">
        <f t="shared" si="0"/>
        <v>8.0999999999999961E-2</v>
      </c>
      <c r="O12" s="37">
        <f t="shared" si="1"/>
        <v>0.10872483221476505</v>
      </c>
      <c r="P12" s="6">
        <v>0.91100000000000003</v>
      </c>
      <c r="Q12" s="6">
        <v>0.82299999999999995</v>
      </c>
      <c r="R12" s="6">
        <f t="shared" si="2"/>
        <v>8.8000000000000078E-2</v>
      </c>
      <c r="S12" s="39">
        <f t="shared" si="3"/>
        <v>0.10692588092345089</v>
      </c>
      <c r="T12" s="8">
        <v>1.0569999999999999</v>
      </c>
      <c r="U12" s="8">
        <v>0.95599999999999996</v>
      </c>
      <c r="V12" s="8">
        <f t="shared" si="4"/>
        <v>0.10099999999999998</v>
      </c>
      <c r="W12" s="41">
        <f t="shared" si="5"/>
        <v>0.10564853556485354</v>
      </c>
      <c r="X12" s="17">
        <v>1.2769999999999999</v>
      </c>
      <c r="Y12" s="17">
        <v>1.157</v>
      </c>
      <c r="Z12" s="17">
        <f t="shared" si="6"/>
        <v>0.11999999999999988</v>
      </c>
      <c r="AA12" s="45">
        <f t="shared" si="7"/>
        <v>0.10371650821089014</v>
      </c>
      <c r="AB12" s="13">
        <v>0.89300000000000002</v>
      </c>
      <c r="AC12" s="13">
        <v>0.80600000000000005</v>
      </c>
      <c r="AD12" s="13">
        <f t="shared" si="8"/>
        <v>8.6999999999999966E-2</v>
      </c>
      <c r="AE12" s="43">
        <f t="shared" si="9"/>
        <v>0.10794044665012402</v>
      </c>
      <c r="AF12" s="14">
        <v>0.97799999999999998</v>
      </c>
      <c r="AG12" s="14">
        <v>0.88400000000000001</v>
      </c>
      <c r="AH12" s="14">
        <f t="shared" si="10"/>
        <v>9.3999999999999972E-2</v>
      </c>
      <c r="AI12" s="46">
        <f t="shared" si="11"/>
        <v>0.10633484162895925</v>
      </c>
      <c r="AJ12" s="1">
        <v>1.1240000000000001</v>
      </c>
      <c r="AK12" s="1">
        <v>1.0169999999999999</v>
      </c>
      <c r="AL12" s="1">
        <f t="shared" si="12"/>
        <v>0.10700000000000021</v>
      </c>
      <c r="AM12" s="36">
        <f t="shared" si="13"/>
        <v>0.10521140609636206</v>
      </c>
      <c r="AN12" s="17">
        <v>1.385</v>
      </c>
      <c r="AO12" s="17">
        <v>1.256</v>
      </c>
      <c r="AP12" s="17">
        <f t="shared" si="14"/>
        <v>0.129</v>
      </c>
      <c r="AQ12" s="45">
        <f t="shared" si="15"/>
        <v>0.10270700636942676</v>
      </c>
      <c r="AR12" s="92">
        <v>1.19</v>
      </c>
      <c r="AS12" s="1">
        <v>1.0780000000000001</v>
      </c>
      <c r="AT12" s="1">
        <f t="shared" si="16"/>
        <v>0.11199999999999988</v>
      </c>
      <c r="AU12" s="36">
        <f t="shared" si="17"/>
        <v>0.10389610389610378</v>
      </c>
      <c r="AV12" s="17">
        <v>1.581</v>
      </c>
      <c r="AW12" s="17">
        <v>1.5</v>
      </c>
      <c r="AX12" s="17">
        <f t="shared" si="18"/>
        <v>8.0999999999999961E-2</v>
      </c>
      <c r="AY12" s="45">
        <f t="shared" si="19"/>
        <v>5.3999999999999972E-2</v>
      </c>
      <c r="AZ12" s="48">
        <f t="shared" ref="AZ12:AZ18" si="20">AY12+AU12+AQ12+AM12+AI12+AE12+AA12+W12+S12+O12</f>
        <v>1.0051055615549356</v>
      </c>
      <c r="BA12" s="1">
        <f>101/10</f>
        <v>10.1</v>
      </c>
    </row>
    <row r="13" spans="12:53" ht="19" customHeight="1">
      <c r="L13" s="51">
        <v>0.91100000000000003</v>
      </c>
      <c r="M13" s="51">
        <v>0.82299999999999995</v>
      </c>
      <c r="N13" s="51">
        <f t="shared" si="0"/>
        <v>8.8000000000000078E-2</v>
      </c>
      <c r="O13" s="52">
        <f t="shared" si="1"/>
        <v>0.10692588092345089</v>
      </c>
      <c r="P13" s="53">
        <v>1.0089999999999999</v>
      </c>
      <c r="Q13" s="53">
        <v>0.91200000000000003</v>
      </c>
      <c r="R13" s="53">
        <f t="shared" si="2"/>
        <v>9.6999999999999864E-2</v>
      </c>
      <c r="S13" s="54">
        <f t="shared" si="3"/>
        <v>0.10635964912280686</v>
      </c>
      <c r="T13" s="55">
        <v>1.1539999999999999</v>
      </c>
      <c r="U13" s="55">
        <v>1.0449999999999999</v>
      </c>
      <c r="V13" s="55">
        <f t="shared" si="4"/>
        <v>0.10899999999999999</v>
      </c>
      <c r="W13" s="56">
        <f t="shared" si="5"/>
        <v>0.10430622009569378</v>
      </c>
      <c r="X13" s="57">
        <v>1.4039999999999999</v>
      </c>
      <c r="Y13" s="57">
        <v>1.2729999999999999</v>
      </c>
      <c r="Z13" s="57">
        <f t="shared" si="6"/>
        <v>0.13100000000000001</v>
      </c>
      <c r="AA13" s="58">
        <f t="shared" si="7"/>
        <v>0.10290652003142185</v>
      </c>
      <c r="AB13" s="90">
        <v>0.99</v>
      </c>
      <c r="AC13" s="59">
        <v>0.89500000000000002</v>
      </c>
      <c r="AD13" s="59">
        <f t="shared" si="8"/>
        <v>9.4999999999999973E-2</v>
      </c>
      <c r="AE13" s="60">
        <f t="shared" si="9"/>
        <v>0.10614525139664802</v>
      </c>
      <c r="AF13" s="61">
        <v>1.087</v>
      </c>
      <c r="AG13" s="61">
        <v>0.98399999999999999</v>
      </c>
      <c r="AH13" s="61">
        <f t="shared" si="10"/>
        <v>0.10299999999999998</v>
      </c>
      <c r="AI13" s="62">
        <f t="shared" si="11"/>
        <v>0.10467479674796747</v>
      </c>
      <c r="AJ13" s="63">
        <v>1.2330000000000001</v>
      </c>
      <c r="AK13" s="63">
        <v>1.117</v>
      </c>
      <c r="AL13" s="63">
        <f t="shared" si="12"/>
        <v>0.1160000000000001</v>
      </c>
      <c r="AM13" s="64">
        <f t="shared" si="13"/>
        <v>0.10384959713518362</v>
      </c>
      <c r="AN13" s="57">
        <v>1.524</v>
      </c>
      <c r="AO13" s="57">
        <v>1.383</v>
      </c>
      <c r="AP13" s="57">
        <f t="shared" si="14"/>
        <v>0.14100000000000001</v>
      </c>
      <c r="AQ13" s="58">
        <f t="shared" si="15"/>
        <v>0.10195227765726682</v>
      </c>
      <c r="AR13" s="63">
        <v>1.3129999999999999</v>
      </c>
      <c r="AS13" s="63">
        <v>1.19</v>
      </c>
      <c r="AT13" s="63">
        <f t="shared" si="16"/>
        <v>0.123</v>
      </c>
      <c r="AU13" s="64">
        <f t="shared" si="17"/>
        <v>0.10336134453781513</v>
      </c>
      <c r="AV13" s="88">
        <v>1.72</v>
      </c>
      <c r="AW13" s="57">
        <v>1.6319999999999999</v>
      </c>
      <c r="AX13" s="57">
        <f t="shared" si="18"/>
        <v>8.8000000000000078E-2</v>
      </c>
      <c r="AY13" s="58">
        <f t="shared" si="19"/>
        <v>5.3921568627451032E-2</v>
      </c>
      <c r="AZ13" s="65">
        <f t="shared" si="20"/>
        <v>0.9944031062757055</v>
      </c>
      <c r="BA13" s="63">
        <v>9.9</v>
      </c>
    </row>
    <row r="14" spans="12:53" ht="19" customHeight="1">
      <c r="L14" s="51">
        <v>0.97299999999999998</v>
      </c>
      <c r="M14" s="51">
        <v>0.88900000000000001</v>
      </c>
      <c r="N14" s="51">
        <f t="shared" si="0"/>
        <v>8.3999999999999964E-2</v>
      </c>
      <c r="O14" s="52">
        <f t="shared" si="1"/>
        <v>9.448818897637791E-2</v>
      </c>
      <c r="P14" s="86">
        <v>1.1200000000000001</v>
      </c>
      <c r="Q14" s="53">
        <v>1.0229999999999999</v>
      </c>
      <c r="R14" s="53">
        <f t="shared" si="2"/>
        <v>9.7000000000000197E-2</v>
      </c>
      <c r="S14" s="54">
        <f t="shared" si="3"/>
        <v>9.4819159335288575E-2</v>
      </c>
      <c r="T14" s="55">
        <v>1.266</v>
      </c>
      <c r="U14" s="55">
        <v>1.1559999999999999</v>
      </c>
      <c r="V14" s="55">
        <f t="shared" si="4"/>
        <v>0.1100000000000001</v>
      </c>
      <c r="W14" s="56">
        <f t="shared" si="5"/>
        <v>9.5155709342560651E-2</v>
      </c>
      <c r="X14" s="88">
        <v>1.57</v>
      </c>
      <c r="Y14" s="57">
        <v>1.4339999999999999</v>
      </c>
      <c r="Z14" s="57">
        <f t="shared" si="6"/>
        <v>0.13600000000000012</v>
      </c>
      <c r="AA14" s="58">
        <f t="shared" si="7"/>
        <v>9.4839609483961043E-2</v>
      </c>
      <c r="AB14" s="59">
        <v>1.0529999999999999</v>
      </c>
      <c r="AC14" s="59">
        <v>0.96199999999999997</v>
      </c>
      <c r="AD14" s="59">
        <f t="shared" si="8"/>
        <v>9.099999999999997E-2</v>
      </c>
      <c r="AE14" s="60">
        <f t="shared" si="9"/>
        <v>9.4594594594594572E-2</v>
      </c>
      <c r="AF14" s="61">
        <v>1.1990000000000001</v>
      </c>
      <c r="AG14" s="61">
        <v>1.095</v>
      </c>
      <c r="AH14" s="61">
        <f t="shared" si="10"/>
        <v>0.10400000000000009</v>
      </c>
      <c r="AI14" s="62">
        <f t="shared" si="11"/>
        <v>9.4977168949771776E-2</v>
      </c>
      <c r="AJ14" s="63">
        <v>1.3460000000000001</v>
      </c>
      <c r="AK14" s="63">
        <v>1.2290000000000001</v>
      </c>
      <c r="AL14" s="63">
        <f t="shared" si="12"/>
        <v>0.11699999999999999</v>
      </c>
      <c r="AM14" s="64">
        <f t="shared" si="13"/>
        <v>9.519934906427989E-2</v>
      </c>
      <c r="AN14" s="57">
        <v>1.6879999999999999</v>
      </c>
      <c r="AO14" s="57">
        <v>1.542</v>
      </c>
      <c r="AP14" s="57">
        <f t="shared" si="14"/>
        <v>0.14599999999999991</v>
      </c>
      <c r="AQ14" s="58">
        <f t="shared" si="15"/>
        <v>9.4682230869001238E-2</v>
      </c>
      <c r="AR14" s="63">
        <v>1.413</v>
      </c>
      <c r="AS14" s="63">
        <v>1.29</v>
      </c>
      <c r="AT14" s="63">
        <f t="shared" si="16"/>
        <v>0.123</v>
      </c>
      <c r="AU14" s="64">
        <f t="shared" si="17"/>
        <v>9.5348837209302317E-2</v>
      </c>
      <c r="AV14" s="57">
        <v>1.8680000000000001</v>
      </c>
      <c r="AW14" s="57">
        <v>1.784</v>
      </c>
      <c r="AX14" s="57">
        <f t="shared" si="18"/>
        <v>8.4000000000000075E-2</v>
      </c>
      <c r="AY14" s="58">
        <f t="shared" si="19"/>
        <v>4.7085201793722012E-2</v>
      </c>
      <c r="AZ14" s="65">
        <f t="shared" si="20"/>
        <v>0.90119004961886007</v>
      </c>
      <c r="BA14" s="63">
        <v>9</v>
      </c>
    </row>
    <row r="15" spans="12:53" ht="19" customHeight="1">
      <c r="L15" s="51">
        <v>1.0469999999999999</v>
      </c>
      <c r="M15" s="51">
        <v>0.95599999999999996</v>
      </c>
      <c r="N15" s="51">
        <f t="shared" si="0"/>
        <v>9.099999999999997E-2</v>
      </c>
      <c r="O15" s="52">
        <f t="shared" si="1"/>
        <v>9.5188284518828423E-2</v>
      </c>
      <c r="P15" s="53">
        <v>1.206</v>
      </c>
      <c r="Q15" s="53">
        <v>1.101</v>
      </c>
      <c r="R15" s="53">
        <f t="shared" si="2"/>
        <v>0.10499999999999998</v>
      </c>
      <c r="S15" s="54">
        <f t="shared" si="3"/>
        <v>9.536784741144412E-2</v>
      </c>
      <c r="T15" s="55">
        <v>1.351</v>
      </c>
      <c r="U15" s="55">
        <v>1.234</v>
      </c>
      <c r="V15" s="55">
        <f t="shared" si="4"/>
        <v>0.11699999999999999</v>
      </c>
      <c r="W15" s="56">
        <f t="shared" si="5"/>
        <v>9.4813614262560769E-2</v>
      </c>
      <c r="X15" s="57">
        <v>1.7250000000000001</v>
      </c>
      <c r="Y15" s="57">
        <v>1.575</v>
      </c>
      <c r="Z15" s="57">
        <f t="shared" si="6"/>
        <v>0.15000000000000013</v>
      </c>
      <c r="AA15" s="58">
        <f t="shared" si="7"/>
        <v>9.523809523809533E-2</v>
      </c>
      <c r="AB15" s="59">
        <v>1.1259999999999999</v>
      </c>
      <c r="AC15" s="59">
        <v>1.028</v>
      </c>
      <c r="AD15" s="59">
        <f t="shared" si="8"/>
        <v>9.7999999999999865E-2</v>
      </c>
      <c r="AE15" s="60">
        <f t="shared" si="9"/>
        <v>9.5330739299610764E-2</v>
      </c>
      <c r="AF15" s="61">
        <v>1.284</v>
      </c>
      <c r="AG15" s="61">
        <v>1.173</v>
      </c>
      <c r="AH15" s="61">
        <f t="shared" si="10"/>
        <v>0.11099999999999999</v>
      </c>
      <c r="AI15" s="62">
        <f t="shared" si="11"/>
        <v>9.462915601023017E-2</v>
      </c>
      <c r="AJ15" s="91">
        <v>1.43</v>
      </c>
      <c r="AK15" s="63">
        <v>1.306</v>
      </c>
      <c r="AL15" s="63">
        <f t="shared" si="12"/>
        <v>0.12399999999999989</v>
      </c>
      <c r="AM15" s="64">
        <f t="shared" si="13"/>
        <v>9.494640122511476E-2</v>
      </c>
      <c r="AN15" s="57">
        <v>1.839</v>
      </c>
      <c r="AO15" s="57">
        <v>1.679</v>
      </c>
      <c r="AP15" s="57">
        <f t="shared" si="14"/>
        <v>0.15999999999999992</v>
      </c>
      <c r="AQ15" s="58">
        <f t="shared" si="15"/>
        <v>9.5294818344252477E-2</v>
      </c>
      <c r="AR15" s="63">
        <v>1.522</v>
      </c>
      <c r="AS15" s="63">
        <v>1.39</v>
      </c>
      <c r="AT15" s="63">
        <f t="shared" si="16"/>
        <v>0.13200000000000012</v>
      </c>
      <c r="AU15" s="64">
        <f t="shared" si="17"/>
        <v>9.4964028776978515E-2</v>
      </c>
      <c r="AV15" s="57">
        <v>2.0179999999999998</v>
      </c>
      <c r="AW15" s="57">
        <v>1.927</v>
      </c>
      <c r="AX15" s="57">
        <f t="shared" si="18"/>
        <v>9.0999999999999748E-2</v>
      </c>
      <c r="AY15" s="58">
        <f t="shared" si="19"/>
        <v>4.722366372599883E-2</v>
      </c>
      <c r="AZ15" s="65">
        <f t="shared" si="20"/>
        <v>0.90299664881311414</v>
      </c>
      <c r="BA15" s="63">
        <v>9</v>
      </c>
    </row>
    <row r="16" spans="12:53" ht="19" customHeight="1">
      <c r="L16" s="85">
        <v>1.1200000000000001</v>
      </c>
      <c r="M16" s="4">
        <v>1.0229999999999999</v>
      </c>
      <c r="N16" s="4">
        <f t="shared" si="0"/>
        <v>9.7000000000000197E-2</v>
      </c>
      <c r="O16" s="37">
        <f t="shared" si="1"/>
        <v>9.4819159335288575E-2</v>
      </c>
      <c r="P16" s="87">
        <v>1.29</v>
      </c>
      <c r="Q16" s="6">
        <v>1.1779999999999999</v>
      </c>
      <c r="R16" s="6">
        <f t="shared" si="2"/>
        <v>0.1120000000000001</v>
      </c>
      <c r="S16" s="39">
        <f t="shared" si="3"/>
        <v>9.507640067911724E-2</v>
      </c>
      <c r="T16" s="8">
        <v>1.4370000000000001</v>
      </c>
      <c r="U16" s="8">
        <v>1.3120000000000001</v>
      </c>
      <c r="V16" s="8">
        <f t="shared" si="4"/>
        <v>0.125</v>
      </c>
      <c r="W16" s="41">
        <f t="shared" si="5"/>
        <v>9.527439024390244E-2</v>
      </c>
      <c r="X16" s="17">
        <v>1.8480000000000001</v>
      </c>
      <c r="Y16" s="17">
        <v>1.6879999999999999</v>
      </c>
      <c r="Z16" s="17">
        <f t="shared" si="6"/>
        <v>0.16000000000000014</v>
      </c>
      <c r="AA16" s="45">
        <f t="shared" si="7"/>
        <v>9.4786729857819996E-2</v>
      </c>
      <c r="AB16" s="13">
        <v>1.206</v>
      </c>
      <c r="AC16" s="13">
        <v>1.101</v>
      </c>
      <c r="AD16" s="13">
        <f t="shared" si="8"/>
        <v>0.10499999999999998</v>
      </c>
      <c r="AE16" s="43">
        <f t="shared" si="9"/>
        <v>9.536784741144412E-2</v>
      </c>
      <c r="AF16" s="14">
        <v>1.375</v>
      </c>
      <c r="AG16" s="14">
        <v>1.256</v>
      </c>
      <c r="AH16" s="14">
        <f t="shared" si="10"/>
        <v>0.11899999999999999</v>
      </c>
      <c r="AI16" s="46">
        <f t="shared" si="11"/>
        <v>9.4745222929936299E-2</v>
      </c>
      <c r="AJ16" s="1">
        <v>1.522</v>
      </c>
      <c r="AK16" s="1">
        <v>1.39</v>
      </c>
      <c r="AL16" s="1">
        <f t="shared" si="12"/>
        <v>0.13200000000000012</v>
      </c>
      <c r="AM16" s="36">
        <f t="shared" si="13"/>
        <v>9.4964028776978515E-2</v>
      </c>
      <c r="AN16" s="17">
        <v>1.9850000000000001</v>
      </c>
      <c r="AO16" s="17">
        <v>1.8129999999999999</v>
      </c>
      <c r="AP16" s="17">
        <f t="shared" si="14"/>
        <v>0.17200000000000015</v>
      </c>
      <c r="AQ16" s="45">
        <f t="shared" si="15"/>
        <v>9.4870380584666389E-2</v>
      </c>
      <c r="AR16" s="1">
        <v>1.625</v>
      </c>
      <c r="AS16" s="1">
        <v>1.484</v>
      </c>
      <c r="AT16" s="1">
        <f t="shared" si="16"/>
        <v>0.14100000000000001</v>
      </c>
      <c r="AU16" s="36">
        <f t="shared" si="17"/>
        <v>9.5013477088948792E-2</v>
      </c>
      <c r="AV16" s="17">
        <v>2.1619999999999999</v>
      </c>
      <c r="AW16" s="17">
        <v>2.0649999999999999</v>
      </c>
      <c r="AX16" s="17">
        <f t="shared" si="18"/>
        <v>9.6999999999999975E-2</v>
      </c>
      <c r="AY16" s="45">
        <f t="shared" si="19"/>
        <v>4.6973365617433406E-2</v>
      </c>
      <c r="AZ16" s="48">
        <f t="shared" si="20"/>
        <v>0.90189100252553578</v>
      </c>
      <c r="BA16" s="1">
        <v>9</v>
      </c>
    </row>
    <row r="17" spans="2:53" ht="19" customHeight="1">
      <c r="L17" s="4">
        <v>1.1870000000000001</v>
      </c>
      <c r="M17" s="4">
        <v>1.0840000000000001</v>
      </c>
      <c r="N17" s="4">
        <f t="shared" si="0"/>
        <v>0.10299999999999998</v>
      </c>
      <c r="O17" s="37">
        <f t="shared" si="1"/>
        <v>9.5018450184501821E-2</v>
      </c>
      <c r="P17" s="6">
        <v>1.387</v>
      </c>
      <c r="Q17" s="6">
        <v>1.2669999999999999</v>
      </c>
      <c r="R17" s="6">
        <f t="shared" si="2"/>
        <v>0.12000000000000011</v>
      </c>
      <c r="S17" s="39">
        <f t="shared" si="3"/>
        <v>9.4711917916337901E-2</v>
      </c>
      <c r="T17" s="8">
        <v>1.534</v>
      </c>
      <c r="U17" s="8">
        <v>1.401</v>
      </c>
      <c r="V17" s="8">
        <f t="shared" si="4"/>
        <v>0.13300000000000001</v>
      </c>
      <c r="W17" s="41">
        <f t="shared" si="5"/>
        <v>9.4932191291934337E-2</v>
      </c>
      <c r="X17" s="17">
        <v>2.0219999999999998</v>
      </c>
      <c r="Y17" s="17">
        <v>1.847</v>
      </c>
      <c r="Z17" s="17">
        <f t="shared" si="6"/>
        <v>0.17499999999999982</v>
      </c>
      <c r="AA17" s="45">
        <f t="shared" si="7"/>
        <v>9.4748240389821242E-2</v>
      </c>
      <c r="AB17" s="13">
        <v>1.278</v>
      </c>
      <c r="AC17" s="13">
        <v>1.167</v>
      </c>
      <c r="AD17" s="13">
        <f t="shared" si="8"/>
        <v>0.11099999999999999</v>
      </c>
      <c r="AE17" s="43">
        <f t="shared" si="9"/>
        <v>9.5115681233933144E-2</v>
      </c>
      <c r="AF17" s="14">
        <v>1.4730000000000001</v>
      </c>
      <c r="AG17" s="14">
        <v>1.345</v>
      </c>
      <c r="AH17" s="14">
        <f t="shared" si="10"/>
        <v>0.12800000000000011</v>
      </c>
      <c r="AI17" s="46">
        <f t="shared" si="11"/>
        <v>9.5167286245353241E-2</v>
      </c>
      <c r="AJ17" s="92">
        <v>1.62</v>
      </c>
      <c r="AK17" s="1">
        <v>1.4790000000000001</v>
      </c>
      <c r="AL17" s="1">
        <f t="shared" si="12"/>
        <v>0.14100000000000001</v>
      </c>
      <c r="AM17" s="36">
        <f t="shared" si="13"/>
        <v>9.5334685598377281E-2</v>
      </c>
      <c r="AN17" s="17">
        <v>2.153</v>
      </c>
      <c r="AO17" s="17">
        <v>1.966</v>
      </c>
      <c r="AP17" s="17">
        <f t="shared" si="14"/>
        <v>0.18700000000000006</v>
      </c>
      <c r="AQ17" s="45">
        <f t="shared" si="15"/>
        <v>9.5116988809766045E-2</v>
      </c>
      <c r="AR17" s="1">
        <v>1.7410000000000001</v>
      </c>
      <c r="AS17" s="1">
        <v>1.59</v>
      </c>
      <c r="AT17" s="1">
        <f t="shared" si="16"/>
        <v>0.15100000000000002</v>
      </c>
      <c r="AU17" s="36">
        <f t="shared" si="17"/>
        <v>9.4968553459119504E-2</v>
      </c>
      <c r="AV17" s="17">
        <v>2.3359999999999999</v>
      </c>
      <c r="AW17" s="17">
        <v>2.2330000000000001</v>
      </c>
      <c r="AX17" s="17">
        <f t="shared" si="18"/>
        <v>0.10299999999999976</v>
      </c>
      <c r="AY17" s="45">
        <f t="shared" si="19"/>
        <v>4.6126287505597739E-2</v>
      </c>
      <c r="AZ17" s="48">
        <f t="shared" si="20"/>
        <v>0.90124028263474221</v>
      </c>
      <c r="BA17" s="1">
        <v>9</v>
      </c>
    </row>
    <row r="18" spans="2:53" ht="19" customHeight="1">
      <c r="L18" s="4">
        <v>1.2929999999999999</v>
      </c>
      <c r="M18" s="4">
        <v>1.181</v>
      </c>
      <c r="N18" s="4">
        <f t="shared" si="0"/>
        <v>0.11199999999999988</v>
      </c>
      <c r="O18" s="37">
        <f t="shared" si="1"/>
        <v>9.4834885690093032E-2</v>
      </c>
      <c r="P18" s="6">
        <v>1.532</v>
      </c>
      <c r="Q18" s="6">
        <v>1.399</v>
      </c>
      <c r="R18" s="6">
        <f t="shared" si="2"/>
        <v>0.13300000000000001</v>
      </c>
      <c r="S18" s="39">
        <f t="shared" si="3"/>
        <v>9.5067905646890646E-2</v>
      </c>
      <c r="T18" s="8">
        <v>1.6839999999999999</v>
      </c>
      <c r="U18" s="8">
        <v>1.538</v>
      </c>
      <c r="V18" s="8">
        <f t="shared" si="4"/>
        <v>0.14599999999999991</v>
      </c>
      <c r="W18" s="41">
        <f t="shared" si="5"/>
        <v>9.4928478543563011E-2</v>
      </c>
      <c r="X18" s="17">
        <v>2.1640000000000001</v>
      </c>
      <c r="Y18" s="17">
        <v>1.976</v>
      </c>
      <c r="Z18" s="17">
        <f t="shared" si="6"/>
        <v>0.18800000000000017</v>
      </c>
      <c r="AA18" s="45">
        <f t="shared" si="7"/>
        <v>9.5141700404858379E-2</v>
      </c>
      <c r="AB18" s="13">
        <v>1.4179999999999999</v>
      </c>
      <c r="AC18" s="13">
        <v>1.296</v>
      </c>
      <c r="AD18" s="13">
        <f t="shared" si="8"/>
        <v>0.12199999999999989</v>
      </c>
      <c r="AE18" s="43">
        <f t="shared" si="9"/>
        <v>9.4135802469135707E-2</v>
      </c>
      <c r="AF18" s="14">
        <v>1.645</v>
      </c>
      <c r="AG18" s="14">
        <v>1.502</v>
      </c>
      <c r="AH18" s="14">
        <f t="shared" si="10"/>
        <v>0.14300000000000002</v>
      </c>
      <c r="AI18" s="46">
        <f t="shared" si="11"/>
        <v>9.5206391478029298E-2</v>
      </c>
      <c r="AJ18" s="1">
        <v>1.7949999999999999</v>
      </c>
      <c r="AK18" s="1">
        <v>1.639</v>
      </c>
      <c r="AL18" s="1">
        <f t="shared" si="12"/>
        <v>0.15599999999999992</v>
      </c>
      <c r="AM18" s="36">
        <f t="shared" si="13"/>
        <v>9.5179987797437415E-2</v>
      </c>
      <c r="AN18" s="17">
        <v>2.2919999999999998</v>
      </c>
      <c r="AO18" s="17">
        <v>2.093</v>
      </c>
      <c r="AP18" s="17">
        <f t="shared" si="14"/>
        <v>0.19899999999999984</v>
      </c>
      <c r="AQ18" s="45">
        <f t="shared" si="15"/>
        <v>9.5078834209268923E-2</v>
      </c>
      <c r="AR18" s="1">
        <v>1.883</v>
      </c>
      <c r="AS18" s="1">
        <v>1.72</v>
      </c>
      <c r="AT18" s="1">
        <f t="shared" si="16"/>
        <v>0.16300000000000003</v>
      </c>
      <c r="AU18" s="36">
        <f t="shared" si="17"/>
        <v>9.4767441860465138E-2</v>
      </c>
      <c r="AV18" s="17">
        <v>2.4460000000000002</v>
      </c>
      <c r="AW18" s="17">
        <v>2.3340000000000001</v>
      </c>
      <c r="AX18" s="17">
        <f t="shared" si="18"/>
        <v>0.1120000000000001</v>
      </c>
      <c r="AY18" s="45">
        <f t="shared" si="19"/>
        <v>4.7986289631533889E-2</v>
      </c>
      <c r="AZ18" s="48">
        <f t="shared" si="20"/>
        <v>0.90232771773127529</v>
      </c>
      <c r="BA18" s="1">
        <v>9</v>
      </c>
    </row>
    <row r="19" spans="2:53" ht="19" customHeight="1">
      <c r="L19" s="85">
        <v>2.0499999999999998</v>
      </c>
      <c r="M19" s="4">
        <v>1.962</v>
      </c>
      <c r="N19" s="4">
        <f t="shared" si="0"/>
        <v>8.7999999999999856E-2</v>
      </c>
      <c r="O19" s="37">
        <f t="shared" si="1"/>
        <v>4.4852191641182391E-2</v>
      </c>
      <c r="P19" s="6">
        <v>2.1520000000000001</v>
      </c>
      <c r="Q19" s="6">
        <v>2.0590000000000002</v>
      </c>
      <c r="R19" s="6">
        <f t="shared" si="2"/>
        <v>9.2999999999999972E-2</v>
      </c>
      <c r="S19" s="39">
        <f t="shared" si="3"/>
        <v>4.5167557066537134E-2</v>
      </c>
      <c r="T19" s="8">
        <v>2.4060000000000001</v>
      </c>
      <c r="U19" s="8">
        <v>2.302</v>
      </c>
      <c r="V19" s="8">
        <f t="shared" si="4"/>
        <v>0.10400000000000009</v>
      </c>
      <c r="W19" s="41">
        <f t="shared" si="5"/>
        <v>4.5178105994787179E-2</v>
      </c>
      <c r="X19" s="17">
        <v>2.9809999999999999</v>
      </c>
      <c r="Y19" s="17">
        <v>2.8530000000000002</v>
      </c>
      <c r="Z19" s="17">
        <f t="shared" si="6"/>
        <v>0.12799999999999967</v>
      </c>
      <c r="AA19" s="45">
        <f t="shared" si="7"/>
        <v>4.4865054328776605E-2</v>
      </c>
      <c r="AB19" s="13">
        <v>0</v>
      </c>
      <c r="AC19" s="13">
        <v>0</v>
      </c>
      <c r="AD19" s="13">
        <f t="shared" si="8"/>
        <v>0</v>
      </c>
      <c r="AE19" s="43"/>
      <c r="AF19" s="14">
        <v>0</v>
      </c>
      <c r="AG19" s="14">
        <v>0</v>
      </c>
      <c r="AH19" s="14"/>
      <c r="AI19" s="14"/>
      <c r="AJ19" s="1">
        <v>0</v>
      </c>
      <c r="AK19" s="1"/>
      <c r="AL19" s="1"/>
      <c r="AM19" s="36"/>
      <c r="AN19" s="17">
        <v>0</v>
      </c>
      <c r="AO19" s="17">
        <v>0</v>
      </c>
      <c r="AP19" s="17"/>
      <c r="AQ19" s="45"/>
      <c r="AR19" s="1">
        <v>2.6459999999999999</v>
      </c>
      <c r="AS19" s="1">
        <v>2.532</v>
      </c>
      <c r="AT19" s="1">
        <f t="shared" si="16"/>
        <v>0.11399999999999988</v>
      </c>
      <c r="AU19" s="36">
        <f t="shared" si="17"/>
        <v>4.5023696682464406E-2</v>
      </c>
      <c r="AV19" s="17">
        <v>3.5150000000000001</v>
      </c>
      <c r="AW19" s="17">
        <v>3.427</v>
      </c>
      <c r="AX19" s="17">
        <f t="shared" si="18"/>
        <v>8.8000000000000078E-2</v>
      </c>
      <c r="AY19" s="45">
        <f t="shared" si="19"/>
        <v>2.5678435949810351E-2</v>
      </c>
      <c r="AZ19" s="48">
        <f>AY19+AU19+AA19+W19+S19+O19</f>
        <v>0.25076504166355806</v>
      </c>
      <c r="BA19" s="1">
        <v>4.16</v>
      </c>
    </row>
    <row r="20" spans="2:53" ht="19" customHeight="1">
      <c r="L20" s="4">
        <v>2.4380000000000002</v>
      </c>
      <c r="M20" s="4">
        <v>2.3330000000000002</v>
      </c>
      <c r="N20" s="4">
        <f t="shared" si="0"/>
        <v>0.10499999999999998</v>
      </c>
      <c r="O20" s="37">
        <f t="shared" si="1"/>
        <v>4.500642948992712E-2</v>
      </c>
      <c r="P20" s="6">
        <v>2.5139999999999998</v>
      </c>
      <c r="Q20" s="6">
        <v>2.4060000000000001</v>
      </c>
      <c r="R20" s="6">
        <f t="shared" si="2"/>
        <v>0.10799999999999965</v>
      </c>
      <c r="S20" s="39">
        <f t="shared" si="3"/>
        <v>4.4887780548628284E-2</v>
      </c>
      <c r="T20" s="8">
        <v>2.835</v>
      </c>
      <c r="U20" s="8">
        <v>2.7130000000000001</v>
      </c>
      <c r="V20" s="8">
        <f t="shared" si="4"/>
        <v>0.12199999999999989</v>
      </c>
      <c r="W20" s="41">
        <f t="shared" si="5"/>
        <v>4.4968669369701397E-2</v>
      </c>
      <c r="X20" s="17">
        <v>3.415</v>
      </c>
      <c r="Y20" s="17">
        <v>3.2679999999999998</v>
      </c>
      <c r="Z20" s="17">
        <f t="shared" si="6"/>
        <v>0.14700000000000024</v>
      </c>
      <c r="AA20" s="45">
        <f t="shared" si="7"/>
        <v>4.4981640146878901E-2</v>
      </c>
      <c r="AB20" s="13">
        <v>0</v>
      </c>
      <c r="AC20" s="13">
        <v>0</v>
      </c>
      <c r="AD20" s="13">
        <f t="shared" si="8"/>
        <v>0</v>
      </c>
      <c r="AE20" s="43"/>
      <c r="AF20" s="14">
        <v>0</v>
      </c>
      <c r="AG20" s="14">
        <v>0</v>
      </c>
      <c r="AH20" s="14"/>
      <c r="AI20" s="14"/>
      <c r="AJ20" s="1">
        <v>0</v>
      </c>
      <c r="AK20" s="1"/>
      <c r="AL20" s="1"/>
      <c r="AM20" s="36"/>
      <c r="AN20" s="17">
        <v>0</v>
      </c>
      <c r="AO20" s="17">
        <v>0</v>
      </c>
      <c r="AP20" s="17"/>
      <c r="AQ20" s="45"/>
      <c r="AR20" s="1">
        <v>3.085</v>
      </c>
      <c r="AS20" s="1">
        <v>2.952</v>
      </c>
      <c r="AT20" s="1">
        <f t="shared" si="16"/>
        <v>0.13300000000000001</v>
      </c>
      <c r="AU20" s="36">
        <f t="shared" si="17"/>
        <v>4.5054200542005422E-2</v>
      </c>
      <c r="AV20" s="17">
        <v>4.0359999999999996</v>
      </c>
      <c r="AW20" s="17">
        <v>3.931</v>
      </c>
      <c r="AX20" s="17">
        <f t="shared" si="18"/>
        <v>0.10499999999999954</v>
      </c>
      <c r="AY20" s="45">
        <f t="shared" si="19"/>
        <v>2.6710760620707083E-2</v>
      </c>
      <c r="AZ20" s="48">
        <f t="shared" ref="AZ20:AZ23" si="21">AY20+AU20+AA20+W20+S20+O20</f>
        <v>0.25160948071784822</v>
      </c>
      <c r="BA20" s="1">
        <v>4.16</v>
      </c>
    </row>
    <row r="21" spans="2:53" ht="19" customHeight="1">
      <c r="L21" s="4">
        <v>2.7229999999999999</v>
      </c>
      <c r="M21" s="4">
        <v>2.6059999999999999</v>
      </c>
      <c r="N21" s="4">
        <f t="shared" si="0"/>
        <v>0.11699999999999999</v>
      </c>
      <c r="O21" s="37">
        <f t="shared" si="1"/>
        <v>4.4896392939370686E-2</v>
      </c>
      <c r="P21" s="6">
        <v>2.7879999999999998</v>
      </c>
      <c r="Q21" s="6">
        <v>2.6680000000000001</v>
      </c>
      <c r="R21" s="6">
        <f t="shared" si="2"/>
        <v>0.11999999999999966</v>
      </c>
      <c r="S21" s="39">
        <f t="shared" si="3"/>
        <v>4.4977511244377683E-2</v>
      </c>
      <c r="T21" s="8">
        <v>3.141</v>
      </c>
      <c r="U21" s="8">
        <v>3.0059999999999998</v>
      </c>
      <c r="V21" s="8">
        <f t="shared" si="4"/>
        <v>0.13500000000000023</v>
      </c>
      <c r="W21" s="41">
        <f t="shared" si="5"/>
        <v>4.4910179640718646E-2</v>
      </c>
      <c r="X21" s="17">
        <v>3.7410000000000001</v>
      </c>
      <c r="Y21" s="17">
        <v>3.58</v>
      </c>
      <c r="Z21" s="17">
        <f t="shared" si="6"/>
        <v>0.16100000000000003</v>
      </c>
      <c r="AA21" s="45">
        <f t="shared" si="7"/>
        <v>4.4972067039106153E-2</v>
      </c>
      <c r="AB21" s="13">
        <v>0</v>
      </c>
      <c r="AC21" s="13">
        <v>0</v>
      </c>
      <c r="AD21" s="13">
        <f t="shared" si="8"/>
        <v>0</v>
      </c>
      <c r="AE21" s="43"/>
      <c r="AF21" s="14">
        <v>0</v>
      </c>
      <c r="AG21" s="14">
        <v>0</v>
      </c>
      <c r="AH21" s="14"/>
      <c r="AI21" s="14"/>
      <c r="AJ21" s="1">
        <v>0</v>
      </c>
      <c r="AK21" s="1"/>
      <c r="AL21" s="1"/>
      <c r="AM21" s="36"/>
      <c r="AN21" s="17">
        <v>0</v>
      </c>
      <c r="AO21" s="17">
        <v>0</v>
      </c>
      <c r="AP21" s="17"/>
      <c r="AQ21" s="45"/>
      <c r="AR21" s="92">
        <v>3.41</v>
      </c>
      <c r="AS21" s="1">
        <v>3.2629999999999999</v>
      </c>
      <c r="AT21" s="1">
        <f t="shared" si="16"/>
        <v>0.14700000000000024</v>
      </c>
      <c r="AU21" s="36">
        <f t="shared" si="17"/>
        <v>4.5050566962917635E-2</v>
      </c>
      <c r="AV21" s="17">
        <v>4.3869999999999996</v>
      </c>
      <c r="AW21" s="17">
        <v>4.2699999999999996</v>
      </c>
      <c r="AX21" s="17">
        <f t="shared" si="18"/>
        <v>0.11699999999999999</v>
      </c>
      <c r="AY21" s="45">
        <f t="shared" si="19"/>
        <v>2.7400468384074943E-2</v>
      </c>
      <c r="AZ21" s="48">
        <f t="shared" si="21"/>
        <v>0.25220718621056576</v>
      </c>
      <c r="BA21" s="1">
        <v>4.16</v>
      </c>
    </row>
    <row r="22" spans="2:53" ht="19" customHeight="1">
      <c r="L22" s="4">
        <v>2.9460000000000002</v>
      </c>
      <c r="M22" s="4">
        <v>2.819</v>
      </c>
      <c r="N22" s="4">
        <f t="shared" si="0"/>
        <v>0.12700000000000022</v>
      </c>
      <c r="O22" s="37">
        <f t="shared" si="1"/>
        <v>4.505143667967372E-2</v>
      </c>
      <c r="P22" s="6">
        <v>3.0259999999999998</v>
      </c>
      <c r="Q22" s="6">
        <v>2.8959999999999999</v>
      </c>
      <c r="R22" s="6">
        <f t="shared" si="2"/>
        <v>0.12999999999999989</v>
      </c>
      <c r="S22" s="39">
        <f t="shared" si="3"/>
        <v>4.4889502762430901E-2</v>
      </c>
      <c r="T22" s="8">
        <v>3.3639999999999999</v>
      </c>
      <c r="U22" s="8">
        <v>3.2189999999999999</v>
      </c>
      <c r="V22" s="8">
        <f t="shared" si="4"/>
        <v>0.14500000000000002</v>
      </c>
      <c r="W22" s="41">
        <f t="shared" si="5"/>
        <v>4.504504504504505E-2</v>
      </c>
      <c r="X22" s="17">
        <v>4.0629999999999997</v>
      </c>
      <c r="Y22" s="17">
        <v>3.8879999999999999</v>
      </c>
      <c r="Z22" s="17">
        <f t="shared" si="6"/>
        <v>0.17499999999999982</v>
      </c>
      <c r="AA22" s="45">
        <f t="shared" si="7"/>
        <v>4.5010288065843576E-2</v>
      </c>
      <c r="AB22" s="13">
        <v>0</v>
      </c>
      <c r="AC22" s="13">
        <v>0</v>
      </c>
      <c r="AD22" s="13">
        <f t="shared" si="8"/>
        <v>0</v>
      </c>
      <c r="AE22" s="43"/>
      <c r="AF22" s="14">
        <v>0</v>
      </c>
      <c r="AG22" s="14">
        <v>0</v>
      </c>
      <c r="AH22" s="14"/>
      <c r="AI22" s="14"/>
      <c r="AJ22" s="1">
        <v>0</v>
      </c>
      <c r="AK22" s="1"/>
      <c r="AL22" s="1"/>
      <c r="AM22" s="36"/>
      <c r="AN22" s="17">
        <v>0</v>
      </c>
      <c r="AO22" s="17">
        <v>0</v>
      </c>
      <c r="AP22" s="17"/>
      <c r="AQ22" s="45"/>
      <c r="AR22" s="1">
        <v>3.6709999999999998</v>
      </c>
      <c r="AS22" s="1">
        <v>3.5129999999999999</v>
      </c>
      <c r="AT22" s="1">
        <f t="shared" si="16"/>
        <v>0.15799999999999992</v>
      </c>
      <c r="AU22" s="36">
        <f t="shared" si="17"/>
        <v>4.4975804155992005E-2</v>
      </c>
      <c r="AV22" s="17">
        <v>4.6749999999999998</v>
      </c>
      <c r="AW22" s="17">
        <v>4.4580000000000002</v>
      </c>
      <c r="AX22" s="17">
        <f t="shared" si="18"/>
        <v>0.21699999999999964</v>
      </c>
      <c r="AY22" s="45">
        <f t="shared" si="19"/>
        <v>4.8676536563481296E-2</v>
      </c>
      <c r="AZ22" s="48">
        <f t="shared" si="21"/>
        <v>0.27364861327246653</v>
      </c>
      <c r="BA22" s="1">
        <f>27/6</f>
        <v>4.5</v>
      </c>
    </row>
    <row r="23" spans="2:53" ht="19" customHeight="1">
      <c r="L23" s="4">
        <v>3.1880000000000002</v>
      </c>
      <c r="M23" s="4">
        <v>3.0510000000000002</v>
      </c>
      <c r="N23" s="4">
        <f t="shared" si="0"/>
        <v>0.13700000000000001</v>
      </c>
      <c r="O23" s="37">
        <f t="shared" si="1"/>
        <v>4.4903310390036054E-2</v>
      </c>
      <c r="P23" s="6">
        <v>3.2639999999999998</v>
      </c>
      <c r="Q23" s="6">
        <v>3.1230000000000002</v>
      </c>
      <c r="R23" s="6">
        <f t="shared" si="2"/>
        <v>0.14099999999999957</v>
      </c>
      <c r="S23" s="39">
        <f t="shared" si="3"/>
        <v>4.5148895292987372E-2</v>
      </c>
      <c r="T23" s="84">
        <v>3.62</v>
      </c>
      <c r="U23" s="8">
        <v>3.464</v>
      </c>
      <c r="V23" s="8">
        <f t="shared" si="4"/>
        <v>0.15600000000000014</v>
      </c>
      <c r="W23" s="41">
        <f t="shared" si="5"/>
        <v>4.5034642032332602E-2</v>
      </c>
      <c r="X23" s="17">
        <v>4.1849999999999996</v>
      </c>
      <c r="Y23" s="17">
        <v>4.0049999999999999</v>
      </c>
      <c r="Z23" s="17">
        <f t="shared" si="6"/>
        <v>0.17999999999999972</v>
      </c>
      <c r="AA23" s="45">
        <f t="shared" si="7"/>
        <v>4.494382022471903E-2</v>
      </c>
      <c r="AB23" s="13">
        <v>0</v>
      </c>
      <c r="AC23" s="13">
        <v>0</v>
      </c>
      <c r="AD23" s="13">
        <f t="shared" si="8"/>
        <v>0</v>
      </c>
      <c r="AE23" s="43"/>
      <c r="AF23" s="14">
        <v>0</v>
      </c>
      <c r="AG23" s="14">
        <v>0</v>
      </c>
      <c r="AH23" s="14"/>
      <c r="AI23" s="14"/>
      <c r="AJ23" s="1">
        <v>0</v>
      </c>
      <c r="AK23" s="1"/>
      <c r="AL23" s="1"/>
      <c r="AM23" s="36"/>
      <c r="AN23" s="17">
        <v>0</v>
      </c>
      <c r="AO23" s="17">
        <v>0</v>
      </c>
      <c r="AP23" s="17"/>
      <c r="AQ23" s="45"/>
      <c r="AR23" s="1">
        <v>3.9279999999999999</v>
      </c>
      <c r="AS23" s="1">
        <v>3.7589999999999999</v>
      </c>
      <c r="AT23" s="1">
        <f t="shared" si="16"/>
        <v>0.16900000000000004</v>
      </c>
      <c r="AU23" s="36">
        <f t="shared" si="17"/>
        <v>4.4958765629156704E-2</v>
      </c>
      <c r="AV23" s="93">
        <v>4.9400000000000004</v>
      </c>
      <c r="AW23" s="17">
        <v>4.8029999999999999</v>
      </c>
      <c r="AX23" s="17">
        <f t="shared" si="18"/>
        <v>0.13700000000000045</v>
      </c>
      <c r="AY23" s="45">
        <f t="shared" si="19"/>
        <v>2.8523839267124807E-2</v>
      </c>
      <c r="AZ23" s="48">
        <f t="shared" si="21"/>
        <v>0.25351327283635655</v>
      </c>
      <c r="BA23" s="1">
        <v>4.16</v>
      </c>
    </row>
    <row r="24" spans="2:53" ht="19" customHeight="1">
      <c r="O24" s="36">
        <f>AVERAGE(O10:O23)</f>
        <v>8.2587871758593681E-2</v>
      </c>
      <c r="S24" s="36">
        <f>AVERAGE(S10:S23)</f>
        <v>8.23609380148458E-2</v>
      </c>
      <c r="W24" s="36">
        <f>AVERAGE(W10:W23)</f>
        <v>8.2022380998442543E-2</v>
      </c>
      <c r="X24" s="16"/>
      <c r="Y24" s="16"/>
      <c r="Z24" s="16"/>
      <c r="AA24" s="45">
        <f>AVERAGE(AA10:AA23)</f>
        <v>8.1555629320575709E-2</v>
      </c>
      <c r="AE24" s="45">
        <f>AVERAGE(AE10:AE18)</f>
        <v>0.10321429291232292</v>
      </c>
      <c r="AI24" s="45">
        <f>AVERAGE(AI10:AI18)</f>
        <v>0.10278535024944792</v>
      </c>
      <c r="AM24" s="45">
        <f>AVERAGE(AM10:AM18)</f>
        <v>0.10235496580033002</v>
      </c>
      <c r="AQ24" s="45">
        <f>AVERAGE(AQ11:AQ18)</f>
        <v>9.8296150438789406E-2</v>
      </c>
      <c r="AU24" s="48">
        <f>AVERAGE(AU10:AU23)</f>
        <v>8.1697568811378712E-2</v>
      </c>
      <c r="AV24" s="17"/>
      <c r="AW24" s="17"/>
      <c r="AX24" s="17"/>
      <c r="AY24" s="50">
        <f>AVERAGE(AY10:AY23)</f>
        <v>4.9741668479597941E-2</v>
      </c>
      <c r="AZ24" s="48">
        <f>AY24+AU24+AQ24+AM24+AI24+AE24+AA24+W24+S24+O24</f>
        <v>0.86661681678432456</v>
      </c>
      <c r="BA24" s="36">
        <v>8.6999999999999994E-2</v>
      </c>
    </row>
    <row r="25" spans="2:53" ht="12" customHeight="1">
      <c r="S25" s="36"/>
      <c r="W25" s="36"/>
      <c r="X25" s="16"/>
      <c r="Y25" s="16"/>
      <c r="Z25" s="16"/>
      <c r="AA25" s="45"/>
      <c r="AE25" s="45"/>
      <c r="AI25" s="45"/>
      <c r="AM25" s="45"/>
      <c r="AQ25" s="45"/>
      <c r="AU25" s="48"/>
      <c r="AV25" s="17"/>
      <c r="AW25" s="17"/>
      <c r="AX25" s="17"/>
      <c r="AY25" s="50"/>
      <c r="AZ25" s="48"/>
      <c r="BA25" s="34"/>
    </row>
    <row r="26" spans="2:53" ht="30" customHeight="1">
      <c r="B26" s="71" t="s">
        <v>28</v>
      </c>
      <c r="L26" s="75" t="s">
        <v>25</v>
      </c>
      <c r="M26" s="63"/>
      <c r="N26" s="63"/>
      <c r="O26" s="64"/>
      <c r="P26" s="66"/>
      <c r="Q26" s="66"/>
      <c r="R26" s="66"/>
      <c r="S26" s="64"/>
      <c r="T26" s="66"/>
      <c r="U26" s="66"/>
      <c r="V26" s="66"/>
      <c r="W26" s="64"/>
      <c r="X26" s="76"/>
      <c r="Y26" s="76"/>
      <c r="Z26" s="76"/>
      <c r="AA26" s="58"/>
      <c r="AB26" s="66"/>
      <c r="AC26" s="66"/>
      <c r="AD26" s="66"/>
      <c r="AE26" s="58"/>
      <c r="AI26" s="45"/>
      <c r="AM26" s="45"/>
      <c r="AQ26" s="45"/>
      <c r="AU26" s="48"/>
      <c r="AV26" s="17"/>
      <c r="AW26" s="17"/>
      <c r="AX26" s="17"/>
      <c r="AY26" s="50"/>
      <c r="AZ26" s="48"/>
      <c r="BA26" s="34"/>
    </row>
    <row r="27" spans="2:53" ht="19" customHeight="1">
      <c r="C27" s="77" t="s">
        <v>30</v>
      </c>
      <c r="D27" s="78" t="s">
        <v>31</v>
      </c>
    </row>
    <row r="28" spans="2:53" ht="23">
      <c r="B28" s="69">
        <v>39692</v>
      </c>
      <c r="C28" s="70">
        <v>2.8000000000000001E-2</v>
      </c>
    </row>
    <row r="29" spans="2:53" ht="23">
      <c r="B29" s="69">
        <v>39995</v>
      </c>
      <c r="C29" s="70">
        <v>3.5999999999999997E-2</v>
      </c>
      <c r="L29" s="3" t="s">
        <v>14</v>
      </c>
    </row>
    <row r="30" spans="2:53" ht="23">
      <c r="B30" s="69">
        <v>40634</v>
      </c>
      <c r="C30" s="70">
        <v>3.1E-2</v>
      </c>
      <c r="L30" s="6" t="s">
        <v>15</v>
      </c>
    </row>
    <row r="31" spans="2:53" ht="23">
      <c r="B31" s="69">
        <v>41091</v>
      </c>
      <c r="C31" s="70">
        <v>3.7999999999999999E-2</v>
      </c>
      <c r="L31" s="1" t="s">
        <v>16</v>
      </c>
    </row>
    <row r="32" spans="2:53" ht="23">
      <c r="B32" s="69">
        <v>41365</v>
      </c>
      <c r="C32" s="70">
        <v>4.1000000000000002E-2</v>
      </c>
      <c r="L32" s="17" t="s">
        <v>18</v>
      </c>
    </row>
    <row r="33" spans="2:12" customFormat="1" ht="23">
      <c r="B33" s="69">
        <v>41791</v>
      </c>
      <c r="C33" s="70">
        <v>0.03</v>
      </c>
      <c r="D33" s="82">
        <v>7.0000000000000007E-2</v>
      </c>
      <c r="L33" s="13" t="s">
        <v>19</v>
      </c>
    </row>
    <row r="34" spans="2:12" customFormat="1" ht="23">
      <c r="B34" s="69">
        <v>42064</v>
      </c>
      <c r="C34" s="70">
        <v>0.03</v>
      </c>
      <c r="L34" s="67" t="s">
        <v>20</v>
      </c>
    </row>
    <row r="35" spans="2:12" customFormat="1" ht="27" customHeight="1">
      <c r="B35" s="72">
        <v>42278</v>
      </c>
      <c r="C35" s="73">
        <v>5.0999999999999997E-2</v>
      </c>
      <c r="D35" s="81">
        <v>7.6999999999999999E-2</v>
      </c>
      <c r="L35" s="1" t="s">
        <v>21</v>
      </c>
    </row>
    <row r="36" spans="2:12" customFormat="1" ht="30" customHeight="1">
      <c r="B36" s="72">
        <v>42370</v>
      </c>
      <c r="C36" s="73">
        <v>0.11</v>
      </c>
      <c r="D36" s="80">
        <v>0.13</v>
      </c>
      <c r="E36" s="79" t="s">
        <v>32</v>
      </c>
      <c r="L36" s="17" t="s">
        <v>22</v>
      </c>
    </row>
    <row r="37" spans="2:12" customFormat="1" ht="19" customHeight="1">
      <c r="L37" s="1" t="s">
        <v>23</v>
      </c>
    </row>
    <row r="38" spans="2:12" customFormat="1" ht="19" customHeight="1">
      <c r="L38" s="17" t="s">
        <v>24</v>
      </c>
    </row>
    <row r="40" spans="2:12" customFormat="1" ht="19" customHeight="1">
      <c r="B40" s="83" t="s">
        <v>26</v>
      </c>
      <c r="L40" s="1"/>
    </row>
  </sheetData>
  <sheetProtection password="B4D2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0"/>
  <sheetViews>
    <sheetView topLeftCell="A8" zoomScale="75" zoomScaleNormal="75" zoomScalePageLayoutView="75" workbookViewId="0">
      <selection activeCell="A8" sqref="A1:XFD1048576"/>
    </sheetView>
  </sheetViews>
  <sheetFormatPr baseColWidth="10" defaultRowHeight="19" customHeight="1" x14ac:dyDescent="0"/>
  <cols>
    <col min="12" max="12" width="10.83203125" style="1"/>
    <col min="13" max="14" width="10.83203125" style="1" hidden="1" customWidth="1"/>
    <col min="15" max="15" width="10.83203125" style="36" customWidth="1"/>
    <col min="17" max="18" width="10.83203125" hidden="1" customWidth="1"/>
    <col min="19" max="19" width="10.83203125" style="34" customWidth="1"/>
    <col min="21" max="22" width="10.83203125" hidden="1" customWidth="1"/>
    <col min="23" max="23" width="10.83203125" style="34" customWidth="1"/>
    <col min="25" max="26" width="10.83203125" hidden="1" customWidth="1"/>
    <col min="27" max="27" width="10.83203125" style="34" customWidth="1"/>
    <col min="29" max="30" width="10.83203125" hidden="1" customWidth="1"/>
    <col min="31" max="31" width="10.83203125" style="34" customWidth="1"/>
    <col min="33" max="34" width="10.83203125" hidden="1" customWidth="1"/>
    <col min="35" max="35" width="10.83203125" customWidth="1"/>
    <col min="37" max="38" width="10.83203125" hidden="1" customWidth="1"/>
    <col min="39" max="39" width="10.83203125" style="34" customWidth="1"/>
    <col min="41" max="42" width="10.83203125" hidden="1" customWidth="1"/>
    <col min="43" max="43" width="10.83203125" style="34" customWidth="1"/>
    <col min="45" max="46" width="10.83203125" hidden="1" customWidth="1"/>
    <col min="47" max="47" width="10.83203125" customWidth="1"/>
    <col min="49" max="50" width="10.83203125" hidden="1" customWidth="1"/>
    <col min="51" max="51" width="10.83203125" style="34"/>
    <col min="52" max="52" width="10.83203125" hidden="1" customWidth="1"/>
  </cols>
  <sheetData>
    <row r="1" spans="5:53" ht="28" customHeight="1">
      <c r="E1" s="74" t="s">
        <v>33</v>
      </c>
      <c r="I1" s="74" t="s">
        <v>33</v>
      </c>
      <c r="P1" s="74" t="s">
        <v>33</v>
      </c>
      <c r="W1" s="74" t="s">
        <v>33</v>
      </c>
      <c r="AB1" s="74" t="s">
        <v>33</v>
      </c>
      <c r="AI1" s="74" t="s">
        <v>33</v>
      </c>
    </row>
    <row r="2" spans="5:53" ht="22" customHeight="1"/>
    <row r="3" spans="5:53" ht="22" customHeight="1">
      <c r="L3" s="10"/>
      <c r="P3" s="11"/>
      <c r="T3" s="11"/>
      <c r="X3" s="11"/>
      <c r="AB3" s="11"/>
      <c r="AF3" s="11"/>
      <c r="AJ3" s="11"/>
      <c r="AN3" s="11"/>
      <c r="AR3" s="11"/>
      <c r="AV3" s="11"/>
    </row>
    <row r="4" spans="5:53" ht="22" customHeight="1"/>
    <row r="5" spans="5:53" ht="22" customHeight="1">
      <c r="L5" s="1" t="s">
        <v>29</v>
      </c>
    </row>
    <row r="6" spans="5:53" ht="22" customHeight="1">
      <c r="L6" s="5"/>
      <c r="BA6" s="25" t="s">
        <v>27</v>
      </c>
    </row>
    <row r="7" spans="5:53" s="33" customFormat="1" ht="22" customHeight="1">
      <c r="L7" s="19" t="s">
        <v>0</v>
      </c>
      <c r="M7" s="20">
        <v>42278</v>
      </c>
      <c r="N7" s="20"/>
      <c r="O7" s="35"/>
      <c r="P7" s="21" t="s">
        <v>1</v>
      </c>
      <c r="Q7" s="22">
        <v>42278</v>
      </c>
      <c r="R7" s="22"/>
      <c r="S7" s="38"/>
      <c r="T7" s="23" t="s">
        <v>1</v>
      </c>
      <c r="U7" s="24">
        <v>42278</v>
      </c>
      <c r="V7" s="24"/>
      <c r="W7" s="40"/>
      <c r="X7" s="31" t="s">
        <v>3</v>
      </c>
      <c r="Y7" s="32">
        <v>42278</v>
      </c>
      <c r="Z7" s="32"/>
      <c r="AA7" s="44"/>
      <c r="AB7" s="27" t="s">
        <v>4</v>
      </c>
      <c r="AC7" s="26">
        <v>42278</v>
      </c>
      <c r="AD7" s="26"/>
      <c r="AE7" s="42"/>
      <c r="AF7" s="28" t="s">
        <v>5</v>
      </c>
      <c r="AG7" s="29">
        <v>42278</v>
      </c>
      <c r="AH7" s="29"/>
      <c r="AI7" s="29"/>
      <c r="AJ7" s="25" t="s">
        <v>5</v>
      </c>
      <c r="AK7" s="30">
        <v>42278</v>
      </c>
      <c r="AL7" s="30"/>
      <c r="AM7" s="47"/>
      <c r="AN7" s="31" t="s">
        <v>8</v>
      </c>
      <c r="AO7" s="32">
        <v>42278</v>
      </c>
      <c r="AP7" s="32"/>
      <c r="AQ7" s="44"/>
      <c r="AR7" s="25" t="s">
        <v>9</v>
      </c>
      <c r="AS7" s="30">
        <v>42278</v>
      </c>
      <c r="AT7" s="30"/>
      <c r="AU7" s="30"/>
      <c r="AV7" s="31" t="s">
        <v>10</v>
      </c>
      <c r="AW7" s="32">
        <v>42278</v>
      </c>
      <c r="AY7" s="49"/>
      <c r="BA7" s="25" t="s">
        <v>12</v>
      </c>
    </row>
    <row r="8" spans="5:53" s="33" customFormat="1" ht="16" customHeight="1">
      <c r="L8" s="20"/>
      <c r="M8" s="19"/>
      <c r="N8" s="19"/>
      <c r="O8" s="35"/>
      <c r="P8" s="21" t="s">
        <v>2</v>
      </c>
      <c r="Q8" s="21"/>
      <c r="R8" s="21"/>
      <c r="S8" s="38"/>
      <c r="T8" s="23" t="s">
        <v>17</v>
      </c>
      <c r="U8" s="23"/>
      <c r="V8" s="23"/>
      <c r="W8" s="40"/>
      <c r="X8" s="31"/>
      <c r="Y8" s="31"/>
      <c r="Z8" s="31"/>
      <c r="AA8" s="44"/>
      <c r="AB8" s="27"/>
      <c r="AC8" s="27"/>
      <c r="AD8" s="27"/>
      <c r="AE8" s="42"/>
      <c r="AF8" s="28" t="s">
        <v>6</v>
      </c>
      <c r="AG8" s="28"/>
      <c r="AH8" s="28"/>
      <c r="AI8" s="28"/>
      <c r="AJ8" s="25" t="s">
        <v>7</v>
      </c>
      <c r="AK8" s="25"/>
      <c r="AL8" s="25"/>
      <c r="AM8" s="47"/>
      <c r="AN8" s="31"/>
      <c r="AO8" s="31"/>
      <c r="AP8" s="31"/>
      <c r="AQ8" s="44"/>
      <c r="AR8" s="25"/>
      <c r="AS8" s="25"/>
      <c r="AT8" s="25"/>
      <c r="AU8" s="25"/>
      <c r="AV8" s="31"/>
      <c r="AW8" s="31"/>
      <c r="AY8" s="49"/>
      <c r="BA8" s="25" t="s">
        <v>13</v>
      </c>
    </row>
    <row r="9" spans="5:53" ht="22" customHeight="1">
      <c r="L9" s="5">
        <v>42370</v>
      </c>
      <c r="M9" s="4"/>
      <c r="N9" s="4"/>
      <c r="O9" s="37"/>
      <c r="P9" s="7">
        <v>42370</v>
      </c>
      <c r="Q9" s="6"/>
      <c r="R9" s="6"/>
      <c r="S9" s="39"/>
      <c r="T9" s="9">
        <v>42370</v>
      </c>
      <c r="U9" s="8"/>
      <c r="V9" s="8"/>
      <c r="W9" s="41"/>
      <c r="X9" s="18">
        <v>42370</v>
      </c>
      <c r="Y9" s="17"/>
      <c r="Z9" s="17"/>
      <c r="AA9" s="45"/>
      <c r="AB9" s="12">
        <v>42370</v>
      </c>
      <c r="AC9" s="13"/>
      <c r="AD9" s="13"/>
      <c r="AE9" s="43"/>
      <c r="AF9" s="15">
        <v>42370</v>
      </c>
      <c r="AG9" s="14"/>
      <c r="AH9" s="14"/>
      <c r="AI9" s="14"/>
      <c r="AJ9" s="2">
        <v>42370</v>
      </c>
      <c r="AK9" s="1"/>
      <c r="AL9" s="1"/>
      <c r="AM9" s="36"/>
      <c r="AN9" s="18">
        <v>42370</v>
      </c>
      <c r="AO9" s="17"/>
      <c r="AP9" s="17"/>
      <c r="AQ9" s="45"/>
      <c r="AR9" s="2">
        <v>42370</v>
      </c>
      <c r="AS9" s="1"/>
      <c r="AT9" s="1"/>
      <c r="AU9" s="1"/>
      <c r="AV9" s="18">
        <v>42370</v>
      </c>
      <c r="AW9" s="17"/>
    </row>
    <row r="10" spans="5:53" ht="22" customHeight="1">
      <c r="L10" s="4">
        <v>0.72699999999999998</v>
      </c>
      <c r="M10" s="4">
        <v>0.63200000000000001</v>
      </c>
      <c r="N10" s="4">
        <f>L10-M10</f>
        <v>9.4999999999999973E-2</v>
      </c>
      <c r="O10" s="37">
        <f>N10/M10</f>
        <v>0.1503164556962025</v>
      </c>
      <c r="P10" s="6">
        <v>0.73399999999999999</v>
      </c>
      <c r="Q10" s="6">
        <v>0.63800000000000001</v>
      </c>
      <c r="R10" s="6">
        <f>P10-Q10</f>
        <v>9.5999999999999974E-2</v>
      </c>
      <c r="S10" s="39">
        <f>R10/Q10</f>
        <v>0.15047021943573663</v>
      </c>
      <c r="T10" s="8">
        <v>0.73899999999999999</v>
      </c>
      <c r="U10" s="8">
        <v>0.64300000000000002</v>
      </c>
      <c r="V10" s="8">
        <f>T10-U10</f>
        <v>9.5999999999999974E-2</v>
      </c>
      <c r="W10" s="41">
        <f>V10/U10</f>
        <v>0.14930015552099529</v>
      </c>
      <c r="X10" s="17">
        <v>0.76500000000000001</v>
      </c>
      <c r="Y10" s="17">
        <v>0.66500000000000004</v>
      </c>
      <c r="Z10" s="17">
        <f>X10-Y10</f>
        <v>9.9999999999999978E-2</v>
      </c>
      <c r="AA10" s="45">
        <f>Z10/Y10</f>
        <v>0.15037593984962402</v>
      </c>
      <c r="AB10" s="13">
        <v>0.76500000000000001</v>
      </c>
      <c r="AC10" s="13">
        <v>0.66500000000000004</v>
      </c>
      <c r="AD10" s="13">
        <f>AB10-AC10</f>
        <v>9.9999999999999978E-2</v>
      </c>
      <c r="AE10" s="43">
        <f>AD10/AC10</f>
        <v>0.15037593984962402</v>
      </c>
      <c r="AF10" s="14">
        <v>0.77100000000000002</v>
      </c>
      <c r="AG10" s="14">
        <v>0.67</v>
      </c>
      <c r="AH10" s="14">
        <f>AF10-AG10</f>
        <v>0.10099999999999998</v>
      </c>
      <c r="AI10" s="46">
        <f>AH10/AG10</f>
        <v>0.15074626865671636</v>
      </c>
      <c r="AJ10" s="92">
        <v>0.77700000000000002</v>
      </c>
      <c r="AK10" s="1">
        <v>0.67600000000000005</v>
      </c>
      <c r="AL10" s="1">
        <f>AJ10-AK10</f>
        <v>0.10099999999999998</v>
      </c>
      <c r="AM10" s="36">
        <f>AL10/AK10</f>
        <v>0.1494082840236686</v>
      </c>
      <c r="AN10" s="17">
        <v>0</v>
      </c>
      <c r="AO10" s="17">
        <v>0</v>
      </c>
      <c r="AP10" s="17">
        <f>AN10-AO10</f>
        <v>0</v>
      </c>
      <c r="AQ10" s="45">
        <v>0</v>
      </c>
      <c r="AR10" s="92">
        <v>0.78300000000000003</v>
      </c>
      <c r="AS10" s="1">
        <v>0.68100000000000005</v>
      </c>
      <c r="AT10" s="1">
        <f>AR10-AS10</f>
        <v>0.10199999999999998</v>
      </c>
      <c r="AU10" s="36">
        <f>AT10/AS10</f>
        <v>0.14977973568281935</v>
      </c>
      <c r="AV10" s="17">
        <v>0.80800000000000005</v>
      </c>
      <c r="AW10" s="17">
        <v>0.70299999999999996</v>
      </c>
      <c r="AX10" s="17">
        <f>AV10-AW10</f>
        <v>0.10500000000000009</v>
      </c>
      <c r="AY10" s="45">
        <f>AX10/AW10</f>
        <v>0.14935988620199162</v>
      </c>
      <c r="AZ10" s="48">
        <f>O10+S10+W10+AA10+AE10+AI10+AM10+AU10+AY10</f>
        <v>1.3501328849173786</v>
      </c>
      <c r="BA10" s="1">
        <f>135/9</f>
        <v>15</v>
      </c>
    </row>
    <row r="11" spans="5:53" ht="22" customHeight="1">
      <c r="L11" s="4">
        <v>0.83399999999999996</v>
      </c>
      <c r="M11" s="4">
        <v>0.73599999999999999</v>
      </c>
      <c r="N11" s="4">
        <f t="shared" ref="N11:N23" si="0">L11-M11</f>
        <v>9.7999999999999976E-2</v>
      </c>
      <c r="O11" s="37">
        <f t="shared" ref="O11:O23" si="1">N11/M11</f>
        <v>0.13315217391304346</v>
      </c>
      <c r="P11" s="6">
        <v>0.875</v>
      </c>
      <c r="Q11" s="6">
        <v>0.77200000000000002</v>
      </c>
      <c r="R11" s="6">
        <f t="shared" ref="R11:R23" si="2">P11-Q11</f>
        <v>0.10299999999999998</v>
      </c>
      <c r="S11" s="39">
        <f t="shared" ref="S11:S23" si="3">R11/Q11</f>
        <v>0.13341968911917096</v>
      </c>
      <c r="T11" s="8">
        <v>0.98199999999999998</v>
      </c>
      <c r="U11" s="8">
        <v>0.86799999999999999</v>
      </c>
      <c r="V11" s="8">
        <f t="shared" ref="V11:V23" si="4">T11-U11</f>
        <v>0.11399999999999999</v>
      </c>
      <c r="W11" s="41">
        <f t="shared" ref="W11:W23" si="5">V11/U11</f>
        <v>0.1313364055299539</v>
      </c>
      <c r="X11" s="17">
        <v>1.0820000000000001</v>
      </c>
      <c r="Y11" s="17">
        <v>0.95699999999999996</v>
      </c>
      <c r="Z11" s="17">
        <f t="shared" ref="Z11:Z23" si="6">X11-Y11</f>
        <v>0.12500000000000011</v>
      </c>
      <c r="AA11" s="45">
        <f t="shared" ref="AA11:AA23" si="7">Z11/Y11</f>
        <v>0.13061650992685486</v>
      </c>
      <c r="AB11" s="13">
        <v>0.88700000000000001</v>
      </c>
      <c r="AC11" s="13">
        <v>0.78300000000000003</v>
      </c>
      <c r="AD11" s="13">
        <f t="shared" ref="AD11:AD23" si="8">AB11-AC11</f>
        <v>0.10399999999999998</v>
      </c>
      <c r="AE11" s="43">
        <f t="shared" ref="AE11:AE18" si="9">AD11/AC11</f>
        <v>0.13282247765006383</v>
      </c>
      <c r="AF11" s="14">
        <v>0.93200000000000005</v>
      </c>
      <c r="AG11" s="14">
        <v>0.82299999999999995</v>
      </c>
      <c r="AH11" s="14">
        <f t="shared" ref="AH11:AH18" si="10">AF11-AG11</f>
        <v>0.1090000000000001</v>
      </c>
      <c r="AI11" s="46">
        <f t="shared" ref="AI11:AI18" si="11">AH11/AG11</f>
        <v>0.13244228432563804</v>
      </c>
      <c r="AJ11" s="92">
        <v>1.0289999999999999</v>
      </c>
      <c r="AK11" s="1">
        <v>0.91</v>
      </c>
      <c r="AL11" s="1">
        <f t="shared" ref="AL11:AL18" si="12">AJ11-AK11</f>
        <v>0.11899999999999988</v>
      </c>
      <c r="AM11" s="36">
        <f t="shared" ref="AM11:AM18" si="13">AL11/AK11</f>
        <v>0.13076923076923064</v>
      </c>
      <c r="AN11" s="17">
        <v>1.1240000000000001</v>
      </c>
      <c r="AO11" s="17">
        <v>0.995</v>
      </c>
      <c r="AP11" s="17">
        <f t="shared" ref="AP11:AP18" si="14">AN11-AO11</f>
        <v>0.12900000000000011</v>
      </c>
      <c r="AQ11" s="45">
        <f t="shared" ref="AQ11:AQ18" si="15">AP11/AO11</f>
        <v>0.12964824120603027</v>
      </c>
      <c r="AR11" s="92">
        <v>1.119</v>
      </c>
      <c r="AS11" s="1">
        <v>0.99</v>
      </c>
      <c r="AT11" s="1">
        <f t="shared" ref="AT11:AT23" si="16">AR11-AS11</f>
        <v>0.129</v>
      </c>
      <c r="AU11" s="36">
        <f t="shared" ref="AU11:AU23" si="17">AT11/AS11</f>
        <v>0.13030303030303031</v>
      </c>
      <c r="AV11" s="17">
        <v>1.3109999999999999</v>
      </c>
      <c r="AW11" s="17">
        <v>1.2130000000000001</v>
      </c>
      <c r="AX11" s="17">
        <f t="shared" ref="AX11:AX23" si="18">AV11-AW11</f>
        <v>9.7999999999999865E-2</v>
      </c>
      <c r="AY11" s="45">
        <f t="shared" ref="AY11:AY23" si="19">AX11/AW11</f>
        <v>8.0791426215993292E-2</v>
      </c>
      <c r="AZ11" s="48">
        <f>AY11+AU11+AQ11+AM11+AI11+AE11+AA11+W11+S11+O11</f>
        <v>1.2653014689590096</v>
      </c>
      <c r="BA11" s="1">
        <v>12.7</v>
      </c>
    </row>
    <row r="12" spans="5:53" ht="22" customHeight="1">
      <c r="L12" s="4">
        <v>0.94299999999999995</v>
      </c>
      <c r="M12" s="4">
        <v>0.83299999999999996</v>
      </c>
      <c r="N12" s="4">
        <f t="shared" si="0"/>
        <v>0.10999999999999999</v>
      </c>
      <c r="O12" s="37">
        <f t="shared" si="1"/>
        <v>0.13205282112845138</v>
      </c>
      <c r="P12" s="87">
        <v>1.04</v>
      </c>
      <c r="Q12" s="6">
        <v>0.92</v>
      </c>
      <c r="R12" s="6">
        <f t="shared" si="2"/>
        <v>0.12</v>
      </c>
      <c r="S12" s="39">
        <f t="shared" si="3"/>
        <v>0.13043478260869565</v>
      </c>
      <c r="T12" s="8">
        <v>1.2070000000000001</v>
      </c>
      <c r="U12" s="8">
        <v>1.069</v>
      </c>
      <c r="V12" s="8">
        <f t="shared" si="4"/>
        <v>0.13800000000000012</v>
      </c>
      <c r="W12" s="41">
        <f t="shared" si="5"/>
        <v>0.12909260991580929</v>
      </c>
      <c r="X12" s="17">
        <v>1.4419999999999999</v>
      </c>
      <c r="Y12" s="17">
        <v>1.2789999999999999</v>
      </c>
      <c r="Z12" s="17">
        <f t="shared" si="6"/>
        <v>0.16300000000000003</v>
      </c>
      <c r="AA12" s="45">
        <f t="shared" si="7"/>
        <v>0.12744331508991402</v>
      </c>
      <c r="AB12" s="13">
        <v>1.0189999999999999</v>
      </c>
      <c r="AC12" s="13">
        <v>0.90100000000000002</v>
      </c>
      <c r="AD12" s="13">
        <f t="shared" si="8"/>
        <v>0.11799999999999988</v>
      </c>
      <c r="AE12" s="43">
        <f t="shared" si="9"/>
        <v>0.13096559378468356</v>
      </c>
      <c r="AF12" s="14">
        <v>1.1180000000000001</v>
      </c>
      <c r="AG12" s="14">
        <v>0.98899999999999999</v>
      </c>
      <c r="AH12" s="14">
        <f t="shared" si="10"/>
        <v>0.12900000000000011</v>
      </c>
      <c r="AI12" s="46">
        <f t="shared" si="11"/>
        <v>0.13043478260869576</v>
      </c>
      <c r="AJ12" s="92">
        <v>1.2849999999999999</v>
      </c>
      <c r="AK12" s="1">
        <v>1.1379999999999999</v>
      </c>
      <c r="AL12" s="1">
        <f t="shared" si="12"/>
        <v>0.14700000000000002</v>
      </c>
      <c r="AM12" s="36">
        <f t="shared" si="13"/>
        <v>0.12917398945518457</v>
      </c>
      <c r="AN12" s="17">
        <v>1.5660000000000001</v>
      </c>
      <c r="AO12" s="17">
        <v>1.389</v>
      </c>
      <c r="AP12" s="17">
        <f t="shared" si="14"/>
        <v>0.17700000000000005</v>
      </c>
      <c r="AQ12" s="45">
        <f t="shared" si="15"/>
        <v>0.12742980561555078</v>
      </c>
      <c r="AR12" s="92">
        <v>1.361</v>
      </c>
      <c r="AS12" s="1">
        <v>1.206</v>
      </c>
      <c r="AT12" s="1">
        <f t="shared" si="16"/>
        <v>0.15500000000000003</v>
      </c>
      <c r="AU12" s="36">
        <f t="shared" si="17"/>
        <v>0.12852404643449422</v>
      </c>
      <c r="AV12" s="17">
        <v>1.7410000000000001</v>
      </c>
      <c r="AW12" s="17">
        <v>1.631</v>
      </c>
      <c r="AX12" s="17">
        <f t="shared" si="18"/>
        <v>0.1100000000000001</v>
      </c>
      <c r="AY12" s="45">
        <f t="shared" si="19"/>
        <v>6.7443286327406565E-2</v>
      </c>
      <c r="AZ12" s="48">
        <f t="shared" ref="AZ12:AZ18" si="20">AY12+AU12+AQ12+AM12+AI12+AE12+AA12+W12+S12+O12</f>
        <v>1.2329950329688857</v>
      </c>
      <c r="BA12" s="1">
        <v>12.3</v>
      </c>
    </row>
    <row r="13" spans="5:53" ht="22" customHeight="1">
      <c r="L13" s="94">
        <v>1.04</v>
      </c>
      <c r="M13" s="51">
        <v>0.92</v>
      </c>
      <c r="N13" s="51">
        <f t="shared" si="0"/>
        <v>0.12</v>
      </c>
      <c r="O13" s="52">
        <f t="shared" si="1"/>
        <v>0.13043478260869565</v>
      </c>
      <c r="P13" s="53">
        <v>1.1519999999999999</v>
      </c>
      <c r="Q13" s="53">
        <v>1.02</v>
      </c>
      <c r="R13" s="53">
        <f t="shared" si="2"/>
        <v>0.1319999999999999</v>
      </c>
      <c r="S13" s="54">
        <f t="shared" si="3"/>
        <v>0.12941176470588225</v>
      </c>
      <c r="T13" s="55">
        <v>1.319</v>
      </c>
      <c r="U13" s="55">
        <v>1.169</v>
      </c>
      <c r="V13" s="55">
        <f t="shared" si="4"/>
        <v>0.14999999999999991</v>
      </c>
      <c r="W13" s="56">
        <f t="shared" si="5"/>
        <v>0.12831479897348153</v>
      </c>
      <c r="X13" s="57">
        <v>1.587</v>
      </c>
      <c r="Y13" s="57">
        <v>1.4079999999999999</v>
      </c>
      <c r="Z13" s="57">
        <f t="shared" si="6"/>
        <v>0.17900000000000005</v>
      </c>
      <c r="AA13" s="58">
        <f t="shared" si="7"/>
        <v>0.12713068181818185</v>
      </c>
      <c r="AB13" s="59">
        <v>1.1131</v>
      </c>
      <c r="AC13" s="59">
        <v>1.0009999999999999</v>
      </c>
      <c r="AD13" s="59">
        <f t="shared" si="8"/>
        <v>0.11210000000000009</v>
      </c>
      <c r="AE13" s="60">
        <f t="shared" si="9"/>
        <v>0.11198801198801209</v>
      </c>
      <c r="AF13" s="61">
        <v>1.242</v>
      </c>
      <c r="AG13" s="61">
        <v>1.1000000000000001</v>
      </c>
      <c r="AH13" s="61">
        <f t="shared" si="10"/>
        <v>0.1419999999999999</v>
      </c>
      <c r="AI13" s="62">
        <f t="shared" si="11"/>
        <v>0.12909090909090901</v>
      </c>
      <c r="AJ13" s="91">
        <v>1.41</v>
      </c>
      <c r="AK13" s="63">
        <v>1.25</v>
      </c>
      <c r="AL13" s="63">
        <f t="shared" si="12"/>
        <v>0.15999999999999992</v>
      </c>
      <c r="AM13" s="64">
        <f t="shared" si="13"/>
        <v>0.12799999999999995</v>
      </c>
      <c r="AN13" s="57">
        <v>1.722</v>
      </c>
      <c r="AO13" s="57">
        <v>1.5289999999999999</v>
      </c>
      <c r="AP13" s="57">
        <f t="shared" si="14"/>
        <v>0.19300000000000006</v>
      </c>
      <c r="AQ13" s="58">
        <f t="shared" si="15"/>
        <v>0.12622629169391764</v>
      </c>
      <c r="AR13" s="91">
        <v>1.5</v>
      </c>
      <c r="AS13" s="63">
        <v>1.33</v>
      </c>
      <c r="AT13" s="63">
        <f t="shared" si="16"/>
        <v>0.16999999999999993</v>
      </c>
      <c r="AU13" s="64">
        <f t="shared" si="17"/>
        <v>0.12781954887218039</v>
      </c>
      <c r="AV13" s="57">
        <v>1.8959999999999999</v>
      </c>
      <c r="AW13" s="57">
        <v>1.776</v>
      </c>
      <c r="AX13" s="57">
        <f t="shared" si="18"/>
        <v>0.11999999999999988</v>
      </c>
      <c r="AY13" s="58">
        <f t="shared" si="19"/>
        <v>6.7567567567567502E-2</v>
      </c>
      <c r="AZ13" s="65">
        <f t="shared" si="20"/>
        <v>1.2059843573188278</v>
      </c>
      <c r="BA13" s="63">
        <v>12.1</v>
      </c>
    </row>
    <row r="14" spans="5:53" ht="22" customHeight="1">
      <c r="L14" s="51">
        <v>1.1140000000000001</v>
      </c>
      <c r="M14" s="51">
        <v>0.995</v>
      </c>
      <c r="N14" s="51">
        <f t="shared" si="0"/>
        <v>0.11900000000000011</v>
      </c>
      <c r="O14" s="52">
        <f t="shared" si="1"/>
        <v>0.11959798994974885</v>
      </c>
      <c r="P14" s="53">
        <v>1.2809999999999999</v>
      </c>
      <c r="Q14" s="53">
        <v>1.1439999999999999</v>
      </c>
      <c r="R14" s="53">
        <f t="shared" si="2"/>
        <v>0.13700000000000001</v>
      </c>
      <c r="S14" s="54">
        <f t="shared" si="3"/>
        <v>0.11975524475524478</v>
      </c>
      <c r="T14" s="55">
        <v>1.448</v>
      </c>
      <c r="U14" s="55">
        <v>1.2929999999999999</v>
      </c>
      <c r="V14" s="55">
        <f t="shared" si="4"/>
        <v>0.15500000000000003</v>
      </c>
      <c r="W14" s="56">
        <f t="shared" si="5"/>
        <v>0.11987625676720808</v>
      </c>
      <c r="X14" s="57">
        <v>1.7749999999999999</v>
      </c>
      <c r="Y14" s="57">
        <v>1.585</v>
      </c>
      <c r="Z14" s="57">
        <f t="shared" si="6"/>
        <v>0.18999999999999995</v>
      </c>
      <c r="AA14" s="58">
        <f t="shared" si="7"/>
        <v>0.11987381703470028</v>
      </c>
      <c r="AB14" s="59">
        <v>1.2050000000000001</v>
      </c>
      <c r="AC14" s="59">
        <v>1.0760000000000001</v>
      </c>
      <c r="AD14" s="59">
        <f t="shared" si="8"/>
        <v>0.129</v>
      </c>
      <c r="AE14" s="60">
        <f t="shared" si="9"/>
        <v>0.11988847583643122</v>
      </c>
      <c r="AF14" s="61">
        <v>1.3720000000000001</v>
      </c>
      <c r="AG14" s="61">
        <v>1.2250000000000001</v>
      </c>
      <c r="AH14" s="61">
        <f t="shared" si="10"/>
        <v>0.14700000000000002</v>
      </c>
      <c r="AI14" s="62">
        <f t="shared" si="11"/>
        <v>0.12000000000000001</v>
      </c>
      <c r="AJ14" s="91">
        <v>1.5389999999999999</v>
      </c>
      <c r="AK14" s="63">
        <v>1.3740000000000001</v>
      </c>
      <c r="AL14" s="63">
        <f t="shared" si="12"/>
        <v>0.16499999999999981</v>
      </c>
      <c r="AM14" s="64">
        <f t="shared" si="13"/>
        <v>0.12008733624454133</v>
      </c>
      <c r="AN14" s="88">
        <v>1.91</v>
      </c>
      <c r="AO14" s="57">
        <v>1.7050000000000001</v>
      </c>
      <c r="AP14" s="57">
        <f t="shared" si="14"/>
        <v>0.20499999999999985</v>
      </c>
      <c r="AQ14" s="58">
        <f t="shared" si="15"/>
        <v>0.12023460410557175</v>
      </c>
      <c r="AR14" s="91">
        <v>1.615</v>
      </c>
      <c r="AS14" s="63">
        <v>1.4419999999999999</v>
      </c>
      <c r="AT14" s="63">
        <f t="shared" si="16"/>
        <v>0.17300000000000004</v>
      </c>
      <c r="AU14" s="64">
        <f t="shared" si="17"/>
        <v>0.11997226074895981</v>
      </c>
      <c r="AV14" s="57">
        <v>2.0619999999999998</v>
      </c>
      <c r="AW14" s="57">
        <v>1.9430000000000001</v>
      </c>
      <c r="AX14" s="57">
        <f t="shared" si="18"/>
        <v>0.11899999999999977</v>
      </c>
      <c r="AY14" s="58">
        <f t="shared" si="19"/>
        <v>6.124549665465763E-2</v>
      </c>
      <c r="AZ14" s="65">
        <f t="shared" si="20"/>
        <v>1.1405314820970636</v>
      </c>
      <c r="BA14" s="63">
        <v>11.4</v>
      </c>
    </row>
    <row r="15" spans="5:53" ht="22" customHeight="1">
      <c r="L15" s="51">
        <v>1.1970000000000001</v>
      </c>
      <c r="M15" s="51">
        <v>1.069</v>
      </c>
      <c r="N15" s="51">
        <f t="shared" si="0"/>
        <v>0.12800000000000011</v>
      </c>
      <c r="O15" s="52">
        <f t="shared" si="1"/>
        <v>0.11973807296538833</v>
      </c>
      <c r="P15" s="53">
        <v>1.379</v>
      </c>
      <c r="Q15" s="53">
        <v>1.2310000000000001</v>
      </c>
      <c r="R15" s="53">
        <f t="shared" si="2"/>
        <v>0.14799999999999991</v>
      </c>
      <c r="S15" s="54">
        <f t="shared" si="3"/>
        <v>0.12022745735174646</v>
      </c>
      <c r="T15" s="55">
        <v>1.546</v>
      </c>
      <c r="U15" s="55">
        <v>1.38</v>
      </c>
      <c r="V15" s="55">
        <f t="shared" si="4"/>
        <v>0.16600000000000015</v>
      </c>
      <c r="W15" s="56">
        <f t="shared" si="5"/>
        <v>0.12028985507246388</v>
      </c>
      <c r="X15" s="88">
        <v>1.95</v>
      </c>
      <c r="Y15" s="57">
        <v>1.7410000000000001</v>
      </c>
      <c r="Z15" s="57">
        <f t="shared" si="6"/>
        <v>0.20899999999999985</v>
      </c>
      <c r="AA15" s="58">
        <f t="shared" si="7"/>
        <v>0.12004595060310157</v>
      </c>
      <c r="AB15" s="59">
        <v>1.288</v>
      </c>
      <c r="AC15" s="59">
        <v>1.1499999999999999</v>
      </c>
      <c r="AD15" s="59">
        <f t="shared" si="8"/>
        <v>0.13800000000000012</v>
      </c>
      <c r="AE15" s="60">
        <f t="shared" si="9"/>
        <v>0.12000000000000012</v>
      </c>
      <c r="AF15" s="61">
        <v>1.4690000000000001</v>
      </c>
      <c r="AG15" s="61">
        <v>1.3120000000000001</v>
      </c>
      <c r="AH15" s="61">
        <f t="shared" si="10"/>
        <v>0.15700000000000003</v>
      </c>
      <c r="AI15" s="62">
        <f t="shared" si="11"/>
        <v>0.11966463414634149</v>
      </c>
      <c r="AJ15" s="91">
        <v>1.6359999999999999</v>
      </c>
      <c r="AK15" s="63">
        <v>1.4610000000000001</v>
      </c>
      <c r="AL15" s="63">
        <f t="shared" si="12"/>
        <v>0.17499999999999982</v>
      </c>
      <c r="AM15" s="64">
        <f t="shared" si="13"/>
        <v>0.1197809719370293</v>
      </c>
      <c r="AN15" s="57">
        <v>2.0790000000000002</v>
      </c>
      <c r="AO15" s="57">
        <v>1.8560000000000001</v>
      </c>
      <c r="AP15" s="57">
        <f t="shared" si="14"/>
        <v>0.22300000000000009</v>
      </c>
      <c r="AQ15" s="58">
        <f t="shared" si="15"/>
        <v>0.12015086206896555</v>
      </c>
      <c r="AR15" s="91">
        <v>1.74</v>
      </c>
      <c r="AS15" s="63">
        <v>1.554</v>
      </c>
      <c r="AT15" s="63">
        <f t="shared" si="16"/>
        <v>0.18599999999999994</v>
      </c>
      <c r="AU15" s="64">
        <f t="shared" si="17"/>
        <v>0.11969111969111965</v>
      </c>
      <c r="AV15" s="57">
        <v>2.226</v>
      </c>
      <c r="AW15" s="57">
        <v>2.0979999999999999</v>
      </c>
      <c r="AX15" s="57">
        <f t="shared" si="18"/>
        <v>0.12800000000000011</v>
      </c>
      <c r="AY15" s="58">
        <f t="shared" si="19"/>
        <v>6.1010486177311786E-2</v>
      </c>
      <c r="AZ15" s="65">
        <f t="shared" si="20"/>
        <v>1.140599410013468</v>
      </c>
      <c r="BA15" s="63">
        <v>11.4</v>
      </c>
    </row>
    <row r="16" spans="5:53" ht="22" customHeight="1">
      <c r="L16" s="4">
        <v>1.2809999999999999</v>
      </c>
      <c r="M16" s="4">
        <v>1.1439999999999999</v>
      </c>
      <c r="N16" s="4">
        <f t="shared" si="0"/>
        <v>0.13700000000000001</v>
      </c>
      <c r="O16" s="37">
        <f t="shared" si="1"/>
        <v>0.11975524475524478</v>
      </c>
      <c r="P16" s="6">
        <v>1.476</v>
      </c>
      <c r="Q16" s="6">
        <v>1.3180000000000001</v>
      </c>
      <c r="R16" s="6">
        <f t="shared" si="2"/>
        <v>0.15799999999999992</v>
      </c>
      <c r="S16" s="39">
        <f t="shared" si="3"/>
        <v>0.11987860394537171</v>
      </c>
      <c r="T16" s="8">
        <v>1.643</v>
      </c>
      <c r="U16" s="8">
        <v>1.4670000000000001</v>
      </c>
      <c r="V16" s="8">
        <f t="shared" si="4"/>
        <v>0.17599999999999993</v>
      </c>
      <c r="W16" s="41">
        <f t="shared" si="5"/>
        <v>0.11997273346966593</v>
      </c>
      <c r="X16" s="93">
        <v>2.09</v>
      </c>
      <c r="Y16" s="17">
        <v>1.8660000000000001</v>
      </c>
      <c r="Z16" s="17">
        <f t="shared" si="6"/>
        <v>0.22399999999999975</v>
      </c>
      <c r="AA16" s="45">
        <f t="shared" si="7"/>
        <v>0.12004287245444788</v>
      </c>
      <c r="AB16" s="13">
        <v>1.379</v>
      </c>
      <c r="AC16" s="13">
        <v>1.2310000000000001</v>
      </c>
      <c r="AD16" s="13">
        <f t="shared" si="8"/>
        <v>0.14799999999999991</v>
      </c>
      <c r="AE16" s="43">
        <f t="shared" si="9"/>
        <v>0.12022745735174646</v>
      </c>
      <c r="AF16" s="14">
        <v>1.5740000000000001</v>
      </c>
      <c r="AG16" s="14">
        <v>1.405</v>
      </c>
      <c r="AH16" s="14">
        <f t="shared" si="10"/>
        <v>0.16900000000000004</v>
      </c>
      <c r="AI16" s="46">
        <f t="shared" si="11"/>
        <v>0.12028469750889682</v>
      </c>
      <c r="AJ16" s="92">
        <v>1.74</v>
      </c>
      <c r="AK16" s="1">
        <v>1.554</v>
      </c>
      <c r="AL16" s="1">
        <f t="shared" si="12"/>
        <v>0.18599999999999994</v>
      </c>
      <c r="AM16" s="36">
        <f t="shared" si="13"/>
        <v>0.11969111969111965</v>
      </c>
      <c r="AN16" s="17">
        <v>2.2440000000000002</v>
      </c>
      <c r="AO16" s="17">
        <v>2.004</v>
      </c>
      <c r="AP16" s="17">
        <f t="shared" si="14"/>
        <v>0.24000000000000021</v>
      </c>
      <c r="AQ16" s="45">
        <f t="shared" si="15"/>
        <v>0.11976047904191628</v>
      </c>
      <c r="AR16" s="92">
        <v>1.859</v>
      </c>
      <c r="AS16" s="1">
        <v>1.66</v>
      </c>
      <c r="AT16" s="1">
        <f t="shared" si="16"/>
        <v>0.19900000000000007</v>
      </c>
      <c r="AU16" s="36">
        <f t="shared" si="17"/>
        <v>0.11987951807228921</v>
      </c>
      <c r="AV16" s="17">
        <v>2.3839999999999999</v>
      </c>
      <c r="AW16" s="17">
        <v>2.2469999999999999</v>
      </c>
      <c r="AX16" s="17">
        <f t="shared" si="18"/>
        <v>0.13700000000000001</v>
      </c>
      <c r="AY16" s="45">
        <f t="shared" si="19"/>
        <v>6.0970182465509573E-2</v>
      </c>
      <c r="AZ16" s="48">
        <f t="shared" si="20"/>
        <v>1.1404629087562084</v>
      </c>
      <c r="BA16" s="1">
        <v>11.4</v>
      </c>
    </row>
    <row r="17" spans="2:53" ht="22" customHeight="1">
      <c r="L17" s="4">
        <v>1.357</v>
      </c>
      <c r="M17" s="4">
        <v>1.212</v>
      </c>
      <c r="N17" s="4">
        <f t="shared" si="0"/>
        <v>0.14500000000000002</v>
      </c>
      <c r="O17" s="37">
        <f t="shared" si="1"/>
        <v>0.11963696369636966</v>
      </c>
      <c r="P17" s="6">
        <v>1.5880000000000001</v>
      </c>
      <c r="Q17" s="6">
        <v>1.4179999999999999</v>
      </c>
      <c r="R17" s="6">
        <f t="shared" si="2"/>
        <v>0.17000000000000015</v>
      </c>
      <c r="S17" s="39">
        <f t="shared" si="3"/>
        <v>0.11988716502115668</v>
      </c>
      <c r="T17" s="8">
        <v>1.7549999999999999</v>
      </c>
      <c r="U17" s="8">
        <v>1.5669999999999999</v>
      </c>
      <c r="V17" s="8">
        <f t="shared" si="4"/>
        <v>0.18799999999999994</v>
      </c>
      <c r="W17" s="41">
        <f t="shared" si="5"/>
        <v>0.11997447351627311</v>
      </c>
      <c r="X17" s="17">
        <v>2.2869999999999999</v>
      </c>
      <c r="Y17" s="17">
        <v>2.0419999999999998</v>
      </c>
      <c r="Z17" s="17">
        <f t="shared" si="6"/>
        <v>0.24500000000000011</v>
      </c>
      <c r="AA17" s="45">
        <f t="shared" si="7"/>
        <v>0.11998041136141044</v>
      </c>
      <c r="AB17" s="13">
        <v>1.4630000000000001</v>
      </c>
      <c r="AC17" s="13">
        <v>1.306</v>
      </c>
      <c r="AD17" s="13">
        <f t="shared" si="8"/>
        <v>0.15700000000000003</v>
      </c>
      <c r="AE17" s="43">
        <f t="shared" si="9"/>
        <v>0.1202143950995406</v>
      </c>
      <c r="AF17" s="14">
        <v>1.6859999999999999</v>
      </c>
      <c r="AG17" s="14">
        <v>1.5049999999999999</v>
      </c>
      <c r="AH17" s="14">
        <f t="shared" si="10"/>
        <v>0.18100000000000005</v>
      </c>
      <c r="AI17" s="46">
        <f t="shared" si="11"/>
        <v>0.12026578073089705</v>
      </c>
      <c r="AJ17" s="92">
        <v>1.8520000000000001</v>
      </c>
      <c r="AK17" s="1">
        <v>1.6539999999999999</v>
      </c>
      <c r="AL17" s="1">
        <f t="shared" si="12"/>
        <v>0.19800000000000018</v>
      </c>
      <c r="AM17" s="36">
        <f t="shared" si="13"/>
        <v>0.11970979443772684</v>
      </c>
      <c r="AN17" s="17">
        <v>2.4350000000000001</v>
      </c>
      <c r="AO17" s="17">
        <v>2.1739999999999999</v>
      </c>
      <c r="AP17" s="17">
        <f t="shared" si="14"/>
        <v>0.26100000000000012</v>
      </c>
      <c r="AQ17" s="45">
        <f t="shared" si="15"/>
        <v>0.12005519779208837</v>
      </c>
      <c r="AR17" s="92">
        <v>1.9910000000000001</v>
      </c>
      <c r="AS17" s="1">
        <v>1.778</v>
      </c>
      <c r="AT17" s="1">
        <f t="shared" si="16"/>
        <v>0.21300000000000008</v>
      </c>
      <c r="AU17" s="36">
        <f t="shared" si="17"/>
        <v>0.11979752530933638</v>
      </c>
      <c r="AV17" s="17">
        <v>2.5760000000000001</v>
      </c>
      <c r="AW17" s="17">
        <v>2.431</v>
      </c>
      <c r="AX17" s="17">
        <f t="shared" si="18"/>
        <v>0.14500000000000002</v>
      </c>
      <c r="AY17" s="45">
        <f t="shared" si="19"/>
        <v>5.9646236116824361E-2</v>
      </c>
      <c r="AZ17" s="48">
        <f t="shared" si="20"/>
        <v>1.1391679430816235</v>
      </c>
      <c r="BA17" s="1">
        <v>11.4</v>
      </c>
    </row>
    <row r="18" spans="2:53" ht="22" customHeight="1">
      <c r="L18" s="4">
        <v>1.466</v>
      </c>
      <c r="M18" s="4">
        <v>1.3089999999999999</v>
      </c>
      <c r="N18" s="4">
        <f t="shared" si="0"/>
        <v>0.15700000000000003</v>
      </c>
      <c r="O18" s="37">
        <f t="shared" si="1"/>
        <v>0.11993888464476703</v>
      </c>
      <c r="P18" s="6">
        <v>1.7370000000000001</v>
      </c>
      <c r="Q18" s="6">
        <v>1.5509999999999999</v>
      </c>
      <c r="R18" s="6">
        <f t="shared" si="2"/>
        <v>0.18600000000000017</v>
      </c>
      <c r="S18" s="39">
        <f t="shared" si="3"/>
        <v>0.11992263056092854</v>
      </c>
      <c r="T18" s="8">
        <v>1.911</v>
      </c>
      <c r="U18" s="8">
        <v>1.706</v>
      </c>
      <c r="V18" s="8">
        <f t="shared" si="4"/>
        <v>0.20500000000000007</v>
      </c>
      <c r="W18" s="41">
        <f t="shared" si="5"/>
        <v>0.12016412661195784</v>
      </c>
      <c r="X18" s="17">
        <v>2.4769999999999999</v>
      </c>
      <c r="Y18" s="17">
        <v>2.2120000000000002</v>
      </c>
      <c r="Z18" s="17">
        <f t="shared" si="6"/>
        <v>0.26499999999999968</v>
      </c>
      <c r="AA18" s="45">
        <f t="shared" si="7"/>
        <v>0.11980108499095825</v>
      </c>
      <c r="AB18" s="13">
        <v>1.6080000000000001</v>
      </c>
      <c r="AC18" s="13">
        <v>1.4359999999999999</v>
      </c>
      <c r="AD18" s="13">
        <f t="shared" si="8"/>
        <v>0.17200000000000015</v>
      </c>
      <c r="AE18" s="43">
        <f t="shared" si="9"/>
        <v>0.11977715877437337</v>
      </c>
      <c r="AF18" s="14">
        <v>1.865</v>
      </c>
      <c r="AG18" s="14">
        <v>1.665</v>
      </c>
      <c r="AH18" s="14">
        <f t="shared" si="10"/>
        <v>0.19999999999999996</v>
      </c>
      <c r="AI18" s="46">
        <f t="shared" si="11"/>
        <v>0.12012012012012009</v>
      </c>
      <c r="AJ18" s="92">
        <v>2.036</v>
      </c>
      <c r="AK18" s="1">
        <v>1.8180000000000001</v>
      </c>
      <c r="AL18" s="1">
        <f t="shared" si="12"/>
        <v>0.21799999999999997</v>
      </c>
      <c r="AM18" s="36">
        <f t="shared" si="13"/>
        <v>0.1199119911991199</v>
      </c>
      <c r="AN18" s="17">
        <v>2.6240000000000001</v>
      </c>
      <c r="AO18" s="17">
        <v>2.343</v>
      </c>
      <c r="AP18" s="17">
        <f t="shared" si="14"/>
        <v>0.28100000000000014</v>
      </c>
      <c r="AQ18" s="45">
        <f t="shared" si="15"/>
        <v>0.11993171148100731</v>
      </c>
      <c r="AR18" s="92">
        <v>2.1360000000000001</v>
      </c>
      <c r="AS18" s="1">
        <v>1.907</v>
      </c>
      <c r="AT18" s="1">
        <f t="shared" si="16"/>
        <v>0.22900000000000009</v>
      </c>
      <c r="AU18" s="36">
        <f t="shared" si="17"/>
        <v>0.12008390141583644</v>
      </c>
      <c r="AV18" s="17">
        <v>2.7280000000000002</v>
      </c>
      <c r="AW18" s="17">
        <v>2.5710000000000002</v>
      </c>
      <c r="AX18" s="17">
        <f t="shared" si="18"/>
        <v>0.15700000000000003</v>
      </c>
      <c r="AY18" s="45">
        <f t="shared" si="19"/>
        <v>6.1065733177751852E-2</v>
      </c>
      <c r="AZ18" s="48">
        <f t="shared" si="20"/>
        <v>1.1407173429768205</v>
      </c>
      <c r="BA18" s="1">
        <v>11.4</v>
      </c>
    </row>
    <row r="19" spans="2:53" ht="22" customHeight="1">
      <c r="L19" s="4">
        <v>2.3050000000000002</v>
      </c>
      <c r="M19" s="4">
        <v>2.1440000000000001</v>
      </c>
      <c r="N19" s="4">
        <f t="shared" si="0"/>
        <v>0.16100000000000003</v>
      </c>
      <c r="O19" s="37">
        <f t="shared" si="1"/>
        <v>7.5093283582089568E-2</v>
      </c>
      <c r="P19" s="6">
        <v>2.4169999999999998</v>
      </c>
      <c r="Q19" s="6">
        <v>2.2480000000000002</v>
      </c>
      <c r="R19" s="6">
        <f t="shared" si="2"/>
        <v>0.16899999999999959</v>
      </c>
      <c r="S19" s="39">
        <f t="shared" si="3"/>
        <v>7.5177935943060312E-2</v>
      </c>
      <c r="T19" s="8">
        <v>2.7040000000000002</v>
      </c>
      <c r="U19" s="8">
        <v>2.5150000000000001</v>
      </c>
      <c r="V19" s="8">
        <f t="shared" si="4"/>
        <v>0.18900000000000006</v>
      </c>
      <c r="W19" s="41">
        <f t="shared" si="5"/>
        <v>7.5149105367793262E-2</v>
      </c>
      <c r="X19" s="17">
        <v>3.3519999999999999</v>
      </c>
      <c r="Y19" s="17">
        <v>3.1179999999999999</v>
      </c>
      <c r="Z19" s="17">
        <f t="shared" si="6"/>
        <v>0.23399999999999999</v>
      </c>
      <c r="AA19" s="45">
        <f t="shared" si="7"/>
        <v>7.5048107761385499E-2</v>
      </c>
      <c r="AB19" s="13">
        <v>0</v>
      </c>
      <c r="AC19" s="13">
        <v>0</v>
      </c>
      <c r="AD19" s="13">
        <f t="shared" si="8"/>
        <v>0</v>
      </c>
      <c r="AE19" s="43"/>
      <c r="AF19" s="14">
        <v>0</v>
      </c>
      <c r="AG19" s="14">
        <v>0</v>
      </c>
      <c r="AH19" s="14"/>
      <c r="AI19" s="14"/>
      <c r="AJ19" s="1">
        <v>0</v>
      </c>
      <c r="AK19" s="1"/>
      <c r="AL19" s="1"/>
      <c r="AM19" s="36"/>
      <c r="AN19" s="17">
        <v>0</v>
      </c>
      <c r="AO19" s="17">
        <v>0</v>
      </c>
      <c r="AP19" s="17"/>
      <c r="AQ19" s="45"/>
      <c r="AR19" s="92">
        <v>2.9729999999999999</v>
      </c>
      <c r="AS19" s="1">
        <v>2.766</v>
      </c>
      <c r="AT19" s="1">
        <f t="shared" si="16"/>
        <v>0.20699999999999985</v>
      </c>
      <c r="AU19" s="36">
        <f t="shared" si="17"/>
        <v>7.4837310195227713E-2</v>
      </c>
      <c r="AV19" s="17">
        <v>3.8740000000000001</v>
      </c>
      <c r="AW19" s="17">
        <v>3.7130000000000001</v>
      </c>
      <c r="AX19" s="17">
        <f t="shared" si="18"/>
        <v>0.16100000000000003</v>
      </c>
      <c r="AY19" s="45">
        <f t="shared" si="19"/>
        <v>4.3361163479666044E-2</v>
      </c>
      <c r="AZ19" s="48">
        <f>AY19+AU19+AA19+W19+S19+O19</f>
        <v>0.41866690632922243</v>
      </c>
      <c r="BA19" s="1">
        <f>42/5</f>
        <v>8.4</v>
      </c>
    </row>
    <row r="20" spans="2:53" ht="22" customHeight="1">
      <c r="L20" s="4">
        <v>2.7090000000000001</v>
      </c>
      <c r="M20" s="4">
        <v>2.52</v>
      </c>
      <c r="N20" s="4">
        <f t="shared" si="0"/>
        <v>0.18900000000000006</v>
      </c>
      <c r="O20" s="37">
        <f t="shared" si="1"/>
        <v>7.5000000000000025E-2</v>
      </c>
      <c r="P20" s="6">
        <v>2.7930000000000001</v>
      </c>
      <c r="Q20" s="6">
        <v>2.5979999999999999</v>
      </c>
      <c r="R20" s="6">
        <f t="shared" si="2"/>
        <v>0.19500000000000028</v>
      </c>
      <c r="S20" s="39">
        <f t="shared" si="3"/>
        <v>7.505773672055438E-2</v>
      </c>
      <c r="T20" s="8">
        <v>3.1509999999999998</v>
      </c>
      <c r="U20" s="8">
        <v>2.931</v>
      </c>
      <c r="V20" s="8">
        <f t="shared" si="4"/>
        <v>0.21999999999999975</v>
      </c>
      <c r="W20" s="41">
        <f t="shared" si="5"/>
        <v>7.5059706584783267E-2</v>
      </c>
      <c r="X20" s="17">
        <v>3.7949999999999999</v>
      </c>
      <c r="Y20" s="17">
        <v>3.53</v>
      </c>
      <c r="Z20" s="17">
        <f t="shared" si="6"/>
        <v>0.26500000000000012</v>
      </c>
      <c r="AA20" s="45">
        <f t="shared" si="7"/>
        <v>7.5070821529745077E-2</v>
      </c>
      <c r="AB20" s="13">
        <v>0</v>
      </c>
      <c r="AC20" s="13">
        <v>0</v>
      </c>
      <c r="AD20" s="13">
        <f t="shared" si="8"/>
        <v>0</v>
      </c>
      <c r="AE20" s="43"/>
      <c r="AF20" s="14">
        <v>0</v>
      </c>
      <c r="AG20" s="14">
        <v>0</v>
      </c>
      <c r="AH20" s="14"/>
      <c r="AI20" s="14"/>
      <c r="AJ20" s="1">
        <v>0</v>
      </c>
      <c r="AK20" s="1"/>
      <c r="AL20" s="1"/>
      <c r="AM20" s="36"/>
      <c r="AN20" s="17">
        <v>0</v>
      </c>
      <c r="AO20" s="17">
        <v>0</v>
      </c>
      <c r="AP20" s="17"/>
      <c r="AQ20" s="45"/>
      <c r="AR20" s="92">
        <v>3.427</v>
      </c>
      <c r="AS20" s="1">
        <v>3.1880000000000002</v>
      </c>
      <c r="AT20" s="1">
        <f t="shared" si="16"/>
        <v>0.23899999999999988</v>
      </c>
      <c r="AU20" s="36">
        <f t="shared" si="17"/>
        <v>7.4968632371392688E-2</v>
      </c>
      <c r="AV20" s="17">
        <v>4.399</v>
      </c>
      <c r="AW20" s="17">
        <v>4.21</v>
      </c>
      <c r="AX20" s="17">
        <f t="shared" si="18"/>
        <v>0.18900000000000006</v>
      </c>
      <c r="AY20" s="45">
        <f t="shared" si="19"/>
        <v>4.4893111638954881E-2</v>
      </c>
      <c r="AZ20" s="48">
        <f t="shared" ref="AZ20:AZ23" si="21">AY20+AU20+AA20+W20+S20+O20</f>
        <v>0.42005000884543031</v>
      </c>
      <c r="BA20" s="1">
        <f t="shared" ref="BA20:BA22" si="22">42/5</f>
        <v>8.4</v>
      </c>
    </row>
    <row r="21" spans="2:53" ht="22" customHeight="1">
      <c r="L21" s="4">
        <v>3.0249999999999999</v>
      </c>
      <c r="M21" s="4">
        <v>2.8140000000000001</v>
      </c>
      <c r="N21" s="4">
        <f t="shared" si="0"/>
        <v>0.21099999999999985</v>
      </c>
      <c r="O21" s="37">
        <f t="shared" si="1"/>
        <v>7.4982231698649551E-2</v>
      </c>
      <c r="P21" s="6">
        <v>3.097</v>
      </c>
      <c r="Q21" s="6">
        <v>2.8809999999999998</v>
      </c>
      <c r="R21" s="6">
        <f t="shared" si="2"/>
        <v>0.21600000000000019</v>
      </c>
      <c r="S21" s="39">
        <f t="shared" si="3"/>
        <v>7.4973967372440192E-2</v>
      </c>
      <c r="T21" s="8">
        <v>3.488</v>
      </c>
      <c r="U21" s="8">
        <v>3.2450000000000001</v>
      </c>
      <c r="V21" s="8">
        <f t="shared" si="4"/>
        <v>0.24299999999999988</v>
      </c>
      <c r="W21" s="41">
        <f t="shared" si="5"/>
        <v>7.4884437596301964E-2</v>
      </c>
      <c r="X21" s="17">
        <v>4.1550000000000002</v>
      </c>
      <c r="Y21" s="17">
        <v>3.8650000000000002</v>
      </c>
      <c r="Z21" s="17">
        <f t="shared" si="6"/>
        <v>0.29000000000000004</v>
      </c>
      <c r="AA21" s="45">
        <f t="shared" si="7"/>
        <v>7.5032341526520052E-2</v>
      </c>
      <c r="AB21" s="13">
        <v>0</v>
      </c>
      <c r="AC21" s="13">
        <v>0</v>
      </c>
      <c r="AD21" s="13">
        <f t="shared" si="8"/>
        <v>0</v>
      </c>
      <c r="AE21" s="43"/>
      <c r="AF21" s="14">
        <v>0</v>
      </c>
      <c r="AG21" s="14">
        <v>0</v>
      </c>
      <c r="AH21" s="14"/>
      <c r="AI21" s="14"/>
      <c r="AJ21" s="1">
        <v>0</v>
      </c>
      <c r="AK21" s="1"/>
      <c r="AL21" s="1"/>
      <c r="AM21" s="36"/>
      <c r="AN21" s="17">
        <v>0</v>
      </c>
      <c r="AO21" s="17">
        <v>0</v>
      </c>
      <c r="AP21" s="17"/>
      <c r="AQ21" s="45"/>
      <c r="AR21" s="92">
        <v>3.7869999999999999</v>
      </c>
      <c r="AS21" s="1">
        <v>3.5230000000000001</v>
      </c>
      <c r="AT21" s="1">
        <f t="shared" si="16"/>
        <v>0.26399999999999979</v>
      </c>
      <c r="AU21" s="36">
        <f t="shared" si="17"/>
        <v>7.4936133976724315E-2</v>
      </c>
      <c r="AV21" s="17">
        <v>4.7850000000000001</v>
      </c>
      <c r="AW21" s="17">
        <v>4.5739999999999998</v>
      </c>
      <c r="AX21" s="17">
        <f t="shared" si="18"/>
        <v>0.2110000000000003</v>
      </c>
      <c r="AY21" s="45">
        <f t="shared" si="19"/>
        <v>4.6130301705290838E-2</v>
      </c>
      <c r="AZ21" s="48">
        <f t="shared" si="21"/>
        <v>0.42093941387592687</v>
      </c>
      <c r="BA21" s="1">
        <f t="shared" si="22"/>
        <v>8.4</v>
      </c>
    </row>
    <row r="22" spans="2:53" ht="22" customHeight="1">
      <c r="L22" s="4">
        <v>3.2869999999999999</v>
      </c>
      <c r="M22" s="4">
        <v>3.0579999999999998</v>
      </c>
      <c r="N22" s="4">
        <f t="shared" si="0"/>
        <v>0.22900000000000009</v>
      </c>
      <c r="O22" s="37">
        <f t="shared" si="1"/>
        <v>7.4885546108567722E-2</v>
      </c>
      <c r="P22" s="6">
        <v>3.3769999999999998</v>
      </c>
      <c r="Q22" s="6">
        <v>3.141</v>
      </c>
      <c r="R22" s="6">
        <f t="shared" si="2"/>
        <v>0.23599999999999977</v>
      </c>
      <c r="S22" s="39">
        <f t="shared" si="3"/>
        <v>7.5135307226997697E-2</v>
      </c>
      <c r="T22" s="8">
        <v>3.754</v>
      </c>
      <c r="U22" s="8">
        <v>3.492</v>
      </c>
      <c r="V22" s="8">
        <f t="shared" si="4"/>
        <v>0.26200000000000001</v>
      </c>
      <c r="W22" s="41">
        <f t="shared" si="5"/>
        <v>7.5028636884306985E-2</v>
      </c>
      <c r="X22" s="17">
        <v>4.532</v>
      </c>
      <c r="Y22" s="17">
        <v>4.2160000000000002</v>
      </c>
      <c r="Z22" s="17">
        <f t="shared" si="6"/>
        <v>0.31599999999999984</v>
      </c>
      <c r="AA22" s="45">
        <f t="shared" si="7"/>
        <v>7.4952561669829179E-2</v>
      </c>
      <c r="AB22" s="13">
        <v>0</v>
      </c>
      <c r="AC22" s="13">
        <v>0</v>
      </c>
      <c r="AD22" s="13">
        <f t="shared" si="8"/>
        <v>0</v>
      </c>
      <c r="AE22" s="43"/>
      <c r="AF22" s="14">
        <v>0</v>
      </c>
      <c r="AG22" s="14">
        <v>0</v>
      </c>
      <c r="AH22" s="14"/>
      <c r="AI22" s="14"/>
      <c r="AJ22" s="1">
        <v>0</v>
      </c>
      <c r="AK22" s="1"/>
      <c r="AL22" s="1"/>
      <c r="AM22" s="36"/>
      <c r="AN22" s="17">
        <v>0</v>
      </c>
      <c r="AO22" s="17">
        <v>0</v>
      </c>
      <c r="AP22" s="17"/>
      <c r="AQ22" s="45"/>
      <c r="AR22" s="92">
        <v>4.0960000000000001</v>
      </c>
      <c r="AS22" s="1">
        <v>3.81</v>
      </c>
      <c r="AT22" s="1">
        <f t="shared" si="16"/>
        <v>0.28600000000000003</v>
      </c>
      <c r="AU22" s="36">
        <f t="shared" si="17"/>
        <v>7.5065616797900275E-2</v>
      </c>
      <c r="AV22" s="17">
        <v>5.1230000000000002</v>
      </c>
      <c r="AW22" s="17">
        <v>4.8940000000000001</v>
      </c>
      <c r="AX22" s="17">
        <f t="shared" si="18"/>
        <v>0.22900000000000009</v>
      </c>
      <c r="AY22" s="45">
        <f t="shared" si="19"/>
        <v>4.679199019207194E-2</v>
      </c>
      <c r="AZ22" s="48">
        <f t="shared" si="21"/>
        <v>0.4218596588796738</v>
      </c>
      <c r="BA22" s="1">
        <f t="shared" si="22"/>
        <v>8.4</v>
      </c>
    </row>
    <row r="23" spans="2:53" ht="22" customHeight="1">
      <c r="L23" s="4">
        <v>3.5569999999999999</v>
      </c>
      <c r="M23" s="4">
        <v>3.3090000000000002</v>
      </c>
      <c r="N23" s="4">
        <f t="shared" si="0"/>
        <v>0.24799999999999978</v>
      </c>
      <c r="O23" s="37">
        <f t="shared" si="1"/>
        <v>7.4947113931701351E-2</v>
      </c>
      <c r="P23" s="6">
        <v>3.6419999999999999</v>
      </c>
      <c r="Q23" s="6">
        <v>3.3879999999999999</v>
      </c>
      <c r="R23" s="6">
        <f t="shared" si="2"/>
        <v>0.254</v>
      </c>
      <c r="S23" s="39">
        <f t="shared" si="3"/>
        <v>7.4970484061393158E-2</v>
      </c>
      <c r="T23" s="8">
        <v>4.0389999999999997</v>
      </c>
      <c r="U23" s="8">
        <v>3.7570000000000001</v>
      </c>
      <c r="V23" s="8">
        <f t="shared" si="4"/>
        <v>0.28199999999999958</v>
      </c>
      <c r="W23" s="41">
        <f t="shared" si="5"/>
        <v>7.5059888208677025E-2</v>
      </c>
      <c r="X23" s="17">
        <v>4.6689999999999996</v>
      </c>
      <c r="Y23" s="17">
        <v>4.343</v>
      </c>
      <c r="Z23" s="17">
        <f t="shared" si="6"/>
        <v>0.32599999999999962</v>
      </c>
      <c r="AA23" s="45">
        <f t="shared" si="7"/>
        <v>7.5063320285516835E-2</v>
      </c>
      <c r="AB23" s="13">
        <v>0</v>
      </c>
      <c r="AC23" s="13">
        <v>0</v>
      </c>
      <c r="AD23" s="13">
        <f t="shared" si="8"/>
        <v>0</v>
      </c>
      <c r="AE23" s="43"/>
      <c r="AF23" s="14">
        <v>0</v>
      </c>
      <c r="AG23" s="14">
        <v>0</v>
      </c>
      <c r="AH23" s="14"/>
      <c r="AI23" s="14"/>
      <c r="AJ23" s="1">
        <v>0</v>
      </c>
      <c r="AK23" s="1"/>
      <c r="AL23" s="1"/>
      <c r="AM23" s="36"/>
      <c r="AN23" s="17">
        <v>0</v>
      </c>
      <c r="AO23" s="17">
        <v>0</v>
      </c>
      <c r="AP23" s="17"/>
      <c r="AQ23" s="45"/>
      <c r="AR23" s="92">
        <v>4.3840000000000003</v>
      </c>
      <c r="AS23" s="1">
        <v>4.0780000000000003</v>
      </c>
      <c r="AT23" s="1">
        <f t="shared" si="16"/>
        <v>0.30600000000000005</v>
      </c>
      <c r="AU23" s="36">
        <f t="shared" si="17"/>
        <v>7.503678273663561E-2</v>
      </c>
      <c r="AV23" s="17">
        <v>5.4180000000000001</v>
      </c>
      <c r="AW23" s="17">
        <v>5.17</v>
      </c>
      <c r="AX23" s="17">
        <f t="shared" si="18"/>
        <v>0.24800000000000022</v>
      </c>
      <c r="AY23" s="45">
        <f t="shared" si="19"/>
        <v>4.7969052224371415E-2</v>
      </c>
      <c r="AZ23" s="48">
        <f t="shared" si="21"/>
        <v>0.4230466414482954</v>
      </c>
      <c r="BA23" s="1">
        <f>68/5</f>
        <v>13.6</v>
      </c>
    </row>
    <row r="24" spans="2:53" ht="22" customHeight="1">
      <c r="O24" s="36">
        <f>AVERAGE(O10:O23)</f>
        <v>0.10853796890563713</v>
      </c>
      <c r="S24" s="36">
        <f>AVERAGE(S10:S23)</f>
        <v>0.10848021348774137</v>
      </c>
      <c r="W24" s="36">
        <f>AVERAGE(W10:W23)</f>
        <v>0.10810737071569081</v>
      </c>
      <c r="X24" s="16"/>
      <c r="Y24" s="16"/>
      <c r="Z24" s="16"/>
      <c r="AA24" s="45">
        <f>AVERAGE(AA10:AA23)</f>
        <v>0.10789126685015642</v>
      </c>
      <c r="AE24" s="45">
        <f>AVERAGE(AE10:AE18)</f>
        <v>0.12513994559271949</v>
      </c>
      <c r="AI24" s="45">
        <f>AVERAGE(AI10:AI18)</f>
        <v>0.12700549746535716</v>
      </c>
      <c r="AM24" s="45">
        <f>AVERAGE(AM10:AM18)</f>
        <v>0.12628141308418009</v>
      </c>
      <c r="AQ24" s="45">
        <f>AVERAGE(AQ11:AQ18)</f>
        <v>0.12292964912563101</v>
      </c>
      <c r="AU24" s="48">
        <f>AVERAGE(AU10:AU23)</f>
        <v>0.10790679732913902</v>
      </c>
      <c r="AV24" s="17"/>
      <c r="AW24" s="17"/>
      <c r="AX24" s="17"/>
      <c r="AY24" s="50">
        <f>AVERAGE(AY10:AY23)</f>
        <v>6.4160422867526393E-2</v>
      </c>
      <c r="AZ24" s="48">
        <f>AY24+AU24+AQ24+AM24+AI24+AE24+AA24+W24+S24+O24</f>
        <v>1.1064405454237787</v>
      </c>
      <c r="BA24" s="68">
        <v>0.111</v>
      </c>
    </row>
    <row r="25" spans="2:53" ht="22" customHeight="1">
      <c r="S25" s="36"/>
      <c r="W25" s="36"/>
      <c r="X25" s="16"/>
      <c r="Y25" s="16"/>
      <c r="Z25" s="16"/>
      <c r="AA25" s="45"/>
      <c r="AE25" s="45"/>
      <c r="AI25" s="45"/>
      <c r="AM25" s="45"/>
      <c r="AQ25" s="45"/>
      <c r="AU25" s="48"/>
      <c r="AV25" s="17"/>
      <c r="AW25" s="17"/>
      <c r="AX25" s="17"/>
      <c r="AY25" s="50"/>
      <c r="AZ25" s="48"/>
      <c r="BA25" s="34"/>
    </row>
    <row r="26" spans="2:53" ht="22" customHeight="1">
      <c r="B26" s="71" t="s">
        <v>28</v>
      </c>
      <c r="L26" s="75" t="s">
        <v>25</v>
      </c>
      <c r="M26" s="63"/>
      <c r="N26" s="63"/>
      <c r="O26" s="64"/>
      <c r="P26" s="66"/>
      <c r="Q26" s="66"/>
      <c r="R26" s="66"/>
      <c r="S26" s="64"/>
      <c r="T26" s="66"/>
      <c r="U26" s="66"/>
      <c r="V26" s="66"/>
      <c r="W26" s="64"/>
      <c r="X26" s="76"/>
      <c r="Y26" s="76"/>
      <c r="Z26" s="76"/>
      <c r="AA26" s="58"/>
      <c r="AB26" s="66"/>
      <c r="AC26" s="66"/>
      <c r="AD26" s="66"/>
      <c r="AE26" s="58"/>
      <c r="AI26" s="45"/>
      <c r="AM26" s="45"/>
      <c r="AQ26" s="45"/>
      <c r="AU26" s="48"/>
      <c r="AV26" s="17"/>
      <c r="AW26" s="17"/>
      <c r="AX26" s="17"/>
      <c r="AY26" s="50"/>
      <c r="AZ26" s="48"/>
      <c r="BA26" s="34"/>
    </row>
    <row r="27" spans="2:53" ht="19" customHeight="1">
      <c r="C27" s="77" t="s">
        <v>30</v>
      </c>
      <c r="D27" s="78" t="s">
        <v>31</v>
      </c>
    </row>
    <row r="28" spans="2:53" ht="22" customHeight="1">
      <c r="B28" s="69">
        <v>39692</v>
      </c>
      <c r="C28" s="70">
        <v>2.8000000000000001E-2</v>
      </c>
    </row>
    <row r="29" spans="2:53" ht="22" customHeight="1">
      <c r="B29" s="69">
        <v>39995</v>
      </c>
      <c r="C29" s="70">
        <v>3.5999999999999997E-2</v>
      </c>
      <c r="L29" s="3" t="s">
        <v>14</v>
      </c>
    </row>
    <row r="30" spans="2:53" ht="22" customHeight="1">
      <c r="B30" s="69">
        <v>40634</v>
      </c>
      <c r="C30" s="70">
        <v>3.1E-2</v>
      </c>
      <c r="L30" s="6" t="s">
        <v>15</v>
      </c>
    </row>
    <row r="31" spans="2:53" ht="22" customHeight="1">
      <c r="B31" s="69">
        <v>41091</v>
      </c>
      <c r="C31" s="70">
        <v>3.7999999999999999E-2</v>
      </c>
      <c r="L31" s="1" t="s">
        <v>16</v>
      </c>
    </row>
    <row r="32" spans="2:53" ht="22" customHeight="1">
      <c r="B32" s="69">
        <v>41365</v>
      </c>
      <c r="C32" s="70">
        <v>4.1000000000000002E-2</v>
      </c>
      <c r="L32" s="17" t="s">
        <v>18</v>
      </c>
    </row>
    <row r="33" spans="2:12" customFormat="1" ht="22" customHeight="1">
      <c r="B33" s="69">
        <v>41791</v>
      </c>
      <c r="C33" s="70">
        <v>0.03</v>
      </c>
      <c r="D33" s="82">
        <v>7.0000000000000007E-2</v>
      </c>
      <c r="L33" s="13" t="s">
        <v>19</v>
      </c>
    </row>
    <row r="34" spans="2:12" customFormat="1" ht="22" customHeight="1">
      <c r="B34" s="69">
        <v>42064</v>
      </c>
      <c r="C34" s="70">
        <v>0.03</v>
      </c>
      <c r="L34" s="67" t="s">
        <v>20</v>
      </c>
    </row>
    <row r="35" spans="2:12" customFormat="1" ht="22" customHeight="1">
      <c r="B35" s="72">
        <v>42278</v>
      </c>
      <c r="C35" s="73">
        <v>5.0999999999999997E-2</v>
      </c>
      <c r="D35" s="81">
        <v>7.6999999999999999E-2</v>
      </c>
      <c r="L35" s="1" t="s">
        <v>21</v>
      </c>
    </row>
    <row r="36" spans="2:12" customFormat="1" ht="22" customHeight="1">
      <c r="B36" s="72">
        <v>42370</v>
      </c>
      <c r="C36" s="73">
        <v>0.11</v>
      </c>
      <c r="D36" s="80">
        <v>0.13</v>
      </c>
      <c r="E36" s="79" t="s">
        <v>32</v>
      </c>
      <c r="L36" s="17" t="s">
        <v>22</v>
      </c>
    </row>
    <row r="37" spans="2:12" customFormat="1" ht="22" customHeight="1">
      <c r="L37" s="1" t="s">
        <v>23</v>
      </c>
    </row>
    <row r="38" spans="2:12" customFormat="1" ht="22" customHeight="1">
      <c r="L38" s="17" t="s">
        <v>24</v>
      </c>
    </row>
    <row r="40" spans="2:12" customFormat="1" ht="22" customHeight="1">
      <c r="B40" t="s">
        <v>26</v>
      </c>
      <c r="L40" s="1"/>
    </row>
  </sheetData>
  <sheetProtection password="B4D2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PPOST REGULAR</vt:lpstr>
      <vt:lpstr>PPOST PRIORITY</vt:lpstr>
    </vt:vector>
  </TitlesOfParts>
  <Company>D&amp;D Mailing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Sykes</dc:creator>
  <cp:lastModifiedBy>David Sykes</cp:lastModifiedBy>
  <dcterms:created xsi:type="dcterms:W3CDTF">2015-08-27T23:33:13Z</dcterms:created>
  <dcterms:modified xsi:type="dcterms:W3CDTF">2015-09-07T02:52:29Z</dcterms:modified>
</cp:coreProperties>
</file>