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sla\AppData\Roaming\iManage\Work\Recent\IRD200903 - Airport monitoring report 2019-20\"/>
    </mc:Choice>
  </mc:AlternateContent>
  <bookViews>
    <workbookView xWindow="-285" yWindow="0" windowWidth="19485" windowHeight="5220"/>
  </bookViews>
  <sheets>
    <sheet name="Contents" sheetId="1" r:id="rId1"/>
    <sheet name="A1.1 Brisbane" sheetId="2" r:id="rId2"/>
    <sheet name="A1.2 Melbourne " sheetId="3" r:id="rId3"/>
    <sheet name="A1.3 Perth" sheetId="4" r:id="rId4"/>
    <sheet name="A1.4 Sydney" sheetId="5" r:id="rId5"/>
  </sheets>
  <definedNames>
    <definedName name="_xlnm.Print_Area" localSheetId="1">'A1.1 Brisbane'!$A$1:$J$135</definedName>
    <definedName name="_xlnm.Print_Area" localSheetId="2">'A1.2 Melbourne '!$A$1:$H$129</definedName>
    <definedName name="_xlnm.Print_Area" localSheetId="3">'A1.3 Perth'!$A:$I</definedName>
    <definedName name="_xlnm.Print_Area" localSheetId="4">'A1.4 Sydney'!$A:$K</definedName>
    <definedName name="_xlnm.Print_Area" localSheetId="0">Contents!$A$1:$G$6</definedName>
  </definedNames>
  <calcPr calcId="162913"/>
</workbook>
</file>

<file path=xl/calcChain.xml><?xml version="1.0" encoding="utf-8"?>
<calcChain xmlns="http://schemas.openxmlformats.org/spreadsheetml/2006/main">
  <c r="C87" i="4" l="1"/>
  <c r="C65" i="3" l="1"/>
  <c r="C33" i="2" l="1"/>
  <c r="C35" i="2" s="1"/>
  <c r="I112" i="2"/>
  <c r="C67" i="2" l="1"/>
  <c r="I27" i="2"/>
  <c r="E27" i="2"/>
  <c r="G65" i="3" l="1"/>
  <c r="B87" i="5" l="1"/>
  <c r="I80" i="5" l="1"/>
  <c r="H80" i="5"/>
  <c r="G80" i="5"/>
  <c r="E80" i="5"/>
  <c r="D80" i="5"/>
  <c r="B80" i="5"/>
  <c r="C13" i="4" l="1"/>
  <c r="G126" i="3" l="1"/>
  <c r="I67" i="2" l="1"/>
  <c r="G67" i="2"/>
  <c r="E67" i="2"/>
  <c r="E75" i="5" l="1"/>
  <c r="G75" i="5"/>
  <c r="G81" i="5" s="1"/>
  <c r="H75" i="5"/>
  <c r="H81" i="5" s="1"/>
  <c r="I75" i="5"/>
  <c r="I81" i="5" l="1"/>
  <c r="E81" i="5"/>
  <c r="I132" i="2"/>
  <c r="G55" i="2"/>
  <c r="I26" i="2"/>
  <c r="G26" i="2"/>
  <c r="E26" i="2"/>
  <c r="C26" i="2"/>
  <c r="I68" i="5" l="1"/>
  <c r="I56" i="5"/>
  <c r="G68" i="5"/>
  <c r="G56" i="5"/>
  <c r="D68" i="5"/>
  <c r="D56" i="5"/>
  <c r="B92" i="5"/>
  <c r="H68" i="5"/>
  <c r="E68" i="5"/>
  <c r="B68" i="5"/>
  <c r="H56" i="5"/>
  <c r="E56" i="5"/>
  <c r="B56" i="5"/>
  <c r="C70" i="4" l="1"/>
  <c r="G63" i="4"/>
  <c r="E63" i="4"/>
  <c r="C63" i="4"/>
  <c r="I120" i="2" l="1"/>
  <c r="C14" i="2" l="1"/>
  <c r="C90" i="3"/>
  <c r="C13" i="3"/>
  <c r="C25" i="3"/>
  <c r="E65" i="3"/>
  <c r="C52" i="3"/>
  <c r="C66" i="3" s="1"/>
  <c r="C75" i="4"/>
  <c r="G51" i="4"/>
  <c r="G13" i="4"/>
  <c r="H115" i="5"/>
  <c r="H123" i="5"/>
  <c r="H135" i="5"/>
  <c r="D75" i="5"/>
  <c r="D81" i="5" s="1"/>
  <c r="B75" i="5"/>
  <c r="D14" i="5"/>
  <c r="D26" i="5"/>
  <c r="B14" i="5"/>
  <c r="B26" i="5"/>
  <c r="I26" i="5"/>
  <c r="H26" i="5"/>
  <c r="G26" i="5"/>
  <c r="E26" i="5"/>
  <c r="I14" i="5"/>
  <c r="H14" i="5"/>
  <c r="G14" i="5"/>
  <c r="E14" i="5"/>
  <c r="G106" i="4"/>
  <c r="G114" i="4"/>
  <c r="G126" i="4"/>
  <c r="C82" i="4"/>
  <c r="C51" i="4"/>
  <c r="C25" i="4"/>
  <c r="C26" i="4" s="1"/>
  <c r="G25" i="4"/>
  <c r="E25" i="4"/>
  <c r="E13" i="4"/>
  <c r="G109" i="3"/>
  <c r="G117" i="3"/>
  <c r="C85" i="3"/>
  <c r="G52" i="3"/>
  <c r="G72" i="3"/>
  <c r="G78" i="3"/>
  <c r="E52" i="3"/>
  <c r="E72" i="3"/>
  <c r="E78" i="3"/>
  <c r="C78" i="3"/>
  <c r="G13" i="3"/>
  <c r="G25" i="3"/>
  <c r="E13" i="3"/>
  <c r="E25" i="3"/>
  <c r="C86" i="2"/>
  <c r="C55" i="2"/>
  <c r="C68" i="2" s="1"/>
  <c r="C74" i="2"/>
  <c r="C79" i="2"/>
  <c r="I55" i="2"/>
  <c r="E55" i="2"/>
  <c r="I14" i="2"/>
  <c r="G14" i="2"/>
  <c r="E14" i="2"/>
  <c r="I27" i="5" l="1"/>
  <c r="G27" i="5"/>
  <c r="H27" i="5"/>
  <c r="E27" i="5"/>
  <c r="C76" i="4"/>
  <c r="E64" i="4"/>
  <c r="G26" i="4"/>
  <c r="E26" i="4"/>
  <c r="C26" i="3"/>
  <c r="C28" i="3" s="1"/>
  <c r="C30" i="3" s="1"/>
  <c r="C32" i="3" s="1"/>
  <c r="C34" i="3" s="1"/>
  <c r="G26" i="3"/>
  <c r="E26" i="3"/>
  <c r="C27" i="2"/>
  <c r="C29" i="2" s="1"/>
  <c r="C31" i="2" s="1"/>
  <c r="G68" i="2"/>
  <c r="I69" i="5"/>
  <c r="I82" i="5" s="1"/>
  <c r="D69" i="5"/>
  <c r="D82" i="5" s="1"/>
  <c r="B27" i="5"/>
  <c r="B81" i="5"/>
  <c r="G69" i="5"/>
  <c r="G82" i="5" s="1"/>
  <c r="B69" i="5"/>
  <c r="H136" i="5"/>
  <c r="H138" i="5" s="1"/>
  <c r="G127" i="4"/>
  <c r="G129" i="4" s="1"/>
  <c r="G64" i="4"/>
  <c r="C64" i="4"/>
  <c r="C28" i="4"/>
  <c r="C30" i="4" s="1"/>
  <c r="G127" i="3"/>
  <c r="G129" i="3" s="1"/>
  <c r="G79" i="3"/>
  <c r="E79" i="3"/>
  <c r="C72" i="3"/>
  <c r="G66" i="3"/>
  <c r="I133" i="2"/>
  <c r="I135" i="2" s="1"/>
  <c r="I68" i="2"/>
  <c r="C80" i="2"/>
  <c r="E68" i="2"/>
  <c r="G27" i="2"/>
  <c r="D27" i="5"/>
  <c r="E66" i="3"/>
  <c r="E69" i="5"/>
  <c r="H69" i="5"/>
  <c r="H82" i="5" s="1"/>
  <c r="C91" i="2" l="1"/>
  <c r="C77" i="4"/>
  <c r="E82" i="5"/>
  <c r="B29" i="5"/>
  <c r="C32" i="4"/>
  <c r="C79" i="3"/>
  <c r="C80" i="3" s="1"/>
  <c r="E80" i="3"/>
  <c r="G80" i="3"/>
  <c r="B82" i="5"/>
  <c r="C81" i="2"/>
  <c r="B31" i="5" l="1"/>
  <c r="C34" i="4"/>
  <c r="B33" i="5" l="1"/>
  <c r="B35" i="5" l="1"/>
</calcChain>
</file>

<file path=xl/sharedStrings.xml><?xml version="1.0" encoding="utf-8"?>
<sst xmlns="http://schemas.openxmlformats.org/spreadsheetml/2006/main" count="540" uniqueCount="146">
  <si>
    <t>Regulatory accounts for Brisbane Airport</t>
  </si>
  <si>
    <t>Regulatory accounts for Melbourne  Airport</t>
  </si>
  <si>
    <t>Regulatory accounts for Perth Airport</t>
  </si>
  <si>
    <t>Regulatory accounts for Sydney Airport</t>
  </si>
  <si>
    <t>Regulated Airport</t>
  </si>
  <si>
    <t>Brisbane</t>
  </si>
  <si>
    <t xml:space="preserve">For Year Ended </t>
  </si>
  <si>
    <t>Audited financial statements</t>
  </si>
  <si>
    <t>Aeronautical services</t>
  </si>
  <si>
    <t>Non-aeronautical services</t>
  </si>
  <si>
    <t xml:space="preserve"> $'000</t>
  </si>
  <si>
    <t>$'000</t>
  </si>
  <si>
    <r>
      <t>LIS</t>
    </r>
    <r>
      <rPr>
        <b/>
        <sz val="10"/>
        <color theme="3" tint="0.39997558519241921"/>
        <rFont val="Calibri"/>
        <family val="2"/>
      </rPr>
      <t>*</t>
    </r>
  </si>
  <si>
    <t>Revenue</t>
  </si>
  <si>
    <t xml:space="preserve">Aeronautical revenue  </t>
  </si>
  <si>
    <t xml:space="preserve">Non-aeronautical revenue </t>
  </si>
  <si>
    <t xml:space="preserve">Other </t>
  </si>
  <si>
    <t>Total Revenue</t>
  </si>
  <si>
    <t>Expenditure</t>
  </si>
  <si>
    <t>Salaries and wages</t>
  </si>
  <si>
    <t>Depreciation/amortisation of land</t>
  </si>
  <si>
    <t>Depreciation of tangibles (excl. land)</t>
  </si>
  <si>
    <t>Services and utilities</t>
  </si>
  <si>
    <t>Security costs</t>
  </si>
  <si>
    <t>Consultants and advisors</t>
  </si>
  <si>
    <t>General administration</t>
  </si>
  <si>
    <t>Other costs</t>
  </si>
  <si>
    <t xml:space="preserve">Total expenditure </t>
  </si>
  <si>
    <t>Operating profit/(loss)</t>
  </si>
  <si>
    <t>Abnormal items</t>
  </si>
  <si>
    <t>Earnings before interest and tax (EBIT)</t>
  </si>
  <si>
    <t xml:space="preserve">Interest </t>
  </si>
  <si>
    <t>Earnings before tax (EBT)</t>
  </si>
  <si>
    <t xml:space="preserve">Tax charge </t>
  </si>
  <si>
    <t>Profit/(loss) after tax</t>
  </si>
  <si>
    <t xml:space="preserve">Dividends paid </t>
  </si>
  <si>
    <t>Retained earrings</t>
  </si>
  <si>
    <t xml:space="preserve">Table A1.1.2 Balance sheet </t>
  </si>
  <si>
    <t>LIS</t>
  </si>
  <si>
    <t>Current assets</t>
  </si>
  <si>
    <t>Cash</t>
  </si>
  <si>
    <t>Receivables</t>
  </si>
  <si>
    <t>Inventories</t>
  </si>
  <si>
    <t>Other</t>
  </si>
  <si>
    <t>Total current assets</t>
  </si>
  <si>
    <t>Non-current assets</t>
  </si>
  <si>
    <t>Investment property</t>
  </si>
  <si>
    <t>Goodwill</t>
  </si>
  <si>
    <t>Total non-current assets</t>
  </si>
  <si>
    <t>Total assets</t>
  </si>
  <si>
    <t>Current liabilities</t>
  </si>
  <si>
    <t>Creditors</t>
  </si>
  <si>
    <t>Borrowings</t>
  </si>
  <si>
    <t>Provisions</t>
  </si>
  <si>
    <t>Total current liabilities</t>
  </si>
  <si>
    <t>Non-current liabilities</t>
  </si>
  <si>
    <t>Total non-current liabilities</t>
  </si>
  <si>
    <t>Total liabilities</t>
  </si>
  <si>
    <t>Net assets</t>
  </si>
  <si>
    <t>Shareholders' equity</t>
  </si>
  <si>
    <t>Share capital</t>
  </si>
  <si>
    <t>Reserves</t>
  </si>
  <si>
    <t>Accumulated profit/(losses)</t>
  </si>
  <si>
    <t>Total shareholders' equity/(deficiency)</t>
  </si>
  <si>
    <t>Accumulated profit at start of year</t>
  </si>
  <si>
    <t>Movements</t>
  </si>
  <si>
    <t>Profit/(loss) for the year</t>
  </si>
  <si>
    <t>Accumulated profit at end of year</t>
  </si>
  <si>
    <t xml:space="preserve">Table A1.1.3 Cash flow statement </t>
  </si>
  <si>
    <t>Cash flows from operating activities</t>
  </si>
  <si>
    <t xml:space="preserve">Inflows </t>
  </si>
  <si>
    <t>Receipts from customers</t>
  </si>
  <si>
    <t xml:space="preserve">Interest received </t>
  </si>
  <si>
    <t>Outflows</t>
  </si>
  <si>
    <t>Payments to suppliers and employees</t>
  </si>
  <si>
    <t>Interest paid</t>
  </si>
  <si>
    <t>Income tax paid</t>
  </si>
  <si>
    <t>Net cash flow from operating activities</t>
  </si>
  <si>
    <t xml:space="preserve">Cash flow from investing activities </t>
  </si>
  <si>
    <t>Proceeds from sale of property, plant and equipment</t>
  </si>
  <si>
    <t>Acquisition of property, plant and equipment</t>
  </si>
  <si>
    <t>Net cash flow from investing activities</t>
  </si>
  <si>
    <t xml:space="preserve">Cash flow from financing activities </t>
  </si>
  <si>
    <t>Proceeds from borrowings</t>
  </si>
  <si>
    <t>Repayment of borrowings</t>
  </si>
  <si>
    <t>Dividends paid</t>
  </si>
  <si>
    <t>Net cash flows from financing activities</t>
  </si>
  <si>
    <t>Net increase/(decrease) in cash held</t>
  </si>
  <si>
    <t>Cash at beginning of the reporting period</t>
  </si>
  <si>
    <t>Cash at end of the reporting period</t>
  </si>
  <si>
    <t>Table A1.2.1 Income statement</t>
  </si>
  <si>
    <t xml:space="preserve">Melbourne </t>
  </si>
  <si>
    <t>Property / leasing maintenance</t>
  </si>
  <si>
    <t>Retained earnings</t>
  </si>
  <si>
    <t xml:space="preserve">Table A1.2.2 Balance sheet </t>
  </si>
  <si>
    <t>Accrued revenue</t>
  </si>
  <si>
    <t xml:space="preserve">Table A1.2.3 Cash flow statement </t>
  </si>
  <si>
    <t>Table A1.3.1 Income statement</t>
  </si>
  <si>
    <t>Perth</t>
  </si>
  <si>
    <t>Interest</t>
  </si>
  <si>
    <t>Tax charge</t>
  </si>
  <si>
    <t>Table A1.3.2 Balance sheet</t>
  </si>
  <si>
    <t>Other financial assets</t>
  </si>
  <si>
    <t xml:space="preserve">Table A1.3.3 Cash flow statement </t>
  </si>
  <si>
    <t>Table A1.4.1 Income statement</t>
  </si>
  <si>
    <t>Sydney</t>
  </si>
  <si>
    <t>LIS*</t>
  </si>
  <si>
    <t>Amortisation of intangibles</t>
  </si>
  <si>
    <t>Note:</t>
  </si>
  <si>
    <t>Table A1.4.2 Balance sheet</t>
  </si>
  <si>
    <t>Deferred tax liability</t>
  </si>
  <si>
    <t>Table A1.4.3 Cash flow statement</t>
  </si>
  <si>
    <t>Accumulated profit/(loss) at end of year</t>
  </si>
  <si>
    <t>Property, plant and equipment</t>
  </si>
  <si>
    <t>Land</t>
  </si>
  <si>
    <t>Other intangibles</t>
  </si>
  <si>
    <t>Deferred tax assets</t>
  </si>
  <si>
    <t>Others</t>
  </si>
  <si>
    <t>Investments (excluding investment property)</t>
  </si>
  <si>
    <t>Loans to associated entities</t>
  </si>
  <si>
    <t xml:space="preserve">Investment property </t>
  </si>
  <si>
    <t>Accumulated profits/(losses)</t>
  </si>
  <si>
    <t>Aeronautical revenue</t>
  </si>
  <si>
    <t>Non-aeronautical revenue</t>
  </si>
  <si>
    <t>Other revenue</t>
  </si>
  <si>
    <t>Depreciation (other)</t>
  </si>
  <si>
    <t xml:space="preserve">Amortisation of intangibles </t>
  </si>
  <si>
    <t>Property/leasing maintenance</t>
  </si>
  <si>
    <t>Loans from associated entities</t>
  </si>
  <si>
    <t>Dividends received from associated entities</t>
  </si>
  <si>
    <t>Dividends</t>
  </si>
  <si>
    <t xml:space="preserve">Other revenue </t>
  </si>
  <si>
    <t xml:space="preserve"> </t>
  </si>
  <si>
    <t>Table A1.1.1 Income statement</t>
  </si>
  <si>
    <t>Table A1.1</t>
  </si>
  <si>
    <t>Table A1.2</t>
  </si>
  <si>
    <t>Table A1.3</t>
  </si>
  <si>
    <t>Table A1.4</t>
  </si>
  <si>
    <t>Airport Monitoring Report 2019-20</t>
  </si>
  <si>
    <t/>
  </si>
  <si>
    <t xml:space="preserve">Cash </t>
  </si>
  <si>
    <t>Income tax receivables</t>
  </si>
  <si>
    <t>2. The data for Sydney airport under the line in the sand approach has excluded the value of landfill in leasehold land since July 2005.</t>
  </si>
  <si>
    <t xml:space="preserve">Note : Under the line in the sand approach (LIS), an airport's aeronautical asset base is the value of tangible non-current assets as at 30 June 2005, plus new investments, minus depreciation and disposals for subsequent reporting periods.  A more detailed explanation of LIS is provided in  Box 3.2.2 in the Appendix of the Airport Monitoring Report 2019-20.  </t>
  </si>
  <si>
    <t xml:space="preserve">Note : Under the line in the sand approach (LIS), an airport's aeronautical asset base is the value of tangible non-current assets as at 30 June 2005, plus new investments, minus depreciation and disposals for subsequent reporting periods.   A more detailed explanation of LIS is provided in  Box 3.2.2 in the Appendix of the Airport Monitoring Report 2019-20.  </t>
  </si>
  <si>
    <t xml:space="preserve">1. Under the line in the sand approach (LIS), an airport's aeronautical asset base is the value of tangible non-current assets as at 30 June 2005, plus new investments, minus depreciation and disposals for subsequent reporting periods.   A more detailed explanation of LIS is provided in  Box 3.2.2 in the Appendix of the Airport Monitoring Report 2019-20.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</si>
</sst>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C09]d\ mmmm\ yyyy;@"/>
    <numFmt numFmtId="168" formatCode="&quot;$&quot;#,##0"/>
    <numFmt numFmtId="169" formatCode="&quot;$&quot;#,##0;[Red]&quot;$&quot;#,##0"/>
    <numFmt numFmtId="170" formatCode="_-&quot;$&quot;* #,##0_-;[Red]_-&quot;$&quot;* \(#,##0\)_-"/>
    <numFmt numFmtId="171" formatCode="&quot;$&quot;#,##0;[Red]\(&quot;$&quot;#,##0\)"/>
    <numFmt numFmtId="172" formatCode="0;\-0;\-;@"/>
    <numFmt numFmtId="173" formatCode="#,##0_-;[Red]\(\ #,##0\)_-;_-* \-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b/>
      <sz val="10"/>
      <name val="Arial"/>
      <family val="2"/>
    </font>
    <font>
      <b/>
      <sz val="14"/>
      <color rgb="FF0070C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3" tint="0.3999755851924192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3" tint="0.39997558519241921"/>
      <name val="Arial"/>
      <family val="2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0"/>
      <color rgb="FF0070C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Tms Rmn"/>
    </font>
    <font>
      <b/>
      <i/>
      <sz val="16"/>
      <name val="Helv"/>
    </font>
    <font>
      <u/>
      <sz val="10"/>
      <color theme="10"/>
      <name val="Arial"/>
      <family val="2"/>
    </font>
    <font>
      <b/>
      <sz val="10"/>
      <color rgb="FFFA7D00"/>
      <name val="Arial"/>
      <family val="2"/>
    </font>
    <font>
      <sz val="10"/>
      <color theme="3" tint="0.79998168889431442"/>
      <name val="Arial"/>
      <family val="2"/>
    </font>
    <font>
      <sz val="10"/>
      <color rgb="FF00B0F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ck">
        <color theme="3" tint="-0.24994659260841701"/>
      </top>
      <bottom/>
      <diagonal/>
    </border>
    <border>
      <left/>
      <right style="thick">
        <color auto="1"/>
      </right>
      <top style="thick">
        <color theme="3" tint="-0.2499465926084170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theme="3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theme="3" tint="-0.2499465926084170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theme="3" tint="-0.24994659260841701"/>
      </right>
      <top style="thick">
        <color auto="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/>
      <diagonal/>
    </border>
    <border>
      <left style="thick">
        <color theme="3" tint="-0.2499465926084170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</borders>
  <cellStyleXfs count="50">
    <xf numFmtId="0" fontId="0" fillId="0" borderId="0"/>
    <xf numFmtId="165" fontId="1" fillId="0" borderId="0" applyFont="0" applyFill="0" applyBorder="0" applyAlignment="0" applyProtection="0"/>
    <xf numFmtId="0" fontId="2" fillId="2" borderId="1" applyNumberFormat="0" applyAlignment="0" applyProtection="0"/>
    <xf numFmtId="0" fontId="6" fillId="0" borderId="0" applyNumberFormat="0" applyFill="0" applyBorder="0" applyAlignment="0" applyProtection="0"/>
    <xf numFmtId="0" fontId="23" fillId="0" borderId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166" fontId="1" fillId="0" borderId="0" applyFont="0" applyFill="0" applyBorder="0" applyAlignment="0" applyProtection="0"/>
    <xf numFmtId="38" fontId="24" fillId="9" borderId="0" applyNumberFormat="0" applyBorder="0" applyAlignment="0" applyProtection="0"/>
    <xf numFmtId="0" fontId="25" fillId="0" borderId="0"/>
    <xf numFmtId="10" fontId="24" fillId="10" borderId="11" applyNumberFormat="0" applyBorder="0" applyAlignment="0" applyProtection="0"/>
    <xf numFmtId="0" fontId="26" fillId="0" borderId="0"/>
    <xf numFmtId="0" fontId="21" fillId="0" borderId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166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1" fillId="0" borderId="0" applyFont="0" applyFill="0" applyBorder="0" applyAlignment="0" applyProtection="0"/>
    <xf numFmtId="0" fontId="1" fillId="0" borderId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21" fillId="0" borderId="0" applyFont="0" applyFill="0" applyBorder="0" applyAlignment="0" applyProtection="0"/>
    <xf numFmtId="0" fontId="21" fillId="0" borderId="0"/>
    <xf numFmtId="166" fontId="1" fillId="0" borderId="0" applyFont="0" applyFill="0" applyBorder="0" applyAlignment="0" applyProtection="0"/>
    <xf numFmtId="0" fontId="21" fillId="0" borderId="0"/>
    <xf numFmtId="0" fontId="1" fillId="0" borderId="0"/>
    <xf numFmtId="0" fontId="2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166" fontId="1" fillId="0" borderId="0" applyFont="0" applyFill="0" applyBorder="0" applyAlignment="0" applyProtection="0"/>
    <xf numFmtId="0" fontId="1" fillId="0" borderId="0"/>
  </cellStyleXfs>
  <cellXfs count="314">
    <xf numFmtId="0" fontId="0" fillId="0" borderId="0" xfId="0"/>
    <xf numFmtId="0" fontId="5" fillId="4" borderId="0" xfId="0" applyFont="1" applyFill="1"/>
    <xf numFmtId="0" fontId="8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left" vertical="center" indent="14"/>
    </xf>
    <xf numFmtId="0" fontId="12" fillId="3" borderId="0" xfId="0" applyFont="1" applyFill="1" applyBorder="1" applyAlignment="1">
      <alignment horizontal="left" vertical="center" indent="14"/>
    </xf>
    <xf numFmtId="0" fontId="1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indent="7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left"/>
    </xf>
    <xf numFmtId="0" fontId="16" fillId="6" borderId="7" xfId="0" applyFont="1" applyFill="1" applyBorder="1"/>
    <xf numFmtId="0" fontId="2" fillId="7" borderId="7" xfId="2" applyFill="1" applyBorder="1"/>
    <xf numFmtId="0" fontId="15" fillId="6" borderId="7" xfId="0" applyFont="1" applyFill="1" applyBorder="1" applyAlignment="1">
      <alignment horizontal="left" wrapText="1"/>
    </xf>
    <xf numFmtId="0" fontId="21" fillId="8" borderId="7" xfId="0" applyFont="1" applyFill="1" applyBorder="1"/>
    <xf numFmtId="0" fontId="11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0" fillId="6" borderId="7" xfId="0" applyFill="1" applyBorder="1"/>
    <xf numFmtId="0" fontId="3" fillId="6" borderId="7" xfId="0" applyFont="1" applyFill="1" applyBorder="1"/>
    <xf numFmtId="0" fontId="0" fillId="7" borderId="7" xfId="0" applyFill="1" applyBorder="1"/>
    <xf numFmtId="0" fontId="0" fillId="8" borderId="7" xfId="0" applyFill="1" applyBorder="1"/>
    <xf numFmtId="0" fontId="22" fillId="0" borderId="0" xfId="0" applyFont="1" applyBorder="1" applyAlignment="1">
      <alignment horizontal="left" vertical="center" wrapText="1"/>
    </xf>
    <xf numFmtId="0" fontId="0" fillId="6" borderId="9" xfId="0" applyFill="1" applyBorder="1"/>
    <xf numFmtId="0" fontId="8" fillId="3" borderId="1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167" fontId="8" fillId="3" borderId="11" xfId="0" applyNumberFormat="1" applyFont="1" applyFill="1" applyBorder="1" applyAlignment="1">
      <alignment horizontal="left" vertical="center"/>
    </xf>
    <xf numFmtId="167" fontId="8" fillId="3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10" xfId="0" applyFill="1" applyBorder="1"/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top"/>
    </xf>
    <xf numFmtId="0" fontId="0" fillId="6" borderId="10" xfId="0" applyFill="1" applyBorder="1"/>
    <xf numFmtId="0" fontId="0" fillId="7" borderId="10" xfId="0" applyFill="1" applyBorder="1"/>
    <xf numFmtId="0" fontId="0" fillId="8" borderId="12" xfId="0" applyFill="1" applyBorder="1"/>
    <xf numFmtId="0" fontId="8" fillId="3" borderId="13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0" fillId="8" borderId="10" xfId="0" applyFill="1" applyBorder="1"/>
    <xf numFmtId="0" fontId="0" fillId="7" borderId="12" xfId="0" applyFill="1" applyBorder="1"/>
    <xf numFmtId="0" fontId="9" fillId="3" borderId="15" xfId="0" applyFont="1" applyFill="1" applyBorder="1" applyAlignment="1">
      <alignment horizontal="left" vertical="center"/>
    </xf>
    <xf numFmtId="0" fontId="0" fillId="5" borderId="7" xfId="0" applyFill="1" applyBorder="1"/>
    <xf numFmtId="168" fontId="0" fillId="0" borderId="0" xfId="0" applyNumberFormat="1"/>
    <xf numFmtId="0" fontId="0" fillId="3" borderId="0" xfId="0" applyFill="1" applyBorder="1"/>
    <xf numFmtId="0" fontId="8" fillId="3" borderId="7" xfId="0" applyFont="1" applyFill="1" applyBorder="1" applyAlignment="1">
      <alignment horizontal="center" vertical="center"/>
    </xf>
    <xf numFmtId="167" fontId="8" fillId="3" borderId="7" xfId="0" applyNumberFormat="1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 wrapText="1" indent="7"/>
    </xf>
    <xf numFmtId="167" fontId="8" fillId="5" borderId="7" xfId="0" applyNumberFormat="1" applyFont="1" applyFill="1" applyBorder="1" applyAlignment="1">
      <alignment horizontal="left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center" vertical="center"/>
    </xf>
    <xf numFmtId="167" fontId="8" fillId="7" borderId="7" xfId="0" applyNumberFormat="1" applyFont="1" applyFill="1" applyBorder="1" applyAlignment="1">
      <alignment horizontal="left" vertical="center"/>
    </xf>
    <xf numFmtId="167" fontId="8" fillId="6" borderId="7" xfId="0" applyNumberFormat="1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left" vertical="center"/>
    </xf>
    <xf numFmtId="0" fontId="9" fillId="8" borderId="7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0" fillId="3" borderId="13" xfId="0" applyFill="1" applyBorder="1"/>
    <xf numFmtId="0" fontId="9" fillId="3" borderId="16" xfId="0" applyFont="1" applyFill="1" applyBorder="1" applyAlignment="1">
      <alignment horizontal="left" vertical="center"/>
    </xf>
    <xf numFmtId="0" fontId="8" fillId="7" borderId="7" xfId="0" applyFont="1" applyFill="1" applyBorder="1" applyAlignment="1">
      <alignment horizontal="center" vertical="center"/>
    </xf>
    <xf numFmtId="167" fontId="8" fillId="8" borderId="7" xfId="0" applyNumberFormat="1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top"/>
    </xf>
    <xf numFmtId="0" fontId="8" fillId="3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0" fillId="5" borderId="21" xfId="0" applyFill="1" applyBorder="1"/>
    <xf numFmtId="0" fontId="0" fillId="5" borderId="18" xfId="0" applyFill="1" applyBorder="1"/>
    <xf numFmtId="0" fontId="0" fillId="6" borderId="25" xfId="0" applyFill="1" applyBorder="1"/>
    <xf numFmtId="0" fontId="8" fillId="3" borderId="7" xfId="0" applyFont="1" applyFill="1" applyBorder="1" applyAlignment="1">
      <alignment vertical="center"/>
    </xf>
    <xf numFmtId="167" fontId="8" fillId="3" borderId="7" xfId="0" applyNumberFormat="1" applyFont="1" applyFill="1" applyBorder="1" applyAlignment="1">
      <alignment horizontal="center" vertical="center"/>
    </xf>
    <xf numFmtId="0" fontId="3" fillId="7" borderId="7" xfId="0" applyFont="1" applyFill="1" applyBorder="1"/>
    <xf numFmtId="0" fontId="11" fillId="5" borderId="21" xfId="0" applyFont="1" applyFill="1" applyBorder="1" applyAlignment="1">
      <alignment horizontal="center" vertical="center"/>
    </xf>
    <xf numFmtId="0" fontId="22" fillId="0" borderId="21" xfId="0" applyFont="1" applyBorder="1" applyAlignment="1">
      <alignment vertical="center" wrapText="1"/>
    </xf>
    <xf numFmtId="171" fontId="16" fillId="6" borderId="0" xfId="0" applyNumberFormat="1" applyFont="1" applyFill="1" applyBorder="1" applyAlignment="1">
      <alignment horizontal="center"/>
    </xf>
    <xf numFmtId="171" fontId="3" fillId="7" borderId="0" xfId="0" applyNumberFormat="1" applyFont="1" applyFill="1" applyBorder="1" applyAlignment="1">
      <alignment horizontal="center"/>
    </xf>
    <xf numFmtId="171" fontId="0" fillId="6" borderId="0" xfId="0" applyNumberFormat="1" applyFill="1" applyBorder="1" applyAlignment="1">
      <alignment horizontal="center"/>
    </xf>
    <xf numFmtId="171" fontId="0" fillId="5" borderId="0" xfId="0" applyNumberFormat="1" applyFill="1" applyBorder="1"/>
    <xf numFmtId="171" fontId="15" fillId="6" borderId="21" xfId="0" applyNumberFormat="1" applyFont="1" applyFill="1" applyBorder="1" applyAlignment="1">
      <alignment horizontal="left"/>
    </xf>
    <xf numFmtId="171" fontId="0" fillId="6" borderId="0" xfId="0" applyNumberFormat="1" applyFill="1" applyBorder="1"/>
    <xf numFmtId="171" fontId="16" fillId="6" borderId="21" xfId="0" applyNumberFormat="1" applyFont="1" applyFill="1" applyBorder="1" applyAlignment="1">
      <alignment horizontal="left" indent="2"/>
    </xf>
    <xf numFmtId="171" fontId="18" fillId="7" borderId="21" xfId="2" applyNumberFormat="1" applyFont="1" applyFill="1" applyBorder="1" applyAlignment="1">
      <alignment horizontal="left"/>
    </xf>
    <xf numFmtId="171" fontId="18" fillId="7" borderId="0" xfId="2" applyNumberFormat="1" applyFont="1" applyFill="1" applyBorder="1" applyAlignment="1">
      <alignment horizontal="left"/>
    </xf>
    <xf numFmtId="171" fontId="15" fillId="7" borderId="0" xfId="0" applyNumberFormat="1" applyFont="1" applyFill="1" applyBorder="1" applyAlignment="1">
      <alignment horizontal="center"/>
    </xf>
    <xf numFmtId="171" fontId="16" fillId="6" borderId="21" xfId="0" applyNumberFormat="1" applyFont="1" applyFill="1" applyBorder="1" applyAlignment="1">
      <alignment horizontal="left" wrapText="1" indent="2"/>
    </xf>
    <xf numFmtId="171" fontId="0" fillId="7" borderId="0" xfId="0" applyNumberFormat="1" applyFill="1" applyBorder="1"/>
    <xf numFmtId="171" fontId="3" fillId="7" borderId="0" xfId="0" applyNumberFormat="1" applyFont="1" applyFill="1" applyBorder="1"/>
    <xf numFmtId="171" fontId="15" fillId="6" borderId="21" xfId="0" applyNumberFormat="1" applyFont="1" applyFill="1" applyBorder="1" applyAlignment="1">
      <alignment horizontal="left" wrapText="1"/>
    </xf>
    <xf numFmtId="171" fontId="3" fillId="6" borderId="0" xfId="0" applyNumberFormat="1" applyFont="1" applyFill="1" applyBorder="1" applyAlignment="1">
      <alignment horizontal="center"/>
    </xf>
    <xf numFmtId="171" fontId="15" fillId="6" borderId="21" xfId="0" applyNumberFormat="1" applyFont="1" applyFill="1" applyBorder="1"/>
    <xf numFmtId="171" fontId="15" fillId="6" borderId="0" xfId="0" applyNumberFormat="1" applyFont="1" applyFill="1" applyBorder="1" applyAlignment="1">
      <alignment horizontal="center"/>
    </xf>
    <xf numFmtId="171" fontId="15" fillId="8" borderId="22" xfId="0" applyNumberFormat="1" applyFont="1" applyFill="1" applyBorder="1" applyAlignment="1"/>
    <xf numFmtId="171" fontId="0" fillId="8" borderId="8" xfId="0" applyNumberFormat="1" applyFill="1" applyBorder="1"/>
    <xf numFmtId="171" fontId="15" fillId="8" borderId="8" xfId="0" applyNumberFormat="1" applyFont="1" applyFill="1" applyBorder="1" applyAlignment="1">
      <alignment horizontal="center"/>
    </xf>
    <xf numFmtId="171" fontId="3" fillId="6" borderId="21" xfId="0" applyNumberFormat="1" applyFont="1" applyFill="1" applyBorder="1"/>
    <xf numFmtId="171" fontId="0" fillId="6" borderId="21" xfId="0" applyNumberFormat="1" applyFill="1" applyBorder="1" applyAlignment="1">
      <alignment horizontal="left" indent="2"/>
    </xf>
    <xf numFmtId="171" fontId="18" fillId="6" borderId="0" xfId="2" applyNumberFormat="1" applyFont="1" applyFill="1" applyBorder="1" applyAlignment="1">
      <alignment horizontal="left"/>
    </xf>
    <xf numFmtId="171" fontId="3" fillId="7" borderId="21" xfId="0" applyNumberFormat="1" applyFont="1" applyFill="1" applyBorder="1"/>
    <xf numFmtId="171" fontId="0" fillId="6" borderId="21" xfId="0" applyNumberFormat="1" applyFill="1" applyBorder="1" applyAlignment="1">
      <alignment horizontal="left" wrapText="1" indent="2"/>
    </xf>
    <xf numFmtId="171" fontId="3" fillId="8" borderId="21" xfId="0" applyNumberFormat="1" applyFont="1" applyFill="1" applyBorder="1"/>
    <xf numFmtId="171" fontId="0" fillId="8" borderId="0" xfId="0" applyNumberFormat="1" applyFill="1" applyBorder="1"/>
    <xf numFmtId="171" fontId="15" fillId="8" borderId="0" xfId="0" applyNumberFormat="1" applyFont="1" applyFill="1" applyBorder="1" applyAlignment="1">
      <alignment horizontal="center"/>
    </xf>
    <xf numFmtId="171" fontId="3" fillId="6" borderId="21" xfId="0" applyNumberFormat="1" applyFont="1" applyFill="1" applyBorder="1" applyAlignment="1"/>
    <xf numFmtId="171" fontId="15" fillId="7" borderId="8" xfId="0" applyNumberFormat="1" applyFont="1" applyFill="1" applyBorder="1" applyAlignment="1">
      <alignment horizontal="center"/>
    </xf>
    <xf numFmtId="171" fontId="16" fillId="7" borderId="0" xfId="0" applyNumberFormat="1" applyFont="1" applyFill="1" applyBorder="1" applyAlignment="1">
      <alignment horizontal="center"/>
    </xf>
    <xf numFmtId="171" fontId="16" fillId="8" borderId="0" xfId="0" applyNumberFormat="1" applyFont="1" applyFill="1" applyBorder="1" applyAlignment="1">
      <alignment horizontal="center"/>
    </xf>
    <xf numFmtId="171" fontId="16" fillId="6" borderId="24" xfId="0" applyNumberFormat="1" applyFont="1" applyFill="1" applyBorder="1" applyAlignment="1">
      <alignment horizontal="center"/>
    </xf>
    <xf numFmtId="171" fontId="15" fillId="6" borderId="18" xfId="0" applyNumberFormat="1" applyFont="1" applyFill="1" applyBorder="1" applyAlignment="1">
      <alignment horizontal="left"/>
    </xf>
    <xf numFmtId="171" fontId="15" fillId="6" borderId="0" xfId="0" applyNumberFormat="1" applyFont="1" applyFill="1" applyBorder="1" applyAlignment="1">
      <alignment horizontal="left"/>
    </xf>
    <xf numFmtId="171" fontId="13" fillId="6" borderId="0" xfId="0" applyNumberFormat="1" applyFont="1" applyFill="1" applyBorder="1" applyAlignment="1">
      <alignment horizontal="center"/>
    </xf>
    <xf numFmtId="171" fontId="16" fillId="6" borderId="18" xfId="0" applyNumberFormat="1" applyFont="1" applyFill="1" applyBorder="1" applyAlignment="1">
      <alignment horizontal="left" indent="2"/>
    </xf>
    <xf numFmtId="171" fontId="16" fillId="6" borderId="0" xfId="0" applyNumberFormat="1" applyFont="1" applyFill="1" applyBorder="1" applyAlignment="1">
      <alignment horizontal="left" indent="2"/>
    </xf>
    <xf numFmtId="171" fontId="17" fillId="6" borderId="0" xfId="0" applyNumberFormat="1" applyFont="1" applyFill="1" applyBorder="1" applyAlignment="1">
      <alignment horizontal="center"/>
    </xf>
    <xf numFmtId="171" fontId="16" fillId="6" borderId="0" xfId="0" applyNumberFormat="1" applyFont="1" applyFill="1" applyBorder="1"/>
    <xf numFmtId="171" fontId="16" fillId="6" borderId="18" xfId="0" applyNumberFormat="1" applyFont="1" applyFill="1" applyBorder="1" applyAlignment="1">
      <alignment horizontal="left" wrapText="1" indent="2"/>
    </xf>
    <xf numFmtId="171" fontId="16" fillId="6" borderId="0" xfId="0" applyNumberFormat="1" applyFont="1" applyFill="1" applyBorder="1" applyAlignment="1">
      <alignment horizontal="left" wrapText="1" indent="2"/>
    </xf>
    <xf numFmtId="171" fontId="15" fillId="6" borderId="18" xfId="0" applyNumberFormat="1" applyFont="1" applyFill="1" applyBorder="1" applyAlignment="1">
      <alignment horizontal="left" wrapText="1"/>
    </xf>
    <xf numFmtId="171" fontId="15" fillId="6" borderId="0" xfId="0" applyNumberFormat="1" applyFont="1" applyFill="1" applyBorder="1" applyAlignment="1">
      <alignment horizontal="left" wrapText="1"/>
    </xf>
    <xf numFmtId="171" fontId="15" fillId="6" borderId="0" xfId="0" applyNumberFormat="1" applyFont="1" applyFill="1" applyBorder="1" applyAlignment="1">
      <alignment horizontal="center" wrapText="1"/>
    </xf>
    <xf numFmtId="171" fontId="13" fillId="6" borderId="0" xfId="0" applyNumberFormat="1" applyFont="1" applyFill="1" applyBorder="1" applyAlignment="1">
      <alignment horizontal="center" wrapText="1"/>
    </xf>
    <xf numFmtId="171" fontId="20" fillId="6" borderId="0" xfId="0" applyNumberFormat="1" applyFont="1" applyFill="1" applyBorder="1" applyAlignment="1">
      <alignment horizontal="center"/>
    </xf>
    <xf numFmtId="171" fontId="15" fillId="6" borderId="18" xfId="0" applyNumberFormat="1" applyFont="1" applyFill="1" applyBorder="1"/>
    <xf numFmtId="171" fontId="21" fillId="6" borderId="0" xfId="0" applyNumberFormat="1" applyFont="1" applyFill="1" applyBorder="1"/>
    <xf numFmtId="171" fontId="11" fillId="8" borderId="18" xfId="0" applyNumberFormat="1" applyFont="1" applyFill="1" applyBorder="1"/>
    <xf numFmtId="171" fontId="21" fillId="8" borderId="0" xfId="0" applyNumberFormat="1" applyFont="1" applyFill="1" applyBorder="1"/>
    <xf numFmtId="171" fontId="11" fillId="8" borderId="0" xfId="0" applyNumberFormat="1" applyFont="1" applyFill="1" applyBorder="1" applyAlignment="1">
      <alignment horizontal="center"/>
    </xf>
    <xf numFmtId="171" fontId="21" fillId="8" borderId="0" xfId="0" applyNumberFormat="1" applyFont="1" applyFill="1" applyBorder="1" applyAlignment="1">
      <alignment horizontal="center"/>
    </xf>
    <xf numFmtId="171" fontId="13" fillId="6" borderId="0" xfId="0" applyNumberFormat="1" applyFont="1" applyFill="1" applyBorder="1" applyAlignment="1">
      <alignment vertical="center"/>
    </xf>
    <xf numFmtId="171" fontId="11" fillId="5" borderId="18" xfId="0" applyNumberFormat="1" applyFont="1" applyFill="1" applyBorder="1" applyAlignment="1">
      <alignment horizontal="center" vertical="center"/>
    </xf>
    <xf numFmtId="171" fontId="11" fillId="5" borderId="0" xfId="0" applyNumberFormat="1" applyFont="1" applyFill="1" applyBorder="1" applyAlignment="1">
      <alignment vertical="center"/>
    </xf>
    <xf numFmtId="171" fontId="11" fillId="5" borderId="0" xfId="0" applyNumberFormat="1" applyFont="1" applyFill="1" applyBorder="1" applyAlignment="1">
      <alignment horizontal="right" vertical="center" indent="2"/>
    </xf>
    <xf numFmtId="171" fontId="11" fillId="5" borderId="0" xfId="0" applyNumberFormat="1" applyFont="1" applyFill="1" applyBorder="1" applyAlignment="1">
      <alignment horizontal="right" vertical="center" indent="11"/>
    </xf>
    <xf numFmtId="171" fontId="0" fillId="6" borderId="7" xfId="0" applyNumberFormat="1" applyFill="1" applyBorder="1"/>
    <xf numFmtId="171" fontId="0" fillId="7" borderId="7" xfId="0" applyNumberFormat="1" applyFill="1" applyBorder="1"/>
    <xf numFmtId="171" fontId="0" fillId="8" borderId="7" xfId="0" applyNumberFormat="1" applyFill="1" applyBorder="1"/>
    <xf numFmtId="171" fontId="0" fillId="6" borderId="8" xfId="0" applyNumberFormat="1" applyFill="1" applyBorder="1"/>
    <xf numFmtId="171" fontId="0" fillId="6" borderId="9" xfId="0" applyNumberFormat="1" applyFill="1" applyBorder="1"/>
    <xf numFmtId="171" fontId="0" fillId="6" borderId="0" xfId="0" applyNumberFormat="1" applyFill="1" applyBorder="1" applyAlignment="1">
      <alignment horizontal="left" wrapText="1" indent="2"/>
    </xf>
    <xf numFmtId="171" fontId="3" fillId="6" borderId="22" xfId="0" applyNumberFormat="1" applyFont="1" applyFill="1" applyBorder="1"/>
    <xf numFmtId="171" fontId="16" fillId="6" borderId="8" xfId="0" applyNumberFormat="1" applyFont="1" applyFill="1" applyBorder="1" applyAlignment="1">
      <alignment horizontal="center"/>
    </xf>
    <xf numFmtId="171" fontId="0" fillId="6" borderId="21" xfId="0" applyNumberFormat="1" applyFill="1" applyBorder="1"/>
    <xf numFmtId="171" fontId="0" fillId="6" borderId="22" xfId="0" applyNumberFormat="1" applyFill="1" applyBorder="1"/>
    <xf numFmtId="171" fontId="15" fillId="6" borderId="8" xfId="0" applyNumberFormat="1" applyFont="1" applyFill="1" applyBorder="1" applyAlignment="1">
      <alignment horizontal="center"/>
    </xf>
    <xf numFmtId="171" fontId="17" fillId="7" borderId="0" xfId="0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1" fontId="13" fillId="7" borderId="0" xfId="0" applyNumberFormat="1" applyFont="1" applyFill="1" applyBorder="1" applyAlignment="1">
      <alignment horizontal="center"/>
    </xf>
    <xf numFmtId="171" fontId="11" fillId="8" borderId="21" xfId="0" applyNumberFormat="1" applyFont="1" applyFill="1" applyBorder="1"/>
    <xf numFmtId="171" fontId="11" fillId="7" borderId="0" xfId="0" applyNumberFormat="1" applyFont="1" applyFill="1" applyBorder="1" applyAlignment="1">
      <alignment horizontal="center"/>
    </xf>
    <xf numFmtId="171" fontId="20" fillId="7" borderId="0" xfId="0" applyNumberFormat="1" applyFont="1" applyFill="1" applyBorder="1" applyAlignment="1">
      <alignment horizontal="center"/>
    </xf>
    <xf numFmtId="171" fontId="16" fillId="11" borderId="0" xfId="0" applyNumberFormat="1" applyFont="1" applyFill="1" applyBorder="1" applyAlignment="1">
      <alignment horizontal="center"/>
    </xf>
    <xf numFmtId="171" fontId="20" fillId="11" borderId="0" xfId="0" applyNumberFormat="1" applyFont="1" applyFill="1" applyBorder="1" applyAlignment="1">
      <alignment horizontal="center"/>
    </xf>
    <xf numFmtId="167" fontId="8" fillId="11" borderId="7" xfId="0" applyNumberFormat="1" applyFont="1" applyFill="1" applyBorder="1" applyAlignment="1">
      <alignment horizontal="left" vertical="center"/>
    </xf>
    <xf numFmtId="171" fontId="19" fillId="6" borderId="7" xfId="0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1" fontId="15" fillId="6" borderId="0" xfId="0" applyNumberFormat="1" applyFont="1" applyFill="1" applyBorder="1" applyAlignment="1">
      <alignment horizontal="center"/>
    </xf>
    <xf numFmtId="171" fontId="15" fillId="7" borderId="0" xfId="0" applyNumberFormat="1" applyFont="1" applyFill="1" applyBorder="1" applyAlignment="1">
      <alignment horizontal="center"/>
    </xf>
    <xf numFmtId="172" fontId="15" fillId="7" borderId="0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top"/>
    </xf>
    <xf numFmtId="171" fontId="21" fillId="6" borderId="0" xfId="0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1" fontId="11" fillId="6" borderId="0" xfId="0" applyNumberFormat="1" applyFont="1" applyFill="1" applyBorder="1" applyAlignment="1">
      <alignment horizontal="center"/>
    </xf>
    <xf numFmtId="171" fontId="15" fillId="6" borderId="0" xfId="0" applyNumberFormat="1" applyFont="1" applyFill="1" applyBorder="1" applyAlignment="1">
      <alignment horizontal="center"/>
    </xf>
    <xf numFmtId="171" fontId="15" fillId="7" borderId="0" xfId="0" applyNumberFormat="1" applyFont="1" applyFill="1" applyBorder="1" applyAlignment="1">
      <alignment horizontal="center"/>
    </xf>
    <xf numFmtId="171" fontId="15" fillId="7" borderId="0" xfId="0" applyNumberFormat="1" applyFont="1" applyFill="1" applyBorder="1" applyAlignment="1">
      <alignment horizontal="center"/>
    </xf>
    <xf numFmtId="171" fontId="11" fillId="7" borderId="18" xfId="2" applyNumberFormat="1" applyFont="1" applyFill="1" applyBorder="1" applyAlignment="1">
      <alignment horizontal="left"/>
    </xf>
    <xf numFmtId="171" fontId="11" fillId="7" borderId="0" xfId="2" applyNumberFormat="1" applyFont="1" applyFill="1" applyBorder="1" applyAlignment="1">
      <alignment horizontal="center"/>
    </xf>
    <xf numFmtId="171" fontId="28" fillId="7" borderId="0" xfId="2" applyNumberFormat="1" applyFont="1" applyFill="1" applyBorder="1" applyAlignment="1">
      <alignment horizontal="center"/>
    </xf>
    <xf numFmtId="171" fontId="13" fillId="7" borderId="0" xfId="2" applyNumberFormat="1" applyFont="1" applyFill="1" applyBorder="1" applyAlignment="1">
      <alignment horizontal="center"/>
    </xf>
    <xf numFmtId="171" fontId="21" fillId="6" borderId="18" xfId="0" applyNumberFormat="1" applyFont="1" applyFill="1" applyBorder="1" applyAlignment="1">
      <alignment horizontal="left" wrapText="1" indent="2"/>
    </xf>
    <xf numFmtId="171" fontId="21" fillId="6" borderId="0" xfId="0" applyNumberFormat="1" applyFont="1" applyFill="1" applyBorder="1" applyAlignment="1">
      <alignment horizontal="left" wrapText="1" indent="2"/>
    </xf>
    <xf numFmtId="171" fontId="28" fillId="7" borderId="0" xfId="2" applyNumberFormat="1" applyFont="1" applyFill="1" applyBorder="1" applyAlignment="1">
      <alignment horizontal="left"/>
    </xf>
    <xf numFmtId="171" fontId="28" fillId="7" borderId="0" xfId="2" applyNumberFormat="1" applyFont="1" applyFill="1" applyBorder="1"/>
    <xf numFmtId="171" fontId="11" fillId="6" borderId="0" xfId="2" applyNumberFormat="1" applyFont="1" applyFill="1" applyBorder="1" applyAlignment="1">
      <alignment horizontal="center" wrapText="1"/>
    </xf>
    <xf numFmtId="0" fontId="16" fillId="5" borderId="21" xfId="0" applyFont="1" applyFill="1" applyBorder="1"/>
    <xf numFmtId="0" fontId="16" fillId="5" borderId="0" xfId="0" applyFont="1" applyFill="1" applyBorder="1"/>
    <xf numFmtId="171" fontId="11" fillId="7" borderId="21" xfId="2" applyNumberFormat="1" applyFont="1" applyFill="1" applyBorder="1" applyAlignment="1">
      <alignment horizontal="left"/>
    </xf>
    <xf numFmtId="171" fontId="11" fillId="7" borderId="0" xfId="2" applyNumberFormat="1" applyFont="1" applyFill="1" applyBorder="1" applyAlignment="1">
      <alignment horizontal="left"/>
    </xf>
    <xf numFmtId="171" fontId="21" fillId="6" borderId="21" xfId="0" applyNumberFormat="1" applyFont="1" applyFill="1" applyBorder="1" applyAlignment="1">
      <alignment horizontal="left" wrapText="1" indent="2"/>
    </xf>
    <xf numFmtId="171" fontId="16" fillId="7" borderId="0" xfId="0" applyNumberFormat="1" applyFont="1" applyFill="1" applyBorder="1"/>
    <xf numFmtId="171" fontId="15" fillId="7" borderId="0" xfId="0" applyNumberFormat="1" applyFont="1" applyFill="1" applyBorder="1"/>
    <xf numFmtId="171" fontId="16" fillId="8" borderId="8" xfId="0" applyNumberFormat="1" applyFont="1" applyFill="1" applyBorder="1"/>
    <xf numFmtId="171" fontId="15" fillId="6" borderId="0" xfId="0" applyNumberFormat="1" applyFont="1" applyFill="1" applyBorder="1"/>
    <xf numFmtId="171" fontId="15" fillId="7" borderId="18" xfId="0" applyNumberFormat="1" applyFont="1" applyFill="1" applyBorder="1"/>
    <xf numFmtId="171" fontId="29" fillId="6" borderId="0" xfId="0" applyNumberFormat="1" applyFont="1" applyFill="1" applyBorder="1"/>
    <xf numFmtId="171" fontId="15" fillId="6" borderId="18" xfId="0" applyNumberFormat="1" applyFont="1" applyFill="1" applyBorder="1" applyAlignment="1"/>
    <xf numFmtId="171" fontId="29" fillId="7" borderId="0" xfId="0" applyNumberFormat="1" applyFont="1" applyFill="1" applyBorder="1"/>
    <xf numFmtId="171" fontId="16" fillId="8" borderId="0" xfId="0" applyNumberFormat="1" applyFont="1" applyFill="1" applyBorder="1"/>
    <xf numFmtId="171" fontId="15" fillId="7" borderId="21" xfId="0" applyNumberFormat="1" applyFont="1" applyFill="1" applyBorder="1"/>
    <xf numFmtId="171" fontId="11" fillId="6" borderId="0" xfId="2" applyNumberFormat="1" applyFont="1" applyFill="1" applyBorder="1" applyAlignment="1">
      <alignment horizontal="center"/>
    </xf>
    <xf numFmtId="171" fontId="21" fillId="6" borderId="0" xfId="2" applyNumberFormat="1" applyFont="1" applyFill="1" applyBorder="1" applyAlignment="1">
      <alignment horizontal="center"/>
    </xf>
    <xf numFmtId="171" fontId="13" fillId="6" borderId="0" xfId="2" applyNumberFormat="1" applyFont="1" applyFill="1" applyBorder="1" applyAlignment="1">
      <alignment horizontal="center"/>
    </xf>
    <xf numFmtId="171" fontId="15" fillId="6" borderId="21" xfId="0" applyNumberFormat="1" applyFont="1" applyFill="1" applyBorder="1" applyAlignment="1"/>
    <xf numFmtId="171" fontId="20" fillId="8" borderId="0" xfId="0" applyNumberFormat="1" applyFont="1" applyFill="1" applyBorder="1" applyAlignment="1">
      <alignment horizontal="center"/>
    </xf>
    <xf numFmtId="171" fontId="15" fillId="11" borderId="21" xfId="0" applyNumberFormat="1" applyFont="1" applyFill="1" applyBorder="1"/>
    <xf numFmtId="171" fontId="16" fillId="7" borderId="21" xfId="0" applyNumberFormat="1" applyFont="1" applyFill="1" applyBorder="1"/>
    <xf numFmtId="171" fontId="16" fillId="6" borderId="21" xfId="0" applyNumberFormat="1" applyFont="1" applyFill="1" applyBorder="1"/>
    <xf numFmtId="171" fontId="21" fillId="7" borderId="0" xfId="2" applyNumberFormat="1" applyFont="1" applyFill="1" applyBorder="1" applyAlignment="1">
      <alignment horizontal="center"/>
    </xf>
    <xf numFmtId="171" fontId="15" fillId="8" borderId="21" xfId="0" applyNumberFormat="1" applyFont="1" applyFill="1" applyBorder="1"/>
    <xf numFmtId="171" fontId="16" fillId="6" borderId="22" xfId="0" applyNumberFormat="1" applyFont="1" applyFill="1" applyBorder="1"/>
    <xf numFmtId="171" fontId="16" fillId="6" borderId="8" xfId="0" applyNumberFormat="1" applyFont="1" applyFill="1" applyBorder="1"/>
    <xf numFmtId="171" fontId="16" fillId="6" borderId="18" xfId="0" applyNumberFormat="1" applyFont="1" applyFill="1" applyBorder="1"/>
    <xf numFmtId="171" fontId="11" fillId="6" borderId="0" xfId="2" applyNumberFormat="1" applyFont="1" applyFill="1" applyBorder="1" applyAlignment="1">
      <alignment horizontal="left"/>
    </xf>
    <xf numFmtId="171" fontId="15" fillId="8" borderId="18" xfId="0" applyNumberFormat="1" applyFont="1" applyFill="1" applyBorder="1"/>
    <xf numFmtId="171" fontId="16" fillId="6" borderId="23" xfId="0" applyNumberFormat="1" applyFont="1" applyFill="1" applyBorder="1"/>
    <xf numFmtId="171" fontId="16" fillId="6" borderId="24" xfId="0" applyNumberFormat="1" applyFont="1" applyFill="1" applyBorder="1"/>
    <xf numFmtId="171" fontId="15" fillId="7" borderId="22" xfId="0" applyNumberFormat="1" applyFont="1" applyFill="1" applyBorder="1"/>
    <xf numFmtId="171" fontId="16" fillId="7" borderId="8" xfId="0" applyNumberFormat="1" applyFont="1" applyFill="1" applyBorder="1"/>
    <xf numFmtId="171" fontId="16" fillId="6" borderId="0" xfId="1" applyNumberFormat="1" applyFont="1" applyFill="1" applyBorder="1" applyAlignment="1">
      <alignment horizontal="center"/>
    </xf>
    <xf numFmtId="171" fontId="16" fillId="6" borderId="19" xfId="0" applyNumberFormat="1" applyFont="1" applyFill="1" applyBorder="1"/>
    <xf numFmtId="171" fontId="13" fillId="6" borderId="0" xfId="2" applyNumberFormat="1" applyFont="1" applyFill="1" applyBorder="1" applyAlignment="1">
      <alignment horizontal="center" wrapText="1"/>
    </xf>
    <xf numFmtId="171" fontId="16" fillId="6" borderId="0" xfId="0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2" fontId="16" fillId="6" borderId="0" xfId="0" applyNumberFormat="1" applyFont="1" applyFill="1" applyBorder="1" applyAlignment="1">
      <alignment horizontal="center"/>
    </xf>
    <xf numFmtId="172" fontId="17" fillId="6" borderId="0" xfId="0" applyNumberFormat="1" applyFont="1" applyFill="1" applyBorder="1" applyAlignment="1">
      <alignment horizontal="center"/>
    </xf>
    <xf numFmtId="171" fontId="15" fillId="7" borderId="0" xfId="0" applyNumberFormat="1" applyFont="1" applyFill="1" applyBorder="1" applyAlignment="1">
      <alignment horizontal="center"/>
    </xf>
    <xf numFmtId="171" fontId="15" fillId="8" borderId="0" xfId="0" applyNumberFormat="1" applyFont="1" applyFill="1" applyBorder="1" applyAlignment="1">
      <alignment horizontal="center"/>
    </xf>
    <xf numFmtId="171" fontId="11" fillId="6" borderId="0" xfId="0" applyNumberFormat="1" applyFont="1" applyFill="1" applyBorder="1" applyAlignment="1">
      <alignment horizontal="center"/>
    </xf>
    <xf numFmtId="171" fontId="15" fillId="6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171" fontId="0" fillId="0" borderId="0" xfId="0" applyNumberFormat="1" applyFill="1"/>
    <xf numFmtId="0" fontId="0" fillId="0" borderId="0" xfId="0" applyFill="1" applyAlignment="1">
      <alignment horizontal="right"/>
    </xf>
    <xf numFmtId="170" fontId="0" fillId="0" borderId="0" xfId="0" applyNumberFormat="1" applyFill="1"/>
    <xf numFmtId="0" fontId="3" fillId="0" borderId="0" xfId="0" applyFont="1" applyFill="1"/>
    <xf numFmtId="169" fontId="0" fillId="0" borderId="0" xfId="0" applyNumberFormat="1" applyFill="1"/>
    <xf numFmtId="0" fontId="0" fillId="0" borderId="0" xfId="0" applyFill="1" applyBorder="1"/>
    <xf numFmtId="171" fontId="16" fillId="6" borderId="0" xfId="0" applyNumberFormat="1" applyFont="1" applyFill="1" applyBorder="1" applyAlignment="1">
      <alignment horizontal="center"/>
    </xf>
    <xf numFmtId="171" fontId="15" fillId="6" borderId="0" xfId="0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1" fontId="11" fillId="6" borderId="0" xfId="0" applyNumberFormat="1" applyFont="1" applyFill="1" applyBorder="1" applyAlignment="1">
      <alignment horizontal="center"/>
    </xf>
    <xf numFmtId="172" fontId="16" fillId="6" borderId="0" xfId="1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3" fontId="21" fillId="13" borderId="0" xfId="0" applyNumberFormat="1" applyFont="1" applyFill="1" applyAlignment="1" applyProtection="1">
      <alignment horizontal="center" vertical="center"/>
      <protection locked="0"/>
    </xf>
    <xf numFmtId="173" fontId="21" fillId="13" borderId="0" xfId="0" applyNumberFormat="1" applyFont="1" applyFill="1" applyBorder="1" applyAlignment="1" applyProtection="1">
      <alignment horizontal="center" vertical="center"/>
      <protection locked="0"/>
    </xf>
    <xf numFmtId="171" fontId="15" fillId="6" borderId="0" xfId="0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1" fontId="17" fillId="6" borderId="0" xfId="0" applyNumberFormat="1" applyFont="1" applyFill="1" applyBorder="1" applyAlignment="1">
      <alignment horizontal="center" wrapText="1"/>
    </xf>
    <xf numFmtId="164" fontId="16" fillId="6" borderId="0" xfId="0" applyNumberFormat="1" applyFont="1" applyFill="1" applyBorder="1" applyAlignment="1">
      <alignment horizontal="center"/>
    </xf>
    <xf numFmtId="168" fontId="16" fillId="6" borderId="0" xfId="0" applyNumberFormat="1" applyFont="1" applyFill="1" applyBorder="1" applyAlignment="1">
      <alignment horizontal="center"/>
    </xf>
    <xf numFmtId="168" fontId="17" fillId="6" borderId="0" xfId="0" applyNumberFormat="1" applyFont="1" applyFill="1" applyBorder="1" applyAlignment="1">
      <alignment horizontal="center"/>
    </xf>
    <xf numFmtId="172" fontId="30" fillId="6" borderId="0" xfId="0" applyNumberFormat="1" applyFont="1" applyFill="1" applyBorder="1" applyAlignment="1">
      <alignment horizontal="center"/>
    </xf>
    <xf numFmtId="168" fontId="11" fillId="6" borderId="0" xfId="2" applyNumberFormat="1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7" fillId="4" borderId="0" xfId="3" applyFont="1" applyFill="1" applyAlignment="1">
      <alignment horizontal="left"/>
    </xf>
    <xf numFmtId="0" fontId="4" fillId="12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left" vertical="center" indent="5"/>
    </xf>
    <xf numFmtId="0" fontId="8" fillId="3" borderId="4" xfId="0" applyFont="1" applyFill="1" applyBorder="1" applyAlignment="1">
      <alignment horizontal="left" vertical="center" indent="5"/>
    </xf>
    <xf numFmtId="167" fontId="8" fillId="3" borderId="5" xfId="0" applyNumberFormat="1" applyFont="1" applyFill="1" applyBorder="1" applyAlignment="1">
      <alignment horizontal="left" vertical="center"/>
    </xf>
    <xf numFmtId="167" fontId="8" fillId="3" borderId="6" xfId="0" applyNumberFormat="1" applyFont="1" applyFill="1" applyBorder="1" applyAlignment="1">
      <alignment horizontal="left" vertical="center"/>
    </xf>
    <xf numFmtId="171" fontId="11" fillId="5" borderId="0" xfId="0" applyNumberFormat="1" applyFont="1" applyFill="1" applyBorder="1" applyAlignment="1">
      <alignment horizontal="center" vertical="center"/>
    </xf>
    <xf numFmtId="171" fontId="11" fillId="5" borderId="7" xfId="0" applyNumberFormat="1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71" fontId="16" fillId="6" borderId="18" xfId="0" applyNumberFormat="1" applyFont="1" applyFill="1" applyBorder="1" applyAlignment="1">
      <alignment horizontal="left" wrapText="1" indent="2"/>
    </xf>
    <xf numFmtId="171" fontId="16" fillId="6" borderId="0" xfId="0" applyNumberFormat="1" applyFont="1" applyFill="1" applyBorder="1" applyAlignment="1">
      <alignment horizontal="left" wrapText="1" indent="2"/>
    </xf>
    <xf numFmtId="0" fontId="22" fillId="0" borderId="1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171" fontId="16" fillId="6" borderId="21" xfId="0" applyNumberFormat="1" applyFont="1" applyFill="1" applyBorder="1" applyAlignment="1">
      <alignment horizontal="left" wrapText="1" indent="2"/>
    </xf>
    <xf numFmtId="171" fontId="0" fillId="6" borderId="21" xfId="0" applyNumberFormat="1" applyFill="1" applyBorder="1" applyAlignment="1">
      <alignment horizontal="left" wrapText="1" indent="2"/>
    </xf>
    <xf numFmtId="171" fontId="0" fillId="6" borderId="0" xfId="0" applyNumberFormat="1" applyFill="1" applyBorder="1" applyAlignment="1">
      <alignment horizontal="left" wrapText="1" indent="2"/>
    </xf>
    <xf numFmtId="171" fontId="21" fillId="6" borderId="0" xfId="0" applyNumberFormat="1" applyFont="1" applyFill="1" applyBorder="1" applyAlignment="1">
      <alignment horizontal="center"/>
    </xf>
    <xf numFmtId="171" fontId="15" fillId="7" borderId="0" xfId="0" applyNumberFormat="1" applyFont="1" applyFill="1" applyBorder="1" applyAlignment="1">
      <alignment horizontal="center"/>
    </xf>
    <xf numFmtId="171" fontId="15" fillId="8" borderId="0" xfId="0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1" fontId="16" fillId="6" borderId="8" xfId="0" applyNumberFormat="1" applyFont="1" applyFill="1" applyBorder="1" applyAlignment="1">
      <alignment horizontal="center"/>
    </xf>
    <xf numFmtId="171" fontId="11" fillId="6" borderId="0" xfId="0" applyNumberFormat="1" applyFont="1" applyFill="1" applyBorder="1" applyAlignment="1">
      <alignment horizontal="center"/>
    </xf>
    <xf numFmtId="171" fontId="11" fillId="7" borderId="0" xfId="2" applyNumberFormat="1" applyFont="1" applyFill="1" applyBorder="1" applyAlignment="1">
      <alignment horizontal="center"/>
    </xf>
    <xf numFmtId="171" fontId="21" fillId="6" borderId="0" xfId="2" applyNumberFormat="1" applyFont="1" applyFill="1" applyBorder="1" applyAlignment="1">
      <alignment horizontal="center"/>
    </xf>
    <xf numFmtId="171" fontId="15" fillId="6" borderId="0" xfId="0" applyNumberFormat="1" applyFont="1" applyFill="1" applyBorder="1" applyAlignment="1">
      <alignment horizontal="center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indent="10"/>
    </xf>
    <xf numFmtId="0" fontId="8" fillId="3" borderId="4" xfId="0" applyFont="1" applyFill="1" applyBorder="1" applyAlignment="1">
      <alignment horizontal="left" vertical="center" indent="10"/>
    </xf>
  </cellXfs>
  <cellStyles count="50">
    <cellStyle name="Calculation" xfId="2" builtinId="22"/>
    <cellStyle name="Comma 10" xfId="46"/>
    <cellStyle name="Comma 11" xfId="5"/>
    <cellStyle name="Comma 2" xfId="10"/>
    <cellStyle name="Comma 2 2" xfId="12"/>
    <cellStyle name="Comma 2 3" xfId="34"/>
    <cellStyle name="Comma 2 4" xfId="37"/>
    <cellStyle name="Comma 2 5" xfId="41"/>
    <cellStyle name="Comma 2 6" xfId="48"/>
    <cellStyle name="Comma 2_Perth inputs" xfId="26"/>
    <cellStyle name="Comma 3" xfId="21"/>
    <cellStyle name="Comma 4" xfId="30"/>
    <cellStyle name="Comma 5" xfId="32"/>
    <cellStyle name="Comma 6" xfId="25"/>
    <cellStyle name="Comma 7" xfId="36"/>
    <cellStyle name="Comma 8" xfId="39"/>
    <cellStyle name="Comma 9" xfId="45"/>
    <cellStyle name="Currency" xfId="1" builtinId="4"/>
    <cellStyle name="Currency 2" xfId="23"/>
    <cellStyle name="Currency 3" xfId="9"/>
    <cellStyle name="Grey" xfId="13"/>
    <cellStyle name="heading, 1,A MAJOR/BOLD" xfId="14"/>
    <cellStyle name="Hyperlink" xfId="3" builtinId="8"/>
    <cellStyle name="Hyperlink 2" xfId="44"/>
    <cellStyle name="Input [yellow]" xfId="15"/>
    <cellStyle name="Normal" xfId="0" builtinId="0"/>
    <cellStyle name="Normal - Style1" xfId="16"/>
    <cellStyle name="Normal 10" xfId="27"/>
    <cellStyle name="Normal 11" xfId="33"/>
    <cellStyle name="Normal 12" xfId="40"/>
    <cellStyle name="Normal 13" xfId="42"/>
    <cellStyle name="Normal 14" xfId="47"/>
    <cellStyle name="Normal 15" xfId="4"/>
    <cellStyle name="Normal 2" xfId="7"/>
    <cellStyle name="Normal 2 2" xfId="17"/>
    <cellStyle name="Normal 2_Perth inputs" xfId="28"/>
    <cellStyle name="Normal 3" xfId="8"/>
    <cellStyle name="Normal 4" xfId="20"/>
    <cellStyle name="Normal 4 2" xfId="35"/>
    <cellStyle name="Normal 4 3" xfId="38"/>
    <cellStyle name="Normal 4 4" xfId="43"/>
    <cellStyle name="Normal 4 5" xfId="49"/>
    <cellStyle name="Normal 5" xfId="22"/>
    <cellStyle name="Normal 6" xfId="24"/>
    <cellStyle name="Normal 7" xfId="11"/>
    <cellStyle name="Normal 8" xfId="29"/>
    <cellStyle name="Normal 9" xfId="31"/>
    <cellStyle name="Percent [2]" xfId="18"/>
    <cellStyle name="Percent 2" xfId="19"/>
    <cellStyle name="Percent 3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G1"/>
    </sheetView>
  </sheetViews>
  <sheetFormatPr defaultRowHeight="15" x14ac:dyDescent="0.25"/>
  <cols>
    <col min="1" max="1" width="12.5703125" customWidth="1"/>
    <col min="2" max="3" width="16.7109375" customWidth="1"/>
    <col min="4" max="4" width="24.5703125" customWidth="1"/>
    <col min="5" max="6" width="16.7109375" customWidth="1"/>
    <col min="7" max="7" width="21.140625" customWidth="1"/>
  </cols>
  <sheetData>
    <row r="1" spans="1:7" ht="32.25" customHeight="1" x14ac:dyDescent="0.25">
      <c r="A1" s="274" t="s">
        <v>138</v>
      </c>
      <c r="B1" s="274"/>
      <c r="C1" s="274"/>
      <c r="D1" s="274"/>
      <c r="E1" s="274"/>
      <c r="F1" s="274"/>
      <c r="G1" s="274"/>
    </row>
    <row r="2" spans="1:7" ht="20.100000000000001" customHeight="1" x14ac:dyDescent="0.25">
      <c r="A2" s="1" t="s">
        <v>134</v>
      </c>
      <c r="B2" s="272" t="s">
        <v>0</v>
      </c>
      <c r="C2" s="272"/>
      <c r="D2" s="272"/>
      <c r="E2" s="273" t="s">
        <v>0</v>
      </c>
      <c r="F2" s="273"/>
      <c r="G2" s="273"/>
    </row>
    <row r="3" spans="1:7" ht="20.100000000000001" customHeight="1" x14ac:dyDescent="0.25">
      <c r="A3" s="1" t="s">
        <v>135</v>
      </c>
      <c r="B3" s="272" t="s">
        <v>1</v>
      </c>
      <c r="C3" s="272"/>
      <c r="D3" s="272"/>
      <c r="E3" s="273" t="s">
        <v>1</v>
      </c>
      <c r="F3" s="273"/>
      <c r="G3" s="273"/>
    </row>
    <row r="4" spans="1:7" ht="20.100000000000001" customHeight="1" x14ac:dyDescent="0.25">
      <c r="A4" s="1" t="s">
        <v>136</v>
      </c>
      <c r="B4" s="272" t="s">
        <v>2</v>
      </c>
      <c r="C4" s="272"/>
      <c r="D4" s="272"/>
      <c r="E4" s="273" t="s">
        <v>2</v>
      </c>
      <c r="F4" s="273"/>
      <c r="G4" s="273"/>
    </row>
    <row r="5" spans="1:7" ht="20.100000000000001" customHeight="1" x14ac:dyDescent="0.25">
      <c r="A5" s="1" t="s">
        <v>137</v>
      </c>
      <c r="B5" s="272" t="s">
        <v>3</v>
      </c>
      <c r="C5" s="272"/>
      <c r="D5" s="272"/>
      <c r="E5" s="273" t="s">
        <v>3</v>
      </c>
      <c r="F5" s="273"/>
      <c r="G5" s="273"/>
    </row>
    <row r="6" spans="1:7" ht="20.100000000000001" customHeight="1" x14ac:dyDescent="0.25">
      <c r="A6" s="1"/>
      <c r="B6" s="272"/>
      <c r="C6" s="272"/>
      <c r="D6" s="272"/>
      <c r="E6" s="273"/>
      <c r="F6" s="273"/>
      <c r="G6" s="273"/>
    </row>
  </sheetData>
  <mergeCells count="11">
    <mergeCell ref="A1:G1"/>
    <mergeCell ref="B2:D2"/>
    <mergeCell ref="E2:G2"/>
    <mergeCell ref="B3:D3"/>
    <mergeCell ref="E3:G3"/>
    <mergeCell ref="B5:D5"/>
    <mergeCell ref="E5:G5"/>
    <mergeCell ref="B6:D6"/>
    <mergeCell ref="E6:G6"/>
    <mergeCell ref="B4:D4"/>
    <mergeCell ref="E4:G4"/>
  </mergeCells>
  <hyperlinks>
    <hyperlink ref="E2:G2" location="'A1.1 Brisbane'!A1" display="Regulatory accounts for Brisbane Airport"/>
    <hyperlink ref="E3:G3" location="'A1.2 Melbourne '!A1" display="Regulatory accounts for Melbourne  Airport"/>
    <hyperlink ref="E4:G4" location="'A1.3 Perth'!A1" display="Regulatory accounts for Perth Airport"/>
    <hyperlink ref="E5:G5" location="'A1.4 Sydney'!A1" display="Regulatory accounts for Sydney Airport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6"/>
  <sheetViews>
    <sheetView zoomScale="82" zoomScaleNormal="82" workbookViewId="0"/>
  </sheetViews>
  <sheetFormatPr defaultRowHeight="15" x14ac:dyDescent="0.25"/>
  <cols>
    <col min="1" max="1" width="40" customWidth="1"/>
    <col min="2" max="2" width="2.140625" customWidth="1"/>
    <col min="3" max="3" width="28.42578125" customWidth="1"/>
    <col min="4" max="4" width="2.140625" customWidth="1"/>
    <col min="5" max="5" width="21.140625" customWidth="1"/>
    <col min="6" max="6" width="2.140625" customWidth="1"/>
    <col min="7" max="7" width="18.28515625" customWidth="1"/>
    <col min="8" max="8" width="2.140625" customWidth="1"/>
    <col min="9" max="9" width="28.42578125" customWidth="1"/>
    <col min="10" max="10" width="2.140625" customWidth="1"/>
    <col min="12" max="16" width="9.140625" style="247"/>
  </cols>
  <sheetData>
    <row r="1" spans="1:16" s="6" customFormat="1" ht="24.75" customHeight="1" thickTop="1" x14ac:dyDescent="0.25">
      <c r="A1" s="84" t="s">
        <v>133</v>
      </c>
      <c r="B1" s="2"/>
      <c r="C1" s="2"/>
      <c r="D1" s="3"/>
      <c r="E1" s="3"/>
      <c r="F1" s="3"/>
      <c r="G1" s="4"/>
      <c r="H1" s="3"/>
      <c r="I1" s="3"/>
      <c r="J1" s="5"/>
      <c r="L1" s="245"/>
      <c r="M1" s="245"/>
      <c r="N1" s="245"/>
      <c r="O1" s="245"/>
      <c r="P1" s="245"/>
    </row>
    <row r="2" spans="1:16" s="8" customFormat="1" ht="22.5" customHeight="1" x14ac:dyDescent="0.25">
      <c r="A2" s="85"/>
      <c r="B2" s="83"/>
      <c r="C2" s="83"/>
      <c r="D2" s="275" t="s">
        <v>4</v>
      </c>
      <c r="E2" s="275"/>
      <c r="F2" s="275"/>
      <c r="G2" s="276"/>
      <c r="H2" s="290" t="s">
        <v>5</v>
      </c>
      <c r="I2" s="291"/>
      <c r="J2" s="7"/>
      <c r="L2" s="246"/>
      <c r="M2" s="246"/>
      <c r="N2" s="246"/>
      <c r="O2" s="246"/>
      <c r="P2" s="246"/>
    </row>
    <row r="3" spans="1:16" s="8" customFormat="1" ht="7.5" customHeight="1" x14ac:dyDescent="0.25">
      <c r="A3" s="85"/>
      <c r="B3" s="83"/>
      <c r="C3" s="9"/>
      <c r="D3" s="9"/>
      <c r="E3" s="9"/>
      <c r="F3" s="9"/>
      <c r="G3" s="10"/>
      <c r="H3" s="83"/>
      <c r="I3" s="83"/>
      <c r="J3" s="7"/>
      <c r="L3" s="246"/>
      <c r="M3" s="246"/>
      <c r="N3" s="246"/>
      <c r="O3" s="246"/>
      <c r="P3" s="246"/>
    </row>
    <row r="4" spans="1:16" s="8" customFormat="1" ht="22.5" customHeight="1" x14ac:dyDescent="0.25">
      <c r="A4" s="86"/>
      <c r="B4" s="11"/>
      <c r="C4" s="12"/>
      <c r="D4" s="275" t="s">
        <v>6</v>
      </c>
      <c r="E4" s="275"/>
      <c r="F4" s="275"/>
      <c r="G4" s="276"/>
      <c r="H4" s="277">
        <v>44012</v>
      </c>
      <c r="I4" s="278"/>
      <c r="J4" s="7"/>
      <c r="L4" s="246"/>
      <c r="M4" s="246"/>
      <c r="N4" s="246"/>
      <c r="O4" s="246"/>
      <c r="P4" s="246"/>
    </row>
    <row r="5" spans="1:16" ht="15" customHeight="1" x14ac:dyDescent="0.25">
      <c r="A5" s="86"/>
      <c r="B5" s="11"/>
      <c r="C5" s="13"/>
      <c r="D5" s="13"/>
      <c r="E5" s="13"/>
      <c r="F5" s="13"/>
      <c r="G5" s="14"/>
      <c r="H5" s="13"/>
      <c r="I5" s="13"/>
      <c r="J5" s="7"/>
    </row>
    <row r="6" spans="1:16" ht="5.25" customHeight="1" x14ac:dyDescent="0.25">
      <c r="A6" s="87"/>
      <c r="B6" s="76"/>
      <c r="C6" s="15"/>
      <c r="D6" s="15"/>
      <c r="E6" s="15"/>
      <c r="F6" s="15"/>
      <c r="G6" s="16"/>
      <c r="H6" s="15"/>
      <c r="I6" s="15"/>
      <c r="J6" s="77"/>
    </row>
    <row r="7" spans="1:16" ht="13.5" customHeight="1" x14ac:dyDescent="0.25">
      <c r="A7" s="87"/>
      <c r="B7" s="182"/>
      <c r="C7" s="183" t="s">
        <v>7</v>
      </c>
      <c r="D7" s="183"/>
      <c r="E7" s="292" t="s">
        <v>8</v>
      </c>
      <c r="F7" s="292"/>
      <c r="G7" s="292"/>
      <c r="H7" s="183"/>
      <c r="I7" s="183" t="s">
        <v>9</v>
      </c>
      <c r="J7" s="17"/>
    </row>
    <row r="8" spans="1:16" ht="12" customHeight="1" x14ac:dyDescent="0.25">
      <c r="A8" s="87"/>
      <c r="B8" s="182"/>
      <c r="C8" s="182" t="s">
        <v>10</v>
      </c>
      <c r="D8" s="182"/>
      <c r="E8" s="293" t="s">
        <v>11</v>
      </c>
      <c r="F8" s="293"/>
      <c r="G8" s="293"/>
      <c r="H8" s="182"/>
      <c r="I8" s="182" t="s">
        <v>10</v>
      </c>
      <c r="J8" s="77"/>
    </row>
    <row r="9" spans="1:16" x14ac:dyDescent="0.25">
      <c r="A9" s="87"/>
      <c r="B9" s="182"/>
      <c r="C9" s="183"/>
      <c r="D9" s="183"/>
      <c r="E9" s="183"/>
      <c r="F9" s="183"/>
      <c r="G9" s="18" t="s">
        <v>106</v>
      </c>
      <c r="H9" s="183"/>
      <c r="I9" s="183"/>
      <c r="J9" s="17"/>
    </row>
    <row r="10" spans="1:16" x14ac:dyDescent="0.25">
      <c r="A10" s="132" t="s">
        <v>13</v>
      </c>
      <c r="B10" s="133"/>
      <c r="C10" s="262"/>
      <c r="D10" s="133"/>
      <c r="E10" s="188"/>
      <c r="F10" s="188"/>
      <c r="G10" s="134"/>
      <c r="H10" s="133"/>
      <c r="I10" s="133"/>
      <c r="J10" s="19"/>
    </row>
    <row r="11" spans="1:16" x14ac:dyDescent="0.25">
      <c r="A11" s="135" t="s">
        <v>122</v>
      </c>
      <c r="B11" s="136"/>
      <c r="C11" s="263">
        <v>344328.64300267689</v>
      </c>
      <c r="D11" s="186"/>
      <c r="E11" s="186">
        <v>344328.64300267689</v>
      </c>
      <c r="F11" s="186"/>
      <c r="G11" s="137">
        <v>344328.64300267701</v>
      </c>
      <c r="H11" s="186"/>
      <c r="I11" s="254"/>
      <c r="J11" s="20"/>
    </row>
    <row r="12" spans="1:16" x14ac:dyDescent="0.25">
      <c r="A12" s="135" t="s">
        <v>123</v>
      </c>
      <c r="B12" s="136"/>
      <c r="C12" s="263">
        <v>396780.06760732312</v>
      </c>
      <c r="D12" s="186"/>
      <c r="E12" s="186"/>
      <c r="F12" s="186"/>
      <c r="G12" s="137"/>
      <c r="H12" s="138"/>
      <c r="I12" s="254">
        <v>396780.06760732312</v>
      </c>
      <c r="J12" s="20"/>
    </row>
    <row r="13" spans="1:16" x14ac:dyDescent="0.25">
      <c r="A13" s="135" t="s">
        <v>124</v>
      </c>
      <c r="B13" s="136"/>
      <c r="C13" s="239">
        <v>0</v>
      </c>
      <c r="D13" s="138"/>
      <c r="E13" s="239"/>
      <c r="F13" s="186"/>
      <c r="G13" s="137"/>
      <c r="H13" s="138"/>
      <c r="I13" s="239"/>
      <c r="J13" s="20"/>
    </row>
    <row r="14" spans="1:16" x14ac:dyDescent="0.25">
      <c r="A14" s="191" t="s">
        <v>17</v>
      </c>
      <c r="B14" s="192"/>
      <c r="C14" s="192">
        <f>SUM(C11:C13)</f>
        <v>741108.71060999995</v>
      </c>
      <c r="D14" s="193"/>
      <c r="E14" s="192">
        <f t="shared" ref="E14" si="0">SUM(E11:E13)</f>
        <v>344328.64300267689</v>
      </c>
      <c r="F14" s="193"/>
      <c r="G14" s="194">
        <f t="shared" ref="G14:I14" si="1">SUM(G11:G13)</f>
        <v>344328.64300267701</v>
      </c>
      <c r="H14" s="193"/>
      <c r="I14" s="192">
        <f t="shared" si="1"/>
        <v>396780.06760732312</v>
      </c>
      <c r="J14" s="21"/>
      <c r="N14" s="248"/>
      <c r="O14" s="248"/>
    </row>
    <row r="15" spans="1:16" x14ac:dyDescent="0.25">
      <c r="A15" s="132" t="s">
        <v>18</v>
      </c>
      <c r="B15" s="133"/>
      <c r="C15" s="188"/>
      <c r="D15" s="133"/>
      <c r="E15" s="188"/>
      <c r="F15" s="188"/>
      <c r="G15" s="134"/>
      <c r="H15" s="133"/>
      <c r="I15" s="133"/>
      <c r="J15" s="19"/>
      <c r="N15" s="248"/>
      <c r="O15" s="248"/>
    </row>
    <row r="16" spans="1:16" x14ac:dyDescent="0.25">
      <c r="A16" s="135" t="s">
        <v>19</v>
      </c>
      <c r="B16" s="136"/>
      <c r="C16" s="186">
        <v>47099.960210000019</v>
      </c>
      <c r="D16" s="186"/>
      <c r="E16" s="186">
        <v>31661.829094879002</v>
      </c>
      <c r="F16" s="186"/>
      <c r="G16" s="137">
        <v>31661.829094878995</v>
      </c>
      <c r="H16" s="186"/>
      <c r="I16" s="237">
        <v>15438.131115121021</v>
      </c>
      <c r="J16" s="20"/>
      <c r="N16" s="248"/>
      <c r="O16" s="248"/>
    </row>
    <row r="17" spans="1:15" x14ac:dyDescent="0.25">
      <c r="A17" s="139" t="s">
        <v>20</v>
      </c>
      <c r="B17" s="140"/>
      <c r="C17" s="186">
        <v>1138.1583999999998</v>
      </c>
      <c r="D17" s="186"/>
      <c r="E17" s="186">
        <v>694.04899232000002</v>
      </c>
      <c r="F17" s="186"/>
      <c r="G17" s="137">
        <v>539.63894267000001</v>
      </c>
      <c r="H17" s="186"/>
      <c r="I17" s="237">
        <v>444.10940767999978</v>
      </c>
      <c r="J17" s="20"/>
      <c r="N17" s="248"/>
      <c r="O17" s="248"/>
    </row>
    <row r="18" spans="1:15" x14ac:dyDescent="0.25">
      <c r="A18" s="139" t="s">
        <v>125</v>
      </c>
      <c r="B18" s="140"/>
      <c r="C18" s="186">
        <v>132641.39532000001</v>
      </c>
      <c r="D18" s="186"/>
      <c r="E18" s="186">
        <v>91689.186351444019</v>
      </c>
      <c r="F18" s="186"/>
      <c r="G18" s="137">
        <v>87001.476638196371</v>
      </c>
      <c r="H18" s="186"/>
      <c r="I18" s="237">
        <v>40952.208968555991</v>
      </c>
      <c r="J18" s="20"/>
      <c r="N18" s="248"/>
      <c r="O18" s="248"/>
    </row>
    <row r="19" spans="1:15" x14ac:dyDescent="0.25">
      <c r="A19" s="195" t="s">
        <v>126</v>
      </c>
      <c r="B19" s="196"/>
      <c r="C19" s="239">
        <v>0</v>
      </c>
      <c r="D19" s="186"/>
      <c r="E19" s="239">
        <v>0</v>
      </c>
      <c r="F19" s="186"/>
      <c r="G19" s="240">
        <v>0</v>
      </c>
      <c r="H19" s="186"/>
      <c r="I19" s="239">
        <v>0</v>
      </c>
      <c r="J19" s="20"/>
      <c r="N19" s="248"/>
      <c r="O19" s="248"/>
    </row>
    <row r="20" spans="1:15" x14ac:dyDescent="0.25">
      <c r="A20" s="195" t="s">
        <v>22</v>
      </c>
      <c r="B20" s="196"/>
      <c r="C20" s="186">
        <v>35964.494550000003</v>
      </c>
      <c r="D20" s="186"/>
      <c r="E20" s="186">
        <v>4596.1219291279995</v>
      </c>
      <c r="F20" s="186"/>
      <c r="G20" s="137">
        <v>4596.1219291279995</v>
      </c>
      <c r="H20" s="186"/>
      <c r="I20" s="237">
        <v>31368.372620872</v>
      </c>
      <c r="J20" s="20"/>
      <c r="N20" s="248"/>
      <c r="O20" s="248"/>
    </row>
    <row r="21" spans="1:15" x14ac:dyDescent="0.25">
      <c r="A21" s="195" t="s">
        <v>127</v>
      </c>
      <c r="B21" s="196"/>
      <c r="C21" s="186">
        <v>56475.348460000008</v>
      </c>
      <c r="D21" s="138"/>
      <c r="E21" s="186">
        <v>31347.285413071004</v>
      </c>
      <c r="F21" s="186"/>
      <c r="G21" s="137">
        <v>31347.285413071004</v>
      </c>
      <c r="H21" s="186"/>
      <c r="I21" s="237">
        <v>25128.063046929001</v>
      </c>
      <c r="J21" s="20"/>
      <c r="N21" s="248"/>
      <c r="O21" s="248"/>
    </row>
    <row r="22" spans="1:15" x14ac:dyDescent="0.25">
      <c r="A22" s="195" t="s">
        <v>23</v>
      </c>
      <c r="B22" s="196"/>
      <c r="C22" s="186">
        <v>47470.108309999974</v>
      </c>
      <c r="D22" s="138"/>
      <c r="E22" s="186">
        <v>47470.108309999974</v>
      </c>
      <c r="F22" s="186"/>
      <c r="G22" s="137">
        <v>47470.108309999981</v>
      </c>
      <c r="H22" s="186"/>
      <c r="I22" s="239">
        <v>0</v>
      </c>
      <c r="J22" s="20"/>
      <c r="N22" s="248"/>
      <c r="O22" s="248"/>
    </row>
    <row r="23" spans="1:15" x14ac:dyDescent="0.25">
      <c r="A23" s="195" t="s">
        <v>24</v>
      </c>
      <c r="B23" s="196"/>
      <c r="C23" s="186">
        <v>18282.666829999998</v>
      </c>
      <c r="D23" s="138"/>
      <c r="E23" s="186">
        <v>11588.481152190001</v>
      </c>
      <c r="F23" s="186"/>
      <c r="G23" s="137">
        <v>11588.481152190001</v>
      </c>
      <c r="H23" s="186"/>
      <c r="I23" s="237">
        <v>6695.1856778099964</v>
      </c>
      <c r="J23" s="20"/>
      <c r="N23" s="248"/>
      <c r="O23" s="248"/>
    </row>
    <row r="24" spans="1:15" x14ac:dyDescent="0.25">
      <c r="A24" s="195" t="s">
        <v>25</v>
      </c>
      <c r="B24" s="196"/>
      <c r="C24" s="186">
        <v>29189.731369999998</v>
      </c>
      <c r="D24" s="138"/>
      <c r="E24" s="186">
        <v>17279.915598465985</v>
      </c>
      <c r="F24" s="186"/>
      <c r="G24" s="137">
        <v>17279.915598465985</v>
      </c>
      <c r="H24" s="186"/>
      <c r="I24" s="237">
        <v>11909.815771534013</v>
      </c>
      <c r="J24" s="20"/>
      <c r="N24" s="248"/>
      <c r="O24" s="248"/>
    </row>
    <row r="25" spans="1:15" x14ac:dyDescent="0.25">
      <c r="A25" s="195" t="s">
        <v>26</v>
      </c>
      <c r="B25" s="196"/>
      <c r="C25" s="267">
        <v>53900.14953000001</v>
      </c>
      <c r="D25" s="138"/>
      <c r="E25" s="268">
        <v>18691.008390277002</v>
      </c>
      <c r="F25" s="186"/>
      <c r="G25" s="269">
        <v>18691.008390277002</v>
      </c>
      <c r="H25" s="186"/>
      <c r="I25" s="268">
        <v>35209.141139723004</v>
      </c>
      <c r="J25" s="20"/>
      <c r="N25" s="248"/>
      <c r="O25" s="248"/>
    </row>
    <row r="26" spans="1:15" ht="15" customHeight="1" x14ac:dyDescent="0.25">
      <c r="A26" s="191" t="s">
        <v>27</v>
      </c>
      <c r="B26" s="197"/>
      <c r="C26" s="192">
        <f>SUM(C16:C25)</f>
        <v>422162.01298</v>
      </c>
      <c r="D26" s="198"/>
      <c r="E26" s="192">
        <f>SUM(E16:E25)</f>
        <v>255017.985231775</v>
      </c>
      <c r="F26" s="193"/>
      <c r="G26" s="194">
        <f>SUM(G16:G25)</f>
        <v>250175.86546887737</v>
      </c>
      <c r="H26" s="193"/>
      <c r="I26" s="192">
        <f>SUM(I16:I25)</f>
        <v>167145.02774822502</v>
      </c>
      <c r="J26" s="21"/>
      <c r="N26" s="248"/>
      <c r="O26" s="248"/>
    </row>
    <row r="27" spans="1:15" x14ac:dyDescent="0.25">
      <c r="A27" s="141" t="s">
        <v>28</v>
      </c>
      <c r="B27" s="142"/>
      <c r="C27" s="199">
        <f>C14-C26</f>
        <v>318946.69762999995</v>
      </c>
      <c r="D27" s="143"/>
      <c r="E27" s="143">
        <f>E14-E26</f>
        <v>89310.657770901889</v>
      </c>
      <c r="F27" s="143"/>
      <c r="G27" s="144">
        <f>G14-G26</f>
        <v>94152.777533799643</v>
      </c>
      <c r="H27" s="143"/>
      <c r="I27" s="143">
        <f>I14-I26</f>
        <v>229635.03985909809</v>
      </c>
      <c r="J27" s="22"/>
      <c r="N27" s="248"/>
      <c r="O27" s="248"/>
    </row>
    <row r="28" spans="1:15" x14ac:dyDescent="0.25">
      <c r="A28" s="135" t="s">
        <v>29</v>
      </c>
      <c r="B28" s="136"/>
      <c r="C28" s="186">
        <v>26712.953960000006</v>
      </c>
      <c r="D28" s="138"/>
      <c r="E28" s="186"/>
      <c r="F28" s="186"/>
      <c r="G28" s="145"/>
      <c r="H28" s="186"/>
      <c r="I28" s="138"/>
      <c r="J28" s="20"/>
      <c r="N28" s="248"/>
      <c r="O28" s="248"/>
    </row>
    <row r="29" spans="1:15" x14ac:dyDescent="0.25">
      <c r="A29" s="146" t="s">
        <v>30</v>
      </c>
      <c r="B29" s="138"/>
      <c r="C29" s="188">
        <f>SUM(C27:C28)</f>
        <v>345659.65158999996</v>
      </c>
      <c r="D29" s="138"/>
      <c r="E29" s="138"/>
      <c r="F29" s="138"/>
      <c r="G29" s="145"/>
      <c r="H29" s="186"/>
      <c r="I29" s="138"/>
      <c r="J29" s="20"/>
      <c r="N29" s="248"/>
      <c r="O29" s="248"/>
    </row>
    <row r="30" spans="1:15" x14ac:dyDescent="0.25">
      <c r="A30" s="135" t="s">
        <v>31</v>
      </c>
      <c r="B30" s="138"/>
      <c r="C30" s="186">
        <v>-123752.13402999997</v>
      </c>
      <c r="D30" s="138"/>
      <c r="E30" s="138"/>
      <c r="F30" s="138"/>
      <c r="G30" s="145"/>
      <c r="H30" s="186"/>
      <c r="I30" s="138"/>
      <c r="J30" s="20"/>
      <c r="N30" s="248"/>
      <c r="O30" s="248"/>
    </row>
    <row r="31" spans="1:15" x14ac:dyDescent="0.25">
      <c r="A31" s="146" t="s">
        <v>32</v>
      </c>
      <c r="B31" s="138"/>
      <c r="C31" s="188">
        <f>C29+C30</f>
        <v>221907.51756000001</v>
      </c>
      <c r="D31" s="138"/>
      <c r="E31" s="138"/>
      <c r="F31" s="138"/>
      <c r="G31" s="145"/>
      <c r="H31" s="186"/>
      <c r="I31" s="138"/>
      <c r="J31" s="20"/>
      <c r="N31" s="248"/>
      <c r="O31" s="248"/>
    </row>
    <row r="32" spans="1:15" x14ac:dyDescent="0.25">
      <c r="A32" s="135" t="s">
        <v>33</v>
      </c>
      <c r="B32" s="138"/>
      <c r="C32" s="186">
        <v>-65875.096839999984</v>
      </c>
      <c r="D32" s="138"/>
      <c r="E32" s="138"/>
      <c r="F32" s="138"/>
      <c r="G32" s="145"/>
      <c r="H32" s="186"/>
      <c r="I32" s="147"/>
      <c r="J32" s="20"/>
      <c r="N32" s="248"/>
      <c r="O32" s="248"/>
    </row>
    <row r="33" spans="1:17" x14ac:dyDescent="0.25">
      <c r="A33" s="146" t="s">
        <v>34</v>
      </c>
      <c r="B33" s="138"/>
      <c r="C33" s="188">
        <f>C31+C32</f>
        <v>156032.42072000002</v>
      </c>
      <c r="D33" s="138"/>
      <c r="E33" s="138"/>
      <c r="F33" s="138"/>
      <c r="G33" s="145"/>
      <c r="H33" s="186"/>
      <c r="I33" s="138"/>
      <c r="J33" s="20"/>
      <c r="N33" s="248"/>
      <c r="O33" s="248"/>
    </row>
    <row r="34" spans="1:17" x14ac:dyDescent="0.25">
      <c r="A34" s="135" t="s">
        <v>35</v>
      </c>
      <c r="B34" s="138"/>
      <c r="C34" s="186">
        <v>-165981</v>
      </c>
      <c r="D34" s="138"/>
      <c r="E34" s="138"/>
      <c r="F34" s="138"/>
      <c r="G34" s="145"/>
      <c r="H34" s="186"/>
      <c r="I34" s="138"/>
      <c r="J34" s="20"/>
      <c r="N34" s="248"/>
      <c r="O34" s="248"/>
    </row>
    <row r="35" spans="1:17" x14ac:dyDescent="0.25">
      <c r="A35" s="148" t="s">
        <v>36</v>
      </c>
      <c r="B35" s="149"/>
      <c r="C35" s="150">
        <f>C33+C34</f>
        <v>-9948.5792799999763</v>
      </c>
      <c r="D35" s="149"/>
      <c r="E35" s="149"/>
      <c r="F35" s="149"/>
      <c r="G35" s="151"/>
      <c r="H35" s="151"/>
      <c r="I35" s="149"/>
      <c r="J35" s="23"/>
      <c r="N35" s="248"/>
      <c r="O35" s="248"/>
    </row>
    <row r="36" spans="1:17" ht="21.75" customHeight="1" x14ac:dyDescent="0.25">
      <c r="A36" s="284" t="s">
        <v>143</v>
      </c>
      <c r="B36" s="285"/>
      <c r="C36" s="285"/>
      <c r="D36" s="285"/>
      <c r="E36" s="285"/>
      <c r="F36" s="285"/>
      <c r="G36" s="285"/>
      <c r="H36" s="285"/>
      <c r="I36" s="285"/>
      <c r="J36" s="286"/>
      <c r="N36" s="248"/>
      <c r="O36" s="248"/>
    </row>
    <row r="37" spans="1:17" ht="16.5" customHeight="1" thickBot="1" x14ac:dyDescent="0.3">
      <c r="A37" s="287"/>
      <c r="B37" s="288"/>
      <c r="C37" s="288"/>
      <c r="D37" s="288"/>
      <c r="E37" s="288"/>
      <c r="F37" s="288"/>
      <c r="G37" s="288"/>
      <c r="H37" s="288"/>
      <c r="I37" s="288"/>
      <c r="J37" s="289"/>
      <c r="N37" s="248"/>
      <c r="O37" s="248"/>
      <c r="Q37" s="247"/>
    </row>
    <row r="38" spans="1:17" ht="15.75" thickTop="1" x14ac:dyDescent="0.25">
      <c r="N38" s="248"/>
      <c r="O38" s="248"/>
    </row>
    <row r="39" spans="1:17" ht="15.75" thickBot="1" x14ac:dyDescent="0.3">
      <c r="N39" s="248"/>
      <c r="O39" s="248"/>
    </row>
    <row r="40" spans="1:17" ht="24.75" customHeight="1" thickTop="1" x14ac:dyDescent="0.25">
      <c r="A40" s="84" t="s">
        <v>37</v>
      </c>
      <c r="B40" s="2"/>
      <c r="C40" s="2"/>
      <c r="D40" s="3"/>
      <c r="E40" s="3"/>
      <c r="F40" s="3"/>
      <c r="G40" s="4"/>
      <c r="H40" s="3"/>
      <c r="I40" s="3"/>
      <c r="J40" s="5"/>
      <c r="N40" s="248"/>
      <c r="O40" s="248"/>
    </row>
    <row r="41" spans="1:17" ht="22.5" customHeight="1" x14ac:dyDescent="0.25">
      <c r="A41" s="85"/>
      <c r="B41" s="83"/>
      <c r="C41" s="83"/>
      <c r="D41" s="275" t="s">
        <v>4</v>
      </c>
      <c r="E41" s="275"/>
      <c r="F41" s="275"/>
      <c r="G41" s="276"/>
      <c r="H41" s="290" t="s">
        <v>5</v>
      </c>
      <c r="I41" s="291"/>
      <c r="J41" s="7"/>
      <c r="N41" s="248"/>
      <c r="O41" s="248"/>
    </row>
    <row r="42" spans="1:17" ht="7.5" customHeight="1" x14ac:dyDescent="0.25">
      <c r="A42" s="85"/>
      <c r="B42" s="83"/>
      <c r="C42" s="9"/>
      <c r="D42" s="9"/>
      <c r="E42" s="9"/>
      <c r="F42" s="9"/>
      <c r="G42" s="10"/>
      <c r="H42" s="83"/>
      <c r="I42" s="83"/>
      <c r="J42" s="7"/>
      <c r="N42" s="248"/>
      <c r="O42" s="248"/>
    </row>
    <row r="43" spans="1:17" ht="22.5" customHeight="1" x14ac:dyDescent="0.25">
      <c r="A43" s="86"/>
      <c r="B43" s="11"/>
      <c r="C43" s="12"/>
      <c r="D43" s="275" t="s">
        <v>6</v>
      </c>
      <c r="E43" s="275"/>
      <c r="F43" s="275"/>
      <c r="G43" s="276"/>
      <c r="H43" s="277">
        <v>44012</v>
      </c>
      <c r="I43" s="278"/>
      <c r="J43" s="7"/>
      <c r="N43" s="248"/>
      <c r="O43" s="248"/>
    </row>
    <row r="44" spans="1:17" ht="15" customHeight="1" x14ac:dyDescent="0.25">
      <c r="A44" s="86"/>
      <c r="B44" s="11"/>
      <c r="C44" s="13"/>
      <c r="D44" s="13"/>
      <c r="E44" s="13"/>
      <c r="F44" s="13"/>
      <c r="G44" s="14"/>
      <c r="H44" s="13"/>
      <c r="I44" s="13"/>
      <c r="J44" s="7"/>
      <c r="N44" s="248"/>
      <c r="O44" s="248"/>
    </row>
    <row r="45" spans="1:17" ht="5.25" customHeight="1" x14ac:dyDescent="0.25">
      <c r="A45" s="87"/>
      <c r="B45" s="24"/>
      <c r="C45" s="24"/>
      <c r="D45" s="24"/>
      <c r="E45" s="76"/>
      <c r="F45" s="76"/>
      <c r="G45" s="76"/>
      <c r="H45" s="76"/>
      <c r="I45" s="76"/>
      <c r="J45" s="77"/>
      <c r="N45" s="248"/>
      <c r="O45" s="248"/>
    </row>
    <row r="46" spans="1:17" ht="13.5" customHeight="1" x14ac:dyDescent="0.25">
      <c r="A46" s="87"/>
      <c r="B46" s="24"/>
      <c r="C46" s="182" t="s">
        <v>7</v>
      </c>
      <c r="D46" s="24"/>
      <c r="E46" s="281" t="s">
        <v>8</v>
      </c>
      <c r="F46" s="281"/>
      <c r="G46" s="281"/>
      <c r="H46" s="182"/>
      <c r="I46" s="182" t="s">
        <v>9</v>
      </c>
      <c r="J46" s="77"/>
      <c r="N46" s="248"/>
      <c r="O46" s="248"/>
    </row>
    <row r="47" spans="1:17" ht="12" customHeight="1" x14ac:dyDescent="0.25">
      <c r="A47" s="87"/>
      <c r="B47" s="24"/>
      <c r="C47" s="182" t="s">
        <v>10</v>
      </c>
      <c r="D47" s="24"/>
      <c r="E47" s="281" t="s">
        <v>10</v>
      </c>
      <c r="F47" s="281"/>
      <c r="G47" s="281"/>
      <c r="H47" s="182"/>
      <c r="I47" s="182" t="s">
        <v>11</v>
      </c>
      <c r="J47" s="77"/>
      <c r="N47" s="248"/>
      <c r="O47" s="248"/>
    </row>
    <row r="48" spans="1:17" ht="15.75" customHeight="1" x14ac:dyDescent="0.25">
      <c r="A48" s="87"/>
      <c r="B48" s="24"/>
      <c r="C48" s="182"/>
      <c r="D48" s="24"/>
      <c r="E48" s="24"/>
      <c r="F48" s="24"/>
      <c r="G48" s="25" t="s">
        <v>38</v>
      </c>
      <c r="H48" s="182"/>
      <c r="I48" s="182"/>
      <c r="J48" s="77"/>
      <c r="N48" s="248"/>
      <c r="O48" s="248"/>
    </row>
    <row r="49" spans="1:15" x14ac:dyDescent="0.25">
      <c r="A49" s="146" t="s">
        <v>39</v>
      </c>
      <c r="B49" s="138"/>
      <c r="C49" s="138"/>
      <c r="D49" s="138"/>
      <c r="E49" s="138"/>
      <c r="F49" s="138"/>
      <c r="G49" s="152"/>
      <c r="H49" s="138"/>
      <c r="I49" s="138"/>
      <c r="J49" s="26"/>
      <c r="N49" s="248"/>
      <c r="O49" s="248"/>
    </row>
    <row r="50" spans="1:15" x14ac:dyDescent="0.25">
      <c r="A50" s="135" t="s">
        <v>40</v>
      </c>
      <c r="B50" s="138"/>
      <c r="C50" s="186">
        <v>1184885.54498</v>
      </c>
      <c r="D50" s="138"/>
      <c r="E50" s="238">
        <v>554877.26403913402</v>
      </c>
      <c r="F50" s="138"/>
      <c r="G50" s="137">
        <v>554877.26403913402</v>
      </c>
      <c r="H50" s="138"/>
      <c r="I50" s="238">
        <v>630009.28094086598</v>
      </c>
      <c r="J50" s="26"/>
      <c r="N50" s="248"/>
      <c r="O50" s="248"/>
    </row>
    <row r="51" spans="1:15" x14ac:dyDescent="0.25">
      <c r="A51" s="135" t="s">
        <v>41</v>
      </c>
      <c r="B51" s="138"/>
      <c r="C51" s="186">
        <v>82647.363929999992</v>
      </c>
      <c r="D51" s="138"/>
      <c r="E51" s="238">
        <v>60419.998806617921</v>
      </c>
      <c r="F51" s="138"/>
      <c r="G51" s="137">
        <v>60419.998806617921</v>
      </c>
      <c r="H51" s="138"/>
      <c r="I51" s="238">
        <v>22227.365123382071</v>
      </c>
      <c r="J51" s="26"/>
      <c r="N51" s="248"/>
      <c r="O51" s="248"/>
    </row>
    <row r="52" spans="1:15" x14ac:dyDescent="0.25">
      <c r="A52" s="135" t="s">
        <v>42</v>
      </c>
      <c r="B52" s="138"/>
      <c r="C52" s="186">
        <v>1477.5564099999999</v>
      </c>
      <c r="D52" s="138"/>
      <c r="E52" s="238">
        <v>1477.5564099999999</v>
      </c>
      <c r="F52" s="138"/>
      <c r="G52" s="137">
        <v>1477.5564099999999</v>
      </c>
      <c r="H52" s="138"/>
      <c r="I52" s="239">
        <v>0</v>
      </c>
      <c r="J52" s="26"/>
      <c r="N52" s="248"/>
      <c r="O52" s="248"/>
    </row>
    <row r="53" spans="1:15" x14ac:dyDescent="0.25">
      <c r="A53" s="135" t="s">
        <v>95</v>
      </c>
      <c r="B53" s="138"/>
      <c r="C53" s="239">
        <v>0</v>
      </c>
      <c r="D53" s="138"/>
      <c r="E53" s="239">
        <v>0</v>
      </c>
      <c r="F53" s="138"/>
      <c r="G53" s="239"/>
      <c r="H53" s="138"/>
      <c r="I53" s="239">
        <v>0</v>
      </c>
      <c r="J53" s="26"/>
      <c r="N53" s="248"/>
      <c r="O53" s="248"/>
    </row>
    <row r="54" spans="1:15" x14ac:dyDescent="0.25">
      <c r="A54" s="135" t="s">
        <v>43</v>
      </c>
      <c r="B54" s="138"/>
      <c r="C54" s="239">
        <v>0</v>
      </c>
      <c r="D54" s="138"/>
      <c r="E54" s="239">
        <v>0</v>
      </c>
      <c r="F54" s="138"/>
      <c r="G54" s="239"/>
      <c r="H54" s="138"/>
      <c r="I54" s="239">
        <v>0</v>
      </c>
      <c r="J54" s="26"/>
      <c r="N54" s="248"/>
      <c r="O54" s="248"/>
    </row>
    <row r="55" spans="1:15" x14ac:dyDescent="0.25">
      <c r="A55" s="146" t="s">
        <v>44</v>
      </c>
      <c r="B55" s="138"/>
      <c r="C55" s="188">
        <f>SUM(C50:C54)</f>
        <v>1269010.46532</v>
      </c>
      <c r="D55" s="208"/>
      <c r="E55" s="188">
        <f>SUM(E50:E54)</f>
        <v>616774.81925575191</v>
      </c>
      <c r="F55" s="208"/>
      <c r="G55" s="134">
        <f>SUM(G50:G54)</f>
        <v>616774.81925575191</v>
      </c>
      <c r="H55" s="208"/>
      <c r="I55" s="188">
        <f>SUM(I50:I54)</f>
        <v>652236.64606424805</v>
      </c>
      <c r="J55" s="26"/>
      <c r="N55" s="248"/>
      <c r="O55" s="248"/>
    </row>
    <row r="56" spans="1:15" x14ac:dyDescent="0.25">
      <c r="A56" s="146" t="s">
        <v>45</v>
      </c>
      <c r="B56" s="138"/>
      <c r="C56" s="186"/>
      <c r="D56" s="138"/>
      <c r="E56" s="138"/>
      <c r="F56" s="138"/>
      <c r="G56" s="152"/>
      <c r="H56" s="138"/>
      <c r="I56" s="138"/>
      <c r="J56" s="26"/>
      <c r="N56" s="248"/>
      <c r="O56" s="248"/>
    </row>
    <row r="57" spans="1:15" x14ac:dyDescent="0.25">
      <c r="A57" s="135" t="s">
        <v>41</v>
      </c>
      <c r="B57" s="138"/>
      <c r="C57" s="186">
        <v>31732.173829999992</v>
      </c>
      <c r="D57" s="186"/>
      <c r="E57" s="186">
        <v>3226.9439999999995</v>
      </c>
      <c r="F57" s="186"/>
      <c r="G57" s="137">
        <v>3226.9439999999995</v>
      </c>
      <c r="H57" s="186"/>
      <c r="I57" s="186">
        <v>28505.229829999993</v>
      </c>
      <c r="J57" s="26"/>
      <c r="N57" s="248"/>
      <c r="O57" s="248"/>
    </row>
    <row r="58" spans="1:15" x14ac:dyDescent="0.25">
      <c r="A58" s="135" t="s">
        <v>118</v>
      </c>
      <c r="B58" s="138"/>
      <c r="C58" s="239">
        <v>0</v>
      </c>
      <c r="D58" s="186"/>
      <c r="E58" s="239">
        <v>0</v>
      </c>
      <c r="F58" s="186"/>
      <c r="G58" s="239"/>
      <c r="H58" s="186"/>
      <c r="I58" s="239">
        <v>0</v>
      </c>
      <c r="J58" s="26"/>
      <c r="N58" s="248"/>
      <c r="O58" s="248"/>
    </row>
    <row r="59" spans="1:15" x14ac:dyDescent="0.25">
      <c r="A59" s="135" t="s">
        <v>113</v>
      </c>
      <c r="B59" s="138"/>
      <c r="C59" s="186">
        <v>3692025.8538163775</v>
      </c>
      <c r="D59" s="186"/>
      <c r="E59" s="186">
        <v>3005519.0128675648</v>
      </c>
      <c r="F59" s="186"/>
      <c r="G59" s="145">
        <v>2675601.0099547929</v>
      </c>
      <c r="H59" s="186"/>
      <c r="I59" s="186">
        <v>686506.84094881255</v>
      </c>
      <c r="J59" s="26"/>
      <c r="N59" s="248"/>
      <c r="O59" s="248"/>
    </row>
    <row r="60" spans="1:15" x14ac:dyDescent="0.25">
      <c r="A60" s="135" t="s">
        <v>46</v>
      </c>
      <c r="B60" s="138"/>
      <c r="C60" s="186">
        <v>1559974.55642</v>
      </c>
      <c r="D60" s="138"/>
      <c r="E60" s="239">
        <v>0</v>
      </c>
      <c r="F60" s="138"/>
      <c r="G60" s="239"/>
      <c r="H60" s="138"/>
      <c r="I60" s="186">
        <v>1559974.55642</v>
      </c>
      <c r="J60" s="26"/>
      <c r="N60" s="248"/>
      <c r="O60" s="248"/>
    </row>
    <row r="61" spans="1:15" x14ac:dyDescent="0.25">
      <c r="A61" s="135" t="s">
        <v>114</v>
      </c>
      <c r="B61" s="138"/>
      <c r="C61" s="186">
        <v>88221.242639999982</v>
      </c>
      <c r="D61" s="186"/>
      <c r="E61" s="186">
        <v>53797.313761871992</v>
      </c>
      <c r="F61" s="186"/>
      <c r="G61" s="145">
        <v>65940.068898029989</v>
      </c>
      <c r="H61" s="186"/>
      <c r="I61" s="186">
        <v>34423.92887812799</v>
      </c>
      <c r="J61" s="26"/>
      <c r="N61" s="248"/>
      <c r="O61" s="248"/>
    </row>
    <row r="62" spans="1:15" x14ac:dyDescent="0.25">
      <c r="A62" s="135" t="s">
        <v>47</v>
      </c>
      <c r="B62" s="138"/>
      <c r="C62" s="186">
        <v>823013.90899999999</v>
      </c>
      <c r="D62" s="138"/>
      <c r="E62" s="239">
        <v>0</v>
      </c>
      <c r="F62" s="138"/>
      <c r="G62" s="239" t="s">
        <v>132</v>
      </c>
      <c r="H62" s="138"/>
      <c r="I62" s="186">
        <v>823013.90899999999</v>
      </c>
      <c r="J62" s="26"/>
      <c r="N62" s="248"/>
      <c r="O62" s="248"/>
    </row>
    <row r="63" spans="1:15" x14ac:dyDescent="0.25">
      <c r="A63" s="135" t="s">
        <v>115</v>
      </c>
      <c r="B63" s="138"/>
      <c r="C63" s="239">
        <v>0</v>
      </c>
      <c r="D63" s="138"/>
      <c r="E63" s="239">
        <v>0</v>
      </c>
      <c r="F63" s="138"/>
      <c r="G63" s="239"/>
      <c r="H63" s="138"/>
      <c r="I63" s="239">
        <v>0</v>
      </c>
      <c r="J63" s="26"/>
      <c r="N63" s="248"/>
      <c r="O63" s="248"/>
    </row>
    <row r="64" spans="1:15" x14ac:dyDescent="0.25">
      <c r="A64" s="135" t="s">
        <v>116</v>
      </c>
      <c r="B64" s="138"/>
      <c r="C64" s="239">
        <v>0</v>
      </c>
      <c r="D64" s="138"/>
      <c r="E64" s="239">
        <v>0</v>
      </c>
      <c r="F64" s="138"/>
      <c r="G64" s="239"/>
      <c r="H64" s="138"/>
      <c r="I64" s="239">
        <v>0</v>
      </c>
      <c r="J64" s="26"/>
      <c r="N64" s="248"/>
      <c r="O64" s="248"/>
    </row>
    <row r="65" spans="1:15" x14ac:dyDescent="0.25">
      <c r="A65" s="135" t="s">
        <v>102</v>
      </c>
      <c r="B65" s="138"/>
      <c r="C65" s="186">
        <v>511037.09469999996</v>
      </c>
      <c r="D65" s="138"/>
      <c r="E65" s="186">
        <v>499845.38232606999</v>
      </c>
      <c r="F65" s="138"/>
      <c r="G65" s="137">
        <v>499845.38232606999</v>
      </c>
      <c r="H65" s="138"/>
      <c r="I65" s="186">
        <v>11191.712373929971</v>
      </c>
      <c r="J65" s="26"/>
      <c r="N65" s="248"/>
      <c r="O65" s="248"/>
    </row>
    <row r="66" spans="1:15" x14ac:dyDescent="0.25">
      <c r="A66" s="135" t="s">
        <v>43</v>
      </c>
      <c r="B66" s="138"/>
      <c r="C66" s="239">
        <v>0</v>
      </c>
      <c r="D66" s="138"/>
      <c r="E66" s="239"/>
      <c r="F66" s="138"/>
      <c r="G66" s="239"/>
      <c r="H66" s="138"/>
      <c r="I66" s="239"/>
      <c r="J66" s="26"/>
      <c r="N66" s="248"/>
      <c r="O66" s="248"/>
    </row>
    <row r="67" spans="1:15" x14ac:dyDescent="0.25">
      <c r="A67" s="146" t="s">
        <v>48</v>
      </c>
      <c r="B67" s="208"/>
      <c r="C67" s="244">
        <f>SUM(C57:C66)</f>
        <v>6706004.830406378</v>
      </c>
      <c r="D67" s="188"/>
      <c r="E67" s="244">
        <f>SUM(E57:E66)</f>
        <v>3562388.6529555069</v>
      </c>
      <c r="F67" s="188"/>
      <c r="G67" s="137">
        <f>SUM(G57:G66)</f>
        <v>3244613.4051788934</v>
      </c>
      <c r="H67" s="188"/>
      <c r="I67" s="244">
        <f>SUM(I57:I66)</f>
        <v>3143616.1774508706</v>
      </c>
      <c r="J67" s="27"/>
      <c r="N67" s="248"/>
      <c r="O67" s="248"/>
    </row>
    <row r="68" spans="1:15" x14ac:dyDescent="0.25">
      <c r="A68" s="209" t="s">
        <v>49</v>
      </c>
      <c r="B68" s="206"/>
      <c r="C68" s="189">
        <f>C55+C67</f>
        <v>7975015.2957263775</v>
      </c>
      <c r="D68" s="189"/>
      <c r="E68" s="189">
        <f>E55+E67</f>
        <v>4179163.472211259</v>
      </c>
      <c r="F68" s="189"/>
      <c r="G68" s="170">
        <f>G55+G67</f>
        <v>3861388.2244346454</v>
      </c>
      <c r="H68" s="189"/>
      <c r="I68" s="189">
        <f>I55+I67</f>
        <v>3795852.8235151186</v>
      </c>
      <c r="J68" s="28"/>
      <c r="N68" s="248"/>
      <c r="O68" s="248"/>
    </row>
    <row r="69" spans="1:15" x14ac:dyDescent="0.25">
      <c r="A69" s="146" t="s">
        <v>50</v>
      </c>
      <c r="B69" s="138"/>
      <c r="C69" s="186"/>
      <c r="D69" s="138"/>
      <c r="E69" s="138"/>
      <c r="F69" s="138"/>
      <c r="G69" s="210"/>
      <c r="H69" s="138"/>
      <c r="I69" s="138"/>
      <c r="J69" s="26"/>
    </row>
    <row r="70" spans="1:15" x14ac:dyDescent="0.25">
      <c r="A70" s="135" t="s">
        <v>51</v>
      </c>
      <c r="B70" s="138"/>
      <c r="C70" s="186">
        <v>110654.62533000002</v>
      </c>
      <c r="D70" s="138"/>
      <c r="E70" s="138"/>
      <c r="F70" s="138"/>
      <c r="G70" s="210"/>
      <c r="H70" s="138"/>
      <c r="I70" s="138"/>
      <c r="J70" s="26"/>
    </row>
    <row r="71" spans="1:15" x14ac:dyDescent="0.25">
      <c r="A71" s="135" t="s">
        <v>52</v>
      </c>
      <c r="B71" s="138"/>
      <c r="C71" s="186">
        <v>349723.45028000005</v>
      </c>
      <c r="D71" s="138"/>
      <c r="E71" s="138"/>
      <c r="F71" s="138"/>
      <c r="G71" s="210"/>
      <c r="H71" s="138"/>
      <c r="I71" s="138"/>
      <c r="J71" s="26"/>
    </row>
    <row r="72" spans="1:15" ht="14.25" customHeight="1" x14ac:dyDescent="0.25">
      <c r="A72" s="135" t="s">
        <v>53</v>
      </c>
      <c r="B72" s="138"/>
      <c r="C72" s="186">
        <v>49020.467290000008</v>
      </c>
      <c r="D72" s="138"/>
      <c r="E72" s="138"/>
      <c r="F72" s="138"/>
      <c r="G72" s="210"/>
      <c r="H72" s="138"/>
      <c r="I72" s="138"/>
      <c r="J72" s="26"/>
    </row>
    <row r="73" spans="1:15" ht="16.5" customHeight="1" x14ac:dyDescent="0.25">
      <c r="A73" s="282" t="s">
        <v>16</v>
      </c>
      <c r="B73" s="283"/>
      <c r="C73" s="268">
        <v>15602</v>
      </c>
      <c r="D73" s="138"/>
      <c r="E73" s="138"/>
      <c r="F73" s="138"/>
      <c r="G73" s="210"/>
      <c r="H73" s="138"/>
      <c r="I73" s="138"/>
      <c r="J73" s="26"/>
    </row>
    <row r="74" spans="1:15" ht="12.75" customHeight="1" x14ac:dyDescent="0.25">
      <c r="A74" s="211" t="s">
        <v>54</v>
      </c>
      <c r="B74" s="138"/>
      <c r="C74" s="188">
        <f>SUM(C70:C73)</f>
        <v>525000.5429</v>
      </c>
      <c r="D74" s="138"/>
      <c r="E74" s="138"/>
      <c r="F74" s="138"/>
      <c r="G74" s="210"/>
      <c r="H74" s="138"/>
      <c r="I74" s="138"/>
      <c r="J74" s="26"/>
    </row>
    <row r="75" spans="1:15" x14ac:dyDescent="0.25">
      <c r="A75" s="146" t="s">
        <v>55</v>
      </c>
      <c r="B75" s="138"/>
      <c r="C75" s="186"/>
      <c r="D75" s="138"/>
      <c r="E75" s="138"/>
      <c r="F75" s="138"/>
      <c r="G75" s="210"/>
      <c r="H75" s="138"/>
      <c r="I75" s="138"/>
      <c r="J75" s="26"/>
    </row>
    <row r="76" spans="1:15" x14ac:dyDescent="0.25">
      <c r="A76" s="135" t="s">
        <v>52</v>
      </c>
      <c r="B76" s="138"/>
      <c r="C76" s="186">
        <v>4949835.7967500007</v>
      </c>
      <c r="D76" s="138"/>
      <c r="E76" s="138"/>
      <c r="F76" s="138"/>
      <c r="G76" s="210"/>
      <c r="H76" s="138"/>
      <c r="I76" s="138"/>
      <c r="J76" s="26"/>
    </row>
    <row r="77" spans="1:15" x14ac:dyDescent="0.25">
      <c r="A77" s="135" t="s">
        <v>53</v>
      </c>
      <c r="B77" s="138"/>
      <c r="C77" s="186">
        <v>4381.1579799999981</v>
      </c>
      <c r="D77" s="138"/>
      <c r="E77" s="138"/>
      <c r="F77" s="138"/>
      <c r="G77" s="210"/>
      <c r="H77" s="138"/>
      <c r="I77" s="138"/>
      <c r="J77" s="26"/>
    </row>
    <row r="78" spans="1:15" ht="15.75" customHeight="1" x14ac:dyDescent="0.25">
      <c r="A78" s="282" t="s">
        <v>16</v>
      </c>
      <c r="B78" s="283"/>
      <c r="C78" s="186">
        <v>872544.51260000246</v>
      </c>
      <c r="D78" s="138"/>
      <c r="E78" s="138"/>
      <c r="F78" s="138"/>
      <c r="G78" s="210"/>
      <c r="H78" s="138"/>
      <c r="I78" s="138"/>
      <c r="J78" s="26"/>
    </row>
    <row r="79" spans="1:15" ht="15" customHeight="1" x14ac:dyDescent="0.25">
      <c r="A79" s="146" t="s">
        <v>56</v>
      </c>
      <c r="B79" s="138"/>
      <c r="C79" s="188">
        <f>SUM(C76:C78)</f>
        <v>5826761.4673300032</v>
      </c>
      <c r="D79" s="138"/>
      <c r="E79" s="138"/>
      <c r="F79" s="138"/>
      <c r="G79" s="210"/>
      <c r="H79" s="138"/>
      <c r="I79" s="138"/>
      <c r="J79" s="26"/>
    </row>
    <row r="80" spans="1:15" ht="15" customHeight="1" x14ac:dyDescent="0.25">
      <c r="A80" s="209" t="s">
        <v>57</v>
      </c>
      <c r="B80" s="205"/>
      <c r="C80" s="189">
        <f>C74+C79</f>
        <v>6351762.0102300029</v>
      </c>
      <c r="D80" s="205"/>
      <c r="E80" s="205"/>
      <c r="F80" s="205"/>
      <c r="G80" s="212"/>
      <c r="H80" s="205"/>
      <c r="I80" s="205"/>
      <c r="J80" s="28"/>
    </row>
    <row r="81" spans="1:18" x14ac:dyDescent="0.25">
      <c r="A81" s="148" t="s">
        <v>58</v>
      </c>
      <c r="B81" s="213"/>
      <c r="C81" s="126">
        <f>C68-C80</f>
        <v>1623253.2854963746</v>
      </c>
      <c r="D81" s="213"/>
      <c r="E81" s="213"/>
      <c r="F81" s="213"/>
      <c r="G81" s="126"/>
      <c r="H81" s="213"/>
      <c r="I81" s="213"/>
      <c r="J81" s="29"/>
    </row>
    <row r="82" spans="1:18" x14ac:dyDescent="0.25">
      <c r="A82" s="146" t="s">
        <v>59</v>
      </c>
      <c r="B82" s="138"/>
      <c r="C82" s="186"/>
      <c r="D82" s="138"/>
      <c r="E82" s="138"/>
      <c r="F82" s="138"/>
      <c r="G82" s="210"/>
      <c r="H82" s="138"/>
      <c r="I82" s="138"/>
      <c r="J82" s="26"/>
    </row>
    <row r="83" spans="1:18" x14ac:dyDescent="0.25">
      <c r="A83" s="135" t="s">
        <v>60</v>
      </c>
      <c r="B83" s="138"/>
      <c r="C83" s="186">
        <v>254088.54175</v>
      </c>
      <c r="D83" s="138"/>
      <c r="E83" s="138"/>
      <c r="F83" s="138"/>
      <c r="G83" s="210"/>
      <c r="H83" s="138"/>
      <c r="I83" s="138"/>
      <c r="J83" s="26"/>
    </row>
    <row r="84" spans="1:18" x14ac:dyDescent="0.25">
      <c r="A84" s="135" t="s">
        <v>61</v>
      </c>
      <c r="B84" s="138"/>
      <c r="C84" s="186">
        <v>-244646.60521999997</v>
      </c>
      <c r="D84" s="138"/>
      <c r="E84" s="138"/>
      <c r="F84" s="138"/>
      <c r="G84" s="210"/>
      <c r="H84" s="138"/>
      <c r="I84" s="138"/>
      <c r="J84" s="26"/>
    </row>
    <row r="85" spans="1:18" x14ac:dyDescent="0.25">
      <c r="A85" s="135" t="s">
        <v>62</v>
      </c>
      <c r="B85" s="138"/>
      <c r="C85" s="186">
        <v>1613813.2773599999</v>
      </c>
      <c r="D85" s="138"/>
      <c r="E85" s="138"/>
      <c r="F85" s="138"/>
      <c r="G85" s="210"/>
      <c r="H85" s="138"/>
      <c r="I85" s="138"/>
      <c r="J85" s="26"/>
    </row>
    <row r="86" spans="1:18" x14ac:dyDescent="0.25">
      <c r="A86" s="209" t="s">
        <v>63</v>
      </c>
      <c r="B86" s="205"/>
      <c r="C86" s="189">
        <f>SUM(C83:C85)</f>
        <v>1623255.21389</v>
      </c>
      <c r="D86" s="205"/>
      <c r="E86" s="205"/>
      <c r="F86" s="205"/>
      <c r="G86" s="212"/>
      <c r="H86" s="205"/>
      <c r="I86" s="205"/>
      <c r="J86" s="28"/>
    </row>
    <row r="87" spans="1:18" x14ac:dyDescent="0.25">
      <c r="A87" s="146" t="s">
        <v>64</v>
      </c>
      <c r="B87" s="138"/>
      <c r="C87" s="186">
        <v>1623759.8566399999</v>
      </c>
      <c r="D87" s="138"/>
      <c r="E87" s="138"/>
      <c r="F87" s="138"/>
      <c r="G87" s="210"/>
      <c r="H87" s="138"/>
      <c r="I87" s="138"/>
      <c r="J87" s="26"/>
    </row>
    <row r="88" spans="1:18" x14ac:dyDescent="0.25">
      <c r="A88" s="211" t="s">
        <v>65</v>
      </c>
      <c r="B88" s="138"/>
      <c r="C88" s="186"/>
      <c r="D88" s="138"/>
      <c r="E88" s="138"/>
      <c r="F88" s="138"/>
      <c r="G88" s="210"/>
      <c r="H88" s="138"/>
      <c r="I88" s="138"/>
      <c r="J88" s="26"/>
    </row>
    <row r="89" spans="1:18" x14ac:dyDescent="0.25">
      <c r="A89" s="135" t="s">
        <v>66</v>
      </c>
      <c r="B89" s="138"/>
      <c r="C89" s="186">
        <v>-9946.5792799999181</v>
      </c>
      <c r="D89" s="138"/>
      <c r="E89" s="138"/>
      <c r="F89" s="138"/>
      <c r="G89" s="210"/>
      <c r="H89" s="138"/>
      <c r="I89" s="138"/>
      <c r="J89" s="26"/>
    </row>
    <row r="90" spans="1:18" x14ac:dyDescent="0.25">
      <c r="A90" s="135" t="s">
        <v>43</v>
      </c>
      <c r="B90" s="138"/>
      <c r="C90" s="186"/>
      <c r="D90" s="138"/>
      <c r="E90" s="138"/>
      <c r="F90" s="138"/>
      <c r="G90" s="210"/>
      <c r="H90" s="138"/>
      <c r="I90" s="138"/>
      <c r="J90" s="26"/>
    </row>
    <row r="91" spans="1:18" x14ac:dyDescent="0.25">
      <c r="A91" s="209" t="s">
        <v>112</v>
      </c>
      <c r="B91" s="205"/>
      <c r="C91" s="189">
        <f>SUM(C87:C90)</f>
        <v>1613813.2773599999</v>
      </c>
      <c r="D91" s="205"/>
      <c r="E91" s="205"/>
      <c r="F91" s="205"/>
      <c r="G91" s="212"/>
      <c r="H91" s="205"/>
      <c r="I91" s="205"/>
      <c r="J91" s="28"/>
    </row>
    <row r="92" spans="1:18" x14ac:dyDescent="0.25">
      <c r="A92" s="284" t="s">
        <v>144</v>
      </c>
      <c r="B92" s="285"/>
      <c r="C92" s="285"/>
      <c r="D92" s="285"/>
      <c r="E92" s="285"/>
      <c r="F92" s="285"/>
      <c r="G92" s="285"/>
      <c r="H92" s="285"/>
      <c r="I92" s="285"/>
      <c r="J92" s="286"/>
      <c r="O92" s="248"/>
      <c r="P92" s="248"/>
      <c r="Q92" s="247"/>
      <c r="R92" s="247"/>
    </row>
    <row r="93" spans="1:18" ht="15.75" thickBot="1" x14ac:dyDescent="0.3">
      <c r="A93" s="287"/>
      <c r="B93" s="288"/>
      <c r="C93" s="288"/>
      <c r="D93" s="288"/>
      <c r="E93" s="288"/>
      <c r="F93" s="288"/>
      <c r="G93" s="288"/>
      <c r="H93" s="288"/>
      <c r="I93" s="288"/>
      <c r="J93" s="289"/>
      <c r="Q93" s="247"/>
      <c r="R93" s="247"/>
    </row>
    <row r="94" spans="1:18" ht="15" customHeight="1" thickTop="1" x14ac:dyDescent="0.25">
      <c r="A94" s="30"/>
    </row>
    <row r="95" spans="1:18" ht="15.75" thickBot="1" x14ac:dyDescent="0.3">
      <c r="A95" s="30"/>
    </row>
    <row r="96" spans="1:18" ht="24.75" customHeight="1" thickTop="1" x14ac:dyDescent="0.25">
      <c r="A96" s="84" t="s">
        <v>68</v>
      </c>
      <c r="B96" s="2"/>
      <c r="C96" s="2"/>
      <c r="D96" s="3"/>
      <c r="E96" s="3"/>
      <c r="F96" s="3"/>
      <c r="G96" s="4"/>
      <c r="H96" s="3"/>
      <c r="I96" s="3"/>
      <c r="J96" s="5"/>
    </row>
    <row r="97" spans="1:10" ht="22.5" customHeight="1" x14ac:dyDescent="0.25">
      <c r="A97" s="85"/>
      <c r="B97" s="83"/>
      <c r="C97" s="83"/>
      <c r="D97" s="275" t="s">
        <v>4</v>
      </c>
      <c r="E97" s="275"/>
      <c r="F97" s="275"/>
      <c r="G97" s="276"/>
      <c r="H97" s="290" t="s">
        <v>5</v>
      </c>
      <c r="I97" s="291"/>
      <c r="J97" s="7"/>
    </row>
    <row r="98" spans="1:10" ht="7.5" customHeight="1" x14ac:dyDescent="0.25">
      <c r="A98" s="85"/>
      <c r="B98" s="83"/>
      <c r="C98" s="9"/>
      <c r="D98" s="9"/>
      <c r="E98" s="9"/>
      <c r="F98" s="9"/>
      <c r="G98" s="10"/>
      <c r="H98" s="83"/>
      <c r="I98" s="83"/>
      <c r="J98" s="7"/>
    </row>
    <row r="99" spans="1:10" ht="18" x14ac:dyDescent="0.25">
      <c r="A99" s="86"/>
      <c r="B99" s="11"/>
      <c r="C99" s="12"/>
      <c r="D99" s="275" t="s">
        <v>6</v>
      </c>
      <c r="E99" s="275"/>
      <c r="F99" s="275"/>
      <c r="G99" s="276"/>
      <c r="H99" s="277">
        <v>44012</v>
      </c>
      <c r="I99" s="278"/>
      <c r="J99" s="7"/>
    </row>
    <row r="100" spans="1:10" ht="22.5" customHeight="1" x14ac:dyDescent="0.25">
      <c r="A100" s="86"/>
      <c r="B100" s="11"/>
      <c r="C100" s="13"/>
      <c r="D100" s="13"/>
      <c r="E100" s="13"/>
      <c r="F100" s="13"/>
      <c r="G100" s="14"/>
      <c r="H100" s="13"/>
      <c r="I100" s="13"/>
      <c r="J100" s="7"/>
    </row>
    <row r="101" spans="1:10" x14ac:dyDescent="0.25">
      <c r="A101" s="87"/>
      <c r="B101" s="24"/>
      <c r="C101" s="24"/>
      <c r="D101" s="24"/>
      <c r="E101" s="76"/>
      <c r="F101" s="76"/>
      <c r="G101" s="76"/>
      <c r="H101" s="76"/>
      <c r="I101" s="76"/>
      <c r="J101" s="77"/>
    </row>
    <row r="102" spans="1:10" ht="13.5" customHeight="1" x14ac:dyDescent="0.25">
      <c r="A102" s="153"/>
      <c r="B102" s="154"/>
      <c r="C102" s="102"/>
      <c r="D102" s="155"/>
      <c r="E102" s="155"/>
      <c r="F102" s="155"/>
      <c r="G102" s="155"/>
      <c r="H102" s="155"/>
      <c r="I102" s="279" t="s">
        <v>7</v>
      </c>
      <c r="J102" s="280"/>
    </row>
    <row r="103" spans="1:10" ht="12" customHeight="1" x14ac:dyDescent="0.25">
      <c r="A103" s="153"/>
      <c r="B103" s="154"/>
      <c r="C103" s="102"/>
      <c r="D103" s="156"/>
      <c r="E103" s="156"/>
      <c r="F103" s="156"/>
      <c r="G103" s="156"/>
      <c r="H103" s="156"/>
      <c r="I103" s="279" t="s">
        <v>10</v>
      </c>
      <c r="J103" s="280"/>
    </row>
    <row r="104" spans="1:10" ht="12" customHeight="1" x14ac:dyDescent="0.25">
      <c r="A104" s="146" t="s">
        <v>69</v>
      </c>
      <c r="B104" s="138"/>
      <c r="C104" s="138"/>
      <c r="D104" s="138"/>
      <c r="E104" s="138"/>
      <c r="F104" s="138"/>
      <c r="G104" s="138"/>
      <c r="H104" s="138"/>
      <c r="I104" s="138"/>
      <c r="J104" s="157"/>
    </row>
    <row r="105" spans="1:10" x14ac:dyDescent="0.25">
      <c r="A105" s="227" t="s">
        <v>70</v>
      </c>
      <c r="B105" s="138"/>
      <c r="C105" s="138"/>
      <c r="D105" s="138"/>
      <c r="E105" s="138"/>
      <c r="F105" s="138"/>
      <c r="G105" s="138"/>
      <c r="H105" s="138"/>
      <c r="I105" s="138"/>
      <c r="J105" s="157"/>
    </row>
    <row r="106" spans="1:10" x14ac:dyDescent="0.25">
      <c r="A106" s="135" t="s">
        <v>71</v>
      </c>
      <c r="B106" s="138"/>
      <c r="C106" s="138"/>
      <c r="D106" s="138"/>
      <c r="E106" s="138"/>
      <c r="F106" s="138"/>
      <c r="G106" s="138"/>
      <c r="H106" s="138"/>
      <c r="I106" s="234">
        <v>838969.75132300018</v>
      </c>
      <c r="J106" s="157"/>
    </row>
    <row r="107" spans="1:10" x14ac:dyDescent="0.25">
      <c r="A107" s="135" t="s">
        <v>72</v>
      </c>
      <c r="B107" s="138"/>
      <c r="C107" s="138"/>
      <c r="D107" s="138"/>
      <c r="E107" s="138"/>
      <c r="F107" s="138"/>
      <c r="G107" s="138"/>
      <c r="H107" s="138"/>
      <c r="I107" s="234">
        <v>3725.6163799999999</v>
      </c>
      <c r="J107" s="157"/>
    </row>
    <row r="108" spans="1:10" x14ac:dyDescent="0.25">
      <c r="A108" s="227" t="s">
        <v>73</v>
      </c>
      <c r="B108" s="138"/>
      <c r="C108" s="138"/>
      <c r="D108" s="138"/>
      <c r="E108" s="138"/>
      <c r="F108" s="138"/>
      <c r="G108" s="138"/>
      <c r="H108" s="138"/>
      <c r="I108" s="234"/>
      <c r="J108" s="157"/>
    </row>
    <row r="109" spans="1:10" x14ac:dyDescent="0.25">
      <c r="A109" s="135" t="s">
        <v>74</v>
      </c>
      <c r="B109" s="138"/>
      <c r="C109" s="138"/>
      <c r="D109" s="138"/>
      <c r="E109" s="138"/>
      <c r="F109" s="138"/>
      <c r="G109" s="138"/>
      <c r="H109" s="138"/>
      <c r="I109" s="234">
        <v>-519890.50780442811</v>
      </c>
      <c r="J109" s="157"/>
    </row>
    <row r="110" spans="1:10" x14ac:dyDescent="0.25">
      <c r="A110" s="135" t="s">
        <v>75</v>
      </c>
      <c r="B110" s="138"/>
      <c r="C110" s="138"/>
      <c r="D110" s="138"/>
      <c r="E110" s="138"/>
      <c r="F110" s="138"/>
      <c r="G110" s="138"/>
      <c r="H110" s="138"/>
      <c r="I110" s="234">
        <v>-227062.38292999999</v>
      </c>
      <c r="J110" s="157"/>
    </row>
    <row r="111" spans="1:10" x14ac:dyDescent="0.25">
      <c r="A111" s="135" t="s">
        <v>76</v>
      </c>
      <c r="B111" s="138"/>
      <c r="C111" s="138"/>
      <c r="D111" s="138"/>
      <c r="E111" s="138"/>
      <c r="F111" s="138"/>
      <c r="G111" s="138"/>
      <c r="H111" s="138"/>
      <c r="I111" s="234">
        <v>-27827.167678571284</v>
      </c>
      <c r="J111" s="157"/>
    </row>
    <row r="112" spans="1:10" x14ac:dyDescent="0.25">
      <c r="A112" s="209" t="s">
        <v>77</v>
      </c>
      <c r="B112" s="205"/>
      <c r="C112" s="205"/>
      <c r="D112" s="205"/>
      <c r="E112" s="205"/>
      <c r="F112" s="205"/>
      <c r="G112" s="205"/>
      <c r="H112" s="205"/>
      <c r="I112" s="189">
        <f>SUM(I106:I111)</f>
        <v>67915.30929000082</v>
      </c>
      <c r="J112" s="158"/>
    </row>
    <row r="113" spans="1:10" x14ac:dyDescent="0.25">
      <c r="A113" s="146" t="s">
        <v>78</v>
      </c>
      <c r="B113" s="138"/>
      <c r="C113" s="138"/>
      <c r="D113" s="138"/>
      <c r="E113" s="138"/>
      <c r="F113" s="138"/>
      <c r="G113" s="138"/>
      <c r="H113" s="138"/>
      <c r="I113" s="138"/>
      <c r="J113" s="157"/>
    </row>
    <row r="114" spans="1:10" x14ac:dyDescent="0.25">
      <c r="A114" s="227" t="s">
        <v>70</v>
      </c>
      <c r="B114" s="138"/>
      <c r="C114" s="138"/>
      <c r="D114" s="138"/>
      <c r="E114" s="138"/>
      <c r="F114" s="138"/>
      <c r="G114" s="138"/>
      <c r="H114" s="138"/>
      <c r="I114" s="186"/>
      <c r="J114" s="157"/>
    </row>
    <row r="115" spans="1:10" x14ac:dyDescent="0.25">
      <c r="A115" s="135" t="s">
        <v>79</v>
      </c>
      <c r="B115" s="138"/>
      <c r="C115" s="138"/>
      <c r="D115" s="138"/>
      <c r="E115" s="138"/>
      <c r="F115" s="138"/>
      <c r="G115" s="138"/>
      <c r="H115" s="138"/>
      <c r="I115" s="234">
        <v>161.97441999999995</v>
      </c>
      <c r="J115" s="157"/>
    </row>
    <row r="116" spans="1:10" x14ac:dyDescent="0.25">
      <c r="A116" s="135" t="s">
        <v>43</v>
      </c>
      <c r="B116" s="138"/>
      <c r="C116" s="138"/>
      <c r="D116" s="138"/>
      <c r="E116" s="138"/>
      <c r="F116" s="138"/>
      <c r="G116" s="138"/>
      <c r="H116" s="138"/>
      <c r="I116" s="239"/>
      <c r="J116" s="157"/>
    </row>
    <row r="117" spans="1:10" x14ac:dyDescent="0.25">
      <c r="A117" s="227" t="s">
        <v>73</v>
      </c>
      <c r="B117" s="138"/>
      <c r="C117" s="138"/>
      <c r="D117" s="138"/>
      <c r="E117" s="138"/>
      <c r="F117" s="138"/>
      <c r="G117" s="138"/>
      <c r="H117" s="138"/>
      <c r="I117" s="254"/>
      <c r="J117" s="157"/>
    </row>
    <row r="118" spans="1:10" x14ac:dyDescent="0.25">
      <c r="A118" s="135" t="s">
        <v>80</v>
      </c>
      <c r="B118" s="138"/>
      <c r="C118" s="138"/>
      <c r="D118" s="138"/>
      <c r="E118" s="138"/>
      <c r="F118" s="138"/>
      <c r="G118" s="138"/>
      <c r="H118" s="138"/>
      <c r="I118" s="234">
        <v>-350196.38249000104</v>
      </c>
      <c r="J118" s="157"/>
    </row>
    <row r="119" spans="1:10" x14ac:dyDescent="0.25">
      <c r="A119" s="135" t="s">
        <v>43</v>
      </c>
      <c r="B119" s="138"/>
      <c r="C119" s="138"/>
      <c r="D119" s="138"/>
      <c r="E119" s="138"/>
      <c r="F119" s="138"/>
      <c r="G119" s="138"/>
      <c r="H119" s="138"/>
      <c r="I119" s="258"/>
      <c r="J119" s="157"/>
    </row>
    <row r="120" spans="1:10" x14ac:dyDescent="0.25">
      <c r="A120" s="209" t="s">
        <v>81</v>
      </c>
      <c r="B120" s="205"/>
      <c r="C120" s="205"/>
      <c r="D120" s="205"/>
      <c r="E120" s="205"/>
      <c r="F120" s="205"/>
      <c r="G120" s="205"/>
      <c r="H120" s="205"/>
      <c r="I120" s="189">
        <f>SUM(I115:I119)</f>
        <v>-350034.40807000105</v>
      </c>
      <c r="J120" s="158"/>
    </row>
    <row r="121" spans="1:10" x14ac:dyDescent="0.25">
      <c r="A121" s="146" t="s">
        <v>82</v>
      </c>
      <c r="B121" s="138"/>
      <c r="C121" s="138"/>
      <c r="D121" s="138"/>
      <c r="E121" s="138"/>
      <c r="F121" s="138"/>
      <c r="G121" s="138"/>
      <c r="H121" s="138"/>
      <c r="I121" s="138"/>
      <c r="J121" s="157"/>
    </row>
    <row r="122" spans="1:10" x14ac:dyDescent="0.25">
      <c r="A122" s="227" t="s">
        <v>70</v>
      </c>
      <c r="B122" s="138"/>
      <c r="C122" s="138"/>
      <c r="D122" s="138"/>
      <c r="E122" s="138"/>
      <c r="F122" s="138"/>
      <c r="G122" s="138"/>
      <c r="H122" s="138"/>
      <c r="I122" s="138"/>
      <c r="J122" s="157"/>
    </row>
    <row r="123" spans="1:10" x14ac:dyDescent="0.25">
      <c r="A123" s="135" t="s">
        <v>83</v>
      </c>
      <c r="B123" s="138"/>
      <c r="C123" s="138"/>
      <c r="D123" s="138"/>
      <c r="E123" s="138"/>
      <c r="F123" s="138"/>
      <c r="G123" s="138"/>
      <c r="H123" s="138"/>
      <c r="I123" s="186">
        <v>2638281.2990899994</v>
      </c>
      <c r="J123" s="157"/>
    </row>
    <row r="124" spans="1:10" x14ac:dyDescent="0.25">
      <c r="A124" s="135" t="s">
        <v>128</v>
      </c>
      <c r="B124" s="138"/>
      <c r="C124" s="138"/>
      <c r="D124" s="138"/>
      <c r="E124" s="138"/>
      <c r="F124" s="138"/>
      <c r="G124" s="138"/>
      <c r="H124" s="138"/>
      <c r="I124" s="239"/>
      <c r="J124" s="157"/>
    </row>
    <row r="125" spans="1:10" x14ac:dyDescent="0.25">
      <c r="A125" s="135" t="s">
        <v>129</v>
      </c>
      <c r="B125" s="138"/>
      <c r="C125" s="138"/>
      <c r="D125" s="138"/>
      <c r="E125" s="138"/>
      <c r="F125" s="138"/>
      <c r="G125" s="138"/>
      <c r="H125" s="138"/>
      <c r="I125" s="239"/>
      <c r="J125" s="157"/>
    </row>
    <row r="126" spans="1:10" x14ac:dyDescent="0.25">
      <c r="A126" s="135" t="s">
        <v>43</v>
      </c>
      <c r="B126" s="138"/>
      <c r="C126" s="138"/>
      <c r="D126" s="138"/>
      <c r="E126" s="138"/>
      <c r="F126" s="138"/>
      <c r="G126" s="138"/>
      <c r="H126" s="138"/>
      <c r="I126" s="239"/>
      <c r="J126" s="157"/>
    </row>
    <row r="127" spans="1:10" x14ac:dyDescent="0.25">
      <c r="A127" s="227" t="s">
        <v>73</v>
      </c>
      <c r="B127" s="138"/>
      <c r="C127" s="138"/>
      <c r="D127" s="138"/>
      <c r="E127" s="138"/>
      <c r="F127" s="138"/>
      <c r="G127" s="138"/>
      <c r="H127" s="138"/>
      <c r="I127" s="186"/>
      <c r="J127" s="157"/>
    </row>
    <row r="128" spans="1:10" x14ac:dyDescent="0.25">
      <c r="A128" s="135" t="s">
        <v>84</v>
      </c>
      <c r="B128" s="138"/>
      <c r="C128" s="138"/>
      <c r="D128" s="138"/>
      <c r="E128" s="138"/>
      <c r="F128" s="138"/>
      <c r="G128" s="138"/>
      <c r="H128" s="138"/>
      <c r="I128" s="186">
        <v>-1214000</v>
      </c>
      <c r="J128" s="157"/>
    </row>
    <row r="129" spans="1:10" x14ac:dyDescent="0.25">
      <c r="A129" s="135" t="s">
        <v>85</v>
      </c>
      <c r="B129" s="138"/>
      <c r="C129" s="138"/>
      <c r="D129" s="138"/>
      <c r="E129" s="138"/>
      <c r="F129" s="138"/>
      <c r="G129" s="138"/>
      <c r="H129" s="138"/>
      <c r="I129" s="186">
        <v>-123006.86999999988</v>
      </c>
      <c r="J129" s="157"/>
    </row>
    <row r="130" spans="1:10" x14ac:dyDescent="0.25">
      <c r="A130" s="135" t="s">
        <v>119</v>
      </c>
      <c r="B130" s="138"/>
      <c r="C130" s="138"/>
      <c r="D130" s="138"/>
      <c r="E130" s="138"/>
      <c r="F130" s="138"/>
      <c r="G130" s="138"/>
      <c r="H130" s="138"/>
      <c r="I130" s="239" t="s">
        <v>139</v>
      </c>
      <c r="J130" s="157"/>
    </row>
    <row r="131" spans="1:10" x14ac:dyDescent="0.25">
      <c r="A131" s="135" t="s">
        <v>43</v>
      </c>
      <c r="B131" s="138"/>
      <c r="C131" s="138"/>
      <c r="D131" s="138"/>
      <c r="E131" s="138"/>
      <c r="F131" s="138"/>
      <c r="G131" s="138"/>
      <c r="H131" s="138"/>
      <c r="I131" s="186">
        <v>-160.25274000000076</v>
      </c>
      <c r="J131" s="157"/>
    </row>
    <row r="132" spans="1:10" x14ac:dyDescent="0.25">
      <c r="A132" s="209" t="s">
        <v>86</v>
      </c>
      <c r="B132" s="205"/>
      <c r="C132" s="205"/>
      <c r="D132" s="205"/>
      <c r="E132" s="205"/>
      <c r="F132" s="205"/>
      <c r="G132" s="205"/>
      <c r="H132" s="205"/>
      <c r="I132" s="189">
        <f>SUM(I123:I131)</f>
        <v>1301114.1763499996</v>
      </c>
      <c r="J132" s="158"/>
    </row>
    <row r="133" spans="1:10" x14ac:dyDescent="0.25">
      <c r="A133" s="229" t="s">
        <v>87</v>
      </c>
      <c r="B133" s="213"/>
      <c r="C133" s="213"/>
      <c r="D133" s="213"/>
      <c r="E133" s="213"/>
      <c r="F133" s="213"/>
      <c r="G133" s="213"/>
      <c r="H133" s="213"/>
      <c r="I133" s="126">
        <f>I112+I120+I132</f>
        <v>1018995.0775699994</v>
      </c>
      <c r="J133" s="159"/>
    </row>
    <row r="134" spans="1:10" x14ac:dyDescent="0.25">
      <c r="A134" s="227" t="s">
        <v>88</v>
      </c>
      <c r="B134" s="138"/>
      <c r="C134" s="138"/>
      <c r="D134" s="138"/>
      <c r="E134" s="138"/>
      <c r="F134" s="138"/>
      <c r="G134" s="138"/>
      <c r="H134" s="138"/>
      <c r="I134" s="186">
        <v>165890.46740999998</v>
      </c>
      <c r="J134" s="157"/>
    </row>
    <row r="135" spans="1:10" ht="15.75" thickBot="1" x14ac:dyDescent="0.3">
      <c r="A135" s="235" t="s">
        <v>89</v>
      </c>
      <c r="B135" s="226"/>
      <c r="C135" s="226"/>
      <c r="D135" s="226"/>
      <c r="E135" s="226"/>
      <c r="F135" s="226"/>
      <c r="G135" s="226"/>
      <c r="H135" s="226"/>
      <c r="I135" s="164">
        <f>SUM(I133:I134)</f>
        <v>1184885.5449799993</v>
      </c>
      <c r="J135" s="161"/>
    </row>
    <row r="136" spans="1:10" ht="15.75" thickTop="1" x14ac:dyDescent="0.25"/>
  </sheetData>
  <mergeCells count="22">
    <mergeCell ref="E46:G46"/>
    <mergeCell ref="D2:G2"/>
    <mergeCell ref="H2:I2"/>
    <mergeCell ref="D4:G4"/>
    <mergeCell ref="H4:I4"/>
    <mergeCell ref="E7:G7"/>
    <mergeCell ref="E8:G8"/>
    <mergeCell ref="A36:J37"/>
    <mergeCell ref="D41:G41"/>
    <mergeCell ref="H41:I41"/>
    <mergeCell ref="D43:G43"/>
    <mergeCell ref="H43:I43"/>
    <mergeCell ref="A73:B73"/>
    <mergeCell ref="A78:B78"/>
    <mergeCell ref="A92:J93"/>
    <mergeCell ref="D97:G97"/>
    <mergeCell ref="H97:I97"/>
    <mergeCell ref="D99:G99"/>
    <mergeCell ref="H99:I99"/>
    <mergeCell ref="I102:J102"/>
    <mergeCell ref="I103:J103"/>
    <mergeCell ref="E47:G47"/>
  </mergeCells>
  <pageMargins left="0.74803149606299213" right="0.74803149606299213" top="0.59055118110236227" bottom="0.59055118110236227" header="0.51181102362204722" footer="0.51181102362204722"/>
  <pageSetup paperSize="8" scale="55" fitToWidth="0" orientation="portrait" r:id="rId1"/>
  <rowBreaks count="2" manualBreakCount="2">
    <brk id="38" max="16383" man="1"/>
    <brk id="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4"/>
  <sheetViews>
    <sheetView workbookViewId="0"/>
  </sheetViews>
  <sheetFormatPr defaultRowHeight="15" x14ac:dyDescent="0.25"/>
  <cols>
    <col min="1" max="1" width="39.42578125" customWidth="1"/>
    <col min="2" max="2" width="2.140625" customWidth="1"/>
    <col min="3" max="3" width="28.42578125" customWidth="1"/>
    <col min="4" max="4" width="2.140625" customWidth="1"/>
    <col min="5" max="5" width="28.42578125" customWidth="1"/>
    <col min="6" max="6" width="2.140625" customWidth="1"/>
    <col min="7" max="7" width="28.42578125" customWidth="1"/>
    <col min="8" max="8" width="2.140625" customWidth="1"/>
    <col min="9" max="9" width="5" customWidth="1"/>
    <col min="10" max="10" width="10.85546875" style="247" customWidth="1"/>
    <col min="11" max="11" width="11" style="247" customWidth="1"/>
    <col min="12" max="12" width="13.85546875" style="247" customWidth="1"/>
    <col min="13" max="14" width="9.140625" style="247"/>
  </cols>
  <sheetData>
    <row r="1" spans="1:11" ht="24.75" customHeight="1" thickTop="1" x14ac:dyDescent="0.25">
      <c r="A1" s="88" t="s">
        <v>90</v>
      </c>
      <c r="B1" s="45"/>
      <c r="C1" s="45"/>
      <c r="D1" s="46"/>
      <c r="E1" s="46"/>
      <c r="F1" s="46"/>
      <c r="G1" s="47"/>
      <c r="H1" s="48"/>
    </row>
    <row r="2" spans="1:11" ht="22.5" customHeight="1" x14ac:dyDescent="0.25">
      <c r="A2" s="89"/>
      <c r="B2" s="83"/>
      <c r="C2" s="83"/>
      <c r="D2" s="294" t="s">
        <v>4</v>
      </c>
      <c r="E2" s="294"/>
      <c r="F2" s="295"/>
      <c r="G2" s="32" t="s">
        <v>91</v>
      </c>
      <c r="H2" s="33"/>
    </row>
    <row r="3" spans="1:11" ht="7.5" customHeight="1" x14ac:dyDescent="0.25">
      <c r="A3" s="89"/>
      <c r="B3" s="83"/>
      <c r="C3" s="9"/>
      <c r="D3" s="9"/>
      <c r="E3" s="9"/>
      <c r="F3" s="9"/>
      <c r="G3" s="10"/>
      <c r="H3" s="34"/>
    </row>
    <row r="4" spans="1:11" ht="22.5" customHeight="1" x14ac:dyDescent="0.25">
      <c r="A4" s="90"/>
      <c r="B4" s="11"/>
      <c r="C4" s="12"/>
      <c r="D4" s="294" t="s">
        <v>6</v>
      </c>
      <c r="E4" s="294"/>
      <c r="F4" s="295"/>
      <c r="G4" s="35">
        <v>44012</v>
      </c>
      <c r="H4" s="36"/>
    </row>
    <row r="5" spans="1:11" ht="15" customHeight="1" x14ac:dyDescent="0.25">
      <c r="A5" s="90"/>
      <c r="B5" s="11"/>
      <c r="C5" s="13"/>
      <c r="D5" s="13"/>
      <c r="E5" s="13"/>
      <c r="F5" s="13"/>
      <c r="G5" s="14"/>
      <c r="H5" s="37"/>
    </row>
    <row r="6" spans="1:11" ht="12" customHeight="1" x14ac:dyDescent="0.25">
      <c r="A6" s="91"/>
      <c r="B6" s="38"/>
      <c r="C6" s="38"/>
      <c r="D6" s="38"/>
      <c r="E6" s="38"/>
      <c r="F6" s="38"/>
      <c r="G6" s="38"/>
      <c r="H6" s="39"/>
    </row>
    <row r="7" spans="1:11" ht="12" customHeight="1" x14ac:dyDescent="0.25">
      <c r="A7" s="200"/>
      <c r="B7" s="201"/>
      <c r="C7" s="183" t="s">
        <v>7</v>
      </c>
      <c r="D7" s="201"/>
      <c r="E7" s="183" t="s">
        <v>8</v>
      </c>
      <c r="F7" s="40"/>
      <c r="G7" s="183" t="s">
        <v>9</v>
      </c>
      <c r="H7" s="39"/>
    </row>
    <row r="8" spans="1:11" ht="12" customHeight="1" x14ac:dyDescent="0.25">
      <c r="A8" s="200"/>
      <c r="B8" s="201"/>
      <c r="C8" s="182" t="s">
        <v>10</v>
      </c>
      <c r="D8" s="201"/>
      <c r="E8" s="184" t="s">
        <v>11</v>
      </c>
      <c r="F8" s="41"/>
      <c r="G8" s="182" t="s">
        <v>10</v>
      </c>
      <c r="H8" s="39"/>
    </row>
    <row r="9" spans="1:11" x14ac:dyDescent="0.25">
      <c r="A9" s="103" t="s">
        <v>13</v>
      </c>
      <c r="B9" s="138"/>
      <c r="C9" s="186"/>
      <c r="D9" s="138"/>
      <c r="E9" s="138"/>
      <c r="F9" s="138"/>
      <c r="G9" s="138"/>
      <c r="H9" s="42"/>
    </row>
    <row r="10" spans="1:11" x14ac:dyDescent="0.25">
      <c r="A10" s="105" t="s">
        <v>122</v>
      </c>
      <c r="B10" s="138"/>
      <c r="C10" s="186">
        <v>391714.37400000001</v>
      </c>
      <c r="D10" s="186"/>
      <c r="E10" s="186">
        <v>391714.37400000001</v>
      </c>
      <c r="F10" s="138"/>
      <c r="G10" s="239"/>
      <c r="H10" s="42"/>
    </row>
    <row r="11" spans="1:11" x14ac:dyDescent="0.25">
      <c r="A11" s="105" t="s">
        <v>123</v>
      </c>
      <c r="B11" s="138"/>
      <c r="C11" s="186">
        <v>417502.93300000002</v>
      </c>
      <c r="D11" s="186"/>
      <c r="E11" s="239"/>
      <c r="F11" s="186"/>
      <c r="G11" s="186">
        <v>417502.93300000002</v>
      </c>
      <c r="H11" s="42"/>
    </row>
    <row r="12" spans="1:11" x14ac:dyDescent="0.25">
      <c r="A12" s="105" t="s">
        <v>124</v>
      </c>
      <c r="B12" s="138"/>
      <c r="C12" s="186">
        <v>13209.976000000001</v>
      </c>
      <c r="D12" s="138"/>
      <c r="E12" s="186">
        <v>12396.125</v>
      </c>
      <c r="F12" s="138"/>
      <c r="G12" s="186">
        <v>813.851</v>
      </c>
      <c r="H12" s="42"/>
    </row>
    <row r="13" spans="1:11" x14ac:dyDescent="0.25">
      <c r="A13" s="202" t="s">
        <v>17</v>
      </c>
      <c r="B13" s="203"/>
      <c r="C13" s="189">
        <f>SUM(C10:C12)</f>
        <v>822427.28300000005</v>
      </c>
      <c r="D13" s="189"/>
      <c r="E13" s="189">
        <f t="shared" ref="E13:G13" si="0">SUM(E10:E12)</f>
        <v>404110.49900000001</v>
      </c>
      <c r="F13" s="189"/>
      <c r="G13" s="189">
        <f t="shared" si="0"/>
        <v>418316.78400000004</v>
      </c>
      <c r="H13" s="43"/>
      <c r="J13" s="248"/>
      <c r="K13" s="248"/>
    </row>
    <row r="14" spans="1:11" x14ac:dyDescent="0.25">
      <c r="A14" s="103" t="s">
        <v>18</v>
      </c>
      <c r="B14" s="138"/>
      <c r="C14" s="138"/>
      <c r="D14" s="138"/>
      <c r="E14" s="138"/>
      <c r="F14" s="138"/>
      <c r="G14" s="138"/>
      <c r="H14" s="42"/>
      <c r="J14" s="248"/>
      <c r="K14" s="248"/>
    </row>
    <row r="15" spans="1:11" x14ac:dyDescent="0.25">
      <c r="A15" s="105" t="s">
        <v>19</v>
      </c>
      <c r="B15" s="138"/>
      <c r="C15" s="186">
        <v>41351.421000000002</v>
      </c>
      <c r="D15" s="138"/>
      <c r="E15" s="186">
        <v>26891.25</v>
      </c>
      <c r="F15" s="138"/>
      <c r="G15" s="186">
        <v>14460.171</v>
      </c>
      <c r="H15" s="42"/>
      <c r="J15" s="248"/>
      <c r="K15" s="248"/>
    </row>
    <row r="16" spans="1:11" x14ac:dyDescent="0.25">
      <c r="A16" s="109" t="s">
        <v>20</v>
      </c>
      <c r="B16" s="138"/>
      <c r="C16" s="186">
        <v>2570.0169999999998</v>
      </c>
      <c r="D16" s="138"/>
      <c r="E16" s="186">
        <v>2017.8489999999999</v>
      </c>
      <c r="F16" s="138"/>
      <c r="G16" s="186">
        <v>552.16800000000001</v>
      </c>
      <c r="H16" s="42"/>
      <c r="J16" s="248"/>
    </row>
    <row r="17" spans="1:12" x14ac:dyDescent="0.25">
      <c r="A17" s="109" t="s">
        <v>125</v>
      </c>
      <c r="B17" s="138"/>
      <c r="C17" s="186">
        <v>248104.97700000001</v>
      </c>
      <c r="D17" s="138"/>
      <c r="E17" s="186">
        <v>179412.36900000001</v>
      </c>
      <c r="F17" s="138"/>
      <c r="G17" s="186">
        <v>68692.607999999993</v>
      </c>
      <c r="H17" s="42"/>
      <c r="J17" s="248"/>
      <c r="K17" s="248"/>
      <c r="L17" s="249"/>
    </row>
    <row r="18" spans="1:12" x14ac:dyDescent="0.25">
      <c r="A18" s="109" t="s">
        <v>126</v>
      </c>
      <c r="B18" s="138"/>
      <c r="C18" s="186">
        <v>880.58</v>
      </c>
      <c r="D18" s="138"/>
      <c r="E18" s="186">
        <v>880.58</v>
      </c>
      <c r="F18" s="138"/>
      <c r="G18" s="239"/>
      <c r="H18" s="42"/>
      <c r="J18" s="248"/>
      <c r="K18" s="248"/>
    </row>
    <row r="19" spans="1:12" x14ac:dyDescent="0.25">
      <c r="A19" s="204" t="s">
        <v>22</v>
      </c>
      <c r="B19" s="138"/>
      <c r="C19" s="186">
        <v>97606.225000000006</v>
      </c>
      <c r="D19" s="138"/>
      <c r="E19" s="186">
        <v>43732.148999999998</v>
      </c>
      <c r="F19" s="138"/>
      <c r="G19" s="186">
        <v>53874.076000000001</v>
      </c>
      <c r="H19" s="42"/>
      <c r="J19" s="248"/>
      <c r="K19" s="248"/>
    </row>
    <row r="20" spans="1:12" x14ac:dyDescent="0.25">
      <c r="A20" s="204" t="s">
        <v>127</v>
      </c>
      <c r="B20" s="138"/>
      <c r="C20" s="186">
        <v>29660.338</v>
      </c>
      <c r="D20" s="138"/>
      <c r="E20" s="186">
        <v>17970.937000000002</v>
      </c>
      <c r="F20" s="138"/>
      <c r="G20" s="186">
        <v>11689.401</v>
      </c>
      <c r="H20" s="42"/>
      <c r="J20" s="248"/>
      <c r="K20" s="248"/>
    </row>
    <row r="21" spans="1:12" x14ac:dyDescent="0.25">
      <c r="A21" s="204" t="s">
        <v>23</v>
      </c>
      <c r="B21" s="138"/>
      <c r="C21" s="186">
        <v>48979.561999999998</v>
      </c>
      <c r="D21" s="186"/>
      <c r="E21" s="186">
        <v>48979.561999999998</v>
      </c>
      <c r="F21" s="138"/>
      <c r="G21" s="239"/>
      <c r="H21" s="42"/>
      <c r="J21" s="248"/>
      <c r="K21" s="248"/>
    </row>
    <row r="22" spans="1:12" x14ac:dyDescent="0.25">
      <c r="A22" s="204" t="s">
        <v>24</v>
      </c>
      <c r="B22" s="138"/>
      <c r="C22" s="186">
        <v>7050.665</v>
      </c>
      <c r="D22" s="138"/>
      <c r="E22" s="186">
        <v>4084.9059999999999</v>
      </c>
      <c r="F22" s="138"/>
      <c r="G22" s="186">
        <v>2965.759</v>
      </c>
      <c r="H22" s="42"/>
      <c r="J22" s="248"/>
      <c r="K22" s="248"/>
    </row>
    <row r="23" spans="1:12" x14ac:dyDescent="0.25">
      <c r="A23" s="204" t="s">
        <v>25</v>
      </c>
      <c r="B23" s="138"/>
      <c r="C23" s="186">
        <v>12071.045</v>
      </c>
      <c r="D23" s="138"/>
      <c r="E23" s="186">
        <v>4470.0929999999998</v>
      </c>
      <c r="F23" s="138"/>
      <c r="G23" s="186">
        <v>7600.9520000000002</v>
      </c>
      <c r="H23" s="42"/>
      <c r="J23" s="248"/>
      <c r="K23" s="248"/>
    </row>
    <row r="24" spans="1:12" x14ac:dyDescent="0.25">
      <c r="A24" s="204" t="s">
        <v>26</v>
      </c>
      <c r="B24" s="138"/>
      <c r="C24" s="186">
        <v>621.30899999999997</v>
      </c>
      <c r="D24" s="138"/>
      <c r="E24" s="186">
        <v>320.97699999999998</v>
      </c>
      <c r="F24" s="138"/>
      <c r="G24" s="186">
        <v>300.33199999999999</v>
      </c>
      <c r="H24" s="42"/>
      <c r="J24" s="248"/>
      <c r="K24" s="248"/>
    </row>
    <row r="25" spans="1:12" x14ac:dyDescent="0.25">
      <c r="A25" s="202" t="s">
        <v>27</v>
      </c>
      <c r="B25" s="205"/>
      <c r="C25" s="189">
        <f>SUM(C15:C24)</f>
        <v>488896.13900000002</v>
      </c>
      <c r="D25" s="206"/>
      <c r="E25" s="189">
        <f>SUM(E15:E24)</f>
        <v>328760.67199999996</v>
      </c>
      <c r="F25" s="206"/>
      <c r="G25" s="189">
        <f>SUM(G15:G24)</f>
        <v>160135.46699999998</v>
      </c>
      <c r="H25" s="43"/>
      <c r="J25" s="248"/>
      <c r="K25" s="248"/>
    </row>
    <row r="26" spans="1:12" x14ac:dyDescent="0.25">
      <c r="A26" s="112" t="s">
        <v>28</v>
      </c>
      <c r="B26" s="138"/>
      <c r="C26" s="188">
        <f>C13-C25</f>
        <v>333531.14400000003</v>
      </c>
      <c r="D26" s="188"/>
      <c r="E26" s="188">
        <f>E13-E25</f>
        <v>75349.827000000048</v>
      </c>
      <c r="F26" s="188"/>
      <c r="G26" s="188">
        <f>G13-G25</f>
        <v>258181.31700000007</v>
      </c>
      <c r="H26" s="42"/>
      <c r="J26" s="248"/>
      <c r="K26" s="248"/>
    </row>
    <row r="27" spans="1:12" x14ac:dyDescent="0.25">
      <c r="A27" s="105" t="s">
        <v>29</v>
      </c>
      <c r="B27" s="138"/>
      <c r="C27" s="186">
        <v>-3471.1709999999998</v>
      </c>
      <c r="D27" s="138"/>
      <c r="E27" s="186"/>
      <c r="F27" s="138"/>
      <c r="G27" s="138"/>
      <c r="H27" s="42"/>
      <c r="J27" s="248"/>
      <c r="K27" s="248"/>
    </row>
    <row r="28" spans="1:12" x14ac:dyDescent="0.25">
      <c r="A28" s="114" t="s">
        <v>30</v>
      </c>
      <c r="B28" s="138"/>
      <c r="C28" s="188">
        <f>C26+C27</f>
        <v>330059.97300000006</v>
      </c>
      <c r="D28" s="138"/>
      <c r="E28" s="138"/>
      <c r="F28" s="138"/>
      <c r="G28" s="138"/>
      <c r="H28" s="42"/>
      <c r="J28" s="248"/>
      <c r="K28" s="248"/>
    </row>
    <row r="29" spans="1:12" x14ac:dyDescent="0.25">
      <c r="A29" s="105" t="s">
        <v>31</v>
      </c>
      <c r="B29" s="138"/>
      <c r="C29" s="186">
        <v>-187792.571</v>
      </c>
      <c r="D29" s="138"/>
      <c r="E29" s="138"/>
      <c r="F29" s="138"/>
      <c r="G29" s="138"/>
      <c r="H29" s="42"/>
      <c r="J29" s="248"/>
      <c r="K29" s="248"/>
    </row>
    <row r="30" spans="1:12" x14ac:dyDescent="0.25">
      <c r="A30" s="114" t="s">
        <v>32</v>
      </c>
      <c r="B30" s="138"/>
      <c r="C30" s="188">
        <f>C28+C29</f>
        <v>142267.40200000006</v>
      </c>
      <c r="D30" s="138"/>
      <c r="E30" s="138"/>
      <c r="F30" s="138"/>
      <c r="G30" s="138"/>
      <c r="H30" s="42"/>
      <c r="J30" s="248"/>
      <c r="K30" s="248"/>
    </row>
    <row r="31" spans="1:12" x14ac:dyDescent="0.25">
      <c r="A31" s="105" t="s">
        <v>33</v>
      </c>
      <c r="B31" s="138"/>
      <c r="C31" s="186">
        <v>-40200.002</v>
      </c>
      <c r="D31" s="138"/>
      <c r="E31" s="138"/>
      <c r="F31" s="138"/>
      <c r="G31" s="138"/>
      <c r="H31" s="42"/>
      <c r="J31" s="248"/>
      <c r="K31" s="248"/>
    </row>
    <row r="32" spans="1:12" x14ac:dyDescent="0.25">
      <c r="A32" s="114" t="s">
        <v>34</v>
      </c>
      <c r="B32" s="138"/>
      <c r="C32" s="188">
        <f>C30+C31</f>
        <v>102067.40000000005</v>
      </c>
      <c r="D32" s="138"/>
      <c r="E32" s="138"/>
      <c r="F32" s="138"/>
      <c r="G32" s="138"/>
      <c r="H32" s="42"/>
      <c r="J32" s="248"/>
      <c r="K32" s="248"/>
    </row>
    <row r="33" spans="1:11" x14ac:dyDescent="0.25">
      <c r="A33" s="105" t="s">
        <v>35</v>
      </c>
      <c r="B33" s="138"/>
      <c r="C33" s="186">
        <v>-274112</v>
      </c>
      <c r="D33" s="138"/>
      <c r="E33" s="138"/>
      <c r="F33" s="138"/>
      <c r="G33" s="138"/>
      <c r="H33" s="42"/>
      <c r="J33" s="248"/>
      <c r="K33" s="248"/>
    </row>
    <row r="34" spans="1:11" ht="15.75" thickBot="1" x14ac:dyDescent="0.3">
      <c r="A34" s="116" t="s">
        <v>93</v>
      </c>
      <c r="B34" s="207"/>
      <c r="C34" s="118">
        <f>C32+C33</f>
        <v>-172044.59999999995</v>
      </c>
      <c r="D34" s="207"/>
      <c r="E34" s="207"/>
      <c r="F34" s="207"/>
      <c r="G34" s="207"/>
      <c r="H34" s="44"/>
      <c r="J34" s="248"/>
      <c r="K34" s="248"/>
    </row>
    <row r="35" spans="1:11" ht="15.75" thickTop="1" x14ac:dyDescent="0.25">
      <c r="J35" s="248"/>
      <c r="K35" s="248"/>
    </row>
    <row r="36" spans="1:11" ht="15.75" thickBot="1" x14ac:dyDescent="0.3">
      <c r="J36" s="248"/>
      <c r="K36" s="248"/>
    </row>
    <row r="37" spans="1:11" ht="24.75" customHeight="1" thickTop="1" x14ac:dyDescent="0.25">
      <c r="A37" s="88" t="s">
        <v>94</v>
      </c>
      <c r="B37" s="45"/>
      <c r="C37" s="45"/>
      <c r="D37" s="46"/>
      <c r="E37" s="46"/>
      <c r="F37" s="46"/>
      <c r="G37" s="47"/>
      <c r="H37" s="48"/>
      <c r="J37" s="248"/>
      <c r="K37" s="248"/>
    </row>
    <row r="38" spans="1:11" ht="22.5" customHeight="1" x14ac:dyDescent="0.25">
      <c r="A38" s="89"/>
      <c r="B38" s="83"/>
      <c r="C38" s="83"/>
      <c r="D38" s="294" t="s">
        <v>4</v>
      </c>
      <c r="E38" s="294"/>
      <c r="F38" s="295"/>
      <c r="G38" s="32" t="s">
        <v>91</v>
      </c>
      <c r="H38" s="33"/>
      <c r="J38" s="248"/>
      <c r="K38" s="248"/>
    </row>
    <row r="39" spans="1:11" ht="7.5" customHeight="1" x14ac:dyDescent="0.25">
      <c r="A39" s="89"/>
      <c r="B39" s="83"/>
      <c r="C39" s="9"/>
      <c r="D39" s="9"/>
      <c r="E39" s="9"/>
      <c r="F39" s="9"/>
      <c r="G39" s="10"/>
      <c r="H39" s="34"/>
      <c r="J39" s="248"/>
      <c r="K39" s="248"/>
    </row>
    <row r="40" spans="1:11" ht="22.5" customHeight="1" x14ac:dyDescent="0.25">
      <c r="A40" s="90"/>
      <c r="B40" s="11"/>
      <c r="C40" s="12"/>
      <c r="D40" s="294" t="s">
        <v>6</v>
      </c>
      <c r="E40" s="294"/>
      <c r="F40" s="295"/>
      <c r="G40" s="35">
        <v>44012</v>
      </c>
      <c r="H40" s="36"/>
      <c r="J40" s="248"/>
      <c r="K40" s="248"/>
    </row>
    <row r="41" spans="1:11" ht="15" customHeight="1" x14ac:dyDescent="0.25">
      <c r="A41" s="90"/>
      <c r="B41" s="11"/>
      <c r="C41" s="13"/>
      <c r="D41" s="13"/>
      <c r="E41" s="13"/>
      <c r="F41" s="13"/>
      <c r="G41" s="14"/>
      <c r="H41" s="37"/>
      <c r="J41" s="248"/>
      <c r="K41" s="248"/>
    </row>
    <row r="42" spans="1:11" ht="12" customHeight="1" x14ac:dyDescent="0.25">
      <c r="A42" s="91"/>
      <c r="B42" s="38"/>
      <c r="C42" s="38"/>
      <c r="D42" s="38"/>
      <c r="E42" s="79"/>
      <c r="F42" s="40"/>
      <c r="G42" s="79"/>
      <c r="H42" s="39"/>
      <c r="J42" s="248"/>
      <c r="K42" s="248"/>
    </row>
    <row r="43" spans="1:11" ht="12" customHeight="1" x14ac:dyDescent="0.25">
      <c r="A43" s="91"/>
      <c r="B43" s="38"/>
      <c r="C43" s="79" t="s">
        <v>7</v>
      </c>
      <c r="D43" s="38"/>
      <c r="E43" s="79" t="s">
        <v>8</v>
      </c>
      <c r="F43" s="41"/>
      <c r="G43" s="79" t="s">
        <v>9</v>
      </c>
      <c r="H43" s="39"/>
      <c r="J43" s="248"/>
      <c r="K43" s="248"/>
    </row>
    <row r="44" spans="1:11" ht="12" customHeight="1" x14ac:dyDescent="0.25">
      <c r="A44" s="91"/>
      <c r="B44" s="38"/>
      <c r="C44" s="76" t="s">
        <v>10</v>
      </c>
      <c r="D44" s="38"/>
      <c r="E44" s="80" t="s">
        <v>11</v>
      </c>
      <c r="F44" s="38"/>
      <c r="G44" s="76" t="s">
        <v>10</v>
      </c>
      <c r="H44" s="39"/>
      <c r="J44" s="248"/>
      <c r="K44" s="248"/>
    </row>
    <row r="45" spans="1:11" x14ac:dyDescent="0.25">
      <c r="A45" s="114" t="s">
        <v>39</v>
      </c>
      <c r="B45" s="138"/>
      <c r="C45" s="186"/>
      <c r="D45" s="138"/>
      <c r="E45" s="138"/>
      <c r="F45" s="138"/>
      <c r="G45" s="138"/>
      <c r="H45" s="42"/>
      <c r="J45" s="248"/>
      <c r="K45" s="248"/>
    </row>
    <row r="46" spans="1:11" x14ac:dyDescent="0.25">
      <c r="A46" s="105" t="s">
        <v>140</v>
      </c>
      <c r="B46" s="138"/>
      <c r="C46" s="186">
        <v>132704.24731999999</v>
      </c>
      <c r="D46" s="186"/>
      <c r="E46" s="186"/>
      <c r="F46" s="138"/>
      <c r="G46" s="265">
        <v>132704.24731999999</v>
      </c>
      <c r="H46" s="42"/>
      <c r="J46" s="248"/>
      <c r="K46" s="248"/>
    </row>
    <row r="47" spans="1:11" x14ac:dyDescent="0.25">
      <c r="A47" s="105" t="s">
        <v>41</v>
      </c>
      <c r="B47" s="138"/>
      <c r="C47" s="186">
        <v>37097.997969999997</v>
      </c>
      <c r="D47" s="186"/>
      <c r="E47" s="186">
        <v>24363.032650195346</v>
      </c>
      <c r="F47" s="186"/>
      <c r="G47" s="186">
        <v>12734.965319804656</v>
      </c>
      <c r="H47" s="42"/>
      <c r="J47" s="248"/>
      <c r="K47" s="248"/>
    </row>
    <row r="48" spans="1:11" x14ac:dyDescent="0.25">
      <c r="A48" s="105" t="s">
        <v>141</v>
      </c>
      <c r="B48" s="138"/>
      <c r="C48" s="186">
        <v>41231.118009999998</v>
      </c>
      <c r="D48" s="186"/>
      <c r="E48" s="186"/>
      <c r="F48" s="186"/>
      <c r="G48" s="265">
        <v>41231.118009999998</v>
      </c>
      <c r="H48" s="42"/>
      <c r="J48" s="248"/>
      <c r="K48" s="248"/>
    </row>
    <row r="49" spans="1:12" x14ac:dyDescent="0.25">
      <c r="A49" s="105" t="s">
        <v>42</v>
      </c>
      <c r="B49" s="138"/>
      <c r="C49" s="239">
        <v>0</v>
      </c>
      <c r="D49" s="186"/>
      <c r="E49" s="186"/>
      <c r="F49" s="186"/>
      <c r="G49" s="186"/>
      <c r="H49" s="42"/>
      <c r="J49" s="248"/>
      <c r="K49" s="248"/>
    </row>
    <row r="50" spans="1:12" x14ac:dyDescent="0.25">
      <c r="A50" s="105" t="s">
        <v>95</v>
      </c>
      <c r="B50" s="228"/>
      <c r="C50" s="186">
        <v>11100.817869999999</v>
      </c>
      <c r="D50" s="186"/>
      <c r="E50" s="186">
        <v>2011.60402</v>
      </c>
      <c r="F50" s="186"/>
      <c r="G50" s="186">
        <v>9089.2138500000001</v>
      </c>
      <c r="H50" s="42"/>
      <c r="J50" s="248"/>
      <c r="K50" s="248"/>
    </row>
    <row r="51" spans="1:12" x14ac:dyDescent="0.25">
      <c r="A51" s="105" t="s">
        <v>43</v>
      </c>
      <c r="B51" s="138"/>
      <c r="C51" s="186">
        <v>3675.7984800000004</v>
      </c>
      <c r="D51" s="138"/>
      <c r="E51" s="186"/>
      <c r="F51" s="138"/>
      <c r="G51" s="265">
        <v>3675.7984800000004</v>
      </c>
      <c r="H51" s="42"/>
      <c r="J51" s="248"/>
      <c r="K51" s="248"/>
    </row>
    <row r="52" spans="1:12" x14ac:dyDescent="0.25">
      <c r="A52" s="114" t="s">
        <v>44</v>
      </c>
      <c r="B52" s="138"/>
      <c r="C52" s="188">
        <f>SUM(C46:C51)</f>
        <v>225809.97964999999</v>
      </c>
      <c r="D52" s="188"/>
      <c r="E52" s="188">
        <f t="shared" ref="E52:G52" si="1">SUM(E46:E51)</f>
        <v>26374.636670195345</v>
      </c>
      <c r="F52" s="188"/>
      <c r="G52" s="188">
        <f t="shared" si="1"/>
        <v>199435.34297980464</v>
      </c>
      <c r="H52" s="42"/>
      <c r="J52" s="248"/>
      <c r="K52" s="248"/>
    </row>
    <row r="53" spans="1:12" x14ac:dyDescent="0.25">
      <c r="A53" s="114" t="s">
        <v>45</v>
      </c>
      <c r="B53" s="138"/>
      <c r="C53" s="186"/>
      <c r="D53" s="138"/>
      <c r="E53" s="186"/>
      <c r="F53" s="138"/>
      <c r="G53" s="186"/>
      <c r="H53" s="42"/>
      <c r="J53" s="248"/>
      <c r="K53" s="248"/>
      <c r="L53" s="250"/>
    </row>
    <row r="54" spans="1:12" x14ac:dyDescent="0.25">
      <c r="A54" s="135" t="s">
        <v>41</v>
      </c>
      <c r="B54" s="138"/>
      <c r="C54" s="239">
        <v>0</v>
      </c>
      <c r="D54" s="138"/>
      <c r="E54" s="265"/>
      <c r="F54" s="138"/>
      <c r="G54" s="265"/>
      <c r="H54" s="42"/>
      <c r="J54" s="248"/>
      <c r="K54" s="248"/>
      <c r="L54" s="250"/>
    </row>
    <row r="55" spans="1:12" x14ac:dyDescent="0.25">
      <c r="A55" s="135" t="s">
        <v>118</v>
      </c>
      <c r="B55" s="138"/>
      <c r="C55" s="239">
        <v>0</v>
      </c>
      <c r="D55" s="138"/>
      <c r="E55" s="265"/>
      <c r="F55" s="138"/>
      <c r="G55" s="265"/>
      <c r="H55" s="42"/>
      <c r="J55" s="248"/>
      <c r="K55" s="248"/>
      <c r="L55" s="250"/>
    </row>
    <row r="56" spans="1:12" x14ac:dyDescent="0.25">
      <c r="A56" s="105" t="s">
        <v>113</v>
      </c>
      <c r="B56" s="138"/>
      <c r="C56" s="186">
        <v>3328266.5180000002</v>
      </c>
      <c r="D56" s="138"/>
      <c r="E56" s="186">
        <v>2480925.5550000002</v>
      </c>
      <c r="F56" s="138"/>
      <c r="G56" s="186">
        <v>847340.96299999999</v>
      </c>
      <c r="H56" s="42"/>
      <c r="J56" s="248"/>
      <c r="K56" s="248"/>
      <c r="L56" s="250"/>
    </row>
    <row r="57" spans="1:12" x14ac:dyDescent="0.25">
      <c r="A57" s="105" t="s">
        <v>46</v>
      </c>
      <c r="B57" s="138"/>
      <c r="C57" s="186">
        <v>1586786.4809999999</v>
      </c>
      <c r="D57" s="186"/>
      <c r="E57" s="186"/>
      <c r="F57" s="186"/>
      <c r="G57" s="186">
        <v>1586786.4809999999</v>
      </c>
      <c r="H57" s="42"/>
      <c r="J57" s="248"/>
      <c r="K57" s="248"/>
      <c r="L57" s="250"/>
    </row>
    <row r="58" spans="1:12" x14ac:dyDescent="0.25">
      <c r="A58" s="105" t="s">
        <v>114</v>
      </c>
      <c r="B58" s="138"/>
      <c r="C58" s="186">
        <v>224386.09299999999</v>
      </c>
      <c r="D58" s="186"/>
      <c r="E58" s="186">
        <v>165960.49400000001</v>
      </c>
      <c r="F58" s="186"/>
      <c r="G58" s="186">
        <v>58425.599000000002</v>
      </c>
      <c r="H58" s="42"/>
      <c r="J58" s="248"/>
      <c r="K58" s="248"/>
      <c r="L58" s="250"/>
    </row>
    <row r="59" spans="1:12" x14ac:dyDescent="0.25">
      <c r="A59" s="105" t="s">
        <v>47</v>
      </c>
      <c r="B59" s="138"/>
      <c r="C59" s="186">
        <v>667699.99989999994</v>
      </c>
      <c r="D59" s="138"/>
      <c r="E59" s="186"/>
      <c r="F59" s="138"/>
      <c r="G59" s="265">
        <v>667699.99989999994</v>
      </c>
      <c r="H59" s="42"/>
      <c r="J59" s="248"/>
      <c r="K59" s="248"/>
      <c r="L59" s="250"/>
    </row>
    <row r="60" spans="1:12" x14ac:dyDescent="0.25">
      <c r="A60" s="105" t="s">
        <v>115</v>
      </c>
      <c r="B60" s="138"/>
      <c r="C60" s="186">
        <v>2541.4314400000003</v>
      </c>
      <c r="D60" s="186"/>
      <c r="E60" s="186">
        <v>2541.4314400000003</v>
      </c>
      <c r="F60" s="138"/>
      <c r="G60" s="186"/>
      <c r="H60" s="42"/>
      <c r="J60" s="248"/>
      <c r="K60" s="248"/>
      <c r="L60" s="250"/>
    </row>
    <row r="61" spans="1:12" x14ac:dyDescent="0.25">
      <c r="A61" s="105" t="s">
        <v>116</v>
      </c>
      <c r="B61" s="138"/>
      <c r="C61" s="239">
        <v>0</v>
      </c>
      <c r="D61" s="138"/>
      <c r="E61" s="186"/>
      <c r="F61" s="138"/>
      <c r="G61" s="186"/>
      <c r="H61" s="42"/>
      <c r="J61" s="248"/>
      <c r="K61" s="248"/>
      <c r="L61" s="250"/>
    </row>
    <row r="62" spans="1:12" x14ac:dyDescent="0.25">
      <c r="A62" s="105" t="s">
        <v>102</v>
      </c>
      <c r="B62" s="138"/>
      <c r="C62" s="186">
        <v>515870.11550000001</v>
      </c>
      <c r="D62" s="138"/>
      <c r="E62" s="186"/>
      <c r="F62" s="138"/>
      <c r="G62" s="265">
        <v>515870.11550000001</v>
      </c>
      <c r="H62" s="42"/>
      <c r="J62" s="248"/>
      <c r="K62" s="248"/>
      <c r="L62" s="250"/>
    </row>
    <row r="63" spans="1:12" x14ac:dyDescent="0.25">
      <c r="A63" s="105" t="s">
        <v>95</v>
      </c>
      <c r="B63" s="138"/>
      <c r="C63" s="264">
        <v>105110.25839</v>
      </c>
      <c r="D63" s="138"/>
      <c r="E63" s="264"/>
      <c r="F63" s="138"/>
      <c r="G63" s="264">
        <v>105110.25839</v>
      </c>
      <c r="H63" s="42"/>
      <c r="J63" s="248"/>
      <c r="K63" s="248"/>
      <c r="L63" s="250"/>
    </row>
    <row r="64" spans="1:12" x14ac:dyDescent="0.25">
      <c r="A64" s="105" t="s">
        <v>117</v>
      </c>
      <c r="B64" s="138"/>
      <c r="C64" s="186">
        <v>9602.5144299999993</v>
      </c>
      <c r="D64" s="138"/>
      <c r="E64" s="186"/>
      <c r="F64" s="138"/>
      <c r="G64" s="265">
        <v>9602.5144299999993</v>
      </c>
      <c r="H64" s="42"/>
      <c r="J64" s="248"/>
      <c r="K64" s="248"/>
      <c r="L64" s="250"/>
    </row>
    <row r="65" spans="1:12" x14ac:dyDescent="0.25">
      <c r="A65" s="114" t="s">
        <v>48</v>
      </c>
      <c r="B65" s="138"/>
      <c r="C65" s="188">
        <f>SUM(C56:C64)</f>
        <v>6440263.4116600016</v>
      </c>
      <c r="D65" s="188"/>
      <c r="E65" s="188">
        <f>SUM(E56:E64)</f>
        <v>2649427.4804400001</v>
      </c>
      <c r="F65" s="188"/>
      <c r="G65" s="188">
        <f>SUM(G56:G64)</f>
        <v>3790835.9312199997</v>
      </c>
      <c r="H65" s="42"/>
      <c r="J65" s="248"/>
      <c r="K65" s="248"/>
      <c r="L65" s="250"/>
    </row>
    <row r="66" spans="1:12" x14ac:dyDescent="0.25">
      <c r="A66" s="214" t="s">
        <v>49</v>
      </c>
      <c r="B66" s="205"/>
      <c r="C66" s="189">
        <f>C52+C65</f>
        <v>6666073.3913100017</v>
      </c>
      <c r="D66" s="189"/>
      <c r="E66" s="189">
        <f>E52+E65</f>
        <v>2675802.1171101956</v>
      </c>
      <c r="F66" s="189"/>
      <c r="G66" s="189">
        <f>G52+G65</f>
        <v>3990271.2741998043</v>
      </c>
      <c r="H66" s="43"/>
      <c r="J66" s="248"/>
      <c r="K66" s="248"/>
    </row>
    <row r="67" spans="1:12" x14ac:dyDescent="0.25">
      <c r="A67" s="114" t="s">
        <v>50</v>
      </c>
      <c r="B67" s="138"/>
      <c r="C67" s="186"/>
      <c r="D67" s="138"/>
      <c r="E67" s="186"/>
      <c r="F67" s="138"/>
      <c r="G67" s="186"/>
      <c r="H67" s="42"/>
      <c r="J67" s="248"/>
      <c r="K67" s="248"/>
    </row>
    <row r="68" spans="1:12" x14ac:dyDescent="0.25">
      <c r="A68" s="105" t="s">
        <v>51</v>
      </c>
      <c r="B68" s="138"/>
      <c r="C68" s="186">
        <v>237470.22863000009</v>
      </c>
      <c r="D68" s="186"/>
      <c r="E68" s="186"/>
      <c r="F68" s="186"/>
      <c r="G68" s="265">
        <v>237470.22863000009</v>
      </c>
      <c r="H68" s="42"/>
      <c r="J68" s="248"/>
      <c r="K68" s="248"/>
    </row>
    <row r="69" spans="1:12" x14ac:dyDescent="0.25">
      <c r="A69" s="105" t="s">
        <v>52</v>
      </c>
      <c r="B69" s="138"/>
      <c r="C69" s="186"/>
      <c r="D69" s="138"/>
      <c r="E69" s="138"/>
      <c r="F69" s="138"/>
      <c r="G69" s="259"/>
      <c r="H69" s="42"/>
      <c r="J69" s="248"/>
      <c r="K69" s="248"/>
    </row>
    <row r="70" spans="1:12" x14ac:dyDescent="0.25">
      <c r="A70" s="105" t="s">
        <v>53</v>
      </c>
      <c r="B70" s="138"/>
      <c r="C70" s="264">
        <v>11784.86267</v>
      </c>
      <c r="D70" s="138"/>
      <c r="E70" s="186">
        <v>7668.0466305552163</v>
      </c>
      <c r="F70" s="138"/>
      <c r="G70" s="186">
        <v>4116.8160394447841</v>
      </c>
      <c r="H70" s="42"/>
      <c r="J70" s="248"/>
      <c r="K70" s="248"/>
    </row>
    <row r="71" spans="1:12" x14ac:dyDescent="0.25">
      <c r="A71" s="109" t="s">
        <v>43</v>
      </c>
      <c r="B71" s="138"/>
      <c r="C71" s="264">
        <v>27183.006450000001</v>
      </c>
      <c r="D71" s="138"/>
      <c r="E71" s="138"/>
      <c r="F71" s="138"/>
      <c r="G71" s="265">
        <v>27183.006450000001</v>
      </c>
      <c r="H71" s="42"/>
      <c r="J71" s="248"/>
      <c r="K71" s="248"/>
    </row>
    <row r="72" spans="1:12" x14ac:dyDescent="0.25">
      <c r="A72" s="114" t="s">
        <v>54</v>
      </c>
      <c r="B72" s="138"/>
      <c r="C72" s="188">
        <f>SUM(C68:C71)</f>
        <v>276438.09775000007</v>
      </c>
      <c r="D72" s="188"/>
      <c r="E72" s="188">
        <f t="shared" ref="E72:G72" si="2">SUM(E68:E71)</f>
        <v>7668.0466305552163</v>
      </c>
      <c r="F72" s="188"/>
      <c r="G72" s="188">
        <f t="shared" si="2"/>
        <v>268770.05111944489</v>
      </c>
      <c r="H72" s="42"/>
      <c r="J72" s="248"/>
      <c r="K72" s="248"/>
    </row>
    <row r="73" spans="1:12" x14ac:dyDescent="0.25">
      <c r="A73" s="114" t="s">
        <v>55</v>
      </c>
      <c r="B73" s="138"/>
      <c r="C73" s="186"/>
      <c r="D73" s="138"/>
      <c r="E73" s="138"/>
      <c r="F73" s="138"/>
      <c r="G73" s="138"/>
      <c r="H73" s="42"/>
      <c r="J73" s="248"/>
      <c r="K73" s="248"/>
    </row>
    <row r="74" spans="1:12" x14ac:dyDescent="0.25">
      <c r="A74" s="105" t="s">
        <v>52</v>
      </c>
      <c r="B74" s="138"/>
      <c r="C74" s="186">
        <v>4772622.6691800002</v>
      </c>
      <c r="D74" s="138"/>
      <c r="E74" s="186"/>
      <c r="F74" s="186"/>
      <c r="G74" s="265">
        <v>4772622.6691800002</v>
      </c>
      <c r="H74" s="42"/>
      <c r="J74" s="248"/>
      <c r="K74" s="248"/>
    </row>
    <row r="75" spans="1:12" x14ac:dyDescent="0.25">
      <c r="A75" s="105" t="s">
        <v>110</v>
      </c>
      <c r="B75" s="138"/>
      <c r="C75" s="186">
        <v>521756.13831000001</v>
      </c>
      <c r="D75" s="138"/>
      <c r="E75" s="186"/>
      <c r="F75" s="186"/>
      <c r="G75" s="265">
        <v>521756.13831000001</v>
      </c>
      <c r="H75" s="42"/>
      <c r="J75" s="248"/>
      <c r="K75" s="248"/>
    </row>
    <row r="76" spans="1:12" x14ac:dyDescent="0.25">
      <c r="A76" s="105" t="s">
        <v>53</v>
      </c>
      <c r="B76" s="138"/>
      <c r="C76" s="186">
        <v>1484.2180000000001</v>
      </c>
      <c r="D76" s="138"/>
      <c r="E76" s="186">
        <v>965.47940289252494</v>
      </c>
      <c r="F76" s="186"/>
      <c r="G76" s="186">
        <v>518.73859710747502</v>
      </c>
      <c r="H76" s="42"/>
      <c r="J76" s="248"/>
      <c r="K76" s="248"/>
    </row>
    <row r="77" spans="1:12" ht="15" customHeight="1" x14ac:dyDescent="0.25">
      <c r="A77" s="296" t="s">
        <v>43</v>
      </c>
      <c r="B77" s="283"/>
      <c r="C77" s="186">
        <v>208192.01767</v>
      </c>
      <c r="D77" s="138"/>
      <c r="E77" s="186"/>
      <c r="F77" s="186"/>
      <c r="G77" s="265">
        <v>208192.01767</v>
      </c>
      <c r="H77" s="42"/>
      <c r="J77" s="248"/>
      <c r="K77" s="248"/>
    </row>
    <row r="78" spans="1:12" x14ac:dyDescent="0.25">
      <c r="A78" s="114" t="s">
        <v>56</v>
      </c>
      <c r="B78" s="138"/>
      <c r="C78" s="188">
        <f>SUM(C74:C77)</f>
        <v>5504055.0431600008</v>
      </c>
      <c r="D78" s="188"/>
      <c r="E78" s="188">
        <f>SUM(E74:E77)</f>
        <v>965.47940289252494</v>
      </c>
      <c r="F78" s="188"/>
      <c r="G78" s="188">
        <f>SUM(G74:G77)</f>
        <v>5503089.5637571076</v>
      </c>
      <c r="H78" s="42"/>
      <c r="J78" s="248"/>
      <c r="K78" s="248"/>
    </row>
    <row r="79" spans="1:12" x14ac:dyDescent="0.25">
      <c r="A79" s="214" t="s">
        <v>57</v>
      </c>
      <c r="B79" s="205"/>
      <c r="C79" s="189">
        <f>C72+C78</f>
        <v>5780493.1409100005</v>
      </c>
      <c r="D79" s="189"/>
      <c r="E79" s="189">
        <f>E72+E78</f>
        <v>8633.5260334477407</v>
      </c>
      <c r="F79" s="189"/>
      <c r="G79" s="189">
        <f>G72+G78</f>
        <v>5771859.6148765525</v>
      </c>
      <c r="H79" s="43"/>
      <c r="J79" s="248"/>
      <c r="K79" s="248"/>
    </row>
    <row r="80" spans="1:12" x14ac:dyDescent="0.25">
      <c r="A80" s="224" t="s">
        <v>58</v>
      </c>
      <c r="B80" s="213"/>
      <c r="C80" s="126">
        <f>C66-C79</f>
        <v>885580.25040000118</v>
      </c>
      <c r="D80" s="126"/>
      <c r="E80" s="126">
        <f>E66-E79</f>
        <v>2667168.591076748</v>
      </c>
      <c r="F80" s="126"/>
      <c r="G80" s="126">
        <f>G66-G79</f>
        <v>-1781588.3406767482</v>
      </c>
      <c r="H80" s="49"/>
      <c r="J80" s="248"/>
      <c r="K80" s="248"/>
    </row>
    <row r="81" spans="1:11" x14ac:dyDescent="0.25">
      <c r="A81" s="114" t="s">
        <v>59</v>
      </c>
      <c r="B81" s="138"/>
      <c r="C81" s="186"/>
      <c r="D81" s="138"/>
      <c r="E81" s="138"/>
      <c r="F81" s="138"/>
      <c r="G81" s="138"/>
      <c r="H81" s="42"/>
      <c r="J81" s="248"/>
      <c r="K81" s="248"/>
    </row>
    <row r="82" spans="1:11" x14ac:dyDescent="0.25">
      <c r="A82" s="105" t="s">
        <v>60</v>
      </c>
      <c r="B82" s="138"/>
      <c r="C82" s="186">
        <v>100000</v>
      </c>
      <c r="D82" s="138"/>
      <c r="E82" s="138"/>
      <c r="F82" s="138"/>
      <c r="G82" s="138"/>
      <c r="H82" s="42"/>
      <c r="J82" s="248"/>
      <c r="K82" s="248"/>
    </row>
    <row r="83" spans="1:11" x14ac:dyDescent="0.25">
      <c r="A83" s="105" t="s">
        <v>61</v>
      </c>
      <c r="B83" s="138"/>
      <c r="C83" s="186">
        <v>-157677.05496000001</v>
      </c>
      <c r="D83" s="138"/>
      <c r="E83" s="138"/>
      <c r="F83" s="138"/>
      <c r="G83" s="138"/>
      <c r="H83" s="42"/>
      <c r="J83" s="248"/>
      <c r="K83" s="248"/>
    </row>
    <row r="84" spans="1:11" x14ac:dyDescent="0.25">
      <c r="A84" s="105" t="s">
        <v>62</v>
      </c>
      <c r="B84" s="138"/>
      <c r="C84" s="186">
        <v>943256.62616999983</v>
      </c>
      <c r="D84" s="138"/>
      <c r="E84" s="138"/>
      <c r="F84" s="138"/>
      <c r="G84" s="138"/>
      <c r="H84" s="42"/>
      <c r="J84" s="248"/>
      <c r="K84" s="248"/>
    </row>
    <row r="85" spans="1:11" x14ac:dyDescent="0.25">
      <c r="A85" s="214" t="s">
        <v>63</v>
      </c>
      <c r="B85" s="205"/>
      <c r="C85" s="189">
        <f>SUM(C82:C84)</f>
        <v>885579.57120999985</v>
      </c>
      <c r="D85" s="205"/>
      <c r="E85" s="205"/>
      <c r="F85" s="205"/>
      <c r="G85" s="205"/>
      <c r="H85" s="43"/>
      <c r="J85" s="248"/>
      <c r="K85" s="248"/>
    </row>
    <row r="86" spans="1:11" x14ac:dyDescent="0.25">
      <c r="A86" s="114" t="s">
        <v>64</v>
      </c>
      <c r="B86" s="138"/>
      <c r="C86" s="186">
        <v>1115301.873774</v>
      </c>
      <c r="D86" s="138"/>
      <c r="E86" s="138"/>
      <c r="F86" s="138"/>
      <c r="G86" s="138"/>
      <c r="H86" s="42"/>
      <c r="J86" s="248"/>
      <c r="K86" s="248"/>
    </row>
    <row r="87" spans="1:11" x14ac:dyDescent="0.25">
      <c r="A87" s="218" t="s">
        <v>65</v>
      </c>
      <c r="B87" s="138"/>
      <c r="C87" s="186"/>
      <c r="D87" s="138"/>
      <c r="E87" s="138"/>
      <c r="F87" s="138"/>
      <c r="G87" s="138"/>
      <c r="H87" s="42"/>
      <c r="J87" s="248"/>
      <c r="K87" s="248"/>
    </row>
    <row r="88" spans="1:11" x14ac:dyDescent="0.25">
      <c r="A88" s="105" t="s">
        <v>66</v>
      </c>
      <c r="B88" s="138"/>
      <c r="C88" s="186">
        <v>102067.18602999997</v>
      </c>
      <c r="D88" s="138"/>
      <c r="E88" s="138"/>
      <c r="F88" s="138"/>
      <c r="G88" s="138"/>
      <c r="H88" s="42"/>
      <c r="J88" s="248"/>
      <c r="K88" s="248"/>
    </row>
    <row r="89" spans="1:11" x14ac:dyDescent="0.25">
      <c r="A89" s="105" t="s">
        <v>130</v>
      </c>
      <c r="B89" s="138"/>
      <c r="C89" s="186">
        <v>-274112</v>
      </c>
      <c r="D89" s="138"/>
      <c r="E89" s="138"/>
      <c r="F89" s="138"/>
      <c r="G89" s="138"/>
      <c r="H89" s="42"/>
      <c r="J89" s="248"/>
      <c r="K89" s="248"/>
    </row>
    <row r="90" spans="1:11" ht="15.75" thickBot="1" x14ac:dyDescent="0.3">
      <c r="A90" s="232" t="s">
        <v>67</v>
      </c>
      <c r="B90" s="233"/>
      <c r="C90" s="128">
        <f>SUM(C86:C89)</f>
        <v>943257.05980399996</v>
      </c>
      <c r="D90" s="233"/>
      <c r="E90" s="233"/>
      <c r="F90" s="233"/>
      <c r="G90" s="233"/>
      <c r="H90" s="50"/>
      <c r="J90" s="248"/>
      <c r="K90" s="248"/>
    </row>
    <row r="91" spans="1:11" ht="15.75" thickTop="1" x14ac:dyDescent="0.25"/>
    <row r="92" spans="1:11" ht="15.75" thickBot="1" x14ac:dyDescent="0.3"/>
    <row r="93" spans="1:11" ht="24.75" customHeight="1" thickTop="1" x14ac:dyDescent="0.25">
      <c r="A93" s="84" t="s">
        <v>96</v>
      </c>
      <c r="B93" s="2"/>
      <c r="C93" s="2"/>
      <c r="D93" s="3"/>
      <c r="E93" s="3"/>
      <c r="F93" s="3"/>
      <c r="G93" s="4"/>
      <c r="H93" s="51"/>
    </row>
    <row r="94" spans="1:11" ht="22.5" customHeight="1" x14ac:dyDescent="0.25">
      <c r="A94" s="85"/>
      <c r="B94" s="83"/>
      <c r="C94" s="83"/>
      <c r="D94" s="81" t="s">
        <v>4</v>
      </c>
      <c r="E94" s="81"/>
      <c r="F94" s="82"/>
      <c r="G94" s="32" t="s">
        <v>91</v>
      </c>
      <c r="H94" s="33"/>
    </row>
    <row r="95" spans="1:11" ht="7.5" customHeight="1" x14ac:dyDescent="0.25">
      <c r="A95" s="85"/>
      <c r="B95" s="83"/>
      <c r="C95" s="9"/>
      <c r="D95" s="9"/>
      <c r="E95" s="9"/>
      <c r="F95" s="9"/>
      <c r="G95" s="10"/>
      <c r="H95" s="34"/>
    </row>
    <row r="96" spans="1:11" ht="22.5" customHeight="1" x14ac:dyDescent="0.25">
      <c r="A96" s="86"/>
      <c r="B96" s="11"/>
      <c r="C96" s="12"/>
      <c r="D96" s="81" t="s">
        <v>6</v>
      </c>
      <c r="E96" s="81"/>
      <c r="F96" s="82"/>
      <c r="G96" s="35">
        <v>44012</v>
      </c>
      <c r="H96" s="36"/>
    </row>
    <row r="97" spans="1:8" ht="15" customHeight="1" x14ac:dyDescent="0.25">
      <c r="A97" s="86"/>
      <c r="B97" s="11"/>
      <c r="C97" s="13"/>
      <c r="D97" s="13"/>
      <c r="E97" s="13"/>
      <c r="F97" s="13"/>
      <c r="G97" s="14"/>
      <c r="H97" s="37"/>
    </row>
    <row r="98" spans="1:8" ht="15" customHeight="1" x14ac:dyDescent="0.25">
      <c r="A98" s="92"/>
      <c r="B98" s="38"/>
      <c r="C98" s="38"/>
      <c r="D98" s="38"/>
      <c r="E98" s="38"/>
      <c r="F98" s="38"/>
      <c r="G98" s="38"/>
      <c r="H98" s="39"/>
    </row>
    <row r="99" spans="1:8" ht="12" customHeight="1" x14ac:dyDescent="0.25">
      <c r="A99" s="92"/>
      <c r="B99" s="38"/>
      <c r="C99" s="79"/>
      <c r="D99" s="38"/>
      <c r="E99" s="79"/>
      <c r="F99" s="40"/>
      <c r="G99" s="79" t="s">
        <v>7</v>
      </c>
      <c r="H99" s="39"/>
    </row>
    <row r="100" spans="1:8" ht="12" customHeight="1" x14ac:dyDescent="0.25">
      <c r="A100" s="92"/>
      <c r="B100" s="38"/>
      <c r="C100" s="76"/>
      <c r="D100" s="38"/>
      <c r="E100" s="80"/>
      <c r="F100" s="41"/>
      <c r="G100" s="76" t="s">
        <v>10</v>
      </c>
      <c r="H100" s="39"/>
    </row>
    <row r="101" spans="1:8" ht="12" customHeight="1" x14ac:dyDescent="0.25">
      <c r="A101" s="146" t="s">
        <v>69</v>
      </c>
      <c r="B101" s="138"/>
      <c r="C101" s="186"/>
      <c r="D101" s="138"/>
      <c r="E101" s="138"/>
      <c r="F101" s="138"/>
      <c r="G101" s="138"/>
      <c r="H101" s="42"/>
    </row>
    <row r="102" spans="1:8" x14ac:dyDescent="0.25">
      <c r="A102" s="227" t="s">
        <v>70</v>
      </c>
      <c r="B102" s="138"/>
      <c r="C102" s="186"/>
      <c r="D102" s="186"/>
      <c r="E102" s="186"/>
      <c r="F102" s="138"/>
      <c r="G102" s="138"/>
      <c r="H102" s="42"/>
    </row>
    <row r="103" spans="1:8" x14ac:dyDescent="0.25">
      <c r="A103" s="135" t="s">
        <v>71</v>
      </c>
      <c r="B103" s="138"/>
      <c r="C103" s="186"/>
      <c r="D103" s="186"/>
      <c r="E103" s="186"/>
      <c r="F103" s="186"/>
      <c r="G103" s="186">
        <v>952935</v>
      </c>
      <c r="H103" s="42"/>
    </row>
    <row r="104" spans="1:8" x14ac:dyDescent="0.25">
      <c r="A104" s="135" t="s">
        <v>72</v>
      </c>
      <c r="B104" s="138"/>
      <c r="C104" s="186"/>
      <c r="D104" s="186"/>
      <c r="E104" s="186"/>
      <c r="F104" s="186"/>
      <c r="G104" s="186">
        <v>274</v>
      </c>
      <c r="H104" s="42"/>
    </row>
    <row r="105" spans="1:8" x14ac:dyDescent="0.25">
      <c r="A105" s="227" t="s">
        <v>73</v>
      </c>
      <c r="B105" s="228"/>
      <c r="C105" s="186"/>
      <c r="D105" s="186"/>
      <c r="E105" s="186"/>
      <c r="F105" s="186"/>
      <c r="G105" s="186"/>
      <c r="H105" s="42"/>
    </row>
    <row r="106" spans="1:8" x14ac:dyDescent="0.25">
      <c r="A106" s="135" t="s">
        <v>74</v>
      </c>
      <c r="B106" s="138"/>
      <c r="C106" s="186"/>
      <c r="D106" s="138"/>
      <c r="E106" s="138"/>
      <c r="F106" s="138"/>
      <c r="G106" s="186">
        <v>-342835</v>
      </c>
      <c r="H106" s="42"/>
    </row>
    <row r="107" spans="1:8" x14ac:dyDescent="0.25">
      <c r="A107" s="135" t="s">
        <v>75</v>
      </c>
      <c r="B107" s="138"/>
      <c r="C107" s="186"/>
      <c r="D107" s="186"/>
      <c r="E107" s="186"/>
      <c r="F107" s="186"/>
      <c r="G107" s="186">
        <v>-177469</v>
      </c>
      <c r="H107" s="42"/>
    </row>
    <row r="108" spans="1:8" x14ac:dyDescent="0.25">
      <c r="A108" s="135" t="s">
        <v>76</v>
      </c>
      <c r="B108" s="138"/>
      <c r="C108" s="186"/>
      <c r="D108" s="138"/>
      <c r="E108" s="186"/>
      <c r="F108" s="138"/>
      <c r="G108" s="186">
        <v>-84794</v>
      </c>
      <c r="H108" s="42"/>
    </row>
    <row r="109" spans="1:8" x14ac:dyDescent="0.25">
      <c r="A109" s="209" t="s">
        <v>77</v>
      </c>
      <c r="B109" s="205"/>
      <c r="C109" s="129"/>
      <c r="D109" s="205"/>
      <c r="E109" s="129"/>
      <c r="F109" s="205"/>
      <c r="G109" s="189">
        <f>SUM(G103:G108)</f>
        <v>348111</v>
      </c>
      <c r="H109" s="43"/>
    </row>
    <row r="110" spans="1:8" x14ac:dyDescent="0.25">
      <c r="A110" s="146" t="s">
        <v>78</v>
      </c>
      <c r="B110" s="138"/>
      <c r="C110" s="186"/>
      <c r="D110" s="186"/>
      <c r="E110" s="186"/>
      <c r="F110" s="186"/>
      <c r="G110" s="186"/>
      <c r="H110" s="42"/>
    </row>
    <row r="111" spans="1:8" x14ac:dyDescent="0.25">
      <c r="A111" s="227" t="s">
        <v>70</v>
      </c>
      <c r="B111" s="138"/>
      <c r="C111" s="186"/>
      <c r="D111" s="186"/>
      <c r="E111" s="186"/>
      <c r="F111" s="186"/>
      <c r="G111" s="186"/>
      <c r="H111" s="42"/>
    </row>
    <row r="112" spans="1:8" x14ac:dyDescent="0.25">
      <c r="A112" s="135" t="s">
        <v>79</v>
      </c>
      <c r="B112" s="138"/>
      <c r="C112" s="186"/>
      <c r="D112" s="138"/>
      <c r="E112" s="186"/>
      <c r="F112" s="138"/>
      <c r="G112" s="186">
        <v>26</v>
      </c>
      <c r="H112" s="42"/>
    </row>
    <row r="113" spans="1:8" x14ac:dyDescent="0.25">
      <c r="A113" s="135" t="s">
        <v>43</v>
      </c>
      <c r="B113" s="138"/>
      <c r="C113" s="186"/>
      <c r="D113" s="186"/>
      <c r="E113" s="186"/>
      <c r="F113" s="138"/>
      <c r="G113" s="186">
        <v>55</v>
      </c>
      <c r="H113" s="42"/>
    </row>
    <row r="114" spans="1:8" x14ac:dyDescent="0.25">
      <c r="A114" s="227" t="s">
        <v>73</v>
      </c>
      <c r="B114" s="138"/>
      <c r="C114" s="186"/>
      <c r="D114" s="138"/>
      <c r="E114" s="186"/>
      <c r="F114" s="138"/>
      <c r="G114" s="186"/>
      <c r="H114" s="42"/>
    </row>
    <row r="115" spans="1:8" x14ac:dyDescent="0.25">
      <c r="A115" s="135" t="s">
        <v>80</v>
      </c>
      <c r="B115" s="138"/>
      <c r="C115" s="186"/>
      <c r="D115" s="186"/>
      <c r="E115" s="186"/>
      <c r="F115" s="186"/>
      <c r="G115" s="186">
        <v>-363978</v>
      </c>
      <c r="H115" s="42"/>
    </row>
    <row r="116" spans="1:8" x14ac:dyDescent="0.25">
      <c r="A116" s="135" t="s">
        <v>43</v>
      </c>
      <c r="B116" s="138"/>
      <c r="C116" s="186"/>
      <c r="D116" s="186"/>
      <c r="E116" s="186"/>
      <c r="F116" s="186"/>
      <c r="G116" s="186">
        <v>-99030</v>
      </c>
      <c r="H116" s="42"/>
    </row>
    <row r="117" spans="1:8" x14ac:dyDescent="0.25">
      <c r="A117" s="209" t="s">
        <v>81</v>
      </c>
      <c r="B117" s="205"/>
      <c r="C117" s="129"/>
      <c r="D117" s="205"/>
      <c r="E117" s="129"/>
      <c r="F117" s="205"/>
      <c r="G117" s="189">
        <f>SUM(G111:G116)</f>
        <v>-462927</v>
      </c>
      <c r="H117" s="43"/>
    </row>
    <row r="118" spans="1:8" x14ac:dyDescent="0.25">
      <c r="A118" s="146" t="s">
        <v>82</v>
      </c>
      <c r="B118" s="138"/>
      <c r="C118" s="186"/>
      <c r="D118" s="186"/>
      <c r="E118" s="186"/>
      <c r="F118" s="186"/>
      <c r="G118" s="186"/>
      <c r="H118" s="42"/>
    </row>
    <row r="119" spans="1:8" x14ac:dyDescent="0.25">
      <c r="A119" s="227" t="s">
        <v>70</v>
      </c>
      <c r="B119" s="138"/>
      <c r="C119" s="186"/>
      <c r="D119" s="138"/>
      <c r="E119" s="138"/>
      <c r="F119" s="138"/>
      <c r="G119" s="186"/>
      <c r="H119" s="42"/>
    </row>
    <row r="120" spans="1:8" x14ac:dyDescent="0.25">
      <c r="A120" s="135" t="s">
        <v>83</v>
      </c>
      <c r="B120" s="138"/>
      <c r="C120" s="186"/>
      <c r="D120" s="138"/>
      <c r="E120" s="186"/>
      <c r="F120" s="138"/>
      <c r="G120" s="186">
        <v>1963688</v>
      </c>
      <c r="H120" s="42"/>
    </row>
    <row r="121" spans="1:8" x14ac:dyDescent="0.25">
      <c r="A121" s="135" t="s">
        <v>43</v>
      </c>
      <c r="B121" s="138"/>
      <c r="C121" s="186"/>
      <c r="D121" s="138"/>
      <c r="E121" s="138"/>
      <c r="F121" s="138"/>
      <c r="G121" s="138"/>
      <c r="H121" s="42"/>
    </row>
    <row r="122" spans="1:8" x14ac:dyDescent="0.25">
      <c r="A122" s="227" t="s">
        <v>73</v>
      </c>
      <c r="B122" s="138"/>
      <c r="C122" s="186"/>
      <c r="D122" s="186"/>
      <c r="E122" s="186"/>
      <c r="F122" s="186"/>
      <c r="G122" s="186"/>
      <c r="H122" s="42"/>
    </row>
    <row r="123" spans="1:8" x14ac:dyDescent="0.25">
      <c r="A123" s="135" t="s">
        <v>84</v>
      </c>
      <c r="B123" s="138"/>
      <c r="C123" s="186"/>
      <c r="D123" s="138"/>
      <c r="E123" s="138"/>
      <c r="F123" s="138"/>
      <c r="G123" s="186">
        <v>-1455000</v>
      </c>
      <c r="H123" s="42"/>
    </row>
    <row r="124" spans="1:8" x14ac:dyDescent="0.25">
      <c r="A124" s="135" t="s">
        <v>85</v>
      </c>
      <c r="B124" s="138"/>
      <c r="C124" s="186"/>
      <c r="D124" s="138"/>
      <c r="E124" s="186"/>
      <c r="F124" s="138"/>
      <c r="G124" s="186">
        <v>-274112</v>
      </c>
      <c r="H124" s="42"/>
    </row>
    <row r="125" spans="1:8" x14ac:dyDescent="0.25">
      <c r="A125" s="135" t="s">
        <v>43</v>
      </c>
      <c r="B125" s="138"/>
      <c r="C125" s="186"/>
      <c r="D125" s="138"/>
      <c r="E125" s="186"/>
      <c r="F125" s="138"/>
      <c r="G125" s="186">
        <v>-10326</v>
      </c>
      <c r="H125" s="42"/>
    </row>
    <row r="126" spans="1:8" x14ac:dyDescent="0.25">
      <c r="A126" s="209" t="s">
        <v>86</v>
      </c>
      <c r="B126" s="205"/>
      <c r="C126" s="129"/>
      <c r="D126" s="205"/>
      <c r="E126" s="129"/>
      <c r="F126" s="205"/>
      <c r="G126" s="189">
        <f>SUM(G120:G125)</f>
        <v>224250</v>
      </c>
      <c r="H126" s="43"/>
    </row>
    <row r="127" spans="1:8" x14ac:dyDescent="0.25">
      <c r="A127" s="229" t="s">
        <v>87</v>
      </c>
      <c r="B127" s="213"/>
      <c r="C127" s="130"/>
      <c r="D127" s="213"/>
      <c r="E127" s="130"/>
      <c r="F127" s="213"/>
      <c r="G127" s="126">
        <f>SUM(G109,G117,G126)</f>
        <v>109434</v>
      </c>
      <c r="H127" s="49"/>
    </row>
    <row r="128" spans="1:8" x14ac:dyDescent="0.25">
      <c r="A128" s="227" t="s">
        <v>88</v>
      </c>
      <c r="B128" s="138"/>
      <c r="C128" s="186"/>
      <c r="D128" s="138"/>
      <c r="E128" s="186"/>
      <c r="F128" s="138"/>
      <c r="G128" s="186">
        <v>23270</v>
      </c>
      <c r="H128" s="42"/>
    </row>
    <row r="129" spans="1:9" ht="15.75" thickBot="1" x14ac:dyDescent="0.3">
      <c r="A129" s="230" t="s">
        <v>89</v>
      </c>
      <c r="B129" s="231"/>
      <c r="C129" s="231"/>
      <c r="D129" s="231"/>
      <c r="E129" s="231"/>
      <c r="F129" s="231"/>
      <c r="G129" s="131">
        <f>SUM(G127:G128)</f>
        <v>132704</v>
      </c>
      <c r="H129" s="93"/>
      <c r="I129" s="53"/>
    </row>
    <row r="130" spans="1:9" ht="15.75" thickTop="1" x14ac:dyDescent="0.25"/>
    <row r="133" spans="1:9" hidden="1" x14ac:dyDescent="0.25"/>
    <row r="134" spans="1:9" hidden="1" x14ac:dyDescent="0.25"/>
    <row r="135" spans="1:9" hidden="1" x14ac:dyDescent="0.25"/>
    <row r="136" spans="1:9" hidden="1" x14ac:dyDescent="0.25"/>
    <row r="137" spans="1:9" hidden="1" x14ac:dyDescent="0.25"/>
    <row r="138" spans="1:9" hidden="1" x14ac:dyDescent="0.25"/>
    <row r="139" spans="1:9" hidden="1" x14ac:dyDescent="0.25"/>
    <row r="140" spans="1:9" hidden="1" x14ac:dyDescent="0.25"/>
    <row r="141" spans="1:9" hidden="1" x14ac:dyDescent="0.25"/>
    <row r="142" spans="1:9" hidden="1" x14ac:dyDescent="0.25"/>
    <row r="143" spans="1:9" hidden="1" x14ac:dyDescent="0.25"/>
    <row r="144" spans="1:9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</sheetData>
  <mergeCells count="5">
    <mergeCell ref="D2:F2"/>
    <mergeCell ref="D4:F4"/>
    <mergeCell ref="D38:F38"/>
    <mergeCell ref="D40:F40"/>
    <mergeCell ref="A77:B77"/>
  </mergeCells>
  <pageMargins left="0.70866141732283472" right="0.70866141732283472" top="0.39370078740157483" bottom="0.19685039370078741" header="0.31496062992125984" footer="0.31496062992125984"/>
  <pageSetup paperSize="8" scale="60" orientation="portrait" r:id="rId1"/>
  <rowBreaks count="2" manualBreakCount="2">
    <brk id="35" max="16383" man="1"/>
    <brk id="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workbookViewId="0"/>
  </sheetViews>
  <sheetFormatPr defaultRowHeight="15" x14ac:dyDescent="0.25"/>
  <cols>
    <col min="1" max="1" width="39.42578125" customWidth="1"/>
    <col min="2" max="2" width="3.28515625" customWidth="1"/>
    <col min="3" max="3" width="28.42578125" customWidth="1"/>
    <col min="4" max="4" width="2.140625" customWidth="1"/>
    <col min="5" max="5" width="28.42578125" customWidth="1"/>
    <col min="6" max="6" width="2.140625" customWidth="1"/>
    <col min="7" max="7" width="28.42578125" customWidth="1"/>
    <col min="8" max="8" width="2.140625" customWidth="1"/>
    <col min="10" max="10" width="10.7109375" style="247" customWidth="1"/>
    <col min="11" max="14" width="9.140625" style="247"/>
  </cols>
  <sheetData>
    <row r="1" spans="1:11" ht="24.75" customHeight="1" thickTop="1" x14ac:dyDescent="0.25">
      <c r="A1" s="88" t="s">
        <v>97</v>
      </c>
      <c r="B1" s="45"/>
      <c r="C1" s="45"/>
      <c r="D1" s="46"/>
      <c r="E1" s="46"/>
      <c r="F1" s="46"/>
      <c r="G1" s="47"/>
      <c r="H1" s="48"/>
    </row>
    <row r="2" spans="1:11" ht="22.5" customHeight="1" x14ac:dyDescent="0.25">
      <c r="A2" s="89"/>
      <c r="B2" s="83"/>
      <c r="C2" s="83"/>
      <c r="D2" s="294" t="s">
        <v>4</v>
      </c>
      <c r="E2" s="294"/>
      <c r="F2" s="295"/>
      <c r="G2" s="32" t="s">
        <v>98</v>
      </c>
      <c r="H2" s="33"/>
    </row>
    <row r="3" spans="1:11" ht="7.5" customHeight="1" x14ac:dyDescent="0.25">
      <c r="A3" s="89"/>
      <c r="B3" s="83"/>
      <c r="C3" s="9"/>
      <c r="D3" s="9"/>
      <c r="E3" s="9"/>
      <c r="F3" s="9"/>
      <c r="G3" s="10"/>
      <c r="H3" s="34"/>
    </row>
    <row r="4" spans="1:11" ht="22.5" customHeight="1" x14ac:dyDescent="0.25">
      <c r="A4" s="90"/>
      <c r="B4" s="11"/>
      <c r="C4" s="12"/>
      <c r="D4" s="294" t="s">
        <v>6</v>
      </c>
      <c r="E4" s="294"/>
      <c r="F4" s="295"/>
      <c r="G4" s="35">
        <v>44012</v>
      </c>
      <c r="H4" s="36"/>
    </row>
    <row r="5" spans="1:11" ht="15" customHeight="1" x14ac:dyDescent="0.25">
      <c r="A5" s="90"/>
      <c r="B5" s="11"/>
      <c r="C5" s="13"/>
      <c r="D5" s="13"/>
      <c r="E5" s="13"/>
      <c r="F5" s="13"/>
      <c r="G5" s="14"/>
      <c r="H5" s="37"/>
    </row>
    <row r="6" spans="1:11" ht="12" customHeight="1" x14ac:dyDescent="0.25">
      <c r="A6" s="91"/>
      <c r="B6" s="38"/>
      <c r="C6" s="38"/>
      <c r="D6" s="38"/>
      <c r="E6" s="38"/>
      <c r="F6" s="38"/>
      <c r="G6" s="38"/>
      <c r="H6" s="39"/>
    </row>
    <row r="7" spans="1:11" ht="12" customHeight="1" x14ac:dyDescent="0.25">
      <c r="A7" s="91"/>
      <c r="B7" s="38"/>
      <c r="C7" s="79" t="s">
        <v>7</v>
      </c>
      <c r="D7" s="38"/>
      <c r="E7" s="79" t="s">
        <v>8</v>
      </c>
      <c r="F7" s="40"/>
      <c r="G7" s="79" t="s">
        <v>9</v>
      </c>
      <c r="H7" s="39"/>
    </row>
    <row r="8" spans="1:11" ht="12" customHeight="1" x14ac:dyDescent="0.25">
      <c r="A8" s="91"/>
      <c r="B8" s="38"/>
      <c r="C8" s="76" t="s">
        <v>10</v>
      </c>
      <c r="D8" s="38"/>
      <c r="E8" s="80" t="s">
        <v>11</v>
      </c>
      <c r="F8" s="41"/>
      <c r="G8" s="76" t="s">
        <v>10</v>
      </c>
      <c r="H8" s="39"/>
    </row>
    <row r="9" spans="1:11" x14ac:dyDescent="0.25">
      <c r="A9" s="103" t="s">
        <v>13</v>
      </c>
      <c r="B9" s="104"/>
      <c r="C9" s="99"/>
      <c r="D9" s="104"/>
      <c r="E9" s="104"/>
      <c r="F9" s="104"/>
      <c r="G9" s="104"/>
      <c r="H9" s="42"/>
    </row>
    <row r="10" spans="1:11" x14ac:dyDescent="0.25">
      <c r="A10" s="105" t="s">
        <v>122</v>
      </c>
      <c r="B10" s="104"/>
      <c r="C10" s="99">
        <v>188108.47499000002</v>
      </c>
      <c r="D10" s="99"/>
      <c r="E10" s="99">
        <v>188108.47499000002</v>
      </c>
      <c r="F10" s="104"/>
      <c r="G10" s="104"/>
      <c r="H10" s="42"/>
    </row>
    <row r="11" spans="1:11" x14ac:dyDescent="0.25">
      <c r="A11" s="105" t="s">
        <v>123</v>
      </c>
      <c r="B11" s="104"/>
      <c r="C11" s="99">
        <v>234968.32221999997</v>
      </c>
      <c r="D11" s="99"/>
      <c r="E11" s="99"/>
      <c r="F11" s="99"/>
      <c r="G11" s="256">
        <v>234968.32221999997</v>
      </c>
      <c r="H11" s="42"/>
    </row>
    <row r="12" spans="1:11" x14ac:dyDescent="0.25">
      <c r="A12" s="105" t="s">
        <v>124</v>
      </c>
      <c r="B12" s="104"/>
      <c r="C12" s="99">
        <v>-36664</v>
      </c>
      <c r="D12" s="104"/>
      <c r="E12" s="104"/>
      <c r="F12" s="104"/>
      <c r="G12" s="101">
        <v>-36664</v>
      </c>
      <c r="H12" s="42"/>
    </row>
    <row r="13" spans="1:11" x14ac:dyDescent="0.25">
      <c r="A13" s="106" t="s">
        <v>17</v>
      </c>
      <c r="B13" s="107"/>
      <c r="C13" s="108">
        <f>C10+C11+C12</f>
        <v>386412.79720999999</v>
      </c>
      <c r="D13" s="108"/>
      <c r="E13" s="108">
        <f t="shared" ref="E13:G13" si="0">SUM(E10:E12)</f>
        <v>188108.47499000002</v>
      </c>
      <c r="F13" s="108"/>
      <c r="G13" s="108">
        <f t="shared" si="0"/>
        <v>198304.32221999997</v>
      </c>
      <c r="H13" s="43"/>
      <c r="J13" s="248"/>
      <c r="K13" s="248"/>
    </row>
    <row r="14" spans="1:11" x14ac:dyDescent="0.25">
      <c r="A14" s="103" t="s">
        <v>18</v>
      </c>
      <c r="B14" s="104"/>
      <c r="C14" s="104"/>
      <c r="D14" s="104"/>
      <c r="E14" s="104"/>
      <c r="F14" s="104"/>
      <c r="G14" s="104"/>
      <c r="H14" s="42"/>
      <c r="J14" s="248"/>
      <c r="K14" s="248"/>
    </row>
    <row r="15" spans="1:11" x14ac:dyDescent="0.25">
      <c r="A15" s="105" t="s">
        <v>19</v>
      </c>
      <c r="B15" s="104"/>
      <c r="C15" s="99">
        <v>40179.936062474837</v>
      </c>
      <c r="D15" s="104"/>
      <c r="E15" s="99">
        <v>21187.334870950977</v>
      </c>
      <c r="F15" s="104"/>
      <c r="G15" s="99">
        <v>18992.601191523856</v>
      </c>
      <c r="H15" s="42"/>
      <c r="J15" s="248"/>
      <c r="K15" s="248"/>
    </row>
    <row r="16" spans="1:11" x14ac:dyDescent="0.25">
      <c r="A16" s="109" t="s">
        <v>20</v>
      </c>
      <c r="B16" s="104"/>
      <c r="C16" s="99">
        <v>1637</v>
      </c>
      <c r="D16" s="104"/>
      <c r="E16" s="99">
        <v>199</v>
      </c>
      <c r="F16" s="104"/>
      <c r="G16" s="99">
        <v>1438</v>
      </c>
      <c r="H16" s="42"/>
      <c r="J16" s="248"/>
      <c r="K16" s="248"/>
    </row>
    <row r="17" spans="1:11" x14ac:dyDescent="0.25">
      <c r="A17" s="109" t="s">
        <v>125</v>
      </c>
      <c r="B17" s="104"/>
      <c r="C17" s="99">
        <v>83406.61813999986</v>
      </c>
      <c r="D17" s="104"/>
      <c r="E17" s="99">
        <v>56723.760146542372</v>
      </c>
      <c r="F17" s="104"/>
      <c r="G17" s="99">
        <v>26682.857993457488</v>
      </c>
      <c r="H17" s="42"/>
      <c r="J17" s="248"/>
      <c r="K17" s="248"/>
    </row>
    <row r="18" spans="1:11" x14ac:dyDescent="0.25">
      <c r="A18" s="109" t="s">
        <v>126</v>
      </c>
      <c r="B18" s="104"/>
      <c r="C18" s="99">
        <v>2724</v>
      </c>
      <c r="D18" s="104"/>
      <c r="E18" s="239">
        <v>0</v>
      </c>
      <c r="F18" s="104"/>
      <c r="G18" s="178">
        <v>2724</v>
      </c>
      <c r="H18" s="42"/>
      <c r="J18" s="248"/>
      <c r="K18" s="248"/>
    </row>
    <row r="19" spans="1:11" x14ac:dyDescent="0.25">
      <c r="A19" s="204" t="s">
        <v>22</v>
      </c>
      <c r="B19" s="104"/>
      <c r="C19" s="99">
        <v>71104.367598062498</v>
      </c>
      <c r="D19" s="104"/>
      <c r="E19" s="99">
        <v>18829.858268564582</v>
      </c>
      <c r="F19" s="104"/>
      <c r="G19" s="99">
        <v>52274.509329497923</v>
      </c>
      <c r="H19" s="42"/>
      <c r="J19" s="248"/>
      <c r="K19" s="248"/>
    </row>
    <row r="20" spans="1:11" x14ac:dyDescent="0.25">
      <c r="A20" s="204" t="s">
        <v>127</v>
      </c>
      <c r="B20" s="104"/>
      <c r="C20" s="99">
        <v>6722.5561818514725</v>
      </c>
      <c r="D20" s="104"/>
      <c r="E20" s="99">
        <v>2746.625800476219</v>
      </c>
      <c r="F20" s="104"/>
      <c r="G20" s="99">
        <v>3975.9303813752535</v>
      </c>
      <c r="H20" s="42"/>
      <c r="J20" s="248"/>
      <c r="K20" s="248"/>
    </row>
    <row r="21" spans="1:11" x14ac:dyDescent="0.25">
      <c r="A21" s="204" t="s">
        <v>23</v>
      </c>
      <c r="B21" s="104"/>
      <c r="C21" s="99">
        <v>40357.806822415972</v>
      </c>
      <c r="D21" s="99"/>
      <c r="E21" s="99">
        <v>40357.806822415972</v>
      </c>
      <c r="F21" s="104"/>
      <c r="G21" s="239">
        <v>0</v>
      </c>
      <c r="H21" s="42"/>
      <c r="J21" s="248"/>
      <c r="K21" s="248"/>
    </row>
    <row r="22" spans="1:11" x14ac:dyDescent="0.25">
      <c r="A22" s="204" t="s">
        <v>24</v>
      </c>
      <c r="B22" s="104"/>
      <c r="C22" s="99">
        <v>2137.4956546965882</v>
      </c>
      <c r="D22" s="104"/>
      <c r="E22" s="99">
        <v>740.32859753610387</v>
      </c>
      <c r="F22" s="104"/>
      <c r="G22" s="99">
        <v>1397.1670571604843</v>
      </c>
      <c r="H22" s="42"/>
      <c r="J22" s="248"/>
      <c r="K22" s="248"/>
    </row>
    <row r="23" spans="1:11" x14ac:dyDescent="0.25">
      <c r="A23" s="204" t="s">
        <v>25</v>
      </c>
      <c r="B23" s="104"/>
      <c r="C23" s="99">
        <v>14488.51295049864</v>
      </c>
      <c r="D23" s="104"/>
      <c r="E23" s="99">
        <v>6961.8885946424498</v>
      </c>
      <c r="F23" s="104"/>
      <c r="G23" s="99">
        <v>7526.624355856191</v>
      </c>
      <c r="H23" s="42"/>
      <c r="J23" s="248"/>
      <c r="K23" s="248"/>
    </row>
    <row r="24" spans="1:11" x14ac:dyDescent="0.25">
      <c r="A24" s="204" t="s">
        <v>26</v>
      </c>
      <c r="B24" s="104"/>
      <c r="C24" s="239">
        <v>0</v>
      </c>
      <c r="D24" s="104"/>
      <c r="E24" s="239">
        <v>0</v>
      </c>
      <c r="F24" s="104"/>
      <c r="G24" s="239">
        <v>0</v>
      </c>
      <c r="H24" s="42"/>
      <c r="J24" s="248"/>
      <c r="K24" s="248"/>
    </row>
    <row r="25" spans="1:11" x14ac:dyDescent="0.25">
      <c r="A25" s="106" t="s">
        <v>27</v>
      </c>
      <c r="B25" s="110"/>
      <c r="C25" s="100">
        <f>SUM(C15:C24)</f>
        <v>262758.29340999993</v>
      </c>
      <c r="D25" s="100"/>
      <c r="E25" s="100">
        <f t="shared" ref="E25:G25" si="1">SUM(E15:E24)</f>
        <v>147746.60310112868</v>
      </c>
      <c r="F25" s="100"/>
      <c r="G25" s="100">
        <f t="shared" si="1"/>
        <v>115011.69030887118</v>
      </c>
      <c r="H25" s="43"/>
      <c r="J25" s="248"/>
      <c r="K25" s="248"/>
    </row>
    <row r="26" spans="1:11" x14ac:dyDescent="0.25">
      <c r="A26" s="112" t="s">
        <v>28</v>
      </c>
      <c r="B26" s="104"/>
      <c r="C26" s="113">
        <f>C13-C25</f>
        <v>123654.50380000006</v>
      </c>
      <c r="D26" s="113"/>
      <c r="E26" s="113">
        <f>E13-E25</f>
        <v>40361.871888871334</v>
      </c>
      <c r="F26" s="113"/>
      <c r="G26" s="113">
        <f>G13-G25</f>
        <v>83292.631911128788</v>
      </c>
      <c r="H26" s="42"/>
      <c r="J26" s="248"/>
      <c r="K26" s="248"/>
    </row>
    <row r="27" spans="1:11" x14ac:dyDescent="0.25">
      <c r="A27" s="105" t="s">
        <v>29</v>
      </c>
      <c r="B27" s="104"/>
      <c r="C27" s="99">
        <v>-15648</v>
      </c>
      <c r="D27" s="104"/>
      <c r="E27" s="104"/>
      <c r="F27" s="104"/>
      <c r="G27" s="104"/>
      <c r="H27" s="42"/>
      <c r="J27" s="248"/>
      <c r="K27" s="248"/>
    </row>
    <row r="28" spans="1:11" x14ac:dyDescent="0.25">
      <c r="A28" s="114" t="s">
        <v>30</v>
      </c>
      <c r="B28" s="104"/>
      <c r="C28" s="113">
        <f>SUM(C26:C27)</f>
        <v>108006.50380000006</v>
      </c>
      <c r="D28" s="104"/>
      <c r="E28" s="104"/>
      <c r="F28" s="104"/>
      <c r="G28" s="104"/>
      <c r="H28" s="42"/>
      <c r="J28" s="248"/>
      <c r="K28" s="248"/>
    </row>
    <row r="29" spans="1:11" x14ac:dyDescent="0.25">
      <c r="A29" s="105" t="s">
        <v>99</v>
      </c>
      <c r="B29" s="104"/>
      <c r="C29" s="99">
        <v>-27415</v>
      </c>
      <c r="D29" s="104"/>
      <c r="E29" s="104"/>
      <c r="F29" s="104"/>
      <c r="G29" s="104"/>
      <c r="H29" s="42"/>
      <c r="J29" s="248"/>
      <c r="K29" s="248"/>
    </row>
    <row r="30" spans="1:11" x14ac:dyDescent="0.25">
      <c r="A30" s="114" t="s">
        <v>32</v>
      </c>
      <c r="B30" s="104"/>
      <c r="C30" s="115">
        <f>SUM(C28:C29)</f>
        <v>80591.503800000064</v>
      </c>
      <c r="D30" s="104"/>
      <c r="E30" s="104"/>
      <c r="F30" s="104"/>
      <c r="G30" s="104"/>
      <c r="H30" s="42"/>
      <c r="J30" s="248"/>
      <c r="K30" s="248"/>
    </row>
    <row r="31" spans="1:11" x14ac:dyDescent="0.25">
      <c r="A31" s="105" t="s">
        <v>100</v>
      </c>
      <c r="B31" s="104"/>
      <c r="C31" s="261">
        <v>-25949</v>
      </c>
      <c r="D31" s="104"/>
      <c r="E31" s="104"/>
      <c r="F31" s="104"/>
      <c r="G31" s="104"/>
      <c r="H31" s="42"/>
      <c r="J31" s="248"/>
      <c r="K31" s="248"/>
    </row>
    <row r="32" spans="1:11" x14ac:dyDescent="0.25">
      <c r="A32" s="114" t="s">
        <v>34</v>
      </c>
      <c r="B32" s="104"/>
      <c r="C32" s="255">
        <f>SUM(C30:C31)</f>
        <v>54642.503800000064</v>
      </c>
      <c r="D32" s="104"/>
      <c r="E32" s="104"/>
      <c r="F32" s="104"/>
      <c r="G32" s="104"/>
      <c r="H32" s="42"/>
      <c r="J32" s="248"/>
      <c r="K32" s="248"/>
    </row>
    <row r="33" spans="1:11" x14ac:dyDescent="0.25">
      <c r="A33" s="105" t="s">
        <v>35</v>
      </c>
      <c r="B33" s="104"/>
      <c r="C33" s="99">
        <v>-16000</v>
      </c>
      <c r="D33" s="104"/>
      <c r="E33" s="104"/>
      <c r="F33" s="104"/>
      <c r="G33" s="104"/>
      <c r="H33" s="42"/>
      <c r="J33" s="248"/>
      <c r="K33" s="248"/>
    </row>
    <row r="34" spans="1:11" ht="15.75" thickBot="1" x14ac:dyDescent="0.3">
      <c r="A34" s="116" t="s">
        <v>93</v>
      </c>
      <c r="B34" s="117"/>
      <c r="C34" s="118">
        <f>SUM(C32:C33)</f>
        <v>38642.503800000064</v>
      </c>
      <c r="D34" s="117"/>
      <c r="E34" s="117"/>
      <c r="F34" s="117"/>
      <c r="G34" s="117"/>
      <c r="H34" s="44"/>
      <c r="J34" s="248"/>
      <c r="K34" s="248"/>
    </row>
    <row r="35" spans="1:11" ht="15.75" thickTop="1" x14ac:dyDescent="0.25">
      <c r="J35" s="248"/>
      <c r="K35" s="248"/>
    </row>
    <row r="36" spans="1:11" ht="15.75" thickBot="1" x14ac:dyDescent="0.3">
      <c r="J36" s="248"/>
      <c r="K36" s="248"/>
    </row>
    <row r="37" spans="1:11" ht="24.75" customHeight="1" thickTop="1" x14ac:dyDescent="0.25">
      <c r="A37" s="88" t="s">
        <v>101</v>
      </c>
      <c r="B37" s="45"/>
      <c r="C37" s="45"/>
      <c r="D37" s="46"/>
      <c r="E37" s="46"/>
      <c r="F37" s="46"/>
      <c r="G37" s="47"/>
      <c r="H37" s="72"/>
      <c r="J37" s="248"/>
      <c r="K37" s="248"/>
    </row>
    <row r="38" spans="1:11" ht="22.5" customHeight="1" x14ac:dyDescent="0.25">
      <c r="A38" s="89"/>
      <c r="B38" s="83"/>
      <c r="C38" s="83"/>
      <c r="D38" s="294" t="s">
        <v>4</v>
      </c>
      <c r="E38" s="294"/>
      <c r="F38" s="295"/>
      <c r="G38" s="32" t="s">
        <v>98</v>
      </c>
      <c r="H38" s="94"/>
      <c r="J38" s="248"/>
      <c r="K38" s="248"/>
    </row>
    <row r="39" spans="1:11" ht="7.5" customHeight="1" x14ac:dyDescent="0.25">
      <c r="A39" s="89"/>
      <c r="B39" s="83"/>
      <c r="C39" s="9"/>
      <c r="D39" s="9"/>
      <c r="E39" s="9"/>
      <c r="F39" s="9"/>
      <c r="G39" s="10"/>
      <c r="H39" s="55"/>
      <c r="J39" s="248"/>
      <c r="K39" s="248"/>
    </row>
    <row r="40" spans="1:11" ht="22.5" customHeight="1" x14ac:dyDescent="0.25">
      <c r="A40" s="90"/>
      <c r="B40" s="11"/>
      <c r="C40" s="12"/>
      <c r="D40" s="294" t="s">
        <v>6</v>
      </c>
      <c r="E40" s="294"/>
      <c r="F40" s="295"/>
      <c r="G40" s="35">
        <v>44012</v>
      </c>
      <c r="H40" s="95"/>
      <c r="J40" s="248"/>
      <c r="K40" s="248"/>
    </row>
    <row r="41" spans="1:11" ht="15" customHeight="1" x14ac:dyDescent="0.25">
      <c r="A41" s="90"/>
      <c r="B41" s="11"/>
      <c r="C41" s="13"/>
      <c r="D41" s="13"/>
      <c r="E41" s="13"/>
      <c r="F41" s="13"/>
      <c r="G41" s="14"/>
      <c r="H41" s="57"/>
      <c r="J41" s="248"/>
      <c r="K41" s="248"/>
    </row>
    <row r="42" spans="1:11" ht="12" customHeight="1" x14ac:dyDescent="0.25">
      <c r="A42" s="91"/>
      <c r="B42" s="38"/>
      <c r="C42" s="38"/>
      <c r="D42" s="38"/>
      <c r="E42" s="38"/>
      <c r="F42" s="38"/>
      <c r="G42" s="38"/>
      <c r="H42" s="52"/>
      <c r="J42" s="248"/>
      <c r="K42" s="248"/>
    </row>
    <row r="43" spans="1:11" ht="12" customHeight="1" x14ac:dyDescent="0.25">
      <c r="A43" s="91"/>
      <c r="B43" s="38"/>
      <c r="C43" s="79" t="s">
        <v>7</v>
      </c>
      <c r="D43" s="38"/>
      <c r="E43" s="79" t="s">
        <v>8</v>
      </c>
      <c r="F43" s="40"/>
      <c r="G43" s="79" t="s">
        <v>9</v>
      </c>
      <c r="H43" s="52"/>
      <c r="J43" s="248"/>
      <c r="K43" s="248"/>
    </row>
    <row r="44" spans="1:11" ht="12" customHeight="1" x14ac:dyDescent="0.25">
      <c r="A44" s="91"/>
      <c r="B44" s="38"/>
      <c r="C44" s="76" t="s">
        <v>10</v>
      </c>
      <c r="D44" s="38"/>
      <c r="E44" s="80" t="s">
        <v>11</v>
      </c>
      <c r="F44" s="41"/>
      <c r="G44" s="76" t="s">
        <v>10</v>
      </c>
      <c r="H44" s="52"/>
      <c r="J44" s="248"/>
      <c r="K44" s="248"/>
    </row>
    <row r="45" spans="1:11" x14ac:dyDescent="0.25">
      <c r="A45" s="119" t="s">
        <v>39</v>
      </c>
      <c r="B45" s="104"/>
      <c r="C45" s="99"/>
      <c r="D45" s="104"/>
      <c r="E45" s="104"/>
      <c r="F45" s="104"/>
      <c r="G45" s="99"/>
      <c r="H45" s="26"/>
      <c r="J45" s="248"/>
      <c r="K45" s="248"/>
    </row>
    <row r="46" spans="1:11" x14ac:dyDescent="0.25">
      <c r="A46" s="120" t="s">
        <v>40</v>
      </c>
      <c r="B46" s="104"/>
      <c r="C46" s="99">
        <v>223230</v>
      </c>
      <c r="D46" s="99"/>
      <c r="E46" s="99"/>
      <c r="F46" s="104"/>
      <c r="G46" s="265">
        <v>223230</v>
      </c>
      <c r="H46" s="26"/>
      <c r="J46" s="248"/>
      <c r="K46" s="248"/>
    </row>
    <row r="47" spans="1:11" x14ac:dyDescent="0.25">
      <c r="A47" s="120" t="s">
        <v>41</v>
      </c>
      <c r="B47" s="104"/>
      <c r="C47" s="99">
        <v>100401</v>
      </c>
      <c r="D47" s="99"/>
      <c r="E47" s="99"/>
      <c r="F47" s="99"/>
      <c r="G47" s="265">
        <v>100401</v>
      </c>
      <c r="H47" s="26"/>
      <c r="J47" s="248"/>
      <c r="K47" s="248"/>
    </row>
    <row r="48" spans="1:11" x14ac:dyDescent="0.25">
      <c r="A48" s="120" t="s">
        <v>42</v>
      </c>
      <c r="B48" s="104"/>
      <c r="C48" s="239"/>
      <c r="D48" s="104"/>
      <c r="E48" s="104"/>
      <c r="F48" s="104"/>
      <c r="G48" s="104"/>
      <c r="H48" s="26"/>
      <c r="J48" s="248"/>
      <c r="K48" s="248"/>
    </row>
    <row r="49" spans="1:11" x14ac:dyDescent="0.25">
      <c r="A49" s="120" t="s">
        <v>95</v>
      </c>
      <c r="B49" s="121"/>
      <c r="C49" s="239"/>
      <c r="D49" s="99"/>
      <c r="E49" s="99"/>
      <c r="F49" s="99"/>
      <c r="G49" s="99"/>
      <c r="H49" s="26"/>
      <c r="J49" s="248"/>
      <c r="K49" s="248"/>
    </row>
    <row r="50" spans="1:11" x14ac:dyDescent="0.25">
      <c r="A50" s="120" t="s">
        <v>43</v>
      </c>
      <c r="B50" s="104"/>
      <c r="C50" s="99">
        <v>27136</v>
      </c>
      <c r="D50" s="104"/>
      <c r="E50" s="99"/>
      <c r="F50" s="104"/>
      <c r="G50" s="99">
        <v>27136</v>
      </c>
      <c r="H50" s="26"/>
      <c r="J50" s="248"/>
      <c r="K50" s="248"/>
    </row>
    <row r="51" spans="1:11" x14ac:dyDescent="0.25">
      <c r="A51" s="119" t="s">
        <v>44</v>
      </c>
      <c r="B51" s="104"/>
      <c r="C51" s="115">
        <f>SUM(C46:C50)</f>
        <v>350767</v>
      </c>
      <c r="D51" s="115"/>
      <c r="E51" s="115">
        <v>0</v>
      </c>
      <c r="F51" s="115"/>
      <c r="G51" s="115">
        <f>SUM(G46:G50)</f>
        <v>350767</v>
      </c>
      <c r="H51" s="26"/>
      <c r="J51" s="248"/>
      <c r="K51" s="248"/>
    </row>
    <row r="52" spans="1:11" x14ac:dyDescent="0.25">
      <c r="A52" s="119" t="s">
        <v>45</v>
      </c>
      <c r="B52" s="104"/>
      <c r="C52" s="99"/>
      <c r="D52" s="104"/>
      <c r="E52" s="99"/>
      <c r="F52" s="104"/>
      <c r="G52" s="99"/>
      <c r="H52" s="26"/>
      <c r="J52" s="248"/>
      <c r="K52" s="248"/>
    </row>
    <row r="53" spans="1:11" x14ac:dyDescent="0.25">
      <c r="A53" s="120" t="s">
        <v>41</v>
      </c>
      <c r="B53" s="104"/>
      <c r="C53" s="239">
        <v>0</v>
      </c>
      <c r="D53" s="104"/>
      <c r="E53" s="99"/>
      <c r="F53" s="104"/>
      <c r="G53" s="99"/>
      <c r="H53" s="26"/>
      <c r="J53" s="248"/>
      <c r="K53" s="248"/>
    </row>
    <row r="54" spans="1:11" x14ac:dyDescent="0.25">
      <c r="A54" s="120" t="s">
        <v>118</v>
      </c>
      <c r="B54" s="104"/>
      <c r="C54" s="239">
        <v>0</v>
      </c>
      <c r="D54" s="104"/>
      <c r="E54" s="99"/>
      <c r="F54" s="104"/>
      <c r="G54" s="99"/>
      <c r="H54" s="26"/>
      <c r="J54" s="248"/>
      <c r="K54" s="248"/>
    </row>
    <row r="55" spans="1:11" x14ac:dyDescent="0.25">
      <c r="A55" s="120" t="s">
        <v>113</v>
      </c>
      <c r="B55" s="104"/>
      <c r="C55" s="99">
        <v>1352643.9381435234</v>
      </c>
      <c r="D55" s="104"/>
      <c r="E55" s="99">
        <v>956851.31305415311</v>
      </c>
      <c r="F55" s="104"/>
      <c r="G55" s="99">
        <v>395792.62508937041</v>
      </c>
      <c r="H55" s="26"/>
      <c r="J55" s="248"/>
      <c r="K55" s="248"/>
    </row>
    <row r="56" spans="1:11" x14ac:dyDescent="0.25">
      <c r="A56" s="120" t="s">
        <v>46</v>
      </c>
      <c r="B56" s="104"/>
      <c r="C56" s="99">
        <v>763689</v>
      </c>
      <c r="D56" s="104"/>
      <c r="E56" s="99"/>
      <c r="F56" s="104"/>
      <c r="G56" s="99">
        <v>763689</v>
      </c>
      <c r="H56" s="26"/>
      <c r="J56" s="248"/>
      <c r="K56" s="248"/>
    </row>
    <row r="57" spans="1:11" x14ac:dyDescent="0.25">
      <c r="A57" s="120" t="s">
        <v>114</v>
      </c>
      <c r="B57" s="104"/>
      <c r="C57" s="99">
        <v>482750</v>
      </c>
      <c r="D57" s="99"/>
      <c r="E57" s="99"/>
      <c r="F57" s="104"/>
      <c r="G57" s="99">
        <v>482750</v>
      </c>
      <c r="H57" s="26"/>
      <c r="J57" s="248"/>
      <c r="K57" s="248"/>
    </row>
    <row r="58" spans="1:11" x14ac:dyDescent="0.25">
      <c r="A58" s="120" t="s">
        <v>47</v>
      </c>
      <c r="B58" s="104"/>
      <c r="C58" s="99">
        <v>443598</v>
      </c>
      <c r="D58" s="99"/>
      <c r="E58" s="99"/>
      <c r="F58" s="104"/>
      <c r="G58" s="259">
        <v>443598</v>
      </c>
      <c r="H58" s="26"/>
      <c r="J58" s="248"/>
      <c r="K58" s="248"/>
    </row>
    <row r="59" spans="1:11" x14ac:dyDescent="0.25">
      <c r="A59" s="120" t="s">
        <v>115</v>
      </c>
      <c r="B59" s="104"/>
      <c r="C59" s="99">
        <v>25454</v>
      </c>
      <c r="D59" s="99"/>
      <c r="E59" s="99"/>
      <c r="F59" s="104"/>
      <c r="G59" s="259">
        <v>25454</v>
      </c>
      <c r="H59" s="26"/>
      <c r="J59" s="248"/>
      <c r="K59" s="248"/>
    </row>
    <row r="60" spans="1:11" x14ac:dyDescent="0.25">
      <c r="A60" s="120" t="s">
        <v>116</v>
      </c>
      <c r="B60" s="104"/>
      <c r="C60" s="99">
        <v>4778</v>
      </c>
      <c r="D60" s="104"/>
      <c r="E60" s="99"/>
      <c r="F60" s="104"/>
      <c r="G60" s="259">
        <v>4778</v>
      </c>
      <c r="H60" s="26"/>
      <c r="J60" s="248"/>
      <c r="K60" s="248"/>
    </row>
    <row r="61" spans="1:11" x14ac:dyDescent="0.25">
      <c r="A61" s="120" t="s">
        <v>102</v>
      </c>
      <c r="B61" s="104"/>
      <c r="C61" s="99">
        <v>236919</v>
      </c>
      <c r="D61" s="104"/>
      <c r="E61" s="99"/>
      <c r="F61" s="104"/>
      <c r="G61" s="259">
        <v>236919</v>
      </c>
      <c r="H61" s="26"/>
      <c r="J61" s="248"/>
      <c r="K61" s="248"/>
    </row>
    <row r="62" spans="1:11" x14ac:dyDescent="0.25">
      <c r="A62" s="120" t="s">
        <v>43</v>
      </c>
      <c r="B62" s="104"/>
      <c r="C62" s="99">
        <v>120357</v>
      </c>
      <c r="D62" s="104"/>
      <c r="E62" s="99">
        <v>15017</v>
      </c>
      <c r="F62" s="104"/>
      <c r="G62" s="99">
        <v>105340</v>
      </c>
      <c r="H62" s="26"/>
      <c r="J62" s="248"/>
      <c r="K62" s="248"/>
    </row>
    <row r="63" spans="1:11" x14ac:dyDescent="0.25">
      <c r="A63" s="119" t="s">
        <v>48</v>
      </c>
      <c r="B63" s="104"/>
      <c r="C63" s="115">
        <f>SUM(C53:C62)</f>
        <v>3430188.9381435234</v>
      </c>
      <c r="D63" s="115"/>
      <c r="E63" s="115">
        <f>SUM(E53:E62)</f>
        <v>971868.31305415311</v>
      </c>
      <c r="F63" s="115"/>
      <c r="G63" s="115">
        <f>SUM(G53:G62)</f>
        <v>2458320.6250893706</v>
      </c>
      <c r="H63" s="26"/>
      <c r="J63" s="248"/>
      <c r="K63" s="248"/>
    </row>
    <row r="64" spans="1:11" x14ac:dyDescent="0.25">
      <c r="A64" s="122" t="s">
        <v>49</v>
      </c>
      <c r="B64" s="110"/>
      <c r="C64" s="108">
        <f>SUM(C51,C63)</f>
        <v>3780955.9381435234</v>
      </c>
      <c r="D64" s="108"/>
      <c r="E64" s="190">
        <f>SUM(E51,E63)</f>
        <v>971868.31305415311</v>
      </c>
      <c r="F64" s="108"/>
      <c r="G64" s="108">
        <f t="shared" ref="G64" si="2">SUM(G51,G63)</f>
        <v>2809087.6250893706</v>
      </c>
      <c r="H64" s="28"/>
      <c r="J64" s="248"/>
      <c r="K64" s="248"/>
    </row>
    <row r="65" spans="1:11" x14ac:dyDescent="0.25">
      <c r="A65" s="119" t="s">
        <v>50</v>
      </c>
      <c r="B65" s="104"/>
      <c r="C65" s="101"/>
      <c r="D65" s="101"/>
      <c r="E65" s="101"/>
      <c r="F65" s="101"/>
      <c r="G65" s="101"/>
      <c r="H65" s="26"/>
      <c r="J65" s="248"/>
      <c r="K65" s="248"/>
    </row>
    <row r="66" spans="1:11" x14ac:dyDescent="0.25">
      <c r="A66" s="120" t="s">
        <v>51</v>
      </c>
      <c r="B66" s="104"/>
      <c r="C66" s="99">
        <v>130655</v>
      </c>
      <c r="D66" s="101"/>
      <c r="E66" s="101"/>
      <c r="F66" s="101"/>
      <c r="G66" s="101"/>
      <c r="H66" s="26"/>
      <c r="J66" s="248"/>
      <c r="K66" s="248"/>
    </row>
    <row r="67" spans="1:11" x14ac:dyDescent="0.25">
      <c r="A67" s="120" t="s">
        <v>52</v>
      </c>
      <c r="B67" s="104"/>
      <c r="C67" s="239"/>
      <c r="D67" s="104"/>
      <c r="E67" s="104"/>
      <c r="F67" s="104"/>
      <c r="G67" s="101"/>
      <c r="H67" s="26"/>
      <c r="J67" s="248"/>
      <c r="K67" s="248"/>
    </row>
    <row r="68" spans="1:11" x14ac:dyDescent="0.25">
      <c r="A68" s="120" t="s">
        <v>53</v>
      </c>
      <c r="B68" s="104"/>
      <c r="C68" s="99">
        <v>565989</v>
      </c>
      <c r="D68" s="104"/>
      <c r="E68" s="99"/>
      <c r="F68" s="104"/>
      <c r="G68" s="99"/>
      <c r="H68" s="26"/>
      <c r="J68" s="248"/>
      <c r="K68" s="248"/>
    </row>
    <row r="69" spans="1:11" ht="17.25" customHeight="1" x14ac:dyDescent="0.25">
      <c r="A69" s="123" t="s">
        <v>43</v>
      </c>
      <c r="B69" s="162"/>
      <c r="C69" s="264">
        <v>2220</v>
      </c>
      <c r="D69" s="104"/>
      <c r="E69" s="104"/>
      <c r="F69" s="104"/>
      <c r="G69" s="99"/>
      <c r="H69" s="26"/>
      <c r="J69" s="248"/>
      <c r="K69" s="248"/>
    </row>
    <row r="70" spans="1:11" x14ac:dyDescent="0.25">
      <c r="A70" s="119" t="s">
        <v>54</v>
      </c>
      <c r="B70" s="104"/>
      <c r="C70" s="115">
        <f>SUM(C66:C69)</f>
        <v>698864</v>
      </c>
      <c r="D70" s="179"/>
      <c r="E70" s="255"/>
      <c r="F70" s="179"/>
      <c r="G70" s="179"/>
      <c r="H70" s="26"/>
      <c r="J70" s="248"/>
      <c r="K70" s="248"/>
    </row>
    <row r="71" spans="1:11" x14ac:dyDescent="0.25">
      <c r="A71" s="119" t="s">
        <v>55</v>
      </c>
      <c r="B71" s="104"/>
      <c r="C71" s="99"/>
      <c r="D71" s="104"/>
      <c r="E71" s="104"/>
      <c r="F71" s="104"/>
      <c r="G71" s="99"/>
      <c r="H71" s="26"/>
      <c r="J71" s="248"/>
      <c r="K71" s="248"/>
    </row>
    <row r="72" spans="1:11" x14ac:dyDescent="0.25">
      <c r="A72" s="120" t="s">
        <v>52</v>
      </c>
      <c r="B72" s="104"/>
      <c r="C72" s="99">
        <v>1880327</v>
      </c>
      <c r="D72" s="104"/>
      <c r="E72" s="104"/>
      <c r="F72" s="104"/>
      <c r="G72" s="99"/>
      <c r="H72" s="26"/>
      <c r="J72" s="248"/>
      <c r="K72" s="248"/>
    </row>
    <row r="73" spans="1:11" x14ac:dyDescent="0.25">
      <c r="A73" s="120" t="s">
        <v>53</v>
      </c>
      <c r="B73" s="104"/>
      <c r="C73" s="99">
        <v>429</v>
      </c>
      <c r="D73" s="104"/>
      <c r="E73" s="99"/>
      <c r="F73" s="104"/>
      <c r="G73" s="99"/>
      <c r="H73" s="26"/>
      <c r="J73" s="248"/>
      <c r="K73" s="248"/>
    </row>
    <row r="74" spans="1:11" ht="17.25" customHeight="1" x14ac:dyDescent="0.25">
      <c r="A74" s="297" t="s">
        <v>43</v>
      </c>
      <c r="B74" s="298"/>
      <c r="C74" s="99">
        <v>511080</v>
      </c>
      <c r="D74" s="104"/>
      <c r="E74" s="104"/>
      <c r="F74" s="104"/>
      <c r="G74" s="99"/>
      <c r="H74" s="26"/>
      <c r="J74" s="248"/>
      <c r="K74" s="248"/>
    </row>
    <row r="75" spans="1:11" x14ac:dyDescent="0.25">
      <c r="A75" s="119" t="s">
        <v>56</v>
      </c>
      <c r="B75" s="104"/>
      <c r="C75" s="115">
        <f>SUM(C72:C74)</f>
        <v>2391836</v>
      </c>
      <c r="D75" s="179"/>
      <c r="E75" s="255"/>
      <c r="F75" s="179"/>
      <c r="G75" s="179"/>
      <c r="H75" s="26"/>
      <c r="J75" s="248"/>
      <c r="K75" s="248"/>
    </row>
    <row r="76" spans="1:11" x14ac:dyDescent="0.25">
      <c r="A76" s="122" t="s">
        <v>57</v>
      </c>
      <c r="B76" s="110"/>
      <c r="C76" s="108">
        <f>C70+C75</f>
        <v>3090700</v>
      </c>
      <c r="D76" s="180"/>
      <c r="E76" s="181"/>
      <c r="F76" s="180"/>
      <c r="G76" s="180"/>
      <c r="H76" s="28"/>
      <c r="J76" s="248"/>
      <c r="K76" s="248"/>
    </row>
    <row r="77" spans="1:11" x14ac:dyDescent="0.25">
      <c r="A77" s="124" t="s">
        <v>58</v>
      </c>
      <c r="B77" s="125"/>
      <c r="C77" s="126">
        <f>C64-C76</f>
        <v>690255.93814352341</v>
      </c>
      <c r="D77" s="126"/>
      <c r="E77" s="126"/>
      <c r="F77" s="126"/>
      <c r="G77" s="126"/>
      <c r="H77" s="29"/>
      <c r="J77" s="248"/>
      <c r="K77" s="248"/>
    </row>
    <row r="78" spans="1:11" x14ac:dyDescent="0.25">
      <c r="A78" s="119" t="s">
        <v>59</v>
      </c>
      <c r="B78" s="104"/>
      <c r="C78" s="99"/>
      <c r="D78" s="104"/>
      <c r="E78" s="104"/>
      <c r="F78" s="104"/>
      <c r="G78" s="104"/>
      <c r="H78" s="26"/>
    </row>
    <row r="79" spans="1:11" x14ac:dyDescent="0.25">
      <c r="A79" s="120" t="s">
        <v>60</v>
      </c>
      <c r="B79" s="104"/>
      <c r="C79" s="99">
        <v>161865</v>
      </c>
      <c r="D79" s="104"/>
      <c r="E79" s="104"/>
      <c r="F79" s="104"/>
      <c r="G79" s="104"/>
      <c r="H79" s="26"/>
    </row>
    <row r="80" spans="1:11" x14ac:dyDescent="0.25">
      <c r="A80" s="120" t="s">
        <v>61</v>
      </c>
      <c r="B80" s="104"/>
      <c r="C80" s="99">
        <v>285584</v>
      </c>
      <c r="D80" s="104"/>
      <c r="E80" s="104"/>
      <c r="F80" s="104"/>
      <c r="G80" s="104"/>
      <c r="H80" s="26"/>
    </row>
    <row r="81" spans="1:8" x14ac:dyDescent="0.25">
      <c r="A81" s="120" t="s">
        <v>62</v>
      </c>
      <c r="B81" s="104"/>
      <c r="C81" s="99">
        <v>242807</v>
      </c>
      <c r="D81" s="104"/>
      <c r="E81" s="104"/>
      <c r="F81" s="104"/>
      <c r="G81" s="104"/>
      <c r="H81" s="26"/>
    </row>
    <row r="82" spans="1:8" x14ac:dyDescent="0.25">
      <c r="A82" s="122" t="s">
        <v>63</v>
      </c>
      <c r="B82" s="110"/>
      <c r="C82" s="108">
        <f>SUM(C79:C81)</f>
        <v>690256</v>
      </c>
      <c r="D82" s="110"/>
      <c r="E82" s="110"/>
      <c r="F82" s="110"/>
      <c r="G82" s="110"/>
      <c r="H82" s="28"/>
    </row>
    <row r="83" spans="1:8" x14ac:dyDescent="0.25">
      <c r="A83" s="119" t="s">
        <v>64</v>
      </c>
      <c r="B83" s="104"/>
      <c r="C83" s="260">
        <v>204164</v>
      </c>
      <c r="D83" s="104"/>
      <c r="E83" s="104"/>
      <c r="F83" s="104"/>
      <c r="G83" s="104"/>
      <c r="H83" s="26"/>
    </row>
    <row r="84" spans="1:8" x14ac:dyDescent="0.25">
      <c r="A84" s="127" t="s">
        <v>65</v>
      </c>
      <c r="B84" s="104"/>
      <c r="C84" s="99"/>
      <c r="D84" s="104"/>
      <c r="E84" s="104"/>
      <c r="F84" s="104"/>
      <c r="G84" s="104"/>
      <c r="H84" s="26"/>
    </row>
    <row r="85" spans="1:8" x14ac:dyDescent="0.25">
      <c r="A85" s="120" t="s">
        <v>66</v>
      </c>
      <c r="B85" s="104"/>
      <c r="C85" s="99">
        <v>54643</v>
      </c>
      <c r="D85" s="104"/>
      <c r="E85" s="104"/>
      <c r="F85" s="104"/>
      <c r="G85" s="104"/>
      <c r="H85" s="26"/>
    </row>
    <row r="86" spans="1:8" x14ac:dyDescent="0.25">
      <c r="A86" s="120" t="s">
        <v>16</v>
      </c>
      <c r="B86" s="104"/>
      <c r="C86" s="99">
        <v>-16000</v>
      </c>
      <c r="D86" s="104"/>
      <c r="E86" s="104"/>
      <c r="F86" s="104"/>
      <c r="G86" s="104"/>
      <c r="H86" s="26"/>
    </row>
    <row r="87" spans="1:8" ht="15.75" thickBot="1" x14ac:dyDescent="0.3">
      <c r="A87" s="163" t="s">
        <v>67</v>
      </c>
      <c r="B87" s="160"/>
      <c r="C87" s="167">
        <f>SUM(C83:C86)</f>
        <v>242807</v>
      </c>
      <c r="D87" s="160"/>
      <c r="E87" s="160"/>
      <c r="F87" s="160"/>
      <c r="G87" s="160"/>
      <c r="H87" s="31"/>
    </row>
    <row r="88" spans="1:8" ht="15.75" thickTop="1" x14ac:dyDescent="0.25"/>
    <row r="89" spans="1:8" ht="15.75" thickBot="1" x14ac:dyDescent="0.3"/>
    <row r="90" spans="1:8" ht="24.75" customHeight="1" thickTop="1" x14ac:dyDescent="0.25">
      <c r="A90" s="88" t="s">
        <v>103</v>
      </c>
      <c r="B90" s="45"/>
      <c r="C90" s="45"/>
      <c r="D90" s="46"/>
      <c r="E90" s="46"/>
      <c r="F90" s="46"/>
      <c r="G90" s="47"/>
      <c r="H90" s="72"/>
    </row>
    <row r="91" spans="1:8" ht="22.5" customHeight="1" x14ac:dyDescent="0.25">
      <c r="A91" s="89"/>
      <c r="B91" s="83"/>
      <c r="C91" s="83"/>
      <c r="D91" s="294" t="s">
        <v>4</v>
      </c>
      <c r="E91" s="294"/>
      <c r="F91" s="295"/>
      <c r="G91" s="32" t="s">
        <v>98</v>
      </c>
      <c r="H91" s="94"/>
    </row>
    <row r="92" spans="1:8" ht="7.5" customHeight="1" x14ac:dyDescent="0.25">
      <c r="A92" s="89"/>
      <c r="B92" s="83"/>
      <c r="C92" s="9"/>
      <c r="D92" s="9"/>
      <c r="E92" s="9"/>
      <c r="F92" s="9"/>
      <c r="G92" s="10"/>
      <c r="H92" s="55"/>
    </row>
    <row r="93" spans="1:8" ht="22.5" customHeight="1" x14ac:dyDescent="0.25">
      <c r="A93" s="90"/>
      <c r="B93" s="11"/>
      <c r="C93" s="12"/>
      <c r="D93" s="294" t="s">
        <v>6</v>
      </c>
      <c r="E93" s="294"/>
      <c r="F93" s="295"/>
      <c r="G93" s="35">
        <v>44012</v>
      </c>
      <c r="H93" s="95"/>
    </row>
    <row r="94" spans="1:8" ht="15" customHeight="1" x14ac:dyDescent="0.25">
      <c r="A94" s="90"/>
      <c r="B94" s="11"/>
      <c r="C94" s="13"/>
      <c r="D94" s="13"/>
      <c r="E94" s="13"/>
      <c r="F94" s="13"/>
      <c r="G94" s="14"/>
      <c r="H94" s="57"/>
    </row>
    <row r="95" spans="1:8" ht="12" customHeight="1" x14ac:dyDescent="0.25">
      <c r="A95" s="91"/>
      <c r="B95" s="38"/>
      <c r="C95" s="38"/>
      <c r="D95" s="38"/>
      <c r="E95" s="38"/>
      <c r="F95" s="38"/>
      <c r="G95" s="38"/>
      <c r="H95" s="52"/>
    </row>
    <row r="96" spans="1:8" ht="12" customHeight="1" x14ac:dyDescent="0.25">
      <c r="A96" s="91"/>
      <c r="B96" s="38"/>
      <c r="C96" s="38"/>
      <c r="D96" s="38"/>
      <c r="E96" s="79"/>
      <c r="F96" s="40"/>
      <c r="G96" s="79" t="s">
        <v>7</v>
      </c>
      <c r="H96" s="52"/>
    </row>
    <row r="97" spans="1:8" ht="12" customHeight="1" x14ac:dyDescent="0.25">
      <c r="A97" s="91"/>
      <c r="B97" s="38"/>
      <c r="C97" s="38"/>
      <c r="D97" s="38"/>
      <c r="E97" s="80"/>
      <c r="F97" s="41"/>
      <c r="G97" s="76" t="s">
        <v>10</v>
      </c>
      <c r="H97" s="52"/>
    </row>
    <row r="98" spans="1:8" x14ac:dyDescent="0.25">
      <c r="A98" s="119" t="s">
        <v>69</v>
      </c>
      <c r="B98" s="104"/>
      <c r="C98" s="99"/>
      <c r="D98" s="104"/>
      <c r="E98" s="104"/>
      <c r="F98" s="104"/>
      <c r="G98" s="104"/>
      <c r="H98" s="26"/>
    </row>
    <row r="99" spans="1:8" x14ac:dyDescent="0.25">
      <c r="A99" s="165" t="s">
        <v>70</v>
      </c>
      <c r="B99" s="104"/>
      <c r="C99" s="99"/>
      <c r="D99" s="99"/>
      <c r="E99" s="99"/>
      <c r="F99" s="104"/>
      <c r="G99" s="99"/>
      <c r="H99" s="26"/>
    </row>
    <row r="100" spans="1:8" x14ac:dyDescent="0.25">
      <c r="A100" s="120" t="s">
        <v>71</v>
      </c>
      <c r="B100" s="104"/>
      <c r="C100" s="99"/>
      <c r="D100" s="99"/>
      <c r="E100" s="99"/>
      <c r="F100" s="99"/>
      <c r="G100" s="99">
        <v>383197</v>
      </c>
      <c r="H100" s="26"/>
    </row>
    <row r="101" spans="1:8" x14ac:dyDescent="0.25">
      <c r="A101" s="120" t="s">
        <v>72</v>
      </c>
      <c r="B101" s="104"/>
      <c r="C101" s="99"/>
      <c r="D101" s="104"/>
      <c r="E101" s="104"/>
      <c r="F101" s="104"/>
      <c r="G101" s="99">
        <v>385</v>
      </c>
      <c r="H101" s="26"/>
    </row>
    <row r="102" spans="1:8" x14ac:dyDescent="0.25">
      <c r="A102" s="165" t="s">
        <v>73</v>
      </c>
      <c r="B102" s="121"/>
      <c r="C102" s="115"/>
      <c r="D102" s="115"/>
      <c r="E102" s="115"/>
      <c r="F102" s="115"/>
      <c r="G102" s="99"/>
      <c r="H102" s="26"/>
    </row>
    <row r="103" spans="1:8" x14ac:dyDescent="0.25">
      <c r="A103" s="120" t="s">
        <v>74</v>
      </c>
      <c r="B103" s="104"/>
      <c r="C103" s="104"/>
      <c r="D103" s="104"/>
      <c r="E103" s="104"/>
      <c r="F103" s="104"/>
      <c r="G103" s="99">
        <v>-154820</v>
      </c>
      <c r="H103" s="26"/>
    </row>
    <row r="104" spans="1:8" x14ac:dyDescent="0.25">
      <c r="A104" s="120" t="s">
        <v>75</v>
      </c>
      <c r="B104" s="104"/>
      <c r="C104" s="99"/>
      <c r="D104" s="104"/>
      <c r="E104" s="99"/>
      <c r="F104" s="104"/>
      <c r="G104" s="239"/>
      <c r="H104" s="26"/>
    </row>
    <row r="105" spans="1:8" x14ac:dyDescent="0.25">
      <c r="A105" s="120" t="s">
        <v>76</v>
      </c>
      <c r="B105" s="104"/>
      <c r="C105" s="99"/>
      <c r="D105" s="104"/>
      <c r="E105" s="99"/>
      <c r="F105" s="104"/>
      <c r="G105" s="99">
        <v>-57273</v>
      </c>
      <c r="H105" s="26"/>
    </row>
    <row r="106" spans="1:8" x14ac:dyDescent="0.25">
      <c r="A106" s="122" t="s">
        <v>77</v>
      </c>
      <c r="B106" s="111"/>
      <c r="C106" s="108"/>
      <c r="D106" s="111"/>
      <c r="E106" s="108"/>
      <c r="F106" s="111"/>
      <c r="G106" s="108">
        <f>SUM(G100:G105)</f>
        <v>171489</v>
      </c>
      <c r="H106" s="96"/>
    </row>
    <row r="107" spans="1:8" x14ac:dyDescent="0.25">
      <c r="A107" s="119" t="s">
        <v>78</v>
      </c>
      <c r="B107" s="104"/>
      <c r="C107" s="99"/>
      <c r="D107" s="104"/>
      <c r="E107" s="99"/>
      <c r="F107" s="104"/>
      <c r="G107" s="99"/>
      <c r="H107" s="26"/>
    </row>
    <row r="108" spans="1:8" x14ac:dyDescent="0.25">
      <c r="A108" s="165" t="s">
        <v>70</v>
      </c>
      <c r="B108" s="104"/>
      <c r="C108" s="99"/>
      <c r="D108" s="104"/>
      <c r="E108" s="99"/>
      <c r="F108" s="104"/>
      <c r="G108" s="99"/>
      <c r="H108" s="26"/>
    </row>
    <row r="109" spans="1:8" x14ac:dyDescent="0.25">
      <c r="A109" s="120" t="s">
        <v>79</v>
      </c>
      <c r="B109" s="104"/>
      <c r="C109" s="99"/>
      <c r="D109" s="104"/>
      <c r="E109" s="99"/>
      <c r="F109" s="104"/>
      <c r="G109" s="99">
        <v>141</v>
      </c>
      <c r="H109" s="26"/>
    </row>
    <row r="110" spans="1:8" x14ac:dyDescent="0.25">
      <c r="A110" s="120" t="s">
        <v>43</v>
      </c>
      <c r="B110" s="104"/>
      <c r="C110" s="99"/>
      <c r="D110" s="99"/>
      <c r="E110" s="99"/>
      <c r="F110" s="104"/>
      <c r="G110" s="239"/>
      <c r="H110" s="26"/>
    </row>
    <row r="111" spans="1:8" x14ac:dyDescent="0.25">
      <c r="A111" s="165" t="s">
        <v>73</v>
      </c>
      <c r="B111" s="104"/>
      <c r="C111" s="99"/>
      <c r="D111" s="104"/>
      <c r="E111" s="99"/>
      <c r="F111" s="104"/>
      <c r="G111" s="99"/>
      <c r="H111" s="26"/>
    </row>
    <row r="112" spans="1:8" x14ac:dyDescent="0.25">
      <c r="A112" s="120" t="s">
        <v>80</v>
      </c>
      <c r="B112" s="104"/>
      <c r="C112" s="99"/>
      <c r="D112" s="104"/>
      <c r="E112" s="99"/>
      <c r="F112" s="104"/>
      <c r="G112" s="99">
        <v>-96468</v>
      </c>
      <c r="H112" s="26"/>
    </row>
    <row r="113" spans="1:8" x14ac:dyDescent="0.25">
      <c r="A113" s="120" t="s">
        <v>43</v>
      </c>
      <c r="B113" s="104"/>
      <c r="C113" s="99"/>
      <c r="D113" s="104"/>
      <c r="E113" s="104"/>
      <c r="F113" s="104"/>
      <c r="G113" s="99">
        <v>-9646</v>
      </c>
      <c r="H113" s="26"/>
    </row>
    <row r="114" spans="1:8" x14ac:dyDescent="0.25">
      <c r="A114" s="122" t="s">
        <v>81</v>
      </c>
      <c r="B114" s="110"/>
      <c r="C114" s="100"/>
      <c r="D114" s="100"/>
      <c r="E114" s="100"/>
      <c r="F114" s="100"/>
      <c r="G114" s="241">
        <f>SUM(G109:G113)</f>
        <v>-105973</v>
      </c>
      <c r="H114" s="28"/>
    </row>
    <row r="115" spans="1:8" x14ac:dyDescent="0.25">
      <c r="A115" s="119" t="s">
        <v>82</v>
      </c>
      <c r="B115" s="104"/>
      <c r="C115" s="113"/>
      <c r="D115" s="101"/>
      <c r="E115" s="101"/>
      <c r="F115" s="101"/>
      <c r="G115" s="99"/>
      <c r="H115" s="26"/>
    </row>
    <row r="116" spans="1:8" x14ac:dyDescent="0.25">
      <c r="A116" s="165" t="s">
        <v>70</v>
      </c>
      <c r="B116" s="104"/>
      <c r="C116" s="99"/>
      <c r="D116" s="104"/>
      <c r="E116" s="104"/>
      <c r="F116" s="104"/>
      <c r="G116" s="99"/>
      <c r="H116" s="26"/>
    </row>
    <row r="117" spans="1:8" x14ac:dyDescent="0.25">
      <c r="A117" s="120" t="s">
        <v>83</v>
      </c>
      <c r="B117" s="104"/>
      <c r="C117" s="115"/>
      <c r="D117" s="104"/>
      <c r="E117" s="104"/>
      <c r="F117" s="104"/>
      <c r="G117" s="99">
        <v>562273</v>
      </c>
      <c r="H117" s="26"/>
    </row>
    <row r="118" spans="1:8" x14ac:dyDescent="0.25">
      <c r="A118" s="120" t="s">
        <v>128</v>
      </c>
      <c r="B118" s="104"/>
      <c r="C118" s="99"/>
      <c r="D118" s="104"/>
      <c r="E118" s="104"/>
      <c r="F118" s="104"/>
      <c r="G118" s="99">
        <v>1</v>
      </c>
      <c r="H118" s="26"/>
    </row>
    <row r="119" spans="1:8" x14ac:dyDescent="0.25">
      <c r="A119" s="120" t="s">
        <v>129</v>
      </c>
      <c r="B119" s="104"/>
      <c r="C119" s="169"/>
      <c r="D119" s="104"/>
      <c r="E119" s="104"/>
      <c r="F119" s="104"/>
      <c r="G119" s="239"/>
      <c r="H119" s="26"/>
    </row>
    <row r="120" spans="1:8" x14ac:dyDescent="0.25">
      <c r="A120" s="120" t="s">
        <v>43</v>
      </c>
      <c r="B120" s="104"/>
      <c r="C120" s="169"/>
      <c r="D120" s="104"/>
      <c r="E120" s="104"/>
      <c r="F120" s="104"/>
      <c r="G120" s="239"/>
      <c r="H120" s="26"/>
    </row>
    <row r="121" spans="1:8" x14ac:dyDescent="0.25">
      <c r="A121" s="165" t="s">
        <v>73</v>
      </c>
      <c r="B121" s="104"/>
      <c r="C121" s="115"/>
      <c r="D121" s="104"/>
      <c r="E121" s="104"/>
      <c r="F121" s="104"/>
      <c r="G121" s="99"/>
      <c r="H121" s="26"/>
    </row>
    <row r="122" spans="1:8" x14ac:dyDescent="0.25">
      <c r="A122" s="120" t="s">
        <v>84</v>
      </c>
      <c r="B122" s="104"/>
      <c r="C122" s="99"/>
      <c r="D122" s="104"/>
      <c r="E122" s="104"/>
      <c r="F122" s="104"/>
      <c r="G122" s="99">
        <v>-354989</v>
      </c>
      <c r="H122" s="26"/>
    </row>
    <row r="123" spans="1:8" x14ac:dyDescent="0.25">
      <c r="A123" s="120" t="s">
        <v>85</v>
      </c>
      <c r="B123" s="104"/>
      <c r="C123" s="115"/>
      <c r="D123" s="104"/>
      <c r="E123" s="104"/>
      <c r="F123" s="104"/>
      <c r="G123" s="99">
        <v>-16000</v>
      </c>
      <c r="H123" s="26"/>
    </row>
    <row r="124" spans="1:8" x14ac:dyDescent="0.25">
      <c r="A124" s="120" t="s">
        <v>119</v>
      </c>
      <c r="B124" s="104"/>
      <c r="C124" s="99"/>
      <c r="D124" s="104"/>
      <c r="E124" s="104"/>
      <c r="F124" s="104"/>
      <c r="G124" s="239"/>
      <c r="H124" s="26"/>
    </row>
    <row r="125" spans="1:8" x14ac:dyDescent="0.25">
      <c r="A125" s="120" t="s">
        <v>43</v>
      </c>
      <c r="B125" s="104"/>
      <c r="C125" s="115"/>
      <c r="D125" s="104"/>
      <c r="E125" s="104"/>
      <c r="F125" s="104"/>
      <c r="G125" s="99">
        <v>-70404</v>
      </c>
      <c r="H125" s="26"/>
    </row>
    <row r="126" spans="1:8" x14ac:dyDescent="0.25">
      <c r="A126" s="122" t="s">
        <v>86</v>
      </c>
      <c r="B126" s="110"/>
      <c r="C126" s="108"/>
      <c r="D126" s="110"/>
      <c r="E126" s="110"/>
      <c r="F126" s="110"/>
      <c r="G126" s="241">
        <f>SUM(G117:G125)</f>
        <v>120881</v>
      </c>
      <c r="H126" s="28"/>
    </row>
    <row r="127" spans="1:8" x14ac:dyDescent="0.25">
      <c r="A127" s="124" t="s">
        <v>87</v>
      </c>
      <c r="B127" s="125"/>
      <c r="C127" s="126"/>
      <c r="D127" s="125"/>
      <c r="E127" s="125"/>
      <c r="F127" s="125"/>
      <c r="G127" s="242">
        <f>SUM(G106,G114,G126)</f>
        <v>186397</v>
      </c>
      <c r="H127" s="29"/>
    </row>
    <row r="128" spans="1:8" x14ac:dyDescent="0.25">
      <c r="A128" s="165" t="s">
        <v>88</v>
      </c>
      <c r="B128" s="104"/>
      <c r="C128" s="115"/>
      <c r="D128" s="104"/>
      <c r="E128" s="104"/>
      <c r="F128" s="104"/>
      <c r="G128" s="99">
        <v>36833</v>
      </c>
      <c r="H128" s="26"/>
    </row>
    <row r="129" spans="1:8" ht="15.75" thickBot="1" x14ac:dyDescent="0.3">
      <c r="A129" s="166" t="s">
        <v>89</v>
      </c>
      <c r="B129" s="160"/>
      <c r="C129" s="167"/>
      <c r="D129" s="160"/>
      <c r="E129" s="160"/>
      <c r="F129" s="160"/>
      <c r="G129" s="164">
        <f>G128+G127</f>
        <v>223230</v>
      </c>
      <c r="H129" s="31"/>
    </row>
    <row r="130" spans="1:8" ht="15.75" thickTop="1" x14ac:dyDescent="0.25"/>
  </sheetData>
  <mergeCells count="7">
    <mergeCell ref="A74:B74"/>
    <mergeCell ref="D91:F91"/>
    <mergeCell ref="D93:F93"/>
    <mergeCell ref="D2:F2"/>
    <mergeCell ref="D4:F4"/>
    <mergeCell ref="D38:F38"/>
    <mergeCell ref="D40:F40"/>
  </mergeCells>
  <pageMargins left="0.70866141732283472" right="0.70866141732283472" top="0.55118110236220474" bottom="0.35433070866141736" header="0.31496062992125984" footer="0.31496062992125984"/>
  <pageSetup paperSize="8" scale="58" orientation="portrait" r:id="rId1"/>
  <rowBreaks count="2" manualBreakCount="2">
    <brk id="35" max="16383" man="1"/>
    <brk id="8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9"/>
  <sheetViews>
    <sheetView workbookViewId="0"/>
  </sheetViews>
  <sheetFormatPr defaultRowHeight="15" x14ac:dyDescent="0.25"/>
  <cols>
    <col min="1" max="1" width="40" customWidth="1"/>
    <col min="2" max="2" width="15.7109375" customWidth="1"/>
    <col min="3" max="3" width="2.140625" customWidth="1"/>
    <col min="4" max="5" width="15.7109375" customWidth="1"/>
    <col min="6" max="6" width="2.140625" customWidth="1"/>
    <col min="7" max="9" width="15.7109375" customWidth="1"/>
    <col min="10" max="10" width="2.140625" customWidth="1"/>
    <col min="12" max="12" width="12.28515625" style="247" customWidth="1"/>
    <col min="13" max="13" width="14.85546875" style="247" customWidth="1"/>
    <col min="14" max="14" width="9.140625" style="247"/>
    <col min="15" max="15" width="10.140625" style="247" bestFit="1" customWidth="1"/>
    <col min="16" max="16" width="9.140625" style="247"/>
    <col min="17" max="17" width="11.7109375" style="247" customWidth="1"/>
    <col min="18" max="18" width="12.7109375" style="247" customWidth="1"/>
    <col min="19" max="22" width="9.140625" style="247"/>
  </cols>
  <sheetData>
    <row r="1" spans="1:18" ht="24.75" customHeight="1" thickTop="1" x14ac:dyDescent="0.25">
      <c r="A1" s="88" t="s">
        <v>104</v>
      </c>
      <c r="B1" s="45"/>
      <c r="C1" s="45"/>
      <c r="D1" s="45"/>
      <c r="E1" s="46"/>
      <c r="F1" s="46"/>
      <c r="G1" s="47"/>
      <c r="H1" s="46"/>
      <c r="I1" s="71"/>
      <c r="J1" s="72"/>
    </row>
    <row r="2" spans="1:18" ht="22.5" customHeight="1" x14ac:dyDescent="0.25">
      <c r="A2" s="89"/>
      <c r="B2" s="83"/>
      <c r="C2" s="83"/>
      <c r="D2" s="310" t="s">
        <v>4</v>
      </c>
      <c r="E2" s="310"/>
      <c r="F2" s="310"/>
      <c r="G2" s="311"/>
      <c r="H2" s="290" t="s">
        <v>105</v>
      </c>
      <c r="I2" s="291"/>
      <c r="J2" s="55"/>
    </row>
    <row r="3" spans="1:18" ht="7.5" customHeight="1" x14ac:dyDescent="0.25">
      <c r="A3" s="89"/>
      <c r="B3" s="9"/>
      <c r="C3" s="9"/>
      <c r="D3" s="9"/>
      <c r="E3" s="9"/>
      <c r="F3" s="9"/>
      <c r="G3" s="10"/>
      <c r="H3" s="83"/>
      <c r="I3" s="54"/>
      <c r="J3" s="55"/>
    </row>
    <row r="4" spans="1:18" ht="22.5" customHeight="1" x14ac:dyDescent="0.25">
      <c r="A4" s="90"/>
      <c r="B4" s="12"/>
      <c r="C4" s="12"/>
      <c r="D4" s="312" t="s">
        <v>6</v>
      </c>
      <c r="E4" s="312"/>
      <c r="F4" s="312"/>
      <c r="G4" s="313"/>
      <c r="H4" s="277">
        <v>44012</v>
      </c>
      <c r="I4" s="278"/>
      <c r="J4" s="56"/>
    </row>
    <row r="5" spans="1:18" ht="15" customHeight="1" x14ac:dyDescent="0.25">
      <c r="A5" s="90"/>
      <c r="B5" s="13"/>
      <c r="C5" s="13"/>
      <c r="D5" s="13"/>
      <c r="E5" s="13"/>
      <c r="F5" s="13"/>
      <c r="G5" s="14"/>
      <c r="H5" s="13"/>
      <c r="I5" s="54"/>
      <c r="J5" s="57"/>
    </row>
    <row r="6" spans="1:18" ht="5.25" customHeight="1" x14ac:dyDescent="0.25">
      <c r="A6" s="97"/>
      <c r="B6" s="15"/>
      <c r="C6" s="15"/>
      <c r="D6" s="15"/>
      <c r="E6" s="15"/>
      <c r="F6" s="15"/>
      <c r="G6" s="16"/>
      <c r="H6" s="15"/>
      <c r="I6" s="38"/>
      <c r="J6" s="58"/>
    </row>
    <row r="7" spans="1:18" ht="13.5" customHeight="1" x14ac:dyDescent="0.25">
      <c r="A7" s="97"/>
      <c r="B7" s="292" t="s">
        <v>7</v>
      </c>
      <c r="C7" s="292"/>
      <c r="D7" s="292"/>
      <c r="E7" s="292" t="s">
        <v>8</v>
      </c>
      <c r="F7" s="292"/>
      <c r="G7" s="292"/>
      <c r="H7" s="292" t="s">
        <v>9</v>
      </c>
      <c r="I7" s="292"/>
      <c r="J7" s="59"/>
    </row>
    <row r="8" spans="1:18" ht="12" customHeight="1" x14ac:dyDescent="0.25">
      <c r="A8" s="97"/>
      <c r="B8" s="281" t="s">
        <v>10</v>
      </c>
      <c r="C8" s="281"/>
      <c r="D8" s="281"/>
      <c r="E8" s="293" t="s">
        <v>11</v>
      </c>
      <c r="F8" s="293"/>
      <c r="G8" s="293"/>
      <c r="H8" s="281" t="s">
        <v>10</v>
      </c>
      <c r="I8" s="281"/>
      <c r="J8" s="59"/>
    </row>
    <row r="9" spans="1:18" ht="15" customHeight="1" x14ac:dyDescent="0.25">
      <c r="A9" s="97"/>
      <c r="B9" s="79"/>
      <c r="C9" s="79"/>
      <c r="D9" s="18" t="s">
        <v>12</v>
      </c>
      <c r="E9" s="79"/>
      <c r="F9" s="79"/>
      <c r="G9" s="18" t="s">
        <v>12</v>
      </c>
      <c r="H9" s="79"/>
      <c r="I9" s="60" t="s">
        <v>106</v>
      </c>
      <c r="J9" s="61"/>
    </row>
    <row r="10" spans="1:18" ht="15" customHeight="1" x14ac:dyDescent="0.25">
      <c r="A10" s="103" t="s">
        <v>13</v>
      </c>
      <c r="B10" s="133"/>
      <c r="C10" s="133"/>
      <c r="D10" s="133"/>
      <c r="E10" s="188"/>
      <c r="F10" s="188"/>
      <c r="G10" s="134"/>
      <c r="H10" s="133"/>
      <c r="I10" s="138"/>
      <c r="J10" s="62"/>
    </row>
    <row r="11" spans="1:18" ht="15.75" x14ac:dyDescent="0.25">
      <c r="A11" s="105" t="s">
        <v>14</v>
      </c>
      <c r="B11" s="186">
        <v>713312.97260559187</v>
      </c>
      <c r="C11" s="186"/>
      <c r="D11" s="137">
        <v>713312.97260559187</v>
      </c>
      <c r="E11" s="186">
        <v>713312.97260559187</v>
      </c>
      <c r="F11" s="186"/>
      <c r="G11" s="137">
        <v>713312.97260559187</v>
      </c>
      <c r="H11" s="186"/>
      <c r="I11" s="186"/>
      <c r="J11" s="63"/>
    </row>
    <row r="12" spans="1:18" ht="18" x14ac:dyDescent="0.25">
      <c r="A12" s="105" t="s">
        <v>15</v>
      </c>
      <c r="B12" s="186">
        <v>640644.69039440807</v>
      </c>
      <c r="C12" s="186"/>
      <c r="D12" s="137">
        <v>640644.69039440807</v>
      </c>
      <c r="E12" s="186"/>
      <c r="F12" s="186"/>
      <c r="G12" s="137"/>
      <c r="H12" s="186">
        <v>640644.69039440807</v>
      </c>
      <c r="I12" s="137">
        <v>640644.69039440807</v>
      </c>
      <c r="J12" s="64"/>
    </row>
    <row r="13" spans="1:18" ht="18" x14ac:dyDescent="0.25">
      <c r="A13" s="105" t="s">
        <v>131</v>
      </c>
      <c r="B13" s="239">
        <v>0</v>
      </c>
      <c r="C13" s="186"/>
      <c r="D13" s="270"/>
      <c r="E13" s="186"/>
      <c r="F13" s="186"/>
      <c r="G13" s="137"/>
      <c r="H13" s="186"/>
      <c r="I13" s="137"/>
      <c r="J13" s="64"/>
    </row>
    <row r="14" spans="1:18" ht="18" x14ac:dyDescent="0.25">
      <c r="A14" s="202" t="s">
        <v>17</v>
      </c>
      <c r="B14" s="192">
        <f>SUM(B11:B13)</f>
        <v>1353957.6629999999</v>
      </c>
      <c r="C14" s="192"/>
      <c r="D14" s="194">
        <f t="shared" ref="D14:I14" si="0">SUM(D11:D13)</f>
        <v>1353957.6629999999</v>
      </c>
      <c r="E14" s="192">
        <f t="shared" si="0"/>
        <v>713312.97260559187</v>
      </c>
      <c r="F14" s="192"/>
      <c r="G14" s="194">
        <f>SUM(G11:G13)</f>
        <v>713312.97260559187</v>
      </c>
      <c r="H14" s="192">
        <f t="shared" si="0"/>
        <v>640644.69039440807</v>
      </c>
      <c r="I14" s="170">
        <f t="shared" si="0"/>
        <v>640644.69039440807</v>
      </c>
      <c r="J14" s="65"/>
      <c r="L14" s="248"/>
      <c r="M14" s="248"/>
      <c r="Q14" s="248"/>
      <c r="R14" s="248"/>
    </row>
    <row r="15" spans="1:18" ht="15.75" x14ac:dyDescent="0.25">
      <c r="A15" s="103" t="s">
        <v>18</v>
      </c>
      <c r="B15" s="188"/>
      <c r="C15" s="188"/>
      <c r="D15" s="188"/>
      <c r="E15" s="188"/>
      <c r="F15" s="188"/>
      <c r="G15" s="134"/>
      <c r="H15" s="133"/>
      <c r="I15" s="138"/>
      <c r="J15" s="62"/>
      <c r="L15" s="248"/>
      <c r="M15" s="248"/>
      <c r="Q15" s="248"/>
      <c r="R15" s="248"/>
    </row>
    <row r="16" spans="1:18" ht="15.75" x14ac:dyDescent="0.25">
      <c r="A16" s="105" t="s">
        <v>19</v>
      </c>
      <c r="B16" s="186">
        <v>50063.72799000192</v>
      </c>
      <c r="C16" s="186"/>
      <c r="D16" s="137">
        <v>50063.72799000192</v>
      </c>
      <c r="E16" s="186">
        <v>41917.845744073602</v>
      </c>
      <c r="F16" s="186"/>
      <c r="G16" s="137">
        <v>41917.845744073602</v>
      </c>
      <c r="H16" s="186">
        <v>8145.8822459283201</v>
      </c>
      <c r="I16" s="137">
        <v>8145.8822459283201</v>
      </c>
      <c r="J16" s="63"/>
      <c r="L16" s="248"/>
      <c r="M16" s="248"/>
      <c r="Q16" s="248"/>
      <c r="R16" s="248"/>
    </row>
    <row r="17" spans="1:18" ht="15" customHeight="1" x14ac:dyDescent="0.25">
      <c r="A17" s="109" t="s">
        <v>20</v>
      </c>
      <c r="B17" s="186">
        <v>12323.939170000001</v>
      </c>
      <c r="C17" s="186"/>
      <c r="D17" s="137">
        <v>18990</v>
      </c>
      <c r="E17" s="186">
        <v>9454.3512900000005</v>
      </c>
      <c r="F17" s="186"/>
      <c r="G17" s="137">
        <v>13994</v>
      </c>
      <c r="H17" s="186">
        <v>2869.58788</v>
      </c>
      <c r="I17" s="137">
        <v>4996</v>
      </c>
      <c r="J17" s="64"/>
      <c r="L17" s="248"/>
      <c r="M17" s="248"/>
      <c r="Q17" s="248"/>
      <c r="R17" s="248"/>
    </row>
    <row r="18" spans="1:18" ht="15" customHeight="1" x14ac:dyDescent="0.25">
      <c r="A18" s="109" t="s">
        <v>21</v>
      </c>
      <c r="B18" s="186">
        <v>358768.37103000015</v>
      </c>
      <c r="C18" s="186"/>
      <c r="D18" s="137">
        <v>352421.76344000018</v>
      </c>
      <c r="E18" s="186">
        <v>269770.49730951514</v>
      </c>
      <c r="F18" s="186"/>
      <c r="G18" s="137">
        <v>265253.63045792218</v>
      </c>
      <c r="H18" s="186">
        <v>88997.873720485033</v>
      </c>
      <c r="I18" s="137">
        <v>87168.132982078023</v>
      </c>
      <c r="J18" s="64"/>
      <c r="L18" s="248"/>
      <c r="M18" s="248"/>
      <c r="Q18" s="248"/>
      <c r="R18" s="248"/>
    </row>
    <row r="19" spans="1:18" ht="15" customHeight="1" x14ac:dyDescent="0.25">
      <c r="A19" s="109" t="s">
        <v>107</v>
      </c>
      <c r="B19" s="186">
        <v>15801.394</v>
      </c>
      <c r="C19" s="186"/>
      <c r="D19" s="240">
        <v>0</v>
      </c>
      <c r="E19" s="239">
        <v>0</v>
      </c>
      <c r="F19" s="186"/>
      <c r="G19" s="240">
        <v>0</v>
      </c>
      <c r="H19" s="186">
        <v>15801.394</v>
      </c>
      <c r="I19" s="240">
        <v>0</v>
      </c>
      <c r="J19" s="66"/>
      <c r="L19" s="248"/>
      <c r="M19" s="248"/>
      <c r="Q19" s="248"/>
      <c r="R19" s="248"/>
    </row>
    <row r="20" spans="1:18" ht="15" customHeight="1" x14ac:dyDescent="0.25">
      <c r="A20" s="204" t="s">
        <v>22</v>
      </c>
      <c r="B20" s="186">
        <v>72792.196589995496</v>
      </c>
      <c r="C20" s="186"/>
      <c r="D20" s="137">
        <v>72792.196589995496</v>
      </c>
      <c r="E20" s="186">
        <v>43207.809990992297</v>
      </c>
      <c r="F20" s="186"/>
      <c r="G20" s="137">
        <v>43207.809990992297</v>
      </c>
      <c r="H20" s="186">
        <v>29584.386599003199</v>
      </c>
      <c r="I20" s="137">
        <v>29584.386599003199</v>
      </c>
      <c r="J20" s="62"/>
      <c r="L20" s="248"/>
      <c r="M20" s="248"/>
      <c r="Q20" s="248"/>
      <c r="R20" s="248"/>
    </row>
    <row r="21" spans="1:18" ht="15" customHeight="1" x14ac:dyDescent="0.25">
      <c r="A21" s="204" t="s">
        <v>92</v>
      </c>
      <c r="B21" s="186">
        <v>25867.646850000052</v>
      </c>
      <c r="C21" s="186"/>
      <c r="D21" s="137">
        <v>25867.646850000052</v>
      </c>
      <c r="E21" s="186">
        <v>18138.732978079501</v>
      </c>
      <c r="F21" s="186"/>
      <c r="G21" s="137">
        <v>18138.732978079501</v>
      </c>
      <c r="H21" s="186">
        <v>7728.9138719205503</v>
      </c>
      <c r="I21" s="137">
        <v>7728.9138719205503</v>
      </c>
      <c r="J21" s="63"/>
      <c r="L21" s="248"/>
      <c r="M21" s="248"/>
      <c r="Q21" s="248"/>
      <c r="R21" s="248"/>
    </row>
    <row r="22" spans="1:18" ht="15" customHeight="1" x14ac:dyDescent="0.25">
      <c r="A22" s="204" t="s">
        <v>23</v>
      </c>
      <c r="B22" s="186">
        <v>90193.57540999999</v>
      </c>
      <c r="C22" s="186"/>
      <c r="D22" s="137">
        <v>90193.57540999999</v>
      </c>
      <c r="E22" s="186">
        <v>90193.57540999999</v>
      </c>
      <c r="F22" s="186"/>
      <c r="G22" s="137">
        <v>90193.57540999999</v>
      </c>
      <c r="H22" s="239">
        <v>0</v>
      </c>
      <c r="I22" s="240">
        <v>0</v>
      </c>
      <c r="J22" s="64"/>
      <c r="L22" s="248"/>
      <c r="M22" s="248"/>
      <c r="Q22" s="248"/>
      <c r="R22" s="248"/>
    </row>
    <row r="23" spans="1:18" ht="15" customHeight="1" x14ac:dyDescent="0.25">
      <c r="A23" s="204" t="s">
        <v>24</v>
      </c>
      <c r="B23" s="186">
        <v>2125.5424200000052</v>
      </c>
      <c r="C23" s="186"/>
      <c r="D23" s="137">
        <v>2125.5424200000052</v>
      </c>
      <c r="E23" s="186">
        <v>1525.3370632015101</v>
      </c>
      <c r="F23" s="186"/>
      <c r="G23" s="137">
        <v>1525.3370632015101</v>
      </c>
      <c r="H23" s="186">
        <v>600.20535679849502</v>
      </c>
      <c r="I23" s="137">
        <v>600.20535679849502</v>
      </c>
      <c r="J23" s="64"/>
      <c r="L23" s="248"/>
      <c r="M23" s="248"/>
      <c r="Q23" s="248"/>
      <c r="R23" s="248"/>
    </row>
    <row r="24" spans="1:18" ht="15" customHeight="1" x14ac:dyDescent="0.25">
      <c r="A24" s="204" t="s">
        <v>25</v>
      </c>
      <c r="B24" s="186">
        <v>29579.491110000003</v>
      </c>
      <c r="C24" s="186"/>
      <c r="D24" s="137">
        <v>29579.491110000003</v>
      </c>
      <c r="E24" s="186">
        <v>19529.344984909101</v>
      </c>
      <c r="F24" s="186"/>
      <c r="G24" s="137">
        <v>19529.344984909101</v>
      </c>
      <c r="H24" s="186">
        <v>10050.146125090901</v>
      </c>
      <c r="I24" s="137">
        <v>10050.146125090901</v>
      </c>
      <c r="J24" s="66"/>
      <c r="L24" s="248"/>
      <c r="M24" s="248"/>
      <c r="Q24" s="248"/>
      <c r="R24" s="248"/>
    </row>
    <row r="25" spans="1:18" ht="15" customHeight="1" x14ac:dyDescent="0.25">
      <c r="A25" s="204" t="s">
        <v>26</v>
      </c>
      <c r="B25" s="268">
        <v>90625.660080000001</v>
      </c>
      <c r="C25" s="186"/>
      <c r="D25" s="269">
        <v>90626.160080000001</v>
      </c>
      <c r="E25" s="268">
        <v>38753.067056884502</v>
      </c>
      <c r="F25" s="186"/>
      <c r="G25" s="269">
        <v>38753.067056884502</v>
      </c>
      <c r="H25" s="268">
        <v>51872.5930231155</v>
      </c>
      <c r="I25" s="269">
        <v>51873.0930231155</v>
      </c>
      <c r="J25" s="62"/>
      <c r="L25" s="248"/>
      <c r="M25" s="248"/>
      <c r="Q25" s="248"/>
      <c r="R25" s="248"/>
    </row>
    <row r="26" spans="1:18" ht="15" customHeight="1" x14ac:dyDescent="0.25">
      <c r="A26" s="202" t="s">
        <v>27</v>
      </c>
      <c r="B26" s="192">
        <f>SUM(B16:B25)</f>
        <v>748141.54464999749</v>
      </c>
      <c r="C26" s="192"/>
      <c r="D26" s="194">
        <f t="shared" ref="D26:I26" si="1">SUM(D16:D25)</f>
        <v>732660.10388999758</v>
      </c>
      <c r="E26" s="192">
        <f t="shared" si="1"/>
        <v>532490.56182765565</v>
      </c>
      <c r="F26" s="192"/>
      <c r="G26" s="194">
        <f t="shared" ref="G26" si="2">SUM(G16:G25)</f>
        <v>532513.34368606273</v>
      </c>
      <c r="H26" s="192">
        <f t="shared" si="1"/>
        <v>215650.98282234199</v>
      </c>
      <c r="I26" s="170">
        <f t="shared" si="1"/>
        <v>200146.76020393497</v>
      </c>
      <c r="J26" s="67"/>
      <c r="L26" s="248"/>
      <c r="M26" s="248"/>
      <c r="Q26" s="248"/>
      <c r="R26" s="248"/>
    </row>
    <row r="27" spans="1:18" ht="15" customHeight="1" x14ac:dyDescent="0.25">
      <c r="A27" s="112" t="s">
        <v>28</v>
      </c>
      <c r="B27" s="199">
        <f>B14-B26</f>
        <v>605816.11835000245</v>
      </c>
      <c r="C27" s="199"/>
      <c r="D27" s="236">
        <f t="shared" ref="D27:I27" si="3">D14-D26</f>
        <v>621297.55911000236</v>
      </c>
      <c r="E27" s="199">
        <f t="shared" si="3"/>
        <v>180822.41077793622</v>
      </c>
      <c r="F27" s="236"/>
      <c r="G27" s="236">
        <f t="shared" si="3"/>
        <v>180799.62891952915</v>
      </c>
      <c r="H27" s="199">
        <f t="shared" si="3"/>
        <v>424993.70757206611</v>
      </c>
      <c r="I27" s="236">
        <f t="shared" si="3"/>
        <v>440497.9301904731</v>
      </c>
      <c r="J27" s="64"/>
      <c r="L27" s="248"/>
      <c r="M27" s="248"/>
      <c r="Q27" s="248"/>
      <c r="R27" s="248"/>
    </row>
    <row r="28" spans="1:18" ht="15" customHeight="1" x14ac:dyDescent="0.25">
      <c r="A28" s="105" t="s">
        <v>29</v>
      </c>
      <c r="B28" s="239">
        <v>0</v>
      </c>
      <c r="C28" s="186"/>
      <c r="D28" s="186"/>
      <c r="E28" s="186"/>
      <c r="F28" s="186"/>
      <c r="G28" s="145"/>
      <c r="H28" s="138"/>
      <c r="I28" s="138"/>
      <c r="J28" s="64"/>
      <c r="L28" s="248"/>
      <c r="M28" s="248"/>
      <c r="Q28" s="248"/>
      <c r="R28" s="248"/>
    </row>
    <row r="29" spans="1:18" ht="15" customHeight="1" x14ac:dyDescent="0.25">
      <c r="A29" s="114" t="s">
        <v>30</v>
      </c>
      <c r="B29" s="243">
        <f>SUM(B27:B28)</f>
        <v>605816.11835000245</v>
      </c>
      <c r="C29" s="188"/>
      <c r="D29" s="134"/>
      <c r="E29" s="138"/>
      <c r="F29" s="138"/>
      <c r="G29" s="145"/>
      <c r="H29" s="138"/>
      <c r="I29" s="138"/>
      <c r="J29" s="66"/>
      <c r="L29" s="248"/>
      <c r="M29" s="248"/>
      <c r="Q29" s="248"/>
      <c r="R29" s="248"/>
    </row>
    <row r="30" spans="1:18" ht="15" customHeight="1" x14ac:dyDescent="0.25">
      <c r="A30" s="105" t="s">
        <v>99</v>
      </c>
      <c r="B30" s="186">
        <v>-4876099.91</v>
      </c>
      <c r="C30" s="186"/>
      <c r="D30" s="186"/>
      <c r="E30" s="138"/>
      <c r="F30" s="138"/>
      <c r="G30" s="145"/>
      <c r="H30" s="138"/>
      <c r="I30" s="138"/>
      <c r="J30" s="62"/>
      <c r="L30" s="248"/>
      <c r="M30" s="248"/>
      <c r="Q30" s="248"/>
      <c r="R30" s="248"/>
    </row>
    <row r="31" spans="1:18" ht="15" customHeight="1" x14ac:dyDescent="0.25">
      <c r="A31" s="114" t="s">
        <v>32</v>
      </c>
      <c r="B31" s="244">
        <f>SUM(B29:B30)</f>
        <v>-4270283.7916499972</v>
      </c>
      <c r="C31" s="188"/>
      <c r="D31" s="188"/>
      <c r="E31" s="138"/>
      <c r="F31" s="138"/>
      <c r="G31" s="145"/>
      <c r="H31" s="138"/>
      <c r="I31" s="138"/>
      <c r="J31" s="63"/>
      <c r="L31" s="248"/>
      <c r="M31" s="248"/>
      <c r="Q31" s="248"/>
      <c r="R31" s="248"/>
    </row>
    <row r="32" spans="1:18" ht="15" customHeight="1" x14ac:dyDescent="0.25">
      <c r="A32" s="105" t="s">
        <v>100</v>
      </c>
      <c r="B32" s="186">
        <v>1269304.5519999999</v>
      </c>
      <c r="C32" s="186"/>
      <c r="D32" s="137"/>
      <c r="E32" s="138"/>
      <c r="F32" s="138"/>
      <c r="G32" s="145"/>
      <c r="H32" s="147"/>
      <c r="I32" s="138"/>
      <c r="J32" s="64"/>
      <c r="L32" s="248"/>
      <c r="M32" s="248"/>
      <c r="Q32" s="248"/>
      <c r="R32" s="248"/>
    </row>
    <row r="33" spans="1:18" ht="15" customHeight="1" x14ac:dyDescent="0.25">
      <c r="A33" s="114" t="s">
        <v>34</v>
      </c>
      <c r="B33" s="244">
        <f>SUM(B31:B32)</f>
        <v>-3000979.2396499971</v>
      </c>
      <c r="C33" s="188"/>
      <c r="D33" s="188"/>
      <c r="E33" s="138"/>
      <c r="F33" s="138"/>
      <c r="G33" s="145"/>
      <c r="H33" s="138"/>
      <c r="I33" s="138"/>
      <c r="J33" s="64"/>
      <c r="L33" s="248"/>
      <c r="M33" s="248"/>
      <c r="Q33" s="248"/>
      <c r="R33" s="248"/>
    </row>
    <row r="34" spans="1:18" ht="15" customHeight="1" x14ac:dyDescent="0.25">
      <c r="A34" s="105" t="s">
        <v>35</v>
      </c>
      <c r="B34" s="186"/>
      <c r="C34" s="186"/>
      <c r="D34" s="186"/>
      <c r="E34" s="138"/>
      <c r="F34" s="138"/>
      <c r="G34" s="145"/>
      <c r="H34" s="138"/>
      <c r="I34" s="138"/>
      <c r="J34" s="66"/>
      <c r="L34" s="248"/>
      <c r="M34" s="248"/>
      <c r="Q34" s="248"/>
      <c r="R34" s="248"/>
    </row>
    <row r="35" spans="1:18" ht="15" customHeight="1" x14ac:dyDescent="0.25">
      <c r="A35" s="171" t="s">
        <v>36</v>
      </c>
      <c r="B35" s="150">
        <f>SUM(B33:B34)</f>
        <v>-3000979.2396499971</v>
      </c>
      <c r="C35" s="150"/>
      <c r="D35" s="150"/>
      <c r="E35" s="149"/>
      <c r="F35" s="149"/>
      <c r="G35" s="151"/>
      <c r="H35" s="149"/>
      <c r="I35" s="213"/>
      <c r="J35" s="68"/>
      <c r="L35" s="248"/>
      <c r="M35" s="248"/>
      <c r="Q35" s="248"/>
      <c r="R35" s="248"/>
    </row>
    <row r="36" spans="1:18" x14ac:dyDescent="0.25">
      <c r="A36" s="98" t="s">
        <v>108</v>
      </c>
      <c r="B36" s="69"/>
      <c r="C36" s="69"/>
      <c r="D36" s="69"/>
      <c r="E36" s="69"/>
      <c r="F36" s="69"/>
      <c r="G36" s="69"/>
      <c r="H36" s="69"/>
      <c r="I36" s="69"/>
      <c r="J36" s="70"/>
      <c r="L36" s="248"/>
      <c r="M36" s="248"/>
      <c r="Q36" s="248"/>
      <c r="R36" s="248"/>
    </row>
    <row r="37" spans="1:18" ht="25.5" customHeight="1" x14ac:dyDescent="0.25">
      <c r="A37" s="308" t="s">
        <v>145</v>
      </c>
      <c r="B37" s="285"/>
      <c r="C37" s="285"/>
      <c r="D37" s="285"/>
      <c r="E37" s="285"/>
      <c r="F37" s="285"/>
      <c r="G37" s="285"/>
      <c r="H37" s="285"/>
      <c r="I37" s="285"/>
      <c r="J37" s="286"/>
      <c r="L37" s="248"/>
      <c r="M37" s="248"/>
      <c r="Q37" s="248"/>
      <c r="R37" s="248"/>
    </row>
    <row r="38" spans="1:18" ht="15.75" thickBot="1" x14ac:dyDescent="0.3">
      <c r="A38" s="309" t="s">
        <v>142</v>
      </c>
      <c r="B38" s="288"/>
      <c r="C38" s="288"/>
      <c r="D38" s="288"/>
      <c r="E38" s="288"/>
      <c r="F38" s="288"/>
      <c r="G38" s="288"/>
      <c r="H38" s="288"/>
      <c r="I38" s="288"/>
      <c r="J38" s="289"/>
      <c r="L38" s="248"/>
      <c r="M38" s="248"/>
      <c r="Q38" s="248"/>
      <c r="R38" s="248"/>
    </row>
    <row r="39" spans="1:18" ht="15" customHeight="1" thickTop="1" thickBot="1" x14ac:dyDescent="0.3">
      <c r="L39" s="248"/>
      <c r="M39" s="248"/>
      <c r="Q39" s="248"/>
      <c r="R39" s="248"/>
    </row>
    <row r="40" spans="1:18" ht="15.75" hidden="1" thickBot="1" x14ac:dyDescent="0.3">
      <c r="L40" s="248"/>
      <c r="M40" s="248"/>
      <c r="Q40" s="248"/>
      <c r="R40" s="248"/>
    </row>
    <row r="41" spans="1:18" ht="31.5" customHeight="1" thickTop="1" x14ac:dyDescent="0.25">
      <c r="A41" s="88" t="s">
        <v>109</v>
      </c>
      <c r="B41" s="45"/>
      <c r="C41" s="45"/>
      <c r="D41" s="45"/>
      <c r="E41" s="46"/>
      <c r="F41" s="46"/>
      <c r="G41" s="47"/>
      <c r="H41" s="46"/>
      <c r="I41" s="71"/>
      <c r="J41" s="72"/>
      <c r="L41" s="248"/>
      <c r="M41" s="248"/>
      <c r="Q41" s="248"/>
      <c r="R41" s="248"/>
    </row>
    <row r="42" spans="1:18" ht="22.5" customHeight="1" x14ac:dyDescent="0.25">
      <c r="A42" s="89"/>
      <c r="B42" s="83"/>
      <c r="C42" s="83"/>
      <c r="D42" s="310" t="s">
        <v>4</v>
      </c>
      <c r="E42" s="310"/>
      <c r="F42" s="310"/>
      <c r="G42" s="311"/>
      <c r="H42" s="290" t="s">
        <v>105</v>
      </c>
      <c r="I42" s="291"/>
      <c r="J42" s="55"/>
      <c r="L42" s="248"/>
      <c r="M42" s="248"/>
      <c r="Q42" s="248"/>
      <c r="R42" s="248"/>
    </row>
    <row r="43" spans="1:18" ht="7.5" customHeight="1" x14ac:dyDescent="0.25">
      <c r="A43" s="89"/>
      <c r="B43" s="9"/>
      <c r="C43" s="9"/>
      <c r="D43" s="9"/>
      <c r="E43" s="9"/>
      <c r="F43" s="9"/>
      <c r="G43" s="10"/>
      <c r="H43" s="83"/>
      <c r="I43" s="54"/>
      <c r="J43" s="55"/>
      <c r="L43" s="248"/>
      <c r="M43" s="248"/>
      <c r="Q43" s="248"/>
      <c r="R43" s="248"/>
    </row>
    <row r="44" spans="1:18" ht="22.5" customHeight="1" x14ac:dyDescent="0.25">
      <c r="A44" s="90"/>
      <c r="B44" s="12"/>
      <c r="C44" s="12"/>
      <c r="D44" s="312" t="s">
        <v>6</v>
      </c>
      <c r="E44" s="312"/>
      <c r="F44" s="312"/>
      <c r="G44" s="313"/>
      <c r="H44" s="277">
        <v>44012</v>
      </c>
      <c r="I44" s="278"/>
      <c r="J44" s="56"/>
      <c r="L44" s="248"/>
      <c r="M44" s="248"/>
      <c r="Q44" s="248"/>
      <c r="R44" s="248"/>
    </row>
    <row r="45" spans="1:18" ht="15" customHeight="1" x14ac:dyDescent="0.25">
      <c r="A45" s="90"/>
      <c r="B45" s="13"/>
      <c r="C45" s="13"/>
      <c r="D45" s="13"/>
      <c r="E45" s="13"/>
      <c r="F45" s="13"/>
      <c r="G45" s="14"/>
      <c r="H45" s="13"/>
      <c r="I45" s="54"/>
      <c r="J45" s="57"/>
      <c r="L45" s="248"/>
      <c r="M45" s="248"/>
      <c r="Q45" s="248"/>
      <c r="R45" s="248"/>
    </row>
    <row r="46" spans="1:18" ht="5.25" customHeight="1" x14ac:dyDescent="0.25">
      <c r="A46" s="97"/>
      <c r="B46" s="15"/>
      <c r="C46" s="15"/>
      <c r="D46" s="15"/>
      <c r="E46" s="15"/>
      <c r="F46" s="15"/>
      <c r="G46" s="16"/>
      <c r="H46" s="15"/>
      <c r="I46" s="38"/>
      <c r="J46" s="58"/>
      <c r="L46" s="248"/>
      <c r="M46" s="248"/>
      <c r="Q46" s="248"/>
      <c r="R46" s="248"/>
    </row>
    <row r="47" spans="1:18" ht="13.5" customHeight="1" x14ac:dyDescent="0.25">
      <c r="A47" s="97"/>
      <c r="B47" s="292" t="s">
        <v>7</v>
      </c>
      <c r="C47" s="292"/>
      <c r="D47" s="292"/>
      <c r="E47" s="292" t="s">
        <v>8</v>
      </c>
      <c r="F47" s="292"/>
      <c r="G47" s="292"/>
      <c r="H47" s="292" t="s">
        <v>9</v>
      </c>
      <c r="I47" s="292"/>
      <c r="J47" s="59"/>
      <c r="L47" s="248"/>
      <c r="M47" s="248"/>
      <c r="Q47" s="248"/>
      <c r="R47" s="248"/>
    </row>
    <row r="48" spans="1:18" ht="12" customHeight="1" x14ac:dyDescent="0.25">
      <c r="A48" s="97"/>
      <c r="B48" s="281" t="s">
        <v>10</v>
      </c>
      <c r="C48" s="281"/>
      <c r="D48" s="281"/>
      <c r="E48" s="293" t="s">
        <v>11</v>
      </c>
      <c r="F48" s="293"/>
      <c r="G48" s="293"/>
      <c r="H48" s="281" t="s">
        <v>10</v>
      </c>
      <c r="I48" s="281"/>
      <c r="J48" s="59"/>
      <c r="L48" s="248"/>
      <c r="M48" s="248"/>
      <c r="Q48" s="248"/>
      <c r="R48" s="248"/>
    </row>
    <row r="49" spans="1:22" ht="15" customHeight="1" x14ac:dyDescent="0.25">
      <c r="A49" s="97"/>
      <c r="B49" s="79"/>
      <c r="C49" s="79"/>
      <c r="D49" s="18" t="s">
        <v>12</v>
      </c>
      <c r="E49" s="79"/>
      <c r="F49" s="79"/>
      <c r="G49" s="18" t="s">
        <v>12</v>
      </c>
      <c r="H49" s="79"/>
      <c r="I49" s="60" t="s">
        <v>106</v>
      </c>
      <c r="J49" s="61"/>
      <c r="L49" s="248"/>
      <c r="M49" s="248"/>
      <c r="Q49" s="248"/>
      <c r="R49" s="248"/>
    </row>
    <row r="50" spans="1:22" ht="15.75" x14ac:dyDescent="0.25">
      <c r="A50" s="114" t="s">
        <v>39</v>
      </c>
      <c r="B50" s="133"/>
      <c r="C50" s="133"/>
      <c r="D50" s="133"/>
      <c r="E50" s="188"/>
      <c r="F50" s="188"/>
      <c r="G50" s="134"/>
      <c r="H50" s="133"/>
      <c r="I50" s="138"/>
      <c r="J50" s="62"/>
      <c r="L50" s="248"/>
      <c r="M50" s="248"/>
      <c r="Q50" s="248"/>
      <c r="R50" s="248"/>
    </row>
    <row r="51" spans="1:22" ht="15.75" x14ac:dyDescent="0.25">
      <c r="A51" s="105" t="s">
        <v>40</v>
      </c>
      <c r="B51" s="186">
        <v>822257</v>
      </c>
      <c r="C51" s="186"/>
      <c r="D51" s="137">
        <v>822257</v>
      </c>
      <c r="E51" s="186"/>
      <c r="F51" s="186"/>
      <c r="G51" s="137"/>
      <c r="H51" s="186"/>
      <c r="I51" s="186"/>
      <c r="J51" s="63"/>
      <c r="L51" s="248"/>
      <c r="M51" s="248"/>
      <c r="Q51" s="248"/>
      <c r="R51" s="248"/>
    </row>
    <row r="52" spans="1:22" ht="18" x14ac:dyDescent="0.25">
      <c r="A52" s="105" t="s">
        <v>41</v>
      </c>
      <c r="B52" s="186">
        <v>106416.44112137903</v>
      </c>
      <c r="C52" s="186"/>
      <c r="D52" s="137">
        <v>106416.44112137903</v>
      </c>
      <c r="E52" s="186">
        <v>60053.342123519142</v>
      </c>
      <c r="F52" s="186"/>
      <c r="G52" s="137">
        <v>60053.342123519142</v>
      </c>
      <c r="H52" s="186">
        <v>46363.098997859881</v>
      </c>
      <c r="I52" s="137">
        <v>46363.098997859881</v>
      </c>
      <c r="J52" s="64"/>
      <c r="L52" s="248"/>
      <c r="M52" s="248"/>
      <c r="Q52" s="248"/>
      <c r="R52" s="248"/>
    </row>
    <row r="53" spans="1:22" ht="18" x14ac:dyDescent="0.25">
      <c r="A53" s="105" t="s">
        <v>42</v>
      </c>
      <c r="B53" s="239">
        <v>0</v>
      </c>
      <c r="C53" s="186"/>
      <c r="D53" s="240">
        <v>0</v>
      </c>
      <c r="E53" s="186"/>
      <c r="F53" s="186"/>
      <c r="G53" s="137"/>
      <c r="H53" s="239"/>
      <c r="I53" s="240"/>
      <c r="J53" s="64"/>
      <c r="L53" s="248"/>
      <c r="M53" s="248"/>
      <c r="Q53" s="248"/>
      <c r="R53" s="248"/>
    </row>
    <row r="54" spans="1:22" ht="18" x14ac:dyDescent="0.25">
      <c r="A54" s="105" t="s">
        <v>95</v>
      </c>
      <c r="B54" s="186">
        <v>10598.066565619911</v>
      </c>
      <c r="C54" s="186"/>
      <c r="D54" s="137">
        <v>10598.066565619911</v>
      </c>
      <c r="E54" s="186">
        <v>10290.21589861991</v>
      </c>
      <c r="F54" s="186"/>
      <c r="G54" s="137">
        <v>10290.21589861991</v>
      </c>
      <c r="H54" s="186">
        <v>307.85066700000004</v>
      </c>
      <c r="I54" s="137">
        <v>307.85066700000004</v>
      </c>
      <c r="J54" s="64"/>
      <c r="L54" s="248"/>
      <c r="M54" s="248"/>
      <c r="Q54" s="248"/>
      <c r="R54" s="248"/>
    </row>
    <row r="55" spans="1:22" ht="18" x14ac:dyDescent="0.25">
      <c r="A55" s="105" t="s">
        <v>43</v>
      </c>
      <c r="B55" s="186">
        <v>9423444.983827712</v>
      </c>
      <c r="C55" s="186"/>
      <c r="D55" s="137">
        <v>9423444.983827712</v>
      </c>
      <c r="E55" s="186">
        <v>5113.6148754958303</v>
      </c>
      <c r="F55" s="186"/>
      <c r="G55" s="137">
        <v>5113.6148754958303</v>
      </c>
      <c r="H55" s="186">
        <v>9418331.3689522166</v>
      </c>
      <c r="I55" s="137">
        <v>9418331.3689522166</v>
      </c>
      <c r="J55" s="64"/>
      <c r="L55" s="248"/>
      <c r="M55" s="248"/>
      <c r="Q55" s="248"/>
      <c r="R55" s="248"/>
    </row>
    <row r="56" spans="1:22" ht="15.75" x14ac:dyDescent="0.25">
      <c r="A56" s="114" t="s">
        <v>44</v>
      </c>
      <c r="B56" s="188">
        <f>SUM(B51:B55)</f>
        <v>10362716.491514711</v>
      </c>
      <c r="C56" s="188"/>
      <c r="D56" s="134">
        <f>SUM(D51:D55)</f>
        <v>10362716.491514711</v>
      </c>
      <c r="E56" s="188">
        <f>SUM(E51:E55)</f>
        <v>75457.172897634882</v>
      </c>
      <c r="F56" s="188"/>
      <c r="G56" s="134">
        <f>SUM(G51:G55)</f>
        <v>75457.172897634882</v>
      </c>
      <c r="H56" s="188">
        <f>SUM(H51:H55)</f>
        <v>9465002.3186170757</v>
      </c>
      <c r="I56" s="134">
        <f>SUM(I51:I55)</f>
        <v>9465002.3186170757</v>
      </c>
      <c r="J56" s="62"/>
      <c r="L56" s="248"/>
      <c r="M56" s="248"/>
      <c r="Q56" s="248"/>
      <c r="R56" s="248"/>
    </row>
    <row r="57" spans="1:22" ht="15.75" x14ac:dyDescent="0.25">
      <c r="A57" s="114" t="s">
        <v>45</v>
      </c>
      <c r="B57" s="186"/>
      <c r="C57" s="186"/>
      <c r="D57" s="137"/>
      <c r="E57" s="186"/>
      <c r="F57" s="186"/>
      <c r="G57" s="137"/>
      <c r="H57" s="186"/>
      <c r="I57" s="137"/>
      <c r="J57" s="63"/>
      <c r="L57" s="248"/>
      <c r="M57" s="248"/>
      <c r="Q57" s="248"/>
      <c r="R57" s="248"/>
    </row>
    <row r="58" spans="1:22" ht="18" x14ac:dyDescent="0.25">
      <c r="A58" s="105" t="s">
        <v>41</v>
      </c>
      <c r="B58" s="186">
        <v>9700777.9476775732</v>
      </c>
      <c r="C58" s="186"/>
      <c r="D58" s="137">
        <v>9700777.9476775732</v>
      </c>
      <c r="E58" s="186">
        <v>7885.4470017733029</v>
      </c>
      <c r="F58" s="186"/>
      <c r="G58" s="137">
        <v>7885.4470017733029</v>
      </c>
      <c r="H58" s="186">
        <v>9692892.5006757993</v>
      </c>
      <c r="I58" s="137">
        <v>9692892.5006757993</v>
      </c>
      <c r="J58" s="64"/>
      <c r="L58" s="248"/>
      <c r="M58" s="248"/>
      <c r="O58" s="248"/>
      <c r="Q58" s="248"/>
      <c r="R58" s="248"/>
    </row>
    <row r="59" spans="1:22" ht="18" x14ac:dyDescent="0.25">
      <c r="A59" s="105" t="s">
        <v>118</v>
      </c>
      <c r="B59" s="239">
        <v>0</v>
      </c>
      <c r="C59" s="186"/>
      <c r="D59" s="240">
        <v>0</v>
      </c>
      <c r="E59" s="186"/>
      <c r="F59" s="186"/>
      <c r="G59" s="137"/>
      <c r="H59" s="186"/>
      <c r="I59" s="137"/>
      <c r="J59" s="64"/>
      <c r="L59" s="248"/>
      <c r="M59" s="248"/>
      <c r="Q59" s="248"/>
      <c r="R59" s="248"/>
    </row>
    <row r="60" spans="1:22" ht="18" x14ac:dyDescent="0.25">
      <c r="A60" s="105" t="s">
        <v>113</v>
      </c>
      <c r="B60" s="186">
        <v>3466434.3348499988</v>
      </c>
      <c r="C60" s="186"/>
      <c r="D60" s="137">
        <v>3183161.6493065655</v>
      </c>
      <c r="E60" s="186">
        <v>2245935.3333922564</v>
      </c>
      <c r="F60" s="186"/>
      <c r="G60" s="137">
        <v>2012649.6149705867</v>
      </c>
      <c r="H60" s="186">
        <v>1220499.0014577424</v>
      </c>
      <c r="I60" s="137">
        <v>1170512.034335979</v>
      </c>
      <c r="J60" s="66"/>
      <c r="L60" s="248"/>
      <c r="M60" s="248"/>
      <c r="N60" s="251"/>
      <c r="O60" s="251"/>
      <c r="P60" s="251"/>
      <c r="Q60" s="248"/>
      <c r="R60" s="248"/>
      <c r="S60" s="251"/>
      <c r="T60" s="251"/>
      <c r="U60" s="251"/>
      <c r="V60" s="251"/>
    </row>
    <row r="61" spans="1:22" ht="15.75" x14ac:dyDescent="0.25">
      <c r="A61" s="105" t="s">
        <v>120</v>
      </c>
      <c r="B61" s="239">
        <v>0</v>
      </c>
      <c r="C61" s="186"/>
      <c r="D61" s="240">
        <v>0</v>
      </c>
      <c r="E61" s="186"/>
      <c r="F61" s="186"/>
      <c r="G61" s="137"/>
      <c r="H61" s="186"/>
      <c r="I61" s="137"/>
      <c r="J61" s="62"/>
      <c r="L61" s="248"/>
      <c r="M61" s="248"/>
      <c r="Q61" s="248"/>
      <c r="R61" s="248"/>
    </row>
    <row r="62" spans="1:22" ht="15.75" x14ac:dyDescent="0.25">
      <c r="A62" s="105" t="s">
        <v>114</v>
      </c>
      <c r="B62" s="186">
        <v>950210.06082999997</v>
      </c>
      <c r="C62" s="186"/>
      <c r="D62" s="137">
        <v>1463782</v>
      </c>
      <c r="E62" s="186">
        <v>748738.64870999998</v>
      </c>
      <c r="F62" s="186"/>
      <c r="G62" s="137">
        <v>1099406</v>
      </c>
      <c r="H62" s="186">
        <v>201471.41211999999</v>
      </c>
      <c r="I62" s="137">
        <v>364376</v>
      </c>
      <c r="J62" s="63"/>
      <c r="L62" s="248"/>
      <c r="M62" s="248"/>
      <c r="O62" s="248"/>
      <c r="P62" s="248"/>
      <c r="Q62" s="248"/>
      <c r="R62" s="248"/>
    </row>
    <row r="63" spans="1:22" ht="15.75" x14ac:dyDescent="0.25">
      <c r="A63" s="105" t="s">
        <v>47</v>
      </c>
      <c r="B63" s="186">
        <v>8043.5492000000004</v>
      </c>
      <c r="C63" s="186"/>
      <c r="D63" s="137">
        <v>8043.5492000000004</v>
      </c>
      <c r="E63" s="186" t="s">
        <v>132</v>
      </c>
      <c r="F63" s="186"/>
      <c r="G63" s="137"/>
      <c r="H63" s="186">
        <v>8043.5492000000004</v>
      </c>
      <c r="I63" s="137">
        <v>8043.5492000000004</v>
      </c>
      <c r="J63" s="63"/>
      <c r="L63" s="248"/>
      <c r="M63" s="248"/>
      <c r="Q63" s="248"/>
      <c r="R63" s="248"/>
    </row>
    <row r="64" spans="1:22" ht="18" x14ac:dyDescent="0.25">
      <c r="A64" s="105" t="s">
        <v>102</v>
      </c>
      <c r="B64" s="186">
        <v>1216698.6060000001</v>
      </c>
      <c r="C64" s="186"/>
      <c r="D64" s="240">
        <v>0</v>
      </c>
      <c r="E64" s="186"/>
      <c r="F64" s="186"/>
      <c r="G64" s="137"/>
      <c r="H64" s="186">
        <v>1216698.6060000001</v>
      </c>
      <c r="I64" s="137"/>
      <c r="J64" s="64"/>
      <c r="L64" s="248"/>
      <c r="M64" s="248"/>
      <c r="Q64" s="248"/>
      <c r="R64" s="248"/>
    </row>
    <row r="65" spans="1:18" ht="18" x14ac:dyDescent="0.25">
      <c r="A65" s="105" t="s">
        <v>116</v>
      </c>
      <c r="B65" s="239">
        <v>0</v>
      </c>
      <c r="C65" s="186"/>
      <c r="D65" s="240">
        <v>0</v>
      </c>
      <c r="E65" s="186"/>
      <c r="F65" s="186"/>
      <c r="G65" s="137"/>
      <c r="H65" s="186"/>
      <c r="I65" s="137"/>
      <c r="J65" s="64"/>
      <c r="L65" s="248"/>
      <c r="M65" s="248"/>
      <c r="Q65" s="248"/>
      <c r="R65" s="248"/>
    </row>
    <row r="66" spans="1:18" ht="18" x14ac:dyDescent="0.25">
      <c r="A66" s="105" t="s">
        <v>115</v>
      </c>
      <c r="B66" s="186">
        <v>975521</v>
      </c>
      <c r="C66" s="186"/>
      <c r="D66" s="137">
        <v>975521</v>
      </c>
      <c r="E66" s="186"/>
      <c r="F66" s="186"/>
      <c r="G66" s="137"/>
      <c r="H66" s="186"/>
      <c r="I66" s="137"/>
      <c r="J66" s="64"/>
      <c r="L66" s="248"/>
      <c r="M66" s="248"/>
      <c r="Q66" s="248"/>
      <c r="R66" s="248"/>
    </row>
    <row r="67" spans="1:18" ht="18" x14ac:dyDescent="0.25">
      <c r="A67" s="105" t="s">
        <v>43</v>
      </c>
      <c r="B67" s="186">
        <v>13136.280190000001</v>
      </c>
      <c r="C67" s="186"/>
      <c r="D67" s="137">
        <v>13127.380190000002</v>
      </c>
      <c r="E67" s="186">
        <v>9660.2628245280011</v>
      </c>
      <c r="F67" s="186"/>
      <c r="G67" s="137">
        <v>9660.2628245280011</v>
      </c>
      <c r="H67" s="186">
        <v>3475.5173654720002</v>
      </c>
      <c r="I67" s="137">
        <v>3467.1173654720001</v>
      </c>
      <c r="J67" s="64"/>
      <c r="L67" s="248"/>
      <c r="M67" s="248"/>
      <c r="Q67" s="248"/>
      <c r="R67" s="248"/>
    </row>
    <row r="68" spans="1:18" ht="18" x14ac:dyDescent="0.25">
      <c r="A68" s="114" t="s">
        <v>48</v>
      </c>
      <c r="B68" s="188">
        <f>SUM(B58:B67)</f>
        <v>16330821.778747573</v>
      </c>
      <c r="C68" s="188"/>
      <c r="D68" s="134">
        <f>SUM(D58:D67)</f>
        <v>15344413.526374139</v>
      </c>
      <c r="E68" s="188">
        <f>SUM(E58:E67)</f>
        <v>3012219.6919285576</v>
      </c>
      <c r="F68" s="188"/>
      <c r="G68" s="134">
        <f>SUM(G58:G67)</f>
        <v>3129601.324796888</v>
      </c>
      <c r="H68" s="188">
        <f>SUM(H58:H67)</f>
        <v>12343080.586819014</v>
      </c>
      <c r="I68" s="134">
        <f>SUM(I58:I67)</f>
        <v>11239291.20157725</v>
      </c>
      <c r="J68" s="64"/>
      <c r="L68" s="248"/>
      <c r="M68" s="248"/>
      <c r="N68" s="252"/>
      <c r="Q68" s="248"/>
      <c r="R68" s="248"/>
    </row>
    <row r="69" spans="1:18" ht="18" x14ac:dyDescent="0.25">
      <c r="A69" s="214" t="s">
        <v>49</v>
      </c>
      <c r="B69" s="172">
        <f>SUM(B56,B68)</f>
        <v>26693538.270262286</v>
      </c>
      <c r="C69" s="172"/>
      <c r="D69" s="170">
        <f>SUM(D56,D68)</f>
        <v>25707130.017888851</v>
      </c>
      <c r="E69" s="172">
        <f>SUM(E56,E68)</f>
        <v>3087676.8648261926</v>
      </c>
      <c r="F69" s="172"/>
      <c r="G69" s="170">
        <f>SUM(G56,G68)</f>
        <v>3205058.4976945231</v>
      </c>
      <c r="H69" s="172">
        <f>SUM(H56,H68)</f>
        <v>21808082.905436091</v>
      </c>
      <c r="I69" s="170">
        <f>SUM(I56,I68)</f>
        <v>20704293.520194326</v>
      </c>
      <c r="J69" s="73"/>
      <c r="L69" s="248"/>
      <c r="M69" s="248"/>
      <c r="Q69" s="248"/>
      <c r="R69" s="248"/>
    </row>
    <row r="70" spans="1:18" ht="18" x14ac:dyDescent="0.25">
      <c r="A70" s="114" t="s">
        <v>50</v>
      </c>
      <c r="B70" s="186"/>
      <c r="C70" s="186"/>
      <c r="D70" s="137"/>
      <c r="E70" s="186"/>
      <c r="F70" s="186"/>
      <c r="G70" s="137"/>
      <c r="H70" s="186"/>
      <c r="I70" s="137"/>
      <c r="J70" s="66"/>
      <c r="L70" s="248"/>
      <c r="M70" s="248"/>
      <c r="Q70" s="248"/>
      <c r="R70" s="248"/>
    </row>
    <row r="71" spans="1:18" ht="15.75" x14ac:dyDescent="0.25">
      <c r="A71" s="105" t="s">
        <v>51</v>
      </c>
      <c r="B71" s="186">
        <v>18729558</v>
      </c>
      <c r="C71" s="186"/>
      <c r="D71" s="137">
        <v>18729558</v>
      </c>
      <c r="E71" s="186"/>
      <c r="F71" s="186"/>
      <c r="G71" s="137"/>
      <c r="H71" s="186"/>
      <c r="I71" s="137"/>
      <c r="J71" s="62"/>
      <c r="L71" s="248"/>
      <c r="M71" s="248"/>
      <c r="Q71" s="248"/>
      <c r="R71" s="248"/>
    </row>
    <row r="72" spans="1:18" ht="15.75" x14ac:dyDescent="0.25">
      <c r="A72" s="105" t="s">
        <v>52</v>
      </c>
      <c r="B72" s="268">
        <v>1496481</v>
      </c>
      <c r="C72" s="271"/>
      <c r="D72" s="269">
        <v>1496481</v>
      </c>
      <c r="E72" s="216"/>
      <c r="F72" s="215"/>
      <c r="G72" s="217"/>
      <c r="H72" s="216"/>
      <c r="I72" s="134"/>
      <c r="J72" s="63"/>
      <c r="L72" s="248"/>
      <c r="M72" s="248"/>
      <c r="Q72" s="248"/>
      <c r="R72" s="248"/>
    </row>
    <row r="73" spans="1:18" ht="18" x14ac:dyDescent="0.25">
      <c r="A73" s="105" t="s">
        <v>53</v>
      </c>
      <c r="B73" s="186">
        <v>9991.8279700000003</v>
      </c>
      <c r="C73" s="199"/>
      <c r="D73" s="137">
        <v>9991.8279700000003</v>
      </c>
      <c r="E73" s="216">
        <v>8105.3708492639998</v>
      </c>
      <c r="F73" s="216"/>
      <c r="G73" s="266">
        <v>8105.3708492639998</v>
      </c>
      <c r="H73" s="216">
        <v>1886.457120736</v>
      </c>
      <c r="I73" s="137">
        <v>1886.457120736</v>
      </c>
      <c r="J73" s="64"/>
      <c r="L73" s="248"/>
      <c r="M73" s="248"/>
      <c r="Q73" s="248"/>
      <c r="R73" s="248"/>
    </row>
    <row r="74" spans="1:18" ht="18" x14ac:dyDescent="0.25">
      <c r="A74" s="109" t="s">
        <v>43</v>
      </c>
      <c r="B74" s="186">
        <v>133556</v>
      </c>
      <c r="C74" s="186"/>
      <c r="D74" s="137">
        <v>133556</v>
      </c>
      <c r="E74" s="186"/>
      <c r="F74" s="186"/>
      <c r="G74" s="145"/>
      <c r="H74" s="186"/>
      <c r="I74" s="186"/>
      <c r="J74" s="64"/>
      <c r="L74" s="248"/>
      <c r="M74" s="248"/>
      <c r="Q74" s="248"/>
      <c r="R74" s="248"/>
    </row>
    <row r="75" spans="1:18" x14ac:dyDescent="0.25">
      <c r="A75" s="218" t="s">
        <v>54</v>
      </c>
      <c r="B75" s="188">
        <f>SUM(B71:B74)</f>
        <v>20369586.827970002</v>
      </c>
      <c r="C75" s="188"/>
      <c r="D75" s="134">
        <f t="shared" ref="D75:I75" si="4">SUM(D71:D74)</f>
        <v>20369586.827970002</v>
      </c>
      <c r="E75" s="187">
        <f t="shared" si="4"/>
        <v>8105.3708492639998</v>
      </c>
      <c r="F75" s="134"/>
      <c r="G75" s="134">
        <f t="shared" si="4"/>
        <v>8105.3708492639998</v>
      </c>
      <c r="H75" s="187">
        <f t="shared" si="4"/>
        <v>1886.457120736</v>
      </c>
      <c r="I75" s="134">
        <f t="shared" si="4"/>
        <v>1886.457120736</v>
      </c>
      <c r="J75" s="177"/>
      <c r="L75" s="248"/>
      <c r="M75" s="248"/>
      <c r="Q75" s="248"/>
      <c r="R75" s="248"/>
    </row>
    <row r="76" spans="1:18" ht="15.75" x14ac:dyDescent="0.25">
      <c r="A76" s="114" t="s">
        <v>55</v>
      </c>
      <c r="B76" s="186"/>
      <c r="C76" s="186"/>
      <c r="D76" s="186"/>
      <c r="E76" s="186"/>
      <c r="F76" s="186"/>
      <c r="G76" s="145"/>
      <c r="H76" s="186"/>
      <c r="I76" s="186"/>
      <c r="J76" s="62"/>
      <c r="L76" s="248"/>
      <c r="M76" s="248"/>
      <c r="Q76" s="248"/>
      <c r="R76" s="248"/>
    </row>
    <row r="77" spans="1:18" ht="15.75" x14ac:dyDescent="0.25">
      <c r="A77" s="105" t="s">
        <v>52</v>
      </c>
      <c r="B77" s="186">
        <v>16498409</v>
      </c>
      <c r="C77" s="188"/>
      <c r="D77" s="137">
        <v>16498409</v>
      </c>
      <c r="E77" s="186"/>
      <c r="F77" s="186"/>
      <c r="G77" s="145"/>
      <c r="H77" s="186"/>
      <c r="I77" s="186"/>
      <c r="J77" s="63"/>
      <c r="L77" s="248"/>
      <c r="M77" s="248"/>
      <c r="N77" s="253"/>
      <c r="Q77" s="248"/>
      <c r="R77" s="248"/>
    </row>
    <row r="78" spans="1:18" ht="18" x14ac:dyDescent="0.25">
      <c r="A78" s="105" t="s">
        <v>53</v>
      </c>
      <c r="B78" s="186">
        <v>3804.80807</v>
      </c>
      <c r="C78" s="186"/>
      <c r="D78" s="137">
        <v>3804.80807</v>
      </c>
      <c r="E78" s="186">
        <v>3086.460306384</v>
      </c>
      <c r="F78" s="186"/>
      <c r="G78" s="145">
        <v>3086.460306384</v>
      </c>
      <c r="H78" s="185">
        <v>718.34776361599995</v>
      </c>
      <c r="I78" s="137">
        <v>718.34776361599995</v>
      </c>
      <c r="J78" s="64"/>
      <c r="L78" s="248"/>
      <c r="M78" s="248"/>
      <c r="N78" s="253"/>
      <c r="Q78" s="248"/>
      <c r="R78" s="248"/>
    </row>
    <row r="79" spans="1:18" ht="18" x14ac:dyDescent="0.25">
      <c r="A79" s="105" t="s">
        <v>43</v>
      </c>
      <c r="B79" s="186">
        <v>2855912</v>
      </c>
      <c r="C79" s="188"/>
      <c r="D79" s="137">
        <v>2855912</v>
      </c>
      <c r="E79" s="186"/>
      <c r="F79" s="186"/>
      <c r="G79" s="145"/>
      <c r="H79" s="186"/>
      <c r="I79" s="186"/>
      <c r="J79" s="64"/>
      <c r="L79" s="248"/>
      <c r="M79" s="248"/>
      <c r="N79" s="253"/>
      <c r="Q79" s="248"/>
      <c r="R79" s="248"/>
    </row>
    <row r="80" spans="1:18" ht="18" x14ac:dyDescent="0.25">
      <c r="A80" s="114" t="s">
        <v>56</v>
      </c>
      <c r="B80" s="255">
        <f>SUM(B76:B79)</f>
        <v>19358125.80807</v>
      </c>
      <c r="C80" s="186"/>
      <c r="D80" s="134">
        <f t="shared" ref="D80:I80" si="5">SUM(D76:D79)</f>
        <v>19358125.80807</v>
      </c>
      <c r="E80" s="257">
        <f t="shared" si="5"/>
        <v>3086.460306384</v>
      </c>
      <c r="F80" s="134"/>
      <c r="G80" s="134">
        <f t="shared" si="5"/>
        <v>3086.460306384</v>
      </c>
      <c r="H80" s="257">
        <f t="shared" si="5"/>
        <v>718.34776361599995</v>
      </c>
      <c r="I80" s="134">
        <f t="shared" si="5"/>
        <v>718.34776361599995</v>
      </c>
      <c r="J80" s="66"/>
      <c r="L80" s="248"/>
      <c r="M80" s="248"/>
      <c r="N80" s="253"/>
      <c r="Q80" s="248"/>
      <c r="R80" s="248"/>
    </row>
    <row r="81" spans="1:18" ht="18" x14ac:dyDescent="0.25">
      <c r="A81" s="214" t="s">
        <v>57</v>
      </c>
      <c r="B81" s="189">
        <f>SUM(B75,B80)</f>
        <v>39727712.636040002</v>
      </c>
      <c r="C81" s="189"/>
      <c r="D81" s="170">
        <f>SUM(D75,D80)</f>
        <v>39727712.636040002</v>
      </c>
      <c r="E81" s="172">
        <f t="shared" ref="E81:I81" si="6">SUM(E75,E80)</f>
        <v>11191.831155648</v>
      </c>
      <c r="F81" s="170"/>
      <c r="G81" s="170">
        <f t="shared" si="6"/>
        <v>11191.831155648</v>
      </c>
      <c r="H81" s="172">
        <f t="shared" si="6"/>
        <v>2604.804884352</v>
      </c>
      <c r="I81" s="170">
        <f t="shared" si="6"/>
        <v>2604.804884352</v>
      </c>
      <c r="J81" s="65"/>
      <c r="L81" s="248"/>
      <c r="M81" s="248"/>
      <c r="N81" s="253"/>
      <c r="Q81" s="248"/>
      <c r="R81" s="248"/>
    </row>
    <row r="82" spans="1:18" ht="18" x14ac:dyDescent="0.25">
      <c r="A82" s="171" t="s">
        <v>58</v>
      </c>
      <c r="B82" s="130">
        <f>B69-B81</f>
        <v>-13034174.365777716</v>
      </c>
      <c r="C82" s="130"/>
      <c r="D82" s="130">
        <f>D69-D81</f>
        <v>-14020582.618151151</v>
      </c>
      <c r="E82" s="130">
        <f t="shared" ref="E82:I82" si="7">E69-E81</f>
        <v>3076485.0336705446</v>
      </c>
      <c r="F82" s="130"/>
      <c r="G82" s="219">
        <f t="shared" si="7"/>
        <v>3193866.6665388751</v>
      </c>
      <c r="H82" s="130">
        <f t="shared" si="7"/>
        <v>21805478.100551739</v>
      </c>
      <c r="I82" s="219">
        <f t="shared" si="7"/>
        <v>20701688.715309974</v>
      </c>
      <c r="J82" s="74"/>
      <c r="L82" s="248"/>
      <c r="M82" s="248"/>
      <c r="N82" s="251"/>
      <c r="O82" s="251"/>
      <c r="P82" s="251"/>
      <c r="Q82" s="248"/>
      <c r="R82" s="248"/>
    </row>
    <row r="83" spans="1:18" ht="18" x14ac:dyDescent="0.25">
      <c r="A83" s="114" t="s">
        <v>59</v>
      </c>
      <c r="B83" s="186"/>
      <c r="C83" s="186"/>
      <c r="D83" s="186"/>
      <c r="E83" s="186"/>
      <c r="F83" s="186"/>
      <c r="G83" s="145"/>
      <c r="H83" s="186"/>
      <c r="I83" s="186"/>
      <c r="J83" s="66"/>
      <c r="L83" s="248"/>
      <c r="M83" s="248"/>
    </row>
    <row r="84" spans="1:18" ht="18" x14ac:dyDescent="0.25">
      <c r="A84" s="105" t="s">
        <v>60</v>
      </c>
      <c r="B84" s="186">
        <v>2263844</v>
      </c>
      <c r="C84" s="186"/>
      <c r="D84" s="186"/>
      <c r="E84" s="186"/>
      <c r="F84" s="186"/>
      <c r="G84" s="145"/>
      <c r="H84" s="186"/>
      <c r="I84" s="186"/>
      <c r="J84" s="66"/>
      <c r="L84" s="248"/>
      <c r="M84" s="248"/>
    </row>
    <row r="85" spans="1:18" ht="18" x14ac:dyDescent="0.25">
      <c r="A85" s="105" t="s">
        <v>61</v>
      </c>
      <c r="B85" s="186">
        <v>105369</v>
      </c>
      <c r="C85" s="186"/>
      <c r="D85" s="186"/>
      <c r="E85" s="186"/>
      <c r="F85" s="186"/>
      <c r="G85" s="145"/>
      <c r="H85" s="186"/>
      <c r="I85" s="186"/>
      <c r="J85" s="66"/>
      <c r="L85" s="248"/>
      <c r="M85" s="248"/>
    </row>
    <row r="86" spans="1:18" ht="18" x14ac:dyDescent="0.25">
      <c r="A86" s="105" t="s">
        <v>121</v>
      </c>
      <c r="B86" s="186">
        <v>-15403388.197549997</v>
      </c>
      <c r="C86" s="186"/>
      <c r="D86" s="186"/>
      <c r="E86" s="186"/>
      <c r="F86" s="186"/>
      <c r="G86" s="145"/>
      <c r="H86" s="186"/>
      <c r="I86" s="186"/>
      <c r="J86" s="66"/>
      <c r="L86" s="248"/>
      <c r="M86" s="248"/>
    </row>
    <row r="87" spans="1:18" ht="18" x14ac:dyDescent="0.25">
      <c r="A87" s="220" t="s">
        <v>63</v>
      </c>
      <c r="B87" s="174">
        <f>SUM(B84:B86)</f>
        <v>-13034175.197549997</v>
      </c>
      <c r="C87" s="174"/>
      <c r="D87" s="174"/>
      <c r="E87" s="174"/>
      <c r="F87" s="174"/>
      <c r="G87" s="175"/>
      <c r="H87" s="174"/>
      <c r="I87" s="174"/>
      <c r="J87" s="176"/>
      <c r="L87" s="248"/>
      <c r="M87" s="248"/>
    </row>
    <row r="88" spans="1:18" ht="18" x14ac:dyDescent="0.25">
      <c r="A88" s="214" t="s">
        <v>64</v>
      </c>
      <c r="B88" s="129">
        <v>-9698876</v>
      </c>
      <c r="C88" s="129"/>
      <c r="D88" s="129"/>
      <c r="E88" s="129"/>
      <c r="F88" s="129"/>
      <c r="G88" s="173"/>
      <c r="H88" s="129"/>
      <c r="I88" s="129"/>
      <c r="J88" s="65"/>
      <c r="L88" s="248"/>
      <c r="M88" s="248"/>
    </row>
    <row r="89" spans="1:18" ht="18" x14ac:dyDescent="0.25">
      <c r="A89" s="214" t="s">
        <v>65</v>
      </c>
      <c r="B89" s="129"/>
      <c r="C89" s="129"/>
      <c r="D89" s="129"/>
      <c r="E89" s="129"/>
      <c r="F89" s="129"/>
      <c r="G89" s="173"/>
      <c r="H89" s="129"/>
      <c r="I89" s="129"/>
      <c r="J89" s="65"/>
      <c r="L89" s="248"/>
      <c r="M89" s="248"/>
    </row>
    <row r="90" spans="1:18" ht="18" x14ac:dyDescent="0.25">
      <c r="A90" s="221" t="s">
        <v>66</v>
      </c>
      <c r="B90" s="129">
        <v>-3000979.2396499971</v>
      </c>
      <c r="C90" s="129"/>
      <c r="D90" s="129"/>
      <c r="E90" s="129"/>
      <c r="F90" s="129"/>
      <c r="G90" s="173"/>
      <c r="H90" s="129"/>
      <c r="I90" s="129"/>
      <c r="J90" s="65"/>
      <c r="L90" s="248"/>
      <c r="M90" s="248"/>
    </row>
    <row r="91" spans="1:18" ht="18" x14ac:dyDescent="0.25">
      <c r="A91" s="221" t="s">
        <v>16</v>
      </c>
      <c r="B91" s="129">
        <v>-2703532.9579000003</v>
      </c>
      <c r="C91" s="129"/>
      <c r="D91" s="129"/>
      <c r="E91" s="129"/>
      <c r="F91" s="129"/>
      <c r="G91" s="173"/>
      <c r="H91" s="129"/>
      <c r="I91" s="129"/>
      <c r="J91" s="65"/>
      <c r="L91" s="248"/>
      <c r="M91" s="248"/>
    </row>
    <row r="92" spans="1:18" ht="18" x14ac:dyDescent="0.25">
      <c r="A92" s="214" t="s">
        <v>112</v>
      </c>
      <c r="B92" s="129">
        <f>B88+B90+B91</f>
        <v>-15403388.197549997</v>
      </c>
      <c r="C92" s="129"/>
      <c r="D92" s="129"/>
      <c r="E92" s="129"/>
      <c r="F92" s="129"/>
      <c r="G92" s="173"/>
      <c r="H92" s="129"/>
      <c r="I92" s="129"/>
      <c r="J92" s="65"/>
      <c r="L92" s="248"/>
      <c r="M92" s="248"/>
    </row>
    <row r="93" spans="1:18" ht="18" x14ac:dyDescent="0.25">
      <c r="A93" s="214"/>
      <c r="B93" s="129"/>
      <c r="C93" s="129"/>
      <c r="D93" s="129"/>
      <c r="E93" s="129"/>
      <c r="F93" s="129"/>
      <c r="G93" s="173"/>
      <c r="H93" s="129"/>
      <c r="I93" s="129"/>
      <c r="J93" s="65"/>
      <c r="L93" s="248"/>
      <c r="M93" s="248"/>
    </row>
    <row r="94" spans="1:18" x14ac:dyDescent="0.25">
      <c r="A94" s="98" t="s">
        <v>108</v>
      </c>
      <c r="B94" s="69"/>
      <c r="C94" s="69"/>
      <c r="D94" s="69"/>
      <c r="E94" s="69"/>
      <c r="F94" s="69"/>
      <c r="G94" s="69"/>
      <c r="H94" s="69"/>
      <c r="I94" s="69"/>
      <c r="J94" s="70"/>
      <c r="L94" s="248"/>
      <c r="M94" s="248"/>
    </row>
    <row r="95" spans="1:18" ht="25.5" customHeight="1" x14ac:dyDescent="0.25">
      <c r="A95" s="308" t="s">
        <v>145</v>
      </c>
      <c r="B95" s="285"/>
      <c r="C95" s="285"/>
      <c r="D95" s="285"/>
      <c r="E95" s="285"/>
      <c r="F95" s="285"/>
      <c r="G95" s="285"/>
      <c r="H95" s="285"/>
      <c r="I95" s="285"/>
      <c r="J95" s="286"/>
      <c r="L95" s="248"/>
      <c r="M95" s="248"/>
    </row>
    <row r="96" spans="1:18" ht="15.75" thickBot="1" x14ac:dyDescent="0.3">
      <c r="A96" s="309" t="s">
        <v>142</v>
      </c>
      <c r="B96" s="288"/>
      <c r="C96" s="288"/>
      <c r="D96" s="288"/>
      <c r="E96" s="288"/>
      <c r="F96" s="288"/>
      <c r="G96" s="288"/>
      <c r="H96" s="288"/>
      <c r="I96" s="288"/>
      <c r="J96" s="289"/>
      <c r="L96" s="248"/>
      <c r="M96" s="248"/>
    </row>
    <row r="97" spans="1:13" ht="15.75" thickTop="1" x14ac:dyDescent="0.25">
      <c r="A97" s="78"/>
      <c r="B97" s="78"/>
      <c r="C97" s="78"/>
      <c r="D97" s="78"/>
      <c r="E97" s="78"/>
      <c r="F97" s="78"/>
      <c r="G97" s="78"/>
      <c r="H97" s="78"/>
      <c r="I97" s="78"/>
      <c r="J97" s="78"/>
      <c r="L97" s="248"/>
      <c r="M97" s="248"/>
    </row>
    <row r="98" spans="1:13" ht="15.75" thickBot="1" x14ac:dyDescent="0.3">
      <c r="L98" s="248"/>
      <c r="M98" s="248"/>
    </row>
    <row r="99" spans="1:13" ht="24.75" customHeight="1" thickTop="1" x14ac:dyDescent="0.25">
      <c r="A99" s="88" t="s">
        <v>111</v>
      </c>
      <c r="B99" s="45"/>
      <c r="C99" s="45"/>
      <c r="D99" s="45"/>
      <c r="E99" s="46"/>
      <c r="F99" s="46"/>
      <c r="G99" s="47"/>
      <c r="H99" s="46"/>
      <c r="I99" s="71"/>
      <c r="J99" s="72"/>
      <c r="L99" s="248"/>
      <c r="M99" s="248"/>
    </row>
    <row r="100" spans="1:13" ht="22.5" customHeight="1" x14ac:dyDescent="0.25">
      <c r="A100" s="89"/>
      <c r="B100" s="83"/>
      <c r="C100" s="83"/>
      <c r="D100" s="310" t="s">
        <v>4</v>
      </c>
      <c r="E100" s="310"/>
      <c r="F100" s="310"/>
      <c r="G100" s="311"/>
      <c r="H100" s="290" t="s">
        <v>105</v>
      </c>
      <c r="I100" s="291"/>
      <c r="J100" s="55"/>
      <c r="L100" s="248"/>
      <c r="M100" s="248"/>
    </row>
    <row r="101" spans="1:13" ht="7.5" customHeight="1" x14ac:dyDescent="0.25">
      <c r="A101" s="89"/>
      <c r="B101" s="9"/>
      <c r="C101" s="9"/>
      <c r="D101" s="9"/>
      <c r="E101" s="9"/>
      <c r="F101" s="9"/>
      <c r="G101" s="10"/>
      <c r="H101" s="83"/>
      <c r="I101" s="54"/>
      <c r="J101" s="55"/>
      <c r="L101" s="248"/>
      <c r="M101" s="248"/>
    </row>
    <row r="102" spans="1:13" ht="22.5" customHeight="1" x14ac:dyDescent="0.25">
      <c r="A102" s="90"/>
      <c r="B102" s="12"/>
      <c r="C102" s="12"/>
      <c r="D102" s="312" t="s">
        <v>6</v>
      </c>
      <c r="E102" s="312"/>
      <c r="F102" s="312"/>
      <c r="G102" s="313"/>
      <c r="H102" s="277">
        <v>44012</v>
      </c>
      <c r="I102" s="278"/>
      <c r="J102" s="56"/>
      <c r="L102" s="248"/>
      <c r="M102" s="248"/>
    </row>
    <row r="103" spans="1:13" ht="15" customHeight="1" x14ac:dyDescent="0.25">
      <c r="A103" s="90"/>
      <c r="B103" s="13"/>
      <c r="C103" s="13"/>
      <c r="D103" s="13"/>
      <c r="E103" s="13"/>
      <c r="F103" s="13"/>
      <c r="G103" s="14"/>
      <c r="H103" s="13"/>
      <c r="I103" s="54"/>
      <c r="J103" s="57"/>
      <c r="L103" s="248"/>
      <c r="M103" s="248"/>
    </row>
    <row r="104" spans="1:13" ht="15" customHeight="1" x14ac:dyDescent="0.25">
      <c r="A104" s="97"/>
      <c r="B104" s="15"/>
      <c r="C104" s="15"/>
      <c r="D104" s="15"/>
      <c r="E104" s="15"/>
      <c r="F104" s="15"/>
      <c r="G104" s="16"/>
      <c r="H104" s="15"/>
      <c r="I104" s="38"/>
      <c r="J104" s="58"/>
      <c r="L104" s="248"/>
      <c r="M104" s="248"/>
    </row>
    <row r="105" spans="1:13" ht="15" customHeight="1" x14ac:dyDescent="0.25">
      <c r="A105" s="97"/>
      <c r="B105" s="292"/>
      <c r="C105" s="292"/>
      <c r="D105" s="292"/>
      <c r="E105" s="292"/>
      <c r="F105" s="292"/>
      <c r="G105" s="292"/>
      <c r="H105" s="292" t="s">
        <v>7</v>
      </c>
      <c r="I105" s="292"/>
      <c r="J105" s="59"/>
      <c r="L105" s="248"/>
      <c r="M105" s="248"/>
    </row>
    <row r="106" spans="1:13" ht="15" customHeight="1" x14ac:dyDescent="0.25">
      <c r="A106" s="97"/>
      <c r="B106" s="281"/>
      <c r="C106" s="281"/>
      <c r="D106" s="281"/>
      <c r="E106" s="293"/>
      <c r="F106" s="293"/>
      <c r="G106" s="293"/>
      <c r="H106" s="281" t="s">
        <v>10</v>
      </c>
      <c r="I106" s="281"/>
      <c r="J106" s="59"/>
      <c r="L106" s="248"/>
      <c r="M106" s="248"/>
    </row>
    <row r="107" spans="1:13" ht="15" customHeight="1" x14ac:dyDescent="0.25">
      <c r="A107" s="114" t="s">
        <v>69</v>
      </c>
      <c r="B107" s="133"/>
      <c r="C107" s="133"/>
      <c r="D107" s="133"/>
      <c r="E107" s="188"/>
      <c r="F107" s="188"/>
      <c r="G107" s="134"/>
      <c r="H107" s="133"/>
      <c r="I107" s="138"/>
      <c r="J107" s="62"/>
      <c r="L107" s="248"/>
      <c r="M107" s="248"/>
    </row>
    <row r="108" spans="1:13" ht="15" customHeight="1" x14ac:dyDescent="0.25">
      <c r="A108" s="222" t="s">
        <v>70</v>
      </c>
      <c r="B108" s="186"/>
      <c r="C108" s="186"/>
      <c r="D108" s="137"/>
      <c r="E108" s="186"/>
      <c r="F108" s="186"/>
      <c r="G108" s="137"/>
      <c r="H108" s="302"/>
      <c r="I108" s="302"/>
      <c r="J108" s="63"/>
      <c r="L108" s="248"/>
      <c r="M108" s="248"/>
    </row>
    <row r="109" spans="1:13" ht="15" customHeight="1" x14ac:dyDescent="0.25">
      <c r="A109" s="105" t="s">
        <v>71</v>
      </c>
      <c r="B109" s="186"/>
      <c r="C109" s="186"/>
      <c r="D109" s="137"/>
      <c r="E109" s="186"/>
      <c r="F109" s="186"/>
      <c r="G109" s="137"/>
      <c r="H109" s="302">
        <v>1413423</v>
      </c>
      <c r="I109" s="302"/>
      <c r="J109" s="64"/>
      <c r="L109" s="248"/>
      <c r="M109" s="248"/>
    </row>
    <row r="110" spans="1:13" ht="15" customHeight="1" x14ac:dyDescent="0.25">
      <c r="A110" s="105" t="s">
        <v>72</v>
      </c>
      <c r="B110" s="188"/>
      <c r="C110" s="188"/>
      <c r="D110" s="134"/>
      <c r="E110" s="188"/>
      <c r="F110" s="188"/>
      <c r="G110" s="134"/>
      <c r="H110" s="302">
        <v>3208</v>
      </c>
      <c r="I110" s="302"/>
      <c r="J110" s="62"/>
      <c r="L110" s="248"/>
      <c r="M110" s="248"/>
    </row>
    <row r="111" spans="1:13" ht="15" customHeight="1" x14ac:dyDescent="0.25">
      <c r="A111" s="222" t="s">
        <v>73</v>
      </c>
      <c r="B111" s="186"/>
      <c r="C111" s="186"/>
      <c r="D111" s="137"/>
      <c r="E111" s="186"/>
      <c r="F111" s="186"/>
      <c r="G111" s="137"/>
      <c r="H111" s="302"/>
      <c r="I111" s="302"/>
      <c r="J111" s="63"/>
      <c r="L111" s="248"/>
      <c r="M111" s="248"/>
    </row>
    <row r="112" spans="1:13" ht="15" customHeight="1" x14ac:dyDescent="0.25">
      <c r="A112" s="105" t="s">
        <v>74</v>
      </c>
      <c r="B112" s="186"/>
      <c r="C112" s="186"/>
      <c r="D112" s="137"/>
      <c r="E112" s="186"/>
      <c r="F112" s="186"/>
      <c r="G112" s="137"/>
      <c r="H112" s="302">
        <v>-426374</v>
      </c>
      <c r="I112" s="302"/>
      <c r="J112" s="64"/>
      <c r="L112" s="248"/>
      <c r="M112" s="248"/>
    </row>
    <row r="113" spans="1:13" ht="15" customHeight="1" x14ac:dyDescent="0.25">
      <c r="A113" s="105" t="s">
        <v>75</v>
      </c>
      <c r="B113" s="186"/>
      <c r="C113" s="186"/>
      <c r="D113" s="137"/>
      <c r="E113" s="186"/>
      <c r="F113" s="186"/>
      <c r="G113" s="137"/>
      <c r="H113" s="302">
        <v>-1092895</v>
      </c>
      <c r="I113" s="302"/>
      <c r="J113" s="64"/>
      <c r="L113" s="248"/>
      <c r="M113" s="248"/>
    </row>
    <row r="114" spans="1:13" ht="15" customHeight="1" x14ac:dyDescent="0.25">
      <c r="A114" s="105" t="s">
        <v>76</v>
      </c>
      <c r="B114" s="186"/>
      <c r="C114" s="186"/>
      <c r="D114" s="137"/>
      <c r="E114" s="186"/>
      <c r="F114" s="186"/>
      <c r="G114" s="137"/>
      <c r="H114" s="302"/>
      <c r="I114" s="302"/>
      <c r="J114" s="66"/>
      <c r="L114" s="248"/>
      <c r="M114" s="248"/>
    </row>
    <row r="115" spans="1:13" ht="15" customHeight="1" x14ac:dyDescent="0.25">
      <c r="A115" s="214" t="s">
        <v>77</v>
      </c>
      <c r="B115" s="129"/>
      <c r="C115" s="129"/>
      <c r="D115" s="168"/>
      <c r="E115" s="129"/>
      <c r="F115" s="129"/>
      <c r="G115" s="168"/>
      <c r="H115" s="300">
        <f>SUM(H109:I114)</f>
        <v>-102638</v>
      </c>
      <c r="I115" s="300"/>
      <c r="J115" s="75"/>
      <c r="L115" s="248"/>
      <c r="M115" s="248"/>
    </row>
    <row r="116" spans="1:13" ht="15" customHeight="1" x14ac:dyDescent="0.25">
      <c r="A116" s="114" t="s">
        <v>78</v>
      </c>
      <c r="B116" s="186"/>
      <c r="C116" s="186"/>
      <c r="D116" s="137"/>
      <c r="E116" s="186"/>
      <c r="F116" s="186"/>
      <c r="G116" s="137"/>
      <c r="H116" s="302"/>
      <c r="I116" s="302"/>
      <c r="J116" s="63"/>
      <c r="L116" s="248"/>
      <c r="M116" s="248"/>
    </row>
    <row r="117" spans="1:13" ht="15" customHeight="1" x14ac:dyDescent="0.25">
      <c r="A117" s="222" t="s">
        <v>70</v>
      </c>
      <c r="B117" s="186"/>
      <c r="C117" s="186"/>
      <c r="D117" s="137"/>
      <c r="E117" s="186"/>
      <c r="F117" s="186"/>
      <c r="G117" s="137"/>
      <c r="H117" s="302"/>
      <c r="I117" s="302"/>
      <c r="J117" s="63"/>
      <c r="L117" s="248"/>
      <c r="M117" s="248"/>
    </row>
    <row r="118" spans="1:13" ht="15" customHeight="1" x14ac:dyDescent="0.25">
      <c r="A118" s="105" t="s">
        <v>79</v>
      </c>
      <c r="B118" s="186"/>
      <c r="C118" s="186"/>
      <c r="D118" s="137"/>
      <c r="E118" s="186"/>
      <c r="F118" s="186"/>
      <c r="G118" s="137"/>
      <c r="H118" s="302">
        <v>53</v>
      </c>
      <c r="I118" s="302"/>
      <c r="J118" s="64"/>
      <c r="L118" s="248"/>
      <c r="M118" s="248"/>
    </row>
    <row r="119" spans="1:13" ht="15" customHeight="1" x14ac:dyDescent="0.25">
      <c r="A119" s="105" t="s">
        <v>43</v>
      </c>
      <c r="B119" s="188"/>
      <c r="C119" s="188"/>
      <c r="D119" s="134"/>
      <c r="E119" s="188"/>
      <c r="F119" s="188"/>
      <c r="G119" s="134"/>
      <c r="H119" s="307"/>
      <c r="I119" s="307"/>
      <c r="J119" s="64"/>
      <c r="L119" s="248"/>
      <c r="M119" s="248"/>
    </row>
    <row r="120" spans="1:13" ht="15" customHeight="1" x14ac:dyDescent="0.25">
      <c r="A120" s="222" t="s">
        <v>73</v>
      </c>
      <c r="B120" s="187"/>
      <c r="C120" s="187"/>
      <c r="D120" s="134"/>
      <c r="E120" s="187"/>
      <c r="F120" s="187"/>
      <c r="G120" s="134"/>
      <c r="H120" s="304"/>
      <c r="I120" s="304"/>
      <c r="J120" s="64"/>
      <c r="L120" s="248"/>
      <c r="M120" s="248"/>
    </row>
    <row r="121" spans="1:13" ht="15" customHeight="1" x14ac:dyDescent="0.25">
      <c r="A121" s="105" t="s">
        <v>80</v>
      </c>
      <c r="B121" s="138"/>
      <c r="C121" s="186"/>
      <c r="D121" s="137"/>
      <c r="E121" s="186"/>
      <c r="F121" s="186"/>
      <c r="G121" s="137"/>
      <c r="H121" s="302">
        <v>-335672</v>
      </c>
      <c r="I121" s="302"/>
      <c r="J121" s="66"/>
      <c r="L121" s="248"/>
      <c r="M121" s="248"/>
    </row>
    <row r="122" spans="1:13" ht="15" customHeight="1" x14ac:dyDescent="0.25">
      <c r="A122" s="105" t="s">
        <v>43</v>
      </c>
      <c r="B122" s="186"/>
      <c r="C122" s="186"/>
      <c r="D122" s="137"/>
      <c r="E122" s="186"/>
      <c r="F122" s="186"/>
      <c r="G122" s="137"/>
      <c r="H122" s="302">
        <v>-8830</v>
      </c>
      <c r="I122" s="302"/>
      <c r="J122" s="62"/>
      <c r="L122" s="248"/>
      <c r="M122" s="248"/>
    </row>
    <row r="123" spans="1:13" ht="15" customHeight="1" x14ac:dyDescent="0.25">
      <c r="A123" s="214" t="s">
        <v>81</v>
      </c>
      <c r="B123" s="129"/>
      <c r="C123" s="192"/>
      <c r="D123" s="168"/>
      <c r="E123" s="223"/>
      <c r="F123" s="192"/>
      <c r="G123" s="194"/>
      <c r="H123" s="305">
        <f>SUM(H118:I122)</f>
        <v>-344449</v>
      </c>
      <c r="I123" s="305"/>
      <c r="J123" s="67"/>
      <c r="L123" s="248"/>
      <c r="M123" s="248"/>
    </row>
    <row r="124" spans="1:13" ht="15" customHeight="1" x14ac:dyDescent="0.25">
      <c r="A124" s="114" t="s">
        <v>82</v>
      </c>
      <c r="B124" s="186"/>
      <c r="C124" s="199"/>
      <c r="D124" s="137"/>
      <c r="E124" s="216"/>
      <c r="F124" s="216"/>
      <c r="G124" s="144"/>
      <c r="H124" s="306"/>
      <c r="I124" s="306"/>
      <c r="J124" s="64"/>
      <c r="L124" s="248"/>
      <c r="M124" s="248"/>
    </row>
    <row r="125" spans="1:13" ht="15" customHeight="1" x14ac:dyDescent="0.25">
      <c r="A125" s="222" t="s">
        <v>70</v>
      </c>
      <c r="B125" s="186"/>
      <c r="C125" s="186"/>
      <c r="D125" s="137"/>
      <c r="E125" s="186"/>
      <c r="F125" s="186"/>
      <c r="G125" s="145"/>
      <c r="H125" s="302"/>
      <c r="I125" s="302"/>
      <c r="J125" s="64"/>
      <c r="L125" s="248"/>
      <c r="M125" s="248"/>
    </row>
    <row r="126" spans="1:13" ht="15" customHeight="1" x14ac:dyDescent="0.25">
      <c r="A126" s="105" t="s">
        <v>83</v>
      </c>
      <c r="B126" s="188"/>
      <c r="C126" s="188"/>
      <c r="D126" s="134"/>
      <c r="E126" s="138"/>
      <c r="F126" s="138"/>
      <c r="G126" s="145"/>
      <c r="H126" s="302">
        <v>970030</v>
      </c>
      <c r="I126" s="302"/>
      <c r="J126" s="66"/>
    </row>
    <row r="127" spans="1:13" ht="15" customHeight="1" x14ac:dyDescent="0.25">
      <c r="A127" s="105" t="s">
        <v>128</v>
      </c>
      <c r="B127" s="138"/>
      <c r="C127" s="186"/>
      <c r="D127" s="186"/>
      <c r="E127" s="138"/>
      <c r="F127" s="138"/>
      <c r="G127" s="145"/>
      <c r="H127" s="302"/>
      <c r="I127" s="302"/>
      <c r="J127" s="62"/>
    </row>
    <row r="128" spans="1:13" ht="15" customHeight="1" x14ac:dyDescent="0.25">
      <c r="A128" s="105" t="s">
        <v>129</v>
      </c>
      <c r="B128" s="138"/>
      <c r="C128" s="186"/>
      <c r="D128" s="186"/>
      <c r="E128" s="138"/>
      <c r="F128" s="138"/>
      <c r="G128" s="145"/>
      <c r="H128" s="186"/>
      <c r="I128" s="186"/>
      <c r="J128" s="62"/>
    </row>
    <row r="129" spans="1:10" ht="15" customHeight="1" x14ac:dyDescent="0.25">
      <c r="A129" s="105" t="s">
        <v>43</v>
      </c>
      <c r="B129" s="138"/>
      <c r="C129" s="186"/>
      <c r="D129" s="186"/>
      <c r="E129" s="138"/>
      <c r="F129" s="138"/>
      <c r="G129" s="145"/>
      <c r="H129" s="186"/>
      <c r="I129" s="186"/>
      <c r="J129" s="62"/>
    </row>
    <row r="130" spans="1:10" ht="15" customHeight="1" x14ac:dyDescent="0.25">
      <c r="A130" s="222" t="s">
        <v>73</v>
      </c>
      <c r="B130" s="186"/>
      <c r="C130" s="188"/>
      <c r="D130" s="137"/>
      <c r="E130" s="138"/>
      <c r="F130" s="138"/>
      <c r="G130" s="145"/>
      <c r="H130" s="302"/>
      <c r="I130" s="302"/>
      <c r="J130" s="63"/>
    </row>
    <row r="131" spans="1:10" ht="15" customHeight="1" x14ac:dyDescent="0.25">
      <c r="A131" s="105" t="s">
        <v>84</v>
      </c>
      <c r="B131" s="186"/>
      <c r="C131" s="186"/>
      <c r="D131" s="137"/>
      <c r="E131" s="186"/>
      <c r="F131" s="186"/>
      <c r="G131" s="145"/>
      <c r="H131" s="299"/>
      <c r="I131" s="299"/>
      <c r="J131" s="64"/>
    </row>
    <row r="132" spans="1:10" x14ac:dyDescent="0.25">
      <c r="A132" s="105" t="s">
        <v>85</v>
      </c>
      <c r="B132" s="138"/>
      <c r="C132" s="138"/>
      <c r="D132" s="138"/>
      <c r="E132" s="138"/>
      <c r="F132" s="138"/>
      <c r="G132" s="138"/>
      <c r="H132" s="299"/>
      <c r="I132" s="299"/>
      <c r="J132" s="26"/>
    </row>
    <row r="133" spans="1:10" x14ac:dyDescent="0.25">
      <c r="A133" s="105" t="s">
        <v>119</v>
      </c>
      <c r="B133" s="138"/>
      <c r="C133" s="138"/>
      <c r="D133" s="138"/>
      <c r="E133" s="138"/>
      <c r="F133" s="138"/>
      <c r="G133" s="138"/>
      <c r="H133" s="299"/>
      <c r="I133" s="299"/>
      <c r="J133" s="26"/>
    </row>
    <row r="134" spans="1:10" x14ac:dyDescent="0.25">
      <c r="A134" s="105" t="s">
        <v>43</v>
      </c>
      <c r="B134" s="138"/>
      <c r="C134" s="138"/>
      <c r="D134" s="138"/>
      <c r="E134" s="138"/>
      <c r="F134" s="138"/>
      <c r="G134" s="138"/>
      <c r="H134" s="299">
        <v>-4543</v>
      </c>
      <c r="I134" s="299"/>
      <c r="J134" s="26"/>
    </row>
    <row r="135" spans="1:10" x14ac:dyDescent="0.25">
      <c r="A135" s="214" t="s">
        <v>86</v>
      </c>
      <c r="B135" s="205"/>
      <c r="C135" s="205"/>
      <c r="D135" s="205"/>
      <c r="E135" s="205"/>
      <c r="F135" s="205"/>
      <c r="G135" s="205"/>
      <c r="H135" s="300">
        <f>SUM(H126:I134)</f>
        <v>965487</v>
      </c>
      <c r="I135" s="300"/>
      <c r="J135" s="28"/>
    </row>
    <row r="136" spans="1:10" x14ac:dyDescent="0.25">
      <c r="A136" s="224" t="s">
        <v>87</v>
      </c>
      <c r="B136" s="213"/>
      <c r="C136" s="213"/>
      <c r="D136" s="213"/>
      <c r="E136" s="213"/>
      <c r="F136" s="213"/>
      <c r="G136" s="213"/>
      <c r="H136" s="301">
        <f>SUM(H115,H123,H135)</f>
        <v>518400</v>
      </c>
      <c r="I136" s="301"/>
      <c r="J136" s="29"/>
    </row>
    <row r="137" spans="1:10" x14ac:dyDescent="0.25">
      <c r="A137" s="222" t="s">
        <v>88</v>
      </c>
      <c r="B137" s="138"/>
      <c r="C137" s="138"/>
      <c r="D137" s="138"/>
      <c r="E137" s="138"/>
      <c r="F137" s="138"/>
      <c r="G137" s="138"/>
      <c r="H137" s="302">
        <v>303857</v>
      </c>
      <c r="I137" s="302"/>
      <c r="J137" s="26"/>
    </row>
    <row r="138" spans="1:10" ht="15.75" thickBot="1" x14ac:dyDescent="0.3">
      <c r="A138" s="225" t="s">
        <v>89</v>
      </c>
      <c r="B138" s="226"/>
      <c r="C138" s="226"/>
      <c r="D138" s="226"/>
      <c r="E138" s="226"/>
      <c r="F138" s="226"/>
      <c r="G138" s="226"/>
      <c r="H138" s="303">
        <f>SUM(H136:I137)</f>
        <v>822257</v>
      </c>
      <c r="I138" s="303"/>
      <c r="J138" s="31"/>
    </row>
    <row r="139" spans="1:10" ht="15.75" thickTop="1" x14ac:dyDescent="0.25"/>
  </sheetData>
  <mergeCells count="63">
    <mergeCell ref="D2:G2"/>
    <mergeCell ref="H2:I2"/>
    <mergeCell ref="D4:G4"/>
    <mergeCell ref="H4:I4"/>
    <mergeCell ref="B7:D7"/>
    <mergeCell ref="E7:G7"/>
    <mergeCell ref="H7:I7"/>
    <mergeCell ref="B48:D48"/>
    <mergeCell ref="E48:G48"/>
    <mergeCell ref="H48:I48"/>
    <mergeCell ref="B8:D8"/>
    <mergeCell ref="E8:G8"/>
    <mergeCell ref="H8:I8"/>
    <mergeCell ref="A37:J37"/>
    <mergeCell ref="A38:J38"/>
    <mergeCell ref="D42:G42"/>
    <mergeCell ref="H42:I42"/>
    <mergeCell ref="D44:G44"/>
    <mergeCell ref="H44:I44"/>
    <mergeCell ref="B47:D47"/>
    <mergeCell ref="E47:G47"/>
    <mergeCell ref="H47:I47"/>
    <mergeCell ref="A95:J95"/>
    <mergeCell ref="A96:J96"/>
    <mergeCell ref="D100:G100"/>
    <mergeCell ref="H100:I100"/>
    <mergeCell ref="D102:G102"/>
    <mergeCell ref="H102:I102"/>
    <mergeCell ref="B105:D105"/>
    <mergeCell ref="E105:G105"/>
    <mergeCell ref="H105:I105"/>
    <mergeCell ref="B106:D106"/>
    <mergeCell ref="E106:G106"/>
    <mergeCell ref="H106:I106"/>
    <mergeCell ref="H119:I119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33:I133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30:I130"/>
    <mergeCell ref="H131:I131"/>
    <mergeCell ref="H132:I132"/>
    <mergeCell ref="H134:I134"/>
    <mergeCell ref="H135:I135"/>
    <mergeCell ref="H136:I136"/>
    <mergeCell ref="H137:I137"/>
    <mergeCell ref="H138:I138"/>
  </mergeCells>
  <pageMargins left="0.70866141732283472" right="0.70866141732283472" top="0.35433070866141736" bottom="0.35433070866141736" header="0.31496062992125984" footer="0.31496062992125984"/>
  <pageSetup paperSize="8" scale="52" orientation="portrait" r:id="rId1"/>
  <rowBreaks count="2" manualBreakCount="2">
    <brk id="40" max="16383" man="1"/>
    <brk id="97" max="16383" man="1"/>
  </rowBreaks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 A C C C a n d A E R ! 1 2 1 0 5 2 3 9 . 1 < / d o c u m e n t i d >  
     < s e n d e r i d > K M O R E < / s e n d e r i d >  
     < s e n d e r e m a i l > K R I S T O P H E R . M O R E Y @ A C C C . G O V . A U < / s e n d e r e m a i l >  
     < l a s t m o d i f i e d > 2 0 2 1 - 0 3 - 3 0 T 1 3 : 0 7 : 3 9 . 0 0 0 0 0 0 0 + 1 1 : 0 0 < / l a s t m o d i f i e d >  
     < d a t a b a s e > A C C C a n d A E R 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Contents</vt:lpstr>
      <vt:lpstr>A1.1 Brisbane</vt:lpstr>
      <vt:lpstr>A1.2 Melbourne </vt:lpstr>
      <vt:lpstr>A1.3 Perth</vt:lpstr>
      <vt:lpstr>A1.4 Sydney</vt:lpstr>
      <vt:lpstr>'A1.1 Brisbane'!Print_Area</vt:lpstr>
      <vt:lpstr>'A1.2 Melbourne '!Print_Area</vt:lpstr>
      <vt:lpstr>'A1.3 Perth'!Print_Area</vt:lpstr>
      <vt:lpstr>'A1.4 Sydney'!Print_Area</vt:lpstr>
      <vt:lpstr>Contents!Print_Area</vt:lpstr>
    </vt:vector>
  </TitlesOfParts>
  <Company>ACCC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Yen, Chia-Lin</dc:creator>
  <cp:lastModifiedBy>Islam, Rabi</cp:lastModifiedBy>
  <cp:lastPrinted>2020-02-19T06:42:47Z</cp:lastPrinted>
  <dcterms:created xsi:type="dcterms:W3CDTF">2016-02-24T23:23:58Z</dcterms:created>
  <dcterms:modified xsi:type="dcterms:W3CDTF">2021-03-30T02:07:39Z</dcterms:modified>
</cp:coreProperties>
</file>