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la\Work Folders\Desktop\AMR 2018-19\0.43_AMR 2018-19 Web-Database\"/>
    </mc:Choice>
  </mc:AlternateContent>
  <bookViews>
    <workbookView xWindow="-285" yWindow="0" windowWidth="19485" windowHeight="5220"/>
  </bookViews>
  <sheets>
    <sheet name="Contents" sheetId="1" r:id="rId1"/>
    <sheet name="A1.1 Brisbane" sheetId="2" r:id="rId2"/>
    <sheet name="A1.2 Melbourne " sheetId="3" r:id="rId3"/>
    <sheet name="A1.3 Perth" sheetId="4" r:id="rId4"/>
    <sheet name="A1.4 Sydney" sheetId="5" r:id="rId5"/>
  </sheets>
  <definedNames>
    <definedName name="_xlnm.Print_Area" localSheetId="1">'A1.1 Brisbane'!$A$1:$J$135</definedName>
    <definedName name="_xlnm.Print_Area" localSheetId="2">'A1.2 Melbourne '!$A$1:$H$128</definedName>
    <definedName name="_xlnm.Print_Area" localSheetId="3">'A1.3 Perth'!$A:$I</definedName>
    <definedName name="_xlnm.Print_Area" localSheetId="4">'A1.4 Sydney'!$A:$K</definedName>
    <definedName name="_xlnm.Print_Area" localSheetId="0">Contents!$A$1:$G$6</definedName>
  </definedNames>
  <calcPr calcId="162913"/>
</workbook>
</file>

<file path=xl/calcChain.xml><?xml version="1.0" encoding="utf-8"?>
<calcChain xmlns="http://schemas.openxmlformats.org/spreadsheetml/2006/main">
  <c r="G62" i="3" l="1"/>
  <c r="B87" i="5" l="1"/>
  <c r="I80" i="5" l="1"/>
  <c r="H80" i="5"/>
  <c r="G80" i="5"/>
  <c r="E80" i="5"/>
  <c r="D80" i="5"/>
  <c r="B80" i="5"/>
  <c r="C13" i="4" l="1"/>
  <c r="G128" i="3" l="1"/>
  <c r="G125" i="3"/>
  <c r="C35" i="2" l="1"/>
  <c r="C33" i="2"/>
  <c r="I27" i="2"/>
  <c r="E27" i="2"/>
  <c r="I112" i="2" l="1"/>
  <c r="C67" i="2"/>
  <c r="I67" i="2" l="1"/>
  <c r="G67" i="2"/>
  <c r="E67" i="2"/>
  <c r="E75" i="5" l="1"/>
  <c r="G75" i="5"/>
  <c r="G81" i="5" s="1"/>
  <c r="H75" i="5"/>
  <c r="H81" i="5" s="1"/>
  <c r="I75" i="5"/>
  <c r="I81" i="5" l="1"/>
  <c r="E81" i="5"/>
  <c r="I132" i="2"/>
  <c r="G55" i="2"/>
  <c r="I26" i="2"/>
  <c r="G26" i="2"/>
  <c r="E26" i="2"/>
  <c r="C26" i="2"/>
  <c r="I68" i="5" l="1"/>
  <c r="I56" i="5"/>
  <c r="G68" i="5"/>
  <c r="G56" i="5"/>
  <c r="D68" i="5"/>
  <c r="D56" i="5"/>
  <c r="B92" i="5"/>
  <c r="H68" i="5"/>
  <c r="E68" i="5"/>
  <c r="B68" i="5"/>
  <c r="H56" i="5"/>
  <c r="E56" i="5"/>
  <c r="B56" i="5"/>
  <c r="C71" i="4" l="1"/>
  <c r="G63" i="4"/>
  <c r="E63" i="4"/>
  <c r="C63" i="4"/>
  <c r="I120" i="2" l="1"/>
  <c r="C14" i="2" l="1"/>
  <c r="C88" i="3"/>
  <c r="C13" i="3"/>
  <c r="C25" i="3"/>
  <c r="C62" i="3"/>
  <c r="E62" i="3"/>
  <c r="C52" i="3"/>
  <c r="C76" i="4"/>
  <c r="G51" i="4"/>
  <c r="G13" i="4"/>
  <c r="H115" i="5"/>
  <c r="H123" i="5"/>
  <c r="H135" i="5"/>
  <c r="D75" i="5"/>
  <c r="D81" i="5" s="1"/>
  <c r="B75" i="5"/>
  <c r="D14" i="5"/>
  <c r="D26" i="5"/>
  <c r="B14" i="5"/>
  <c r="B26" i="5"/>
  <c r="I26" i="5"/>
  <c r="H26" i="5"/>
  <c r="G26" i="5"/>
  <c r="E26" i="5"/>
  <c r="I14" i="5"/>
  <c r="H14" i="5"/>
  <c r="G14" i="5"/>
  <c r="E14" i="5"/>
  <c r="G107" i="4"/>
  <c r="G115" i="4"/>
  <c r="G127" i="4"/>
  <c r="C83" i="4"/>
  <c r="E51" i="4"/>
  <c r="C51" i="4"/>
  <c r="C25" i="4"/>
  <c r="C26" i="4" s="1"/>
  <c r="G25" i="4"/>
  <c r="E25" i="4"/>
  <c r="E13" i="4"/>
  <c r="G107" i="3"/>
  <c r="G116" i="3"/>
  <c r="C83" i="3"/>
  <c r="G52" i="3"/>
  <c r="G70" i="3"/>
  <c r="G76" i="3"/>
  <c r="E52" i="3"/>
  <c r="E70" i="3"/>
  <c r="E76" i="3"/>
  <c r="C76" i="3"/>
  <c r="G13" i="3"/>
  <c r="G25" i="3"/>
  <c r="E13" i="3"/>
  <c r="E25" i="3"/>
  <c r="C86" i="2"/>
  <c r="C55" i="2"/>
  <c r="C68" i="2" s="1"/>
  <c r="C74" i="2"/>
  <c r="C79" i="2"/>
  <c r="I55" i="2"/>
  <c r="E55" i="2"/>
  <c r="I14" i="2"/>
  <c r="G14" i="2"/>
  <c r="E14" i="2"/>
  <c r="I27" i="5" l="1"/>
  <c r="G27" i="5"/>
  <c r="H27" i="5"/>
  <c r="E27" i="5"/>
  <c r="C77" i="4"/>
  <c r="E64" i="4"/>
  <c r="G26" i="4"/>
  <c r="E26" i="4"/>
  <c r="C26" i="3"/>
  <c r="C28" i="3" s="1"/>
  <c r="C30" i="3" s="1"/>
  <c r="C32" i="3" s="1"/>
  <c r="C34" i="3" s="1"/>
  <c r="G26" i="3"/>
  <c r="E26" i="3"/>
  <c r="C27" i="2"/>
  <c r="C29" i="2" s="1"/>
  <c r="C31" i="2" s="1"/>
  <c r="C91" i="2" s="1"/>
  <c r="G68" i="2"/>
  <c r="I69" i="5"/>
  <c r="I82" i="5" s="1"/>
  <c r="D69" i="5"/>
  <c r="D82" i="5" s="1"/>
  <c r="B27" i="5"/>
  <c r="B81" i="5"/>
  <c r="G69" i="5"/>
  <c r="G82" i="5" s="1"/>
  <c r="B69" i="5"/>
  <c r="H136" i="5"/>
  <c r="H138" i="5" s="1"/>
  <c r="G128" i="4"/>
  <c r="G130" i="4" s="1"/>
  <c r="G64" i="4"/>
  <c r="C64" i="4"/>
  <c r="C28" i="4"/>
  <c r="C30" i="4" s="1"/>
  <c r="G126" i="3"/>
  <c r="G77" i="3"/>
  <c r="E77" i="3"/>
  <c r="C70" i="3"/>
  <c r="G63" i="3"/>
  <c r="C63" i="3"/>
  <c r="I133" i="2"/>
  <c r="I135" i="2" s="1"/>
  <c r="I68" i="2"/>
  <c r="C80" i="2"/>
  <c r="E68" i="2"/>
  <c r="G27" i="2"/>
  <c r="D27" i="5"/>
  <c r="E63" i="3"/>
  <c r="E69" i="5"/>
  <c r="H69" i="5"/>
  <c r="H82" i="5" s="1"/>
  <c r="C78" i="4" l="1"/>
  <c r="E82" i="5"/>
  <c r="B29" i="5"/>
  <c r="C32" i="4"/>
  <c r="C77" i="3"/>
  <c r="C78" i="3" s="1"/>
  <c r="E78" i="3"/>
  <c r="G78" i="3"/>
  <c r="B82" i="5"/>
  <c r="C88" i="4"/>
  <c r="C81" i="2"/>
  <c r="B31" i="5" l="1"/>
  <c r="C34" i="4"/>
  <c r="B33" i="5" l="1"/>
  <c r="B35" i="5" l="1"/>
</calcChain>
</file>

<file path=xl/sharedStrings.xml><?xml version="1.0" encoding="utf-8"?>
<sst xmlns="http://schemas.openxmlformats.org/spreadsheetml/2006/main" count="539" uniqueCount="149">
  <si>
    <t>Regulatory accounts for Brisbane Airport</t>
  </si>
  <si>
    <t>Regulatory accounts for Melbourne  Airport</t>
  </si>
  <si>
    <t>Regulatory accounts for Perth Airport</t>
  </si>
  <si>
    <t>Regulatory accounts for Sydney Airport</t>
  </si>
  <si>
    <t>Regulated Airport</t>
  </si>
  <si>
    <t>Brisbane</t>
  </si>
  <si>
    <t xml:space="preserve">For Year Ended </t>
  </si>
  <si>
    <t>Audited financial statements</t>
  </si>
  <si>
    <t>Aeronautical services</t>
  </si>
  <si>
    <t>Non-aeronautical services</t>
  </si>
  <si>
    <t xml:space="preserve"> $'000</t>
  </si>
  <si>
    <t>$'000</t>
  </si>
  <si>
    <r>
      <t>LIS</t>
    </r>
    <r>
      <rPr>
        <b/>
        <sz val="10"/>
        <color theme="3" tint="0.39997558519241921"/>
        <rFont val="Calibri"/>
        <family val="2"/>
      </rPr>
      <t>*</t>
    </r>
  </si>
  <si>
    <t>Revenue</t>
  </si>
  <si>
    <t xml:space="preserve">Aeronautical revenue  </t>
  </si>
  <si>
    <t xml:space="preserve">Non-aeronautical revenue </t>
  </si>
  <si>
    <t xml:space="preserve">Other </t>
  </si>
  <si>
    <t>Total Revenue</t>
  </si>
  <si>
    <t>Expenditure</t>
  </si>
  <si>
    <t>Salaries and wages</t>
  </si>
  <si>
    <t>Depreciation/amortisation of land</t>
  </si>
  <si>
    <t>Depreciation of tangibles (excl. land)</t>
  </si>
  <si>
    <t>Services and utilities</t>
  </si>
  <si>
    <t>Security costs</t>
  </si>
  <si>
    <t>Consultants and advisors</t>
  </si>
  <si>
    <t>General administration</t>
  </si>
  <si>
    <t>Other costs</t>
  </si>
  <si>
    <t xml:space="preserve">Total expenditure </t>
  </si>
  <si>
    <t>Operating profit/(loss)</t>
  </si>
  <si>
    <t>Abnormal items</t>
  </si>
  <si>
    <t>Earnings before interest and tax (EBIT)</t>
  </si>
  <si>
    <t xml:space="preserve">Interest </t>
  </si>
  <si>
    <t>Earnings before tax (EBT)</t>
  </si>
  <si>
    <t xml:space="preserve">Tax charge </t>
  </si>
  <si>
    <t>Profit/(loss) after tax</t>
  </si>
  <si>
    <t xml:space="preserve">Dividends paid </t>
  </si>
  <si>
    <t>Retained earrings</t>
  </si>
  <si>
    <t xml:space="preserve">Table A1.1.2 Balance sheet </t>
  </si>
  <si>
    <t>LIS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</si>
  <si>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</si>
  <si>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</si>
  <si>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</si>
  <si>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</si>
  <si>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</si>
  <si>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</si>
  <si>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</si>
  <si>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 property</t>
  </si>
  <si>
    <t>Goodwill</t>
  </si>
  <si>
    <t>Total non-current assets</t>
  </si>
  <si>
    <t>Total assets</t>
  </si>
  <si>
    <t>Current liabilities</t>
  </si>
  <si>
    <t>Creditors</t>
  </si>
  <si>
    <t>Borrowings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</si>
  <si>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</si>
  <si>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</si>
  <si>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</si>
  <si>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</si>
  <si>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</si>
  <si>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</si>
  <si>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Shareholders' equity</t>
  </si>
  <si>
    <t>Share capital</t>
  </si>
  <si>
    <t>Reserves</t>
  </si>
  <si>
    <t>Accumulated profit/(losses)</t>
  </si>
  <si>
    <t>Total shareholders' equity/(deficiency)</t>
  </si>
  <si>
    <t>Accumulated profit at start of year</t>
  </si>
  <si>
    <t>Movements</t>
  </si>
  <si>
    <t>Profit/(loss) for the year</t>
  </si>
  <si>
    <t>Accumulated profit at end of year</t>
  </si>
  <si>
    <t xml:space="preserve">Table A1.1.3 Cash flow statement </t>
  </si>
  <si>
    <t>Cash flows from operating activities</t>
  </si>
  <si>
    <t xml:space="preserve">Inflows </t>
  </si>
  <si>
    <t>Receipts from customers</t>
  </si>
  <si>
    <t xml:space="preserve">Interest received </t>
  </si>
  <si>
    <t>Outflows</t>
  </si>
  <si>
    <t>Payments to suppliers and employees</t>
  </si>
  <si>
    <t>Interest paid</t>
  </si>
  <si>
    <t>Income tax paid</t>
  </si>
  <si>
    <t>Net cash flow from operating activities</t>
  </si>
  <si>
    <t xml:space="preserve">Cash flow from investing activities </t>
  </si>
  <si>
    <t>Proceeds from sale of property, plant and equipment</t>
  </si>
  <si>
    <t>Acquisition of property, plant and equipment</t>
  </si>
  <si>
    <t>Net cash flow from investing activities</t>
  </si>
  <si>
    <t xml:space="preserve">Cash flow from financing activities </t>
  </si>
  <si>
    <t>Proceeds from borrowings</t>
  </si>
  <si>
    <t>Repayment of borrowings</t>
  </si>
  <si>
    <t>Dividends paid</t>
  </si>
  <si>
    <t>Net cash flows from financing activities</t>
  </si>
  <si>
    <t>Net increase/(decrease) in cash held</t>
  </si>
  <si>
    <t>Cash at beginning of the reporting period</t>
  </si>
  <si>
    <t>Cash at end of the reporting period</t>
  </si>
  <si>
    <t>Table A1.2.1 Income statement</t>
  </si>
  <si>
    <t xml:space="preserve">Melbourne </t>
  </si>
  <si>
    <t>Property / leasing maintenance</t>
  </si>
  <si>
    <t>Retained earnings</t>
  </si>
  <si>
    <t xml:space="preserve">Table A1.2.2 Balance sheet </t>
  </si>
  <si>
    <t>Accrued revenue</t>
  </si>
  <si>
    <t xml:space="preserve">Table A1.2.3 Cash flow statement </t>
  </si>
  <si>
    <t>Table A1.3.1 Income statement</t>
  </si>
  <si>
    <t>Perth</t>
  </si>
  <si>
    <t>Interest</t>
  </si>
  <si>
    <t>Tax charge</t>
  </si>
  <si>
    <t>Table A1.3.2 Balance sheet</t>
  </si>
  <si>
    <t>Other financial assets</t>
  </si>
  <si>
    <t xml:space="preserve">Table A1.3.3 Cash flow statement </t>
  </si>
  <si>
    <t>Table A1.4.1 Income statement</t>
  </si>
  <si>
    <t>Sydney</t>
  </si>
  <si>
    <t>LIS*</t>
  </si>
  <si>
    <t>Amortisation of intangibles</t>
  </si>
  <si>
    <t>Note:</t>
  </si>
  <si>
    <t>2. The data for Sydney airport under the line in the sand approach has excluded the value of landfill in leasehold land since July 2015.</t>
  </si>
  <si>
    <t>Table A1.4.2 Balance sheet</t>
  </si>
  <si>
    <t>Deferred tax liability</t>
  </si>
  <si>
    <t>Table A1.4.3 Cash flow statement</t>
  </si>
  <si>
    <t>Accumulated profit/(loss) at end of year</t>
  </si>
  <si>
    <t>Other receivables</t>
  </si>
  <si>
    <t>Cash &amp; cash equivalents</t>
  </si>
  <si>
    <t>Property, plant and equipment</t>
  </si>
  <si>
    <t>Land</t>
  </si>
  <si>
    <t>Other intangibles</t>
  </si>
  <si>
    <t>Deferred tax assets</t>
  </si>
  <si>
    <t>Others</t>
  </si>
  <si>
    <t>Tax payable to related parties</t>
  </si>
  <si>
    <t>Acquisition of investment property</t>
  </si>
  <si>
    <t>Investments (excluding investment property)</t>
  </si>
  <si>
    <t>Refinancing establishment costs</t>
  </si>
  <si>
    <t>Income tax payable</t>
  </si>
  <si>
    <t>Loans to associated entities</t>
  </si>
  <si>
    <t xml:space="preserve">Investment property </t>
  </si>
  <si>
    <t>Land/pre-paid rent/pre-paid operating lease</t>
  </si>
  <si>
    <t>Accumulated profits/(losses)</t>
  </si>
  <si>
    <t>Aeronautical revenue</t>
  </si>
  <si>
    <t>Non-aeronautical revenue</t>
  </si>
  <si>
    <t>Other revenue</t>
  </si>
  <si>
    <t>Depreciation (other)</t>
  </si>
  <si>
    <t xml:space="preserve">Amortisation of intangibles </t>
  </si>
  <si>
    <t>Property/leasing maintenance</t>
  </si>
  <si>
    <t>Loans from associated entities</t>
  </si>
  <si>
    <t>Dividends received from associated entities</t>
  </si>
  <si>
    <t>Dividends</t>
  </si>
  <si>
    <t xml:space="preserve">Other revenue </t>
  </si>
  <si>
    <t xml:space="preserve">1.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A4.1.1. </t>
  </si>
  <si>
    <t xml:space="preserve">Note :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A4.1.1  </t>
  </si>
  <si>
    <t xml:space="preserve"> </t>
  </si>
  <si>
    <t>Airport Monitoring Report 2018-19</t>
  </si>
  <si>
    <t>Table A1.1.1 Income statement</t>
  </si>
  <si>
    <t>Table A1.1</t>
  </si>
  <si>
    <t>Table A1.2</t>
  </si>
  <si>
    <t>Table A1.3</t>
  </si>
  <si>
    <t>Table A1.4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</si>
</sst>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C09]d\ mmmm\ yyyy;@"/>
    <numFmt numFmtId="167" formatCode="&quot;$&quot;#,##0"/>
    <numFmt numFmtId="168" formatCode="&quot;$&quot;#,##0;[Red]&quot;$&quot;#,##0"/>
    <numFmt numFmtId="169" formatCode="_-&quot;$&quot;* #,##0_-;[Red]_-&quot;$&quot;* \(#,##0\)_-"/>
    <numFmt numFmtId="170" formatCode="&quot;$&quot;#,##0;[Red]\(&quot;$&quot;#,##0\)"/>
    <numFmt numFmtId="171" formatCode="0;\-0;\-;@"/>
    <numFmt numFmtId="172" formatCode="#,##0_-;[Red]\(\ #,##0\)_-;_-* \-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theme="10"/>
      <name val="Arial"/>
      <family val="2"/>
    </font>
    <font>
      <b/>
      <sz val="10"/>
      <color rgb="FFFA7D00"/>
      <name val="Arial"/>
      <family val="2"/>
    </font>
    <font>
      <sz val="10"/>
      <color theme="3" tint="0.7999816888943144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theme="3" tint="-0.2499465926084170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3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2499465926084170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 style="thick">
        <color theme="3" tint="-0.2499465926084170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24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38" fontId="25" fillId="9" borderId="0" applyNumberFormat="0" applyBorder="0" applyAlignment="0" applyProtection="0"/>
    <xf numFmtId="0" fontId="26" fillId="0" borderId="0"/>
    <xf numFmtId="10" fontId="25" fillId="10" borderId="11" applyNumberFormat="0" applyBorder="0" applyAlignment="0" applyProtection="0"/>
    <xf numFmtId="0" fontId="27" fillId="0" borderId="0"/>
    <xf numFmtId="0" fontId="22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5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0" fontId="1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0" fontId="22" fillId="0" borderId="0"/>
    <xf numFmtId="0" fontId="1" fillId="0" borderId="0"/>
    <xf numFmtId="0" fontId="28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0" fontId="5" fillId="4" borderId="0" xfId="0" applyFont="1" applyFill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 vertical="center" indent="14"/>
    </xf>
    <xf numFmtId="0" fontId="12" fillId="3" borderId="0" xfId="0" applyFont="1" applyFill="1" applyBorder="1" applyAlignment="1">
      <alignment horizontal="left" vertical="center" indent="14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7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16" fillId="6" borderId="7" xfId="0" applyFont="1" applyFill="1" applyBorder="1"/>
    <xf numFmtId="0" fontId="2" fillId="7" borderId="7" xfId="2" applyFill="1" applyBorder="1"/>
    <xf numFmtId="0" fontId="15" fillId="6" borderId="7" xfId="0" applyFont="1" applyFill="1" applyBorder="1" applyAlignment="1">
      <alignment horizontal="left" wrapText="1"/>
    </xf>
    <xf numFmtId="0" fontId="22" fillId="8" borderId="7" xfId="0" applyFont="1" applyFill="1" applyBorder="1"/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0" fillId="6" borderId="7" xfId="0" applyFill="1" applyBorder="1"/>
    <xf numFmtId="0" fontId="3" fillId="6" borderId="7" xfId="0" applyFont="1" applyFill="1" applyBorder="1"/>
    <xf numFmtId="0" fontId="0" fillId="7" borderId="7" xfId="0" applyFill="1" applyBorder="1"/>
    <xf numFmtId="0" fontId="0" fillId="8" borderId="7" xfId="0" applyFill="1" applyBorder="1"/>
    <xf numFmtId="0" fontId="23" fillId="0" borderId="0" xfId="0" applyFont="1" applyBorder="1" applyAlignment="1">
      <alignment horizontal="left" vertical="center" wrapText="1"/>
    </xf>
    <xf numFmtId="0" fontId="0" fillId="6" borderId="9" xfId="0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6" fontId="8" fillId="3" borderId="11" xfId="0" applyNumberFormat="1" applyFont="1" applyFill="1" applyBorder="1" applyAlignment="1">
      <alignment horizontal="left" vertical="center"/>
    </xf>
    <xf numFmtId="166" fontId="8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0" xfId="0" applyFill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top"/>
    </xf>
    <xf numFmtId="0" fontId="0" fillId="6" borderId="10" xfId="0" applyFill="1" applyBorder="1"/>
    <xf numFmtId="0" fontId="0" fillId="7" borderId="10" xfId="0" applyFill="1" applyBorder="1"/>
    <xf numFmtId="0" fontId="0" fillId="8" borderId="12" xfId="0" applyFill="1" applyBorder="1"/>
    <xf numFmtId="0" fontId="8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0" fillId="8" borderId="10" xfId="0" applyFill="1" applyBorder="1"/>
    <xf numFmtId="0" fontId="0" fillId="7" borderId="12" xfId="0" applyFill="1" applyBorder="1"/>
    <xf numFmtId="0" fontId="9" fillId="3" borderId="15" xfId="0" applyFont="1" applyFill="1" applyBorder="1" applyAlignment="1">
      <alignment horizontal="left" vertical="center"/>
    </xf>
    <xf numFmtId="0" fontId="0" fillId="5" borderId="7" xfId="0" applyFill="1" applyBorder="1"/>
    <xf numFmtId="167" fontId="0" fillId="0" borderId="0" xfId="0" applyNumberFormat="1"/>
    <xf numFmtId="0" fontId="0" fillId="3" borderId="0" xfId="0" applyFill="1" applyBorder="1"/>
    <xf numFmtId="0" fontId="8" fillId="3" borderId="7" xfId="0" applyFont="1" applyFill="1" applyBorder="1" applyAlignment="1">
      <alignment horizontal="center" vertical="center"/>
    </xf>
    <xf numFmtId="166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7"/>
    </xf>
    <xf numFmtId="166" fontId="8" fillId="5" borderId="7" xfId="0" applyNumberFormat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166" fontId="8" fillId="7" borderId="7" xfId="0" applyNumberFormat="1" applyFont="1" applyFill="1" applyBorder="1" applyAlignment="1">
      <alignment horizontal="left" vertical="center"/>
    </xf>
    <xf numFmtId="166" fontId="8" fillId="6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0" fillId="3" borderId="13" xfId="0" applyFill="1" applyBorder="1"/>
    <xf numFmtId="0" fontId="9" fillId="3" borderId="16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166" fontId="8" fillId="8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18" xfId="0" applyFill="1" applyBorder="1"/>
    <xf numFmtId="0" fontId="0" fillId="6" borderId="25" xfId="0" applyFill="1" applyBorder="1"/>
    <xf numFmtId="0" fontId="8" fillId="3" borderId="7" xfId="0" applyFont="1" applyFill="1" applyBorder="1" applyAlignment="1">
      <alignment vertical="center"/>
    </xf>
    <xf numFmtId="166" fontId="8" fillId="3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/>
    <xf numFmtId="0" fontId="11" fillId="5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170" fontId="16" fillId="6" borderId="0" xfId="0" applyNumberFormat="1" applyFont="1" applyFill="1" applyBorder="1" applyAlignment="1">
      <alignment horizontal="center"/>
    </xf>
    <xf numFmtId="170" fontId="3" fillId="7" borderId="0" xfId="0" applyNumberFormat="1" applyFont="1" applyFill="1" applyBorder="1" applyAlignment="1">
      <alignment horizontal="center"/>
    </xf>
    <xf numFmtId="170" fontId="0" fillId="6" borderId="0" xfId="0" applyNumberFormat="1" applyFill="1" applyBorder="1" applyAlignment="1">
      <alignment horizontal="center"/>
    </xf>
    <xf numFmtId="170" fontId="0" fillId="5" borderId="0" xfId="0" applyNumberFormat="1" applyFill="1" applyBorder="1"/>
    <xf numFmtId="170" fontId="15" fillId="6" borderId="21" xfId="0" applyNumberFormat="1" applyFont="1" applyFill="1" applyBorder="1" applyAlignment="1">
      <alignment horizontal="left"/>
    </xf>
    <xf numFmtId="170" fontId="0" fillId="6" borderId="0" xfId="0" applyNumberFormat="1" applyFill="1" applyBorder="1"/>
    <xf numFmtId="170" fontId="16" fillId="6" borderId="21" xfId="0" applyNumberFormat="1" applyFont="1" applyFill="1" applyBorder="1" applyAlignment="1">
      <alignment horizontal="left" indent="2"/>
    </xf>
    <xf numFmtId="170" fontId="18" fillId="7" borderId="21" xfId="2" applyNumberFormat="1" applyFont="1" applyFill="1" applyBorder="1" applyAlignment="1">
      <alignment horizontal="left"/>
    </xf>
    <xf numFmtId="170" fontId="18" fillId="7" borderId="0" xfId="2" applyNumberFormat="1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 horizontal="center"/>
    </xf>
    <xf numFmtId="170" fontId="16" fillId="6" borderId="21" xfId="0" applyNumberFormat="1" applyFont="1" applyFill="1" applyBorder="1" applyAlignment="1">
      <alignment horizontal="left" wrapText="1" indent="2"/>
    </xf>
    <xf numFmtId="170" fontId="20" fillId="6" borderId="21" xfId="0" applyNumberFormat="1" applyFont="1" applyFill="1" applyBorder="1" applyAlignment="1">
      <alignment horizontal="left" wrapText="1" indent="2"/>
    </xf>
    <xf numFmtId="170" fontId="0" fillId="7" borderId="0" xfId="0" applyNumberFormat="1" applyFill="1" applyBorder="1"/>
    <xf numFmtId="170" fontId="3" fillId="7" borderId="0" xfId="0" applyNumberFormat="1" applyFont="1" applyFill="1" applyBorder="1"/>
    <xf numFmtId="170" fontId="15" fillId="6" borderId="21" xfId="0" applyNumberFormat="1" applyFont="1" applyFill="1" applyBorder="1" applyAlignment="1">
      <alignment horizontal="left" wrapText="1"/>
    </xf>
    <xf numFmtId="170" fontId="3" fillId="6" borderId="0" xfId="0" applyNumberFormat="1" applyFont="1" applyFill="1" applyBorder="1" applyAlignment="1">
      <alignment horizontal="center"/>
    </xf>
    <xf numFmtId="170" fontId="15" fillId="6" borderId="21" xfId="0" applyNumberFormat="1" applyFont="1" applyFill="1" applyBorder="1"/>
    <xf numFmtId="170" fontId="15" fillId="6" borderId="0" xfId="0" applyNumberFormat="1" applyFont="1" applyFill="1" applyBorder="1" applyAlignment="1">
      <alignment horizontal="center"/>
    </xf>
    <xf numFmtId="170" fontId="15" fillId="8" borderId="22" xfId="0" applyNumberFormat="1" applyFont="1" applyFill="1" applyBorder="1" applyAlignment="1"/>
    <xf numFmtId="170" fontId="0" fillId="8" borderId="8" xfId="0" applyNumberFormat="1" applyFill="1" applyBorder="1"/>
    <xf numFmtId="170" fontId="15" fillId="8" borderId="8" xfId="0" applyNumberFormat="1" applyFont="1" applyFill="1" applyBorder="1" applyAlignment="1">
      <alignment horizontal="center"/>
    </xf>
    <xf numFmtId="170" fontId="3" fillId="6" borderId="21" xfId="0" applyNumberFormat="1" applyFont="1" applyFill="1" applyBorder="1"/>
    <xf numFmtId="170" fontId="0" fillId="6" borderId="21" xfId="0" applyNumberFormat="1" applyFill="1" applyBorder="1" applyAlignment="1">
      <alignment horizontal="left" indent="2"/>
    </xf>
    <xf numFmtId="170" fontId="18" fillId="6" borderId="0" xfId="2" applyNumberFormat="1" applyFont="1" applyFill="1" applyBorder="1" applyAlignment="1">
      <alignment horizontal="left"/>
    </xf>
    <xf numFmtId="170" fontId="3" fillId="7" borderId="21" xfId="0" applyNumberFormat="1" applyFont="1" applyFill="1" applyBorder="1"/>
    <xf numFmtId="170" fontId="0" fillId="6" borderId="21" xfId="0" applyNumberFormat="1" applyFill="1" applyBorder="1" applyAlignment="1">
      <alignment horizontal="left" wrapText="1" indent="2"/>
    </xf>
    <xf numFmtId="170" fontId="3" fillId="8" borderId="21" xfId="0" applyNumberFormat="1" applyFont="1" applyFill="1" applyBorder="1"/>
    <xf numFmtId="170" fontId="0" fillId="8" borderId="0" xfId="0" applyNumberFormat="1" applyFill="1" applyBorder="1"/>
    <xf numFmtId="170" fontId="15" fillId="8" borderId="0" xfId="0" applyNumberFormat="1" applyFont="1" applyFill="1" applyBorder="1" applyAlignment="1">
      <alignment horizontal="center"/>
    </xf>
    <xf numFmtId="170" fontId="3" fillId="6" borderId="21" xfId="0" applyNumberFormat="1" applyFont="1" applyFill="1" applyBorder="1" applyAlignment="1"/>
    <xf numFmtId="170" fontId="15" fillId="7" borderId="8" xfId="0" applyNumberFormat="1" applyFont="1" applyFill="1" applyBorder="1" applyAlignment="1">
      <alignment horizontal="center"/>
    </xf>
    <xf numFmtId="170" fontId="16" fillId="7" borderId="0" xfId="0" applyNumberFormat="1" applyFont="1" applyFill="1" applyBorder="1" applyAlignment="1">
      <alignment horizontal="center"/>
    </xf>
    <xf numFmtId="170" fontId="16" fillId="8" borderId="0" xfId="0" applyNumberFormat="1" applyFont="1" applyFill="1" applyBorder="1" applyAlignment="1">
      <alignment horizontal="center"/>
    </xf>
    <xf numFmtId="170" fontId="16" fillId="6" borderId="24" xfId="0" applyNumberFormat="1" applyFont="1" applyFill="1" applyBorder="1" applyAlignment="1">
      <alignment horizontal="center"/>
    </xf>
    <xf numFmtId="170" fontId="15" fillId="6" borderId="18" xfId="0" applyNumberFormat="1" applyFont="1" applyFill="1" applyBorder="1" applyAlignment="1">
      <alignment horizontal="left"/>
    </xf>
    <xf numFmtId="170" fontId="15" fillId="6" borderId="0" xfId="0" applyNumberFormat="1" applyFont="1" applyFill="1" applyBorder="1" applyAlignment="1">
      <alignment horizontal="left"/>
    </xf>
    <xf numFmtId="170" fontId="13" fillId="6" borderId="0" xfId="0" applyNumberFormat="1" applyFont="1" applyFill="1" applyBorder="1" applyAlignment="1">
      <alignment horizontal="center"/>
    </xf>
    <xf numFmtId="170" fontId="16" fillId="6" borderId="18" xfId="0" applyNumberFormat="1" applyFont="1" applyFill="1" applyBorder="1" applyAlignment="1">
      <alignment horizontal="left" indent="2"/>
    </xf>
    <xf numFmtId="170" fontId="16" fillId="6" borderId="0" xfId="0" applyNumberFormat="1" applyFont="1" applyFill="1" applyBorder="1" applyAlignment="1">
      <alignment horizontal="left" indent="2"/>
    </xf>
    <xf numFmtId="170" fontId="17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/>
    <xf numFmtId="170" fontId="16" fillId="6" borderId="18" xfId="0" applyNumberFormat="1" applyFont="1" applyFill="1" applyBorder="1" applyAlignment="1">
      <alignment horizontal="left" wrapText="1" indent="2"/>
    </xf>
    <xf numFmtId="170" fontId="16" fillId="6" borderId="0" xfId="0" applyNumberFormat="1" applyFont="1" applyFill="1" applyBorder="1" applyAlignment="1">
      <alignment horizontal="left" wrapText="1" indent="2"/>
    </xf>
    <xf numFmtId="170" fontId="15" fillId="6" borderId="18" xfId="0" applyNumberFormat="1" applyFont="1" applyFill="1" applyBorder="1" applyAlignment="1">
      <alignment horizontal="left" wrapText="1"/>
    </xf>
    <xf numFmtId="170" fontId="15" fillId="6" borderId="0" xfId="0" applyNumberFormat="1" applyFont="1" applyFill="1" applyBorder="1" applyAlignment="1">
      <alignment horizontal="left" wrapText="1"/>
    </xf>
    <xf numFmtId="170" fontId="15" fillId="6" borderId="0" xfId="0" applyNumberFormat="1" applyFont="1" applyFill="1" applyBorder="1" applyAlignment="1">
      <alignment horizontal="center" wrapText="1"/>
    </xf>
    <xf numFmtId="170" fontId="13" fillId="6" borderId="0" xfId="0" applyNumberFormat="1" applyFont="1" applyFill="1" applyBorder="1" applyAlignment="1">
      <alignment horizontal="center" wrapText="1"/>
    </xf>
    <xf numFmtId="170" fontId="21" fillId="6" borderId="0" xfId="0" applyNumberFormat="1" applyFont="1" applyFill="1" applyBorder="1" applyAlignment="1">
      <alignment horizontal="center"/>
    </xf>
    <xf numFmtId="170" fontId="15" fillId="6" borderId="18" xfId="0" applyNumberFormat="1" applyFont="1" applyFill="1" applyBorder="1"/>
    <xf numFmtId="170" fontId="22" fillId="6" borderId="0" xfId="0" applyNumberFormat="1" applyFont="1" applyFill="1" applyBorder="1"/>
    <xf numFmtId="170" fontId="11" fillId="8" borderId="18" xfId="0" applyNumberFormat="1" applyFont="1" applyFill="1" applyBorder="1"/>
    <xf numFmtId="170" fontId="22" fillId="8" borderId="0" xfId="0" applyNumberFormat="1" applyFont="1" applyFill="1" applyBorder="1"/>
    <xf numFmtId="170" fontId="11" fillId="8" borderId="0" xfId="0" applyNumberFormat="1" applyFont="1" applyFill="1" applyBorder="1" applyAlignment="1">
      <alignment horizontal="center"/>
    </xf>
    <xf numFmtId="170" fontId="22" fillId="8" borderId="0" xfId="0" applyNumberFormat="1" applyFont="1" applyFill="1" applyBorder="1" applyAlignment="1">
      <alignment horizontal="center"/>
    </xf>
    <xf numFmtId="170" fontId="13" fillId="6" borderId="0" xfId="0" applyNumberFormat="1" applyFont="1" applyFill="1" applyBorder="1" applyAlignment="1">
      <alignment vertical="center"/>
    </xf>
    <xf numFmtId="170" fontId="11" fillId="5" borderId="18" xfId="0" applyNumberFormat="1" applyFont="1" applyFill="1" applyBorder="1" applyAlignment="1">
      <alignment horizontal="center" vertical="center"/>
    </xf>
    <xf numFmtId="170" fontId="11" fillId="5" borderId="0" xfId="0" applyNumberFormat="1" applyFont="1" applyFill="1" applyBorder="1" applyAlignment="1">
      <alignment vertical="center"/>
    </xf>
    <xf numFmtId="170" fontId="11" fillId="5" borderId="0" xfId="0" applyNumberFormat="1" applyFont="1" applyFill="1" applyBorder="1" applyAlignment="1">
      <alignment horizontal="right" vertical="center" indent="2"/>
    </xf>
    <xf numFmtId="170" fontId="11" fillId="5" borderId="0" xfId="0" applyNumberFormat="1" applyFont="1" applyFill="1" applyBorder="1" applyAlignment="1">
      <alignment horizontal="right" vertical="center" indent="11"/>
    </xf>
    <xf numFmtId="170" fontId="0" fillId="6" borderId="7" xfId="0" applyNumberFormat="1" applyFill="1" applyBorder="1"/>
    <xf numFmtId="170" fontId="0" fillId="7" borderId="7" xfId="0" applyNumberFormat="1" applyFill="1" applyBorder="1"/>
    <xf numFmtId="170" fontId="0" fillId="8" borderId="7" xfId="0" applyNumberFormat="1" applyFill="1" applyBorder="1"/>
    <xf numFmtId="170" fontId="0" fillId="6" borderId="8" xfId="0" applyNumberFormat="1" applyFill="1" applyBorder="1"/>
    <xf numFmtId="170" fontId="0" fillId="6" borderId="9" xfId="0" applyNumberFormat="1" applyFill="1" applyBorder="1"/>
    <xf numFmtId="170" fontId="0" fillId="6" borderId="0" xfId="0" applyNumberFormat="1" applyFill="1" applyBorder="1" applyAlignment="1">
      <alignment horizontal="left" wrapText="1" indent="2"/>
    </xf>
    <xf numFmtId="170" fontId="3" fillId="6" borderId="22" xfId="0" applyNumberFormat="1" applyFont="1" applyFill="1" applyBorder="1"/>
    <xf numFmtId="170" fontId="16" fillId="6" borderId="8" xfId="0" applyNumberFormat="1" applyFont="1" applyFill="1" applyBorder="1" applyAlignment="1">
      <alignment horizontal="center"/>
    </xf>
    <xf numFmtId="170" fontId="0" fillId="6" borderId="21" xfId="0" applyNumberFormat="1" applyFill="1" applyBorder="1"/>
    <xf numFmtId="170" fontId="0" fillId="6" borderId="22" xfId="0" applyNumberFormat="1" applyFill="1" applyBorder="1"/>
    <xf numFmtId="170" fontId="15" fillId="6" borderId="8" xfId="0" applyNumberFormat="1" applyFont="1" applyFill="1" applyBorder="1" applyAlignment="1">
      <alignment horizontal="center"/>
    </xf>
    <xf numFmtId="170" fontId="17" fillId="7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3" fillId="7" borderId="0" xfId="0" applyNumberFormat="1" applyFont="1" applyFill="1" applyBorder="1" applyAlignment="1">
      <alignment horizontal="center"/>
    </xf>
    <xf numFmtId="170" fontId="11" fillId="8" borderId="21" xfId="0" applyNumberFormat="1" applyFont="1" applyFill="1" applyBorder="1"/>
    <xf numFmtId="170" fontId="11" fillId="7" borderId="0" xfId="0" applyNumberFormat="1" applyFont="1" applyFill="1" applyBorder="1" applyAlignment="1">
      <alignment horizontal="center"/>
    </xf>
    <xf numFmtId="170" fontId="21" fillId="7" borderId="0" xfId="0" applyNumberFormat="1" applyFont="1" applyFill="1" applyBorder="1" applyAlignment="1">
      <alignment horizontal="center"/>
    </xf>
    <xf numFmtId="170" fontId="16" fillId="11" borderId="0" xfId="0" applyNumberFormat="1" applyFont="1" applyFill="1" applyBorder="1" applyAlignment="1">
      <alignment horizontal="center"/>
    </xf>
    <xf numFmtId="170" fontId="21" fillId="11" borderId="0" xfId="0" applyNumberFormat="1" applyFont="1" applyFill="1" applyBorder="1" applyAlignment="1">
      <alignment horizontal="center"/>
    </xf>
    <xf numFmtId="166" fontId="8" fillId="11" borderId="7" xfId="0" applyNumberFormat="1" applyFont="1" applyFill="1" applyBorder="1" applyAlignment="1">
      <alignment horizontal="left" vertical="center"/>
    </xf>
    <xf numFmtId="170" fontId="19" fillId="6" borderId="7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5" fillId="6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170" fontId="22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1" fillId="6" borderId="0" xfId="0" applyNumberFormat="1" applyFont="1" applyFill="1" applyBorder="1" applyAlignment="1">
      <alignment horizontal="center"/>
    </xf>
    <xf numFmtId="170" fontId="15" fillId="6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170" fontId="11" fillId="7" borderId="18" xfId="2" applyNumberFormat="1" applyFont="1" applyFill="1" applyBorder="1" applyAlignment="1">
      <alignment horizontal="left"/>
    </xf>
    <xf numFmtId="170" fontId="11" fillId="7" borderId="0" xfId="2" applyNumberFormat="1" applyFont="1" applyFill="1" applyBorder="1" applyAlignment="1">
      <alignment horizontal="center"/>
    </xf>
    <xf numFmtId="170" fontId="29" fillId="7" borderId="0" xfId="2" applyNumberFormat="1" applyFont="1" applyFill="1" applyBorder="1" applyAlignment="1">
      <alignment horizontal="center"/>
    </xf>
    <xf numFmtId="170" fontId="13" fillId="7" borderId="0" xfId="2" applyNumberFormat="1" applyFont="1" applyFill="1" applyBorder="1" applyAlignment="1">
      <alignment horizontal="center"/>
    </xf>
    <xf numFmtId="170" fontId="22" fillId="6" borderId="18" xfId="0" applyNumberFormat="1" applyFont="1" applyFill="1" applyBorder="1" applyAlignment="1">
      <alignment horizontal="left" wrapText="1" indent="2"/>
    </xf>
    <xf numFmtId="170" fontId="22" fillId="6" borderId="0" xfId="0" applyNumberFormat="1" applyFont="1" applyFill="1" applyBorder="1" applyAlignment="1">
      <alignment horizontal="left" wrapText="1" indent="2"/>
    </xf>
    <xf numFmtId="170" fontId="29" fillId="7" borderId="0" xfId="2" applyNumberFormat="1" applyFont="1" applyFill="1" applyBorder="1" applyAlignment="1">
      <alignment horizontal="left"/>
    </xf>
    <xf numFmtId="170" fontId="29" fillId="7" borderId="0" xfId="2" applyNumberFormat="1" applyFont="1" applyFill="1" applyBorder="1"/>
    <xf numFmtId="170" fontId="11" fillId="6" borderId="0" xfId="2" applyNumberFormat="1" applyFont="1" applyFill="1" applyBorder="1" applyAlignment="1">
      <alignment horizontal="center" wrapText="1"/>
    </xf>
    <xf numFmtId="0" fontId="16" fillId="5" borderId="21" xfId="0" applyFont="1" applyFill="1" applyBorder="1"/>
    <xf numFmtId="0" fontId="16" fillId="5" borderId="0" xfId="0" applyFont="1" applyFill="1" applyBorder="1"/>
    <xf numFmtId="170" fontId="11" fillId="7" borderId="21" xfId="2" applyNumberFormat="1" applyFont="1" applyFill="1" applyBorder="1" applyAlignment="1">
      <alignment horizontal="left"/>
    </xf>
    <xf numFmtId="170" fontId="11" fillId="7" borderId="0" xfId="2" applyNumberFormat="1" applyFont="1" applyFill="1" applyBorder="1" applyAlignment="1">
      <alignment horizontal="left"/>
    </xf>
    <xf numFmtId="170" fontId="22" fillId="6" borderId="21" xfId="0" applyNumberFormat="1" applyFont="1" applyFill="1" applyBorder="1" applyAlignment="1">
      <alignment horizontal="left" wrapText="1" indent="2"/>
    </xf>
    <xf numFmtId="170" fontId="16" fillId="7" borderId="0" xfId="0" applyNumberFormat="1" applyFont="1" applyFill="1" applyBorder="1"/>
    <xf numFmtId="170" fontId="15" fillId="7" borderId="0" xfId="0" applyNumberFormat="1" applyFont="1" applyFill="1" applyBorder="1"/>
    <xf numFmtId="170" fontId="16" fillId="8" borderId="8" xfId="0" applyNumberFormat="1" applyFont="1" applyFill="1" applyBorder="1"/>
    <xf numFmtId="170" fontId="15" fillId="6" borderId="0" xfId="0" applyNumberFormat="1" applyFont="1" applyFill="1" applyBorder="1"/>
    <xf numFmtId="170" fontId="15" fillId="7" borderId="18" xfId="0" applyNumberFormat="1" applyFont="1" applyFill="1" applyBorder="1"/>
    <xf numFmtId="170" fontId="30" fillId="6" borderId="0" xfId="0" applyNumberFormat="1" applyFont="1" applyFill="1" applyBorder="1"/>
    <xf numFmtId="170" fontId="15" fillId="6" borderId="18" xfId="0" applyNumberFormat="1" applyFont="1" applyFill="1" applyBorder="1" applyAlignment="1"/>
    <xf numFmtId="170" fontId="30" fillId="7" borderId="0" xfId="0" applyNumberFormat="1" applyFont="1" applyFill="1" applyBorder="1"/>
    <xf numFmtId="170" fontId="16" fillId="8" borderId="0" xfId="0" applyNumberFormat="1" applyFont="1" applyFill="1" applyBorder="1"/>
    <xf numFmtId="170" fontId="15" fillId="7" borderId="21" xfId="0" applyNumberFormat="1" applyFont="1" applyFill="1" applyBorder="1"/>
    <xf numFmtId="170" fontId="11" fillId="6" borderId="0" xfId="2" applyNumberFormat="1" applyFont="1" applyFill="1" applyBorder="1" applyAlignment="1">
      <alignment horizontal="center"/>
    </xf>
    <xf numFmtId="170" fontId="22" fillId="6" borderId="0" xfId="2" applyNumberFormat="1" applyFont="1" applyFill="1" applyBorder="1" applyAlignment="1">
      <alignment horizontal="center"/>
    </xf>
    <xf numFmtId="170" fontId="13" fillId="6" borderId="0" xfId="2" applyNumberFormat="1" applyFont="1" applyFill="1" applyBorder="1" applyAlignment="1">
      <alignment horizontal="center"/>
    </xf>
    <xf numFmtId="170" fontId="15" fillId="6" borderId="21" xfId="0" applyNumberFormat="1" applyFont="1" applyFill="1" applyBorder="1" applyAlignment="1"/>
    <xf numFmtId="170" fontId="21" fillId="8" borderId="0" xfId="0" applyNumberFormat="1" applyFont="1" applyFill="1" applyBorder="1" applyAlignment="1">
      <alignment horizontal="center"/>
    </xf>
    <xf numFmtId="170" fontId="15" fillId="11" borderId="21" xfId="0" applyNumberFormat="1" applyFont="1" applyFill="1" applyBorder="1"/>
    <xf numFmtId="170" fontId="16" fillId="7" borderId="21" xfId="0" applyNumberFormat="1" applyFont="1" applyFill="1" applyBorder="1"/>
    <xf numFmtId="170" fontId="16" fillId="6" borderId="21" xfId="0" applyNumberFormat="1" applyFont="1" applyFill="1" applyBorder="1"/>
    <xf numFmtId="170" fontId="22" fillId="7" borderId="0" xfId="2" applyNumberFormat="1" applyFont="1" applyFill="1" applyBorder="1" applyAlignment="1">
      <alignment horizontal="center"/>
    </xf>
    <xf numFmtId="170" fontId="15" fillId="8" borderId="21" xfId="0" applyNumberFormat="1" applyFont="1" applyFill="1" applyBorder="1"/>
    <xf numFmtId="170" fontId="16" fillId="6" borderId="22" xfId="0" applyNumberFormat="1" applyFont="1" applyFill="1" applyBorder="1"/>
    <xf numFmtId="170" fontId="16" fillId="6" borderId="8" xfId="0" applyNumberFormat="1" applyFont="1" applyFill="1" applyBorder="1"/>
    <xf numFmtId="170" fontId="16" fillId="6" borderId="18" xfId="0" applyNumberFormat="1" applyFont="1" applyFill="1" applyBorder="1"/>
    <xf numFmtId="170" fontId="11" fillId="6" borderId="0" xfId="2" applyNumberFormat="1" applyFont="1" applyFill="1" applyBorder="1" applyAlignment="1">
      <alignment horizontal="left"/>
    </xf>
    <xf numFmtId="170" fontId="15" fillId="8" borderId="18" xfId="0" applyNumberFormat="1" applyFont="1" applyFill="1" applyBorder="1"/>
    <xf numFmtId="170" fontId="16" fillId="6" borderId="23" xfId="0" applyNumberFormat="1" applyFont="1" applyFill="1" applyBorder="1"/>
    <xf numFmtId="170" fontId="16" fillId="6" borderId="24" xfId="0" applyNumberFormat="1" applyFont="1" applyFill="1" applyBorder="1"/>
    <xf numFmtId="170" fontId="15" fillId="7" borderId="22" xfId="0" applyNumberFormat="1" applyFont="1" applyFill="1" applyBorder="1"/>
    <xf numFmtId="170" fontId="16" fillId="7" borderId="8" xfId="0" applyNumberFormat="1" applyFont="1" applyFill="1" applyBorder="1"/>
    <xf numFmtId="170" fontId="16" fillId="6" borderId="0" xfId="1" applyNumberFormat="1" applyFont="1" applyFill="1" applyBorder="1" applyAlignment="1">
      <alignment horizontal="center"/>
    </xf>
    <xf numFmtId="170" fontId="16" fillId="6" borderId="19" xfId="0" applyNumberFormat="1" applyFont="1" applyFill="1" applyBorder="1"/>
    <xf numFmtId="170" fontId="13" fillId="6" borderId="0" xfId="2" applyNumberFormat="1" applyFont="1" applyFill="1" applyBorder="1" applyAlignment="1">
      <alignment horizontal="center" wrapText="1"/>
    </xf>
    <xf numFmtId="170" fontId="16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7" fillId="6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170" fontId="15" fillId="8" borderId="0" xfId="0" applyNumberFormat="1" applyFont="1" applyFill="1" applyBorder="1" applyAlignment="1">
      <alignment horizontal="center"/>
    </xf>
    <xf numFmtId="170" fontId="11" fillId="6" borderId="0" xfId="0" applyNumberFormat="1" applyFont="1" applyFill="1" applyBorder="1" applyAlignment="1">
      <alignment horizontal="center"/>
    </xf>
    <xf numFmtId="170" fontId="15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70" fontId="0" fillId="0" borderId="0" xfId="0" applyNumberFormat="1" applyFill="1"/>
    <xf numFmtId="0" fontId="0" fillId="0" borderId="0" xfId="0" applyFill="1" applyAlignment="1">
      <alignment horizontal="right"/>
    </xf>
    <xf numFmtId="169" fontId="0" fillId="0" borderId="0" xfId="0" applyNumberFormat="1" applyFill="1"/>
    <xf numFmtId="0" fontId="3" fillId="0" borderId="0" xfId="0" applyFont="1" applyFill="1"/>
    <xf numFmtId="168" fontId="0" fillId="0" borderId="0" xfId="0" applyNumberFormat="1" applyFill="1"/>
    <xf numFmtId="0" fontId="0" fillId="0" borderId="0" xfId="0" applyFill="1" applyBorder="1"/>
    <xf numFmtId="170" fontId="16" fillId="6" borderId="0" xfId="0" applyNumberFormat="1" applyFont="1" applyFill="1" applyBorder="1" applyAlignment="1">
      <alignment horizontal="center"/>
    </xf>
    <xf numFmtId="170" fontId="15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1" fillId="6" borderId="0" xfId="0" applyNumberFormat="1" applyFont="1" applyFill="1" applyBorder="1" applyAlignment="1">
      <alignment horizontal="center"/>
    </xf>
    <xf numFmtId="171" fontId="16" fillId="6" borderId="0" xfId="1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2" fontId="22" fillId="13" borderId="0" xfId="0" applyNumberFormat="1" applyFont="1" applyFill="1" applyAlignment="1" applyProtection="1">
      <alignment horizontal="center" vertical="center"/>
      <protection locked="0"/>
    </xf>
    <xf numFmtId="172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11" fillId="5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5"/>
    </xf>
    <xf numFmtId="0" fontId="8" fillId="3" borderId="4" xfId="0" applyFont="1" applyFill="1" applyBorder="1" applyAlignment="1">
      <alignment horizontal="left" vertical="center" indent="5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66" fontId="8" fillId="3" borderId="5" xfId="0" applyNumberFormat="1" applyFont="1" applyFill="1" applyBorder="1" applyAlignment="1">
      <alignment horizontal="left" vertical="center"/>
    </xf>
    <xf numFmtId="166" fontId="8" fillId="3" borderId="6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170" fontId="16" fillId="6" borderId="18" xfId="0" applyNumberFormat="1" applyFont="1" applyFill="1" applyBorder="1" applyAlignment="1">
      <alignment horizontal="left" wrapText="1" indent="2"/>
    </xf>
    <xf numFmtId="170" fontId="16" fillId="6" borderId="0" xfId="0" applyNumberFormat="1" applyFont="1" applyFill="1" applyBorder="1" applyAlignment="1">
      <alignment horizontal="left" wrapText="1" indent="2"/>
    </xf>
    <xf numFmtId="170" fontId="11" fillId="5" borderId="0" xfId="0" applyNumberFormat="1" applyFont="1" applyFill="1" applyBorder="1" applyAlignment="1">
      <alignment horizontal="center" vertical="center"/>
    </xf>
    <xf numFmtId="170" fontId="11" fillId="5" borderId="7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70" fontId="16" fillId="6" borderId="21" xfId="0" applyNumberFormat="1" applyFont="1" applyFill="1" applyBorder="1" applyAlignment="1">
      <alignment horizontal="left" wrapText="1" indent="2"/>
    </xf>
    <xf numFmtId="170" fontId="0" fillId="6" borderId="21" xfId="0" applyNumberFormat="1" applyFill="1" applyBorder="1" applyAlignment="1">
      <alignment horizontal="left" wrapText="1" indent="2"/>
    </xf>
    <xf numFmtId="170" fontId="0" fillId="6" borderId="0" xfId="0" applyNumberFormat="1" applyFill="1" applyBorder="1" applyAlignment="1">
      <alignment horizontal="left" wrapText="1" indent="2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10"/>
    </xf>
    <xf numFmtId="0" fontId="8" fillId="3" borderId="4" xfId="0" applyFont="1" applyFill="1" applyBorder="1" applyAlignment="1">
      <alignment horizontal="left" vertical="center" indent="10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170" fontId="15" fillId="6" borderId="0" xfId="0" applyNumberFormat="1" applyFont="1" applyFill="1" applyBorder="1" applyAlignment="1">
      <alignment horizontal="center"/>
    </xf>
    <xf numFmtId="170" fontId="16" fillId="6" borderId="0" xfId="0" applyNumberFormat="1" applyFont="1" applyFill="1" applyBorder="1" applyAlignment="1">
      <alignment horizontal="center"/>
    </xf>
    <xf numFmtId="170" fontId="15" fillId="7" borderId="0" xfId="0" applyNumberFormat="1" applyFont="1" applyFill="1" applyBorder="1" applyAlignment="1">
      <alignment horizontal="center"/>
    </xf>
    <xf numFmtId="170" fontId="22" fillId="6" borderId="0" xfId="0" applyNumberFormat="1" applyFont="1" applyFill="1" applyBorder="1" applyAlignment="1">
      <alignment horizontal="center"/>
    </xf>
    <xf numFmtId="170" fontId="11" fillId="6" borderId="0" xfId="0" applyNumberFormat="1" applyFont="1" applyFill="1" applyBorder="1" applyAlignment="1">
      <alignment horizontal="center"/>
    </xf>
    <xf numFmtId="170" fontId="11" fillId="7" borderId="0" xfId="2" applyNumberFormat="1" applyFont="1" applyFill="1" applyBorder="1" applyAlignment="1">
      <alignment horizontal="center"/>
    </xf>
    <xf numFmtId="170" fontId="22" fillId="6" borderId="0" xfId="2" applyNumberFormat="1" applyFont="1" applyFill="1" applyBorder="1" applyAlignment="1">
      <alignment horizontal="center"/>
    </xf>
    <xf numFmtId="170" fontId="15" fillId="8" borderId="0" xfId="0" applyNumberFormat="1" applyFont="1" applyFill="1" applyBorder="1" applyAlignment="1">
      <alignment horizontal="center"/>
    </xf>
    <xf numFmtId="170" fontId="16" fillId="6" borderId="8" xfId="0" applyNumberFormat="1" applyFont="1" applyFill="1" applyBorder="1" applyAlignment="1">
      <alignment horizontal="center"/>
    </xf>
  </cellXfs>
  <cellStyles count="50">
    <cellStyle name="Calculation" xfId="2" builtinId="22"/>
    <cellStyle name="Comma 10" xfId="46"/>
    <cellStyle name="Comma 11" xfId="5"/>
    <cellStyle name="Comma 2" xfId="10"/>
    <cellStyle name="Comma 2 2" xfId="12"/>
    <cellStyle name="Comma 2 3" xfId="34"/>
    <cellStyle name="Comma 2 4" xfId="37"/>
    <cellStyle name="Comma 2 5" xfId="41"/>
    <cellStyle name="Comma 2 6" xfId="48"/>
    <cellStyle name="Comma 2_Perth inputs" xfId="26"/>
    <cellStyle name="Comma 3" xfId="21"/>
    <cellStyle name="Comma 4" xfId="30"/>
    <cellStyle name="Comma 5" xfId="32"/>
    <cellStyle name="Comma 6" xfId="25"/>
    <cellStyle name="Comma 7" xfId="36"/>
    <cellStyle name="Comma 8" xfId="39"/>
    <cellStyle name="Comma 9" xfId="45"/>
    <cellStyle name="Currency" xfId="1" builtinId="4"/>
    <cellStyle name="Currency 2" xfId="23"/>
    <cellStyle name="Currency 3" xfId="9"/>
    <cellStyle name="Grey" xfId="13"/>
    <cellStyle name="heading, 1,A MAJOR/BOLD" xfId="14"/>
    <cellStyle name="Hyperlink" xfId="3" builtinId="8"/>
    <cellStyle name="Hyperlink 2" xfId="44"/>
    <cellStyle name="Input [yellow]" xfId="15"/>
    <cellStyle name="Normal" xfId="0" builtinId="0"/>
    <cellStyle name="Normal - Style1" xfId="16"/>
    <cellStyle name="Normal 10" xfId="27"/>
    <cellStyle name="Normal 11" xfId="33"/>
    <cellStyle name="Normal 12" xfId="40"/>
    <cellStyle name="Normal 13" xfId="42"/>
    <cellStyle name="Normal 14" xfId="47"/>
    <cellStyle name="Normal 15" xfId="4"/>
    <cellStyle name="Normal 2" xfId="7"/>
    <cellStyle name="Normal 2 2" xfId="17"/>
    <cellStyle name="Normal 2_Perth inputs" xfId="28"/>
    <cellStyle name="Normal 3" xfId="8"/>
    <cellStyle name="Normal 4" xfId="20"/>
    <cellStyle name="Normal 4 2" xfId="35"/>
    <cellStyle name="Normal 4 3" xfId="38"/>
    <cellStyle name="Normal 4 4" xfId="43"/>
    <cellStyle name="Normal 4 5" xfId="49"/>
    <cellStyle name="Normal 5" xfId="22"/>
    <cellStyle name="Normal 6" xfId="24"/>
    <cellStyle name="Normal 7" xfId="11"/>
    <cellStyle name="Normal 8" xfId="29"/>
    <cellStyle name="Normal 9" xfId="31"/>
    <cellStyle name="Percent [2]" xfId="18"/>
    <cellStyle name="Percent 2" xfId="19"/>
    <cellStyle name="Percent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5" x14ac:dyDescent="0.25"/>
  <cols>
    <col min="1" max="1" width="12.57031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263" t="s">
        <v>143</v>
      </c>
      <c r="B1" s="263"/>
      <c r="C1" s="263"/>
      <c r="D1" s="263"/>
      <c r="E1" s="263"/>
      <c r="F1" s="263"/>
      <c r="G1" s="263"/>
    </row>
    <row r="2" spans="1:7" ht="20.100000000000001" customHeight="1" x14ac:dyDescent="0.25">
      <c r="A2" s="1" t="s">
        <v>145</v>
      </c>
      <c r="B2" s="264" t="s">
        <v>0</v>
      </c>
      <c r="C2" s="264"/>
      <c r="D2" s="264"/>
      <c r="E2" s="265" t="s">
        <v>0</v>
      </c>
      <c r="F2" s="265"/>
      <c r="G2" s="265"/>
    </row>
    <row r="3" spans="1:7" ht="20.100000000000001" customHeight="1" x14ac:dyDescent="0.25">
      <c r="A3" s="1" t="s">
        <v>146</v>
      </c>
      <c r="B3" s="264" t="s">
        <v>1</v>
      </c>
      <c r="C3" s="264"/>
      <c r="D3" s="264"/>
      <c r="E3" s="265" t="s">
        <v>1</v>
      </c>
      <c r="F3" s="265"/>
      <c r="G3" s="265"/>
    </row>
    <row r="4" spans="1:7" ht="20.100000000000001" customHeight="1" x14ac:dyDescent="0.25">
      <c r="A4" s="1" t="s">
        <v>147</v>
      </c>
      <c r="B4" s="264" t="s">
        <v>2</v>
      </c>
      <c r="C4" s="264"/>
      <c r="D4" s="264"/>
      <c r="E4" s="265" t="s">
        <v>2</v>
      </c>
      <c r="F4" s="265"/>
      <c r="G4" s="265"/>
    </row>
    <row r="5" spans="1:7" ht="20.100000000000001" customHeight="1" x14ac:dyDescent="0.25">
      <c r="A5" s="1" t="s">
        <v>148</v>
      </c>
      <c r="B5" s="264" t="s">
        <v>3</v>
      </c>
      <c r="C5" s="264"/>
      <c r="D5" s="264"/>
      <c r="E5" s="265" t="s">
        <v>3</v>
      </c>
      <c r="F5" s="265"/>
      <c r="G5" s="265"/>
    </row>
    <row r="6" spans="1:7" ht="20.100000000000001" customHeight="1" x14ac:dyDescent="0.25">
      <c r="A6" s="1"/>
      <c r="B6" s="264"/>
      <c r="C6" s="264"/>
      <c r="D6" s="264"/>
      <c r="E6" s="265"/>
      <c r="F6" s="265"/>
      <c r="G6" s="265"/>
    </row>
  </sheetData>
  <mergeCells count="11">
    <mergeCell ref="B5:D5"/>
    <mergeCell ref="E5:G5"/>
    <mergeCell ref="B6:D6"/>
    <mergeCell ref="E6:G6"/>
    <mergeCell ref="B4:D4"/>
    <mergeCell ref="E4:G4"/>
    <mergeCell ref="A1:G1"/>
    <mergeCell ref="B2:D2"/>
    <mergeCell ref="E2:G2"/>
    <mergeCell ref="B3:D3"/>
    <mergeCell ref="E3:G3"/>
  </mergeCells>
  <hyperlinks>
    <hyperlink ref="E2:G2" location="'A1.1 Brisbane'!A1" display="Regulatory accounts for Brisbane Airport"/>
    <hyperlink ref="E3:G3" location="'A1.2 Melbourne '!A1" display="Regulatory accounts for Melbourne  Airport"/>
    <hyperlink ref="E4:G4" location="'A1.3 Perth'!A1" display="Regulatory accounts for Perth Airport"/>
    <hyperlink ref="E5:G5" location="'A1.4 Sydney'!A1" display="Regulatory accounts for Sydney Airport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zoomScale="82" zoomScaleNormal="82" workbookViewId="0"/>
  </sheetViews>
  <sheetFormatPr defaultRowHeight="15" x14ac:dyDescent="0.25"/>
  <cols>
    <col min="1" max="1" width="40" customWidth="1"/>
    <col min="2" max="2" width="2.140625" customWidth="1"/>
    <col min="3" max="3" width="28.42578125" customWidth="1"/>
    <col min="4" max="4" width="2.140625" customWidth="1"/>
    <col min="5" max="5" width="21.140625" customWidth="1"/>
    <col min="6" max="6" width="2.140625" customWidth="1"/>
    <col min="7" max="7" width="18.28515625" customWidth="1"/>
    <col min="8" max="8" width="2.140625" customWidth="1"/>
    <col min="9" max="9" width="28.42578125" customWidth="1"/>
    <col min="10" max="10" width="2.140625" customWidth="1"/>
    <col min="12" max="16" width="9.140625" style="248"/>
  </cols>
  <sheetData>
    <row r="1" spans="1:16" s="6" customFormat="1" ht="24.75" customHeight="1" thickTop="1" x14ac:dyDescent="0.25">
      <c r="A1" s="84" t="s">
        <v>144</v>
      </c>
      <c r="B1" s="2"/>
      <c r="C1" s="2"/>
      <c r="D1" s="3"/>
      <c r="E1" s="3"/>
      <c r="F1" s="3"/>
      <c r="G1" s="4"/>
      <c r="H1" s="3"/>
      <c r="I1" s="3"/>
      <c r="J1" s="5"/>
      <c r="L1" s="246"/>
      <c r="M1" s="246"/>
      <c r="N1" s="246"/>
      <c r="O1" s="246"/>
      <c r="P1" s="246"/>
    </row>
    <row r="2" spans="1:16" s="8" customFormat="1" ht="22.5" customHeight="1" x14ac:dyDescent="0.25">
      <c r="A2" s="85"/>
      <c r="B2" s="83"/>
      <c r="C2" s="83"/>
      <c r="D2" s="267" t="s">
        <v>4</v>
      </c>
      <c r="E2" s="267"/>
      <c r="F2" s="267"/>
      <c r="G2" s="268"/>
      <c r="H2" s="269" t="s">
        <v>5</v>
      </c>
      <c r="I2" s="270"/>
      <c r="J2" s="7"/>
      <c r="L2" s="247"/>
      <c r="M2" s="247"/>
      <c r="N2" s="247"/>
      <c r="O2" s="247"/>
      <c r="P2" s="247"/>
    </row>
    <row r="3" spans="1:16" s="8" customFormat="1" ht="7.5" customHeight="1" x14ac:dyDescent="0.25">
      <c r="A3" s="85"/>
      <c r="B3" s="83"/>
      <c r="C3" s="9"/>
      <c r="D3" s="9"/>
      <c r="E3" s="9"/>
      <c r="F3" s="9"/>
      <c r="G3" s="10"/>
      <c r="H3" s="83"/>
      <c r="I3" s="83"/>
      <c r="J3" s="7"/>
      <c r="L3" s="247"/>
      <c r="M3" s="247"/>
      <c r="N3" s="247"/>
      <c r="O3" s="247"/>
      <c r="P3" s="247"/>
    </row>
    <row r="4" spans="1:16" s="8" customFormat="1" ht="22.5" customHeight="1" x14ac:dyDescent="0.25">
      <c r="A4" s="86"/>
      <c r="B4" s="11"/>
      <c r="C4" s="12"/>
      <c r="D4" s="267" t="s">
        <v>6</v>
      </c>
      <c r="E4" s="267"/>
      <c r="F4" s="267"/>
      <c r="G4" s="268"/>
      <c r="H4" s="271">
        <v>43646</v>
      </c>
      <c r="I4" s="272"/>
      <c r="J4" s="7"/>
      <c r="L4" s="247"/>
      <c r="M4" s="247"/>
      <c r="N4" s="247"/>
      <c r="O4" s="247"/>
      <c r="P4" s="247"/>
    </row>
    <row r="5" spans="1:16" ht="15" customHeight="1" x14ac:dyDescent="0.25">
      <c r="A5" s="86"/>
      <c r="B5" s="11"/>
      <c r="C5" s="13"/>
      <c r="D5" s="13"/>
      <c r="E5" s="13"/>
      <c r="F5" s="13"/>
      <c r="G5" s="14"/>
      <c r="H5" s="13"/>
      <c r="I5" s="13"/>
      <c r="J5" s="7"/>
    </row>
    <row r="6" spans="1:16" ht="5.25" customHeight="1" x14ac:dyDescent="0.25">
      <c r="A6" s="87"/>
      <c r="B6" s="76"/>
      <c r="C6" s="15"/>
      <c r="D6" s="15"/>
      <c r="E6" s="15"/>
      <c r="F6" s="15"/>
      <c r="G6" s="16"/>
      <c r="H6" s="15"/>
      <c r="I6" s="15"/>
      <c r="J6" s="77"/>
    </row>
    <row r="7" spans="1:16" ht="13.5" customHeight="1" x14ac:dyDescent="0.25">
      <c r="A7" s="87"/>
      <c r="B7" s="183"/>
      <c r="C7" s="184" t="s">
        <v>7</v>
      </c>
      <c r="D7" s="184"/>
      <c r="E7" s="273" t="s">
        <v>8</v>
      </c>
      <c r="F7" s="273"/>
      <c r="G7" s="273"/>
      <c r="H7" s="184"/>
      <c r="I7" s="184" t="s">
        <v>9</v>
      </c>
      <c r="J7" s="17"/>
    </row>
    <row r="8" spans="1:16" ht="12" customHeight="1" x14ac:dyDescent="0.25">
      <c r="A8" s="87"/>
      <c r="B8" s="183"/>
      <c r="C8" s="183" t="s">
        <v>10</v>
      </c>
      <c r="D8" s="183"/>
      <c r="E8" s="274" t="s">
        <v>11</v>
      </c>
      <c r="F8" s="274"/>
      <c r="G8" s="274"/>
      <c r="H8" s="183"/>
      <c r="I8" s="183" t="s">
        <v>10</v>
      </c>
      <c r="J8" s="77"/>
    </row>
    <row r="9" spans="1:16" x14ac:dyDescent="0.25">
      <c r="A9" s="87"/>
      <c r="B9" s="183"/>
      <c r="C9" s="184"/>
      <c r="D9" s="184"/>
      <c r="E9" s="184"/>
      <c r="F9" s="184"/>
      <c r="G9" s="18" t="s">
        <v>106</v>
      </c>
      <c r="H9" s="184"/>
      <c r="I9" s="184"/>
      <c r="J9" s="17"/>
    </row>
    <row r="10" spans="1:16" x14ac:dyDescent="0.25">
      <c r="A10" s="133" t="s">
        <v>13</v>
      </c>
      <c r="B10" s="134"/>
      <c r="C10" s="134"/>
      <c r="D10" s="134"/>
      <c r="E10" s="189"/>
      <c r="F10" s="189"/>
      <c r="G10" s="135"/>
      <c r="H10" s="134"/>
      <c r="I10" s="134"/>
      <c r="J10" s="19"/>
    </row>
    <row r="11" spans="1:16" x14ac:dyDescent="0.25">
      <c r="A11" s="136" t="s">
        <v>130</v>
      </c>
      <c r="B11" s="137"/>
      <c r="C11" s="187">
        <v>402312.22063052212</v>
      </c>
      <c r="D11" s="187"/>
      <c r="E11" s="187">
        <v>402312.22063052212</v>
      </c>
      <c r="F11" s="187"/>
      <c r="G11" s="138">
        <v>402312.22063052212</v>
      </c>
      <c r="H11" s="187"/>
      <c r="I11" s="255"/>
      <c r="J11" s="20"/>
    </row>
    <row r="12" spans="1:16" x14ac:dyDescent="0.25">
      <c r="A12" s="136" t="s">
        <v>131</v>
      </c>
      <c r="B12" s="137"/>
      <c r="C12" s="187">
        <v>438158.65367947804</v>
      </c>
      <c r="D12" s="187"/>
      <c r="E12" s="187"/>
      <c r="F12" s="187"/>
      <c r="G12" s="138"/>
      <c r="H12" s="139"/>
      <c r="I12" s="255">
        <v>438158.65367947804</v>
      </c>
      <c r="J12" s="20"/>
    </row>
    <row r="13" spans="1:16" x14ac:dyDescent="0.25">
      <c r="A13" s="136" t="s">
        <v>132</v>
      </c>
      <c r="B13" s="137"/>
      <c r="C13" s="240">
        <v>0</v>
      </c>
      <c r="D13" s="139"/>
      <c r="E13" s="240">
        <v>0</v>
      </c>
      <c r="F13" s="187"/>
      <c r="G13" s="138"/>
      <c r="H13" s="139"/>
      <c r="I13" s="240">
        <v>0</v>
      </c>
      <c r="J13" s="20"/>
    </row>
    <row r="14" spans="1:16" x14ac:dyDescent="0.25">
      <c r="A14" s="192" t="s">
        <v>17</v>
      </c>
      <c r="B14" s="193"/>
      <c r="C14" s="193">
        <f>SUM(C11:C13)</f>
        <v>840470.8743100001</v>
      </c>
      <c r="D14" s="194"/>
      <c r="E14" s="193">
        <f t="shared" ref="E14" si="0">SUM(E11:E13)</f>
        <v>402312.22063052212</v>
      </c>
      <c r="F14" s="194"/>
      <c r="G14" s="195">
        <f t="shared" ref="G14:I14" si="1">SUM(G11:G13)</f>
        <v>402312.22063052212</v>
      </c>
      <c r="H14" s="194"/>
      <c r="I14" s="193">
        <f t="shared" si="1"/>
        <v>438158.65367947804</v>
      </c>
      <c r="J14" s="21"/>
      <c r="N14" s="249"/>
      <c r="O14" s="249"/>
    </row>
    <row r="15" spans="1:16" x14ac:dyDescent="0.25">
      <c r="A15" s="133" t="s">
        <v>18</v>
      </c>
      <c r="B15" s="134"/>
      <c r="C15" s="189"/>
      <c r="D15" s="134"/>
      <c r="E15" s="189"/>
      <c r="F15" s="189"/>
      <c r="G15" s="135"/>
      <c r="H15" s="134"/>
      <c r="I15" s="134"/>
      <c r="J15" s="19"/>
      <c r="N15" s="249"/>
      <c r="O15" s="249"/>
    </row>
    <row r="16" spans="1:16" x14ac:dyDescent="0.25">
      <c r="A16" s="136" t="s">
        <v>19</v>
      </c>
      <c r="B16" s="137"/>
      <c r="C16" s="187">
        <v>40541</v>
      </c>
      <c r="D16" s="187"/>
      <c r="E16" s="187">
        <v>26456.719857098</v>
      </c>
      <c r="F16" s="187"/>
      <c r="G16" s="138">
        <v>26456.719857098</v>
      </c>
      <c r="H16" s="187"/>
      <c r="I16" s="238">
        <v>14084.280142902</v>
      </c>
      <c r="J16" s="20"/>
      <c r="N16" s="249"/>
      <c r="O16" s="249"/>
    </row>
    <row r="17" spans="1:15" x14ac:dyDescent="0.25">
      <c r="A17" s="140" t="s">
        <v>20</v>
      </c>
      <c r="B17" s="141"/>
      <c r="C17" s="187">
        <v>1120</v>
      </c>
      <c r="D17" s="187"/>
      <c r="E17" s="187">
        <v>694.38079924199985</v>
      </c>
      <c r="F17" s="187"/>
      <c r="G17" s="138">
        <v>548.75386741499995</v>
      </c>
      <c r="H17" s="187"/>
      <c r="I17" s="238">
        <v>425.61920075800015</v>
      </c>
      <c r="J17" s="20"/>
      <c r="N17" s="249"/>
      <c r="O17" s="249"/>
    </row>
    <row r="18" spans="1:15" x14ac:dyDescent="0.25">
      <c r="A18" s="140" t="s">
        <v>133</v>
      </c>
      <c r="B18" s="141"/>
      <c r="C18" s="187">
        <v>125038.3461002793</v>
      </c>
      <c r="D18" s="187"/>
      <c r="E18" s="187">
        <v>87344</v>
      </c>
      <c r="F18" s="187"/>
      <c r="G18" s="138">
        <v>82528.339389561297</v>
      </c>
      <c r="H18" s="187"/>
      <c r="I18" s="238">
        <v>37694.346100279312</v>
      </c>
      <c r="J18" s="20"/>
      <c r="N18" s="249"/>
      <c r="O18" s="249"/>
    </row>
    <row r="19" spans="1:15" x14ac:dyDescent="0.25">
      <c r="A19" s="196" t="s">
        <v>134</v>
      </c>
      <c r="B19" s="197"/>
      <c r="C19" s="240">
        <v>0</v>
      </c>
      <c r="D19" s="187"/>
      <c r="E19" s="240">
        <v>0</v>
      </c>
      <c r="F19" s="187"/>
      <c r="G19" s="241">
        <v>0</v>
      </c>
      <c r="H19" s="187"/>
      <c r="I19" s="240">
        <v>0</v>
      </c>
      <c r="J19" s="20"/>
      <c r="N19" s="249"/>
      <c r="O19" s="249"/>
    </row>
    <row r="20" spans="1:15" x14ac:dyDescent="0.25">
      <c r="A20" s="196" t="s">
        <v>22</v>
      </c>
      <c r="B20" s="197"/>
      <c r="C20" s="187">
        <v>40068</v>
      </c>
      <c r="D20" s="187"/>
      <c r="E20" s="187">
        <v>5827.6930975770001</v>
      </c>
      <c r="F20" s="187"/>
      <c r="G20" s="138">
        <v>5827.6930975770001</v>
      </c>
      <c r="H20" s="187"/>
      <c r="I20" s="238">
        <v>34240.306902422999</v>
      </c>
      <c r="J20" s="20"/>
      <c r="N20" s="249"/>
      <c r="O20" s="249"/>
    </row>
    <row r="21" spans="1:15" x14ac:dyDescent="0.25">
      <c r="A21" s="196" t="s">
        <v>135</v>
      </c>
      <c r="B21" s="197"/>
      <c r="C21" s="187">
        <v>51962</v>
      </c>
      <c r="D21" s="139"/>
      <c r="E21" s="187">
        <v>25959.812412806998</v>
      </c>
      <c r="F21" s="187"/>
      <c r="G21" s="138">
        <v>25959.812412806998</v>
      </c>
      <c r="H21" s="187"/>
      <c r="I21" s="238">
        <v>26002.187587193002</v>
      </c>
      <c r="J21" s="20"/>
      <c r="N21" s="249"/>
      <c r="O21" s="249"/>
    </row>
    <row r="22" spans="1:15" x14ac:dyDescent="0.25">
      <c r="A22" s="196" t="s">
        <v>23</v>
      </c>
      <c r="B22" s="197"/>
      <c r="C22" s="187">
        <v>48342.999999999993</v>
      </c>
      <c r="D22" s="139"/>
      <c r="E22" s="187">
        <v>48342.999999999993</v>
      </c>
      <c r="F22" s="187"/>
      <c r="G22" s="138">
        <v>48342.999999999993</v>
      </c>
      <c r="H22" s="187"/>
      <c r="I22" s="240">
        <v>0</v>
      </c>
      <c r="J22" s="20"/>
      <c r="N22" s="249"/>
      <c r="O22" s="249"/>
    </row>
    <row r="23" spans="1:15" x14ac:dyDescent="0.25">
      <c r="A23" s="196" t="s">
        <v>24</v>
      </c>
      <c r="B23" s="197"/>
      <c r="C23" s="187">
        <v>5069</v>
      </c>
      <c r="D23" s="139"/>
      <c r="E23" s="187">
        <v>3257.3464359520003</v>
      </c>
      <c r="F23" s="187"/>
      <c r="G23" s="138">
        <v>3257.3464359520003</v>
      </c>
      <c r="H23" s="187"/>
      <c r="I23" s="238">
        <v>1811.6535640479997</v>
      </c>
      <c r="J23" s="20"/>
      <c r="N23" s="249"/>
      <c r="O23" s="249"/>
    </row>
    <row r="24" spans="1:15" x14ac:dyDescent="0.25">
      <c r="A24" s="196" t="s">
        <v>25</v>
      </c>
      <c r="B24" s="197"/>
      <c r="C24" s="187">
        <v>36221.628861153004</v>
      </c>
      <c r="D24" s="139"/>
      <c r="E24" s="187">
        <v>20549.628861153004</v>
      </c>
      <c r="F24" s="187"/>
      <c r="G24" s="138">
        <v>20549.628861153004</v>
      </c>
      <c r="H24" s="187"/>
      <c r="I24" s="238">
        <v>15672</v>
      </c>
      <c r="J24" s="20"/>
      <c r="N24" s="249"/>
      <c r="O24" s="249"/>
    </row>
    <row r="25" spans="1:15" x14ac:dyDescent="0.25">
      <c r="A25" s="196" t="s">
        <v>26</v>
      </c>
      <c r="B25" s="197"/>
      <c r="C25" s="240">
        <v>0</v>
      </c>
      <c r="D25" s="139"/>
      <c r="E25" s="240">
        <v>0</v>
      </c>
      <c r="F25" s="187"/>
      <c r="G25" s="241">
        <v>0</v>
      </c>
      <c r="H25" s="187"/>
      <c r="I25" s="240">
        <v>0</v>
      </c>
      <c r="J25" s="20"/>
      <c r="N25" s="249"/>
      <c r="O25" s="249"/>
    </row>
    <row r="26" spans="1:15" ht="15" customHeight="1" x14ac:dyDescent="0.25">
      <c r="A26" s="192" t="s">
        <v>27</v>
      </c>
      <c r="B26" s="198"/>
      <c r="C26" s="193">
        <f>SUM(C16:C25)</f>
        <v>348362.97496143228</v>
      </c>
      <c r="D26" s="199"/>
      <c r="E26" s="193">
        <f>SUM(E16:E25)</f>
        <v>218432.581463829</v>
      </c>
      <c r="F26" s="194"/>
      <c r="G26" s="195">
        <f>SUM(G16:G25)</f>
        <v>213471.29392156328</v>
      </c>
      <c r="H26" s="194"/>
      <c r="I26" s="193">
        <f>SUM(I16:I25)</f>
        <v>129930.39349760331</v>
      </c>
      <c r="J26" s="21"/>
      <c r="N26" s="249"/>
      <c r="O26" s="249"/>
    </row>
    <row r="27" spans="1:15" x14ac:dyDescent="0.25">
      <c r="A27" s="142" t="s">
        <v>28</v>
      </c>
      <c r="B27" s="143"/>
      <c r="C27" s="200">
        <f>C14-C26</f>
        <v>492107.89934856782</v>
      </c>
      <c r="D27" s="144"/>
      <c r="E27" s="144">
        <f>E14-E26-1</f>
        <v>183878.63916669312</v>
      </c>
      <c r="F27" s="144"/>
      <c r="G27" s="145">
        <f>G14-G26</f>
        <v>188840.92670895884</v>
      </c>
      <c r="H27" s="144"/>
      <c r="I27" s="144">
        <f>I14-I26+1</f>
        <v>308229.26018187474</v>
      </c>
      <c r="J27" s="22"/>
      <c r="N27" s="249"/>
      <c r="O27" s="249"/>
    </row>
    <row r="28" spans="1:15" x14ac:dyDescent="0.25">
      <c r="A28" s="136" t="s">
        <v>29</v>
      </c>
      <c r="B28" s="137"/>
      <c r="C28" s="187">
        <v>68063</v>
      </c>
      <c r="D28" s="139"/>
      <c r="E28" s="187"/>
      <c r="F28" s="187"/>
      <c r="G28" s="146"/>
      <c r="H28" s="187"/>
      <c r="I28" s="139"/>
      <c r="J28" s="20"/>
      <c r="N28" s="249"/>
      <c r="O28" s="249"/>
    </row>
    <row r="29" spans="1:15" x14ac:dyDescent="0.25">
      <c r="A29" s="147" t="s">
        <v>30</v>
      </c>
      <c r="B29" s="139"/>
      <c r="C29" s="189">
        <f>SUM(C27:C28)</f>
        <v>560170.89934856782</v>
      </c>
      <c r="D29" s="139"/>
      <c r="E29" s="139"/>
      <c r="F29" s="139"/>
      <c r="G29" s="146"/>
      <c r="H29" s="187"/>
      <c r="I29" s="139"/>
      <c r="J29" s="20"/>
      <c r="N29" s="249"/>
      <c r="O29" s="249"/>
    </row>
    <row r="30" spans="1:15" x14ac:dyDescent="0.25">
      <c r="A30" s="136" t="s">
        <v>31</v>
      </c>
      <c r="B30" s="139"/>
      <c r="C30" s="187">
        <v>-118748.10914</v>
      </c>
      <c r="D30" s="139"/>
      <c r="E30" s="139"/>
      <c r="F30" s="139"/>
      <c r="G30" s="146"/>
      <c r="H30" s="187"/>
      <c r="I30" s="139"/>
      <c r="J30" s="20"/>
      <c r="N30" s="249"/>
      <c r="O30" s="249"/>
    </row>
    <row r="31" spans="1:15" x14ac:dyDescent="0.25">
      <c r="A31" s="147" t="s">
        <v>32</v>
      </c>
      <c r="B31" s="139"/>
      <c r="C31" s="189">
        <f>C29+C30</f>
        <v>441422.79020856781</v>
      </c>
      <c r="D31" s="139"/>
      <c r="E31" s="139"/>
      <c r="F31" s="139"/>
      <c r="G31" s="146"/>
      <c r="H31" s="187"/>
      <c r="I31" s="139"/>
      <c r="J31" s="20"/>
      <c r="N31" s="249"/>
      <c r="O31" s="249"/>
    </row>
    <row r="32" spans="1:15" x14ac:dyDescent="0.25">
      <c r="A32" s="136" t="s">
        <v>33</v>
      </c>
      <c r="B32" s="139"/>
      <c r="C32" s="187">
        <v>-132502.02254999999</v>
      </c>
      <c r="D32" s="139"/>
      <c r="E32" s="139"/>
      <c r="F32" s="139"/>
      <c r="G32" s="146"/>
      <c r="H32" s="187"/>
      <c r="I32" s="148"/>
      <c r="J32" s="20"/>
      <c r="N32" s="249"/>
      <c r="O32" s="249"/>
    </row>
    <row r="33" spans="1:15" x14ac:dyDescent="0.25">
      <c r="A33" s="147" t="s">
        <v>34</v>
      </c>
      <c r="B33" s="139"/>
      <c r="C33" s="189">
        <f>C31+C32+1</f>
        <v>308921.76765856781</v>
      </c>
      <c r="D33" s="139"/>
      <c r="E33" s="139"/>
      <c r="F33" s="139"/>
      <c r="G33" s="146"/>
      <c r="H33" s="187"/>
      <c r="I33" s="139"/>
      <c r="J33" s="20"/>
      <c r="N33" s="249"/>
      <c r="O33" s="249"/>
    </row>
    <row r="34" spans="1:15" x14ac:dyDescent="0.25">
      <c r="A34" s="136" t="s">
        <v>35</v>
      </c>
      <c r="B34" s="139"/>
      <c r="C34" s="187">
        <v>-272974</v>
      </c>
      <c r="D34" s="139"/>
      <c r="E34" s="139"/>
      <c r="F34" s="139"/>
      <c r="G34" s="146"/>
      <c r="H34" s="187"/>
      <c r="I34" s="139"/>
      <c r="J34" s="20"/>
      <c r="N34" s="249"/>
      <c r="O34" s="249"/>
    </row>
    <row r="35" spans="1:15" x14ac:dyDescent="0.25">
      <c r="A35" s="149" t="s">
        <v>36</v>
      </c>
      <c r="B35" s="150"/>
      <c r="C35" s="151">
        <f>C33+C34-1</f>
        <v>35946.767658567813</v>
      </c>
      <c r="D35" s="150"/>
      <c r="E35" s="150"/>
      <c r="F35" s="150"/>
      <c r="G35" s="152"/>
      <c r="H35" s="152"/>
      <c r="I35" s="150"/>
      <c r="J35" s="23"/>
      <c r="N35" s="249"/>
      <c r="O35" s="249"/>
    </row>
    <row r="36" spans="1:15" ht="21.75" customHeight="1" x14ac:dyDescent="0.25">
      <c r="A36" s="275" t="s">
        <v>141</v>
      </c>
      <c r="B36" s="276"/>
      <c r="C36" s="276"/>
      <c r="D36" s="276"/>
      <c r="E36" s="276"/>
      <c r="F36" s="276"/>
      <c r="G36" s="276"/>
      <c r="H36" s="276"/>
      <c r="I36" s="276"/>
      <c r="J36" s="277"/>
      <c r="N36" s="249"/>
      <c r="O36" s="249"/>
    </row>
    <row r="37" spans="1:15" ht="16.5" customHeight="1" thickBot="1" x14ac:dyDescent="0.3">
      <c r="A37" s="278"/>
      <c r="B37" s="279"/>
      <c r="C37" s="279"/>
      <c r="D37" s="279"/>
      <c r="E37" s="279"/>
      <c r="F37" s="279"/>
      <c r="G37" s="279"/>
      <c r="H37" s="279"/>
      <c r="I37" s="279"/>
      <c r="J37" s="280"/>
      <c r="N37" s="249"/>
      <c r="O37" s="249"/>
    </row>
    <row r="38" spans="1:15" ht="15.75" thickTop="1" x14ac:dyDescent="0.25">
      <c r="N38" s="249"/>
      <c r="O38" s="249"/>
    </row>
    <row r="39" spans="1:15" ht="15.75" thickBot="1" x14ac:dyDescent="0.3">
      <c r="N39" s="249"/>
      <c r="O39" s="249"/>
    </row>
    <row r="40" spans="1:15" ht="24.75" customHeight="1" thickTop="1" x14ac:dyDescent="0.25">
      <c r="A40" s="84" t="s">
        <v>37</v>
      </c>
      <c r="B40" s="2"/>
      <c r="C40" s="2"/>
      <c r="D40" s="3"/>
      <c r="E40" s="3"/>
      <c r="F40" s="3"/>
      <c r="G40" s="4"/>
      <c r="H40" s="3"/>
      <c r="I40" s="3"/>
      <c r="J40" s="5"/>
      <c r="N40" s="249"/>
      <c r="O40" s="249"/>
    </row>
    <row r="41" spans="1:15" ht="22.5" customHeight="1" x14ac:dyDescent="0.25">
      <c r="A41" s="85"/>
      <c r="B41" s="83"/>
      <c r="C41" s="83"/>
      <c r="D41" s="267" t="s">
        <v>4</v>
      </c>
      <c r="E41" s="267"/>
      <c r="F41" s="267"/>
      <c r="G41" s="268"/>
      <c r="H41" s="269" t="s">
        <v>5</v>
      </c>
      <c r="I41" s="270"/>
      <c r="J41" s="7"/>
      <c r="N41" s="249"/>
      <c r="O41" s="249"/>
    </row>
    <row r="42" spans="1:15" ht="7.5" customHeight="1" x14ac:dyDescent="0.25">
      <c r="A42" s="85"/>
      <c r="B42" s="83"/>
      <c r="C42" s="9"/>
      <c r="D42" s="9"/>
      <c r="E42" s="9"/>
      <c r="F42" s="9"/>
      <c r="G42" s="10"/>
      <c r="H42" s="83"/>
      <c r="I42" s="83"/>
      <c r="J42" s="7"/>
      <c r="N42" s="249"/>
      <c r="O42" s="249"/>
    </row>
    <row r="43" spans="1:15" ht="22.5" customHeight="1" x14ac:dyDescent="0.25">
      <c r="A43" s="86"/>
      <c r="B43" s="11"/>
      <c r="C43" s="12"/>
      <c r="D43" s="267" t="s">
        <v>6</v>
      </c>
      <c r="E43" s="267"/>
      <c r="F43" s="267"/>
      <c r="G43" s="268"/>
      <c r="H43" s="271">
        <v>43646</v>
      </c>
      <c r="I43" s="272"/>
      <c r="J43" s="7"/>
      <c r="N43" s="249"/>
      <c r="O43" s="249"/>
    </row>
    <row r="44" spans="1:15" ht="15" customHeight="1" x14ac:dyDescent="0.25">
      <c r="A44" s="86"/>
      <c r="B44" s="11"/>
      <c r="C44" s="13"/>
      <c r="D44" s="13"/>
      <c r="E44" s="13"/>
      <c r="F44" s="13"/>
      <c r="G44" s="14"/>
      <c r="H44" s="13"/>
      <c r="I44" s="13"/>
      <c r="J44" s="7"/>
      <c r="N44" s="249"/>
      <c r="O44" s="249"/>
    </row>
    <row r="45" spans="1:15" ht="5.25" customHeight="1" x14ac:dyDescent="0.25">
      <c r="A45" s="87"/>
      <c r="B45" s="24"/>
      <c r="C45" s="24"/>
      <c r="D45" s="24"/>
      <c r="E45" s="76"/>
      <c r="F45" s="76"/>
      <c r="G45" s="76"/>
      <c r="H45" s="76"/>
      <c r="I45" s="76"/>
      <c r="J45" s="77"/>
      <c r="N45" s="249"/>
      <c r="O45" s="249"/>
    </row>
    <row r="46" spans="1:15" ht="13.5" customHeight="1" x14ac:dyDescent="0.25">
      <c r="A46" s="87"/>
      <c r="B46" s="24"/>
      <c r="C46" s="183" t="s">
        <v>7</v>
      </c>
      <c r="D46" s="24"/>
      <c r="E46" s="266" t="s">
        <v>8</v>
      </c>
      <c r="F46" s="266"/>
      <c r="G46" s="266"/>
      <c r="H46" s="183"/>
      <c r="I46" s="183" t="s">
        <v>9</v>
      </c>
      <c r="J46" s="77"/>
      <c r="N46" s="249"/>
      <c r="O46" s="249"/>
    </row>
    <row r="47" spans="1:15" ht="12" customHeight="1" x14ac:dyDescent="0.25">
      <c r="A47" s="87"/>
      <c r="B47" s="24"/>
      <c r="C47" s="183" t="s">
        <v>10</v>
      </c>
      <c r="D47" s="24"/>
      <c r="E47" s="266" t="s">
        <v>10</v>
      </c>
      <c r="F47" s="266"/>
      <c r="G47" s="266"/>
      <c r="H47" s="183"/>
      <c r="I47" s="183" t="s">
        <v>11</v>
      </c>
      <c r="J47" s="77"/>
      <c r="N47" s="249"/>
      <c r="O47" s="249"/>
    </row>
    <row r="48" spans="1:15" ht="15.75" customHeight="1" x14ac:dyDescent="0.25">
      <c r="A48" s="87"/>
      <c r="B48" s="24"/>
      <c r="C48" s="183"/>
      <c r="D48" s="24"/>
      <c r="E48" s="24"/>
      <c r="F48" s="24"/>
      <c r="G48" s="25" t="s">
        <v>38</v>
      </c>
      <c r="H48" s="183"/>
      <c r="I48" s="183"/>
      <c r="J48" s="77"/>
      <c r="N48" s="249"/>
      <c r="O48" s="249"/>
    </row>
    <row r="49" spans="1:15" x14ac:dyDescent="0.25">
      <c r="A49" s="147" t="s">
        <v>39</v>
      </c>
      <c r="B49" s="139"/>
      <c r="C49" s="139"/>
      <c r="D49" s="139"/>
      <c r="E49" s="139"/>
      <c r="F49" s="139"/>
      <c r="G49" s="153"/>
      <c r="H49" s="139"/>
      <c r="I49" s="139"/>
      <c r="J49" s="26"/>
      <c r="N49" s="249"/>
      <c r="O49" s="249"/>
    </row>
    <row r="50" spans="1:15" x14ac:dyDescent="0.25">
      <c r="A50" s="136" t="s">
        <v>40</v>
      </c>
      <c r="B50" s="139"/>
      <c r="C50" s="187">
        <v>165890</v>
      </c>
      <c r="D50" s="139"/>
      <c r="E50" s="239">
        <v>80646</v>
      </c>
      <c r="F50" s="139"/>
      <c r="G50" s="138">
        <v>80646</v>
      </c>
      <c r="H50" s="139"/>
      <c r="I50" s="239">
        <v>85244</v>
      </c>
      <c r="J50" s="26"/>
      <c r="N50" s="249"/>
      <c r="O50" s="249"/>
    </row>
    <row r="51" spans="1:15" x14ac:dyDescent="0.25">
      <c r="A51" s="136" t="s">
        <v>41</v>
      </c>
      <c r="B51" s="139"/>
      <c r="C51" s="187">
        <v>100032</v>
      </c>
      <c r="D51" s="139"/>
      <c r="E51" s="239">
        <v>73926</v>
      </c>
      <c r="F51" s="139"/>
      <c r="G51" s="138">
        <v>73926</v>
      </c>
      <c r="H51" s="139"/>
      <c r="I51" s="239">
        <v>26106</v>
      </c>
      <c r="J51" s="26"/>
      <c r="N51" s="249"/>
      <c r="O51" s="249"/>
    </row>
    <row r="52" spans="1:15" x14ac:dyDescent="0.25">
      <c r="A52" s="136" t="s">
        <v>42</v>
      </c>
      <c r="B52" s="139"/>
      <c r="C52" s="187">
        <v>1431</v>
      </c>
      <c r="D52" s="139"/>
      <c r="E52" s="239">
        <v>1431</v>
      </c>
      <c r="F52" s="139"/>
      <c r="G52" s="138">
        <v>1431</v>
      </c>
      <c r="H52" s="139"/>
      <c r="I52" s="240">
        <v>0</v>
      </c>
      <c r="J52" s="26"/>
      <c r="N52" s="249"/>
      <c r="O52" s="249"/>
    </row>
    <row r="53" spans="1:15" x14ac:dyDescent="0.25">
      <c r="A53" s="136" t="s">
        <v>95</v>
      </c>
      <c r="B53" s="139"/>
      <c r="C53" s="240">
        <v>0</v>
      </c>
      <c r="D53" s="139"/>
      <c r="E53" s="240">
        <v>0</v>
      </c>
      <c r="F53" s="139"/>
      <c r="G53" s="240">
        <v>0</v>
      </c>
      <c r="H53" s="139"/>
      <c r="I53" s="240">
        <v>0</v>
      </c>
      <c r="J53" s="26"/>
      <c r="N53" s="249"/>
      <c r="O53" s="249"/>
    </row>
    <row r="54" spans="1:15" x14ac:dyDescent="0.25">
      <c r="A54" s="136" t="s">
        <v>43</v>
      </c>
      <c r="B54" s="139"/>
      <c r="C54" s="240">
        <v>0</v>
      </c>
      <c r="D54" s="139"/>
      <c r="E54" s="240">
        <v>0</v>
      </c>
      <c r="F54" s="139"/>
      <c r="G54" s="240">
        <v>0</v>
      </c>
      <c r="H54" s="139"/>
      <c r="I54" s="240">
        <v>0</v>
      </c>
      <c r="J54" s="26"/>
      <c r="N54" s="249"/>
      <c r="O54" s="249"/>
    </row>
    <row r="55" spans="1:15" x14ac:dyDescent="0.25">
      <c r="A55" s="147" t="s">
        <v>44</v>
      </c>
      <c r="B55" s="139"/>
      <c r="C55" s="189">
        <f>SUM(C50:C54)</f>
        <v>267353</v>
      </c>
      <c r="D55" s="209"/>
      <c r="E55" s="189">
        <f>SUM(E50:E54)</f>
        <v>156003</v>
      </c>
      <c r="F55" s="209"/>
      <c r="G55" s="135">
        <f>SUM(G50:G54)</f>
        <v>156003</v>
      </c>
      <c r="H55" s="209"/>
      <c r="I55" s="189">
        <f>SUM(I50:I54)</f>
        <v>111350</v>
      </c>
      <c r="J55" s="26"/>
      <c r="N55" s="249"/>
      <c r="O55" s="249"/>
    </row>
    <row r="56" spans="1:15" x14ac:dyDescent="0.25">
      <c r="A56" s="147" t="s">
        <v>45</v>
      </c>
      <c r="B56" s="139"/>
      <c r="C56" s="187"/>
      <c r="D56" s="139"/>
      <c r="E56" s="139"/>
      <c r="F56" s="139"/>
      <c r="G56" s="153"/>
      <c r="H56" s="139"/>
      <c r="I56" s="139"/>
      <c r="J56" s="26"/>
      <c r="N56" s="249"/>
      <c r="O56" s="249"/>
    </row>
    <row r="57" spans="1:15" x14ac:dyDescent="0.25">
      <c r="A57" s="136" t="s">
        <v>41</v>
      </c>
      <c r="B57" s="139"/>
      <c r="C57" s="187">
        <v>39167</v>
      </c>
      <c r="D57" s="187"/>
      <c r="E57" s="187">
        <v>2754.438599999999</v>
      </c>
      <c r="F57" s="187"/>
      <c r="G57" s="138">
        <v>2754.438599999999</v>
      </c>
      <c r="H57" s="187"/>
      <c r="I57" s="187">
        <v>36412.561399999999</v>
      </c>
      <c r="J57" s="26"/>
      <c r="N57" s="249"/>
      <c r="O57" s="249"/>
    </row>
    <row r="58" spans="1:15" x14ac:dyDescent="0.25">
      <c r="A58" s="136" t="s">
        <v>123</v>
      </c>
      <c r="B58" s="139"/>
      <c r="C58" s="240">
        <v>0</v>
      </c>
      <c r="D58" s="187"/>
      <c r="E58" s="240">
        <v>0</v>
      </c>
      <c r="F58" s="187"/>
      <c r="G58" s="240">
        <v>0</v>
      </c>
      <c r="H58" s="187"/>
      <c r="I58" s="240">
        <v>0</v>
      </c>
      <c r="J58" s="26"/>
      <c r="N58" s="249"/>
      <c r="O58" s="249"/>
    </row>
    <row r="59" spans="1:15" x14ac:dyDescent="0.25">
      <c r="A59" s="136" t="s">
        <v>116</v>
      </c>
      <c r="B59" s="139"/>
      <c r="C59" s="187">
        <v>3503492.0792560168</v>
      </c>
      <c r="D59" s="187"/>
      <c r="E59" s="187">
        <v>2823163</v>
      </c>
      <c r="F59" s="187"/>
      <c r="G59" s="146">
        <v>2487602</v>
      </c>
      <c r="H59" s="187"/>
      <c r="I59" s="187">
        <v>680329.07925601653</v>
      </c>
      <c r="J59" s="26"/>
      <c r="N59" s="249"/>
      <c r="O59" s="249"/>
    </row>
    <row r="60" spans="1:15" x14ac:dyDescent="0.25">
      <c r="A60" s="136" t="s">
        <v>46</v>
      </c>
      <c r="B60" s="139"/>
      <c r="C60" s="187">
        <v>1482280.8145100002</v>
      </c>
      <c r="D60" s="139"/>
      <c r="E60" s="240">
        <v>0</v>
      </c>
      <c r="F60" s="139"/>
      <c r="G60" s="240">
        <v>0</v>
      </c>
      <c r="H60" s="139"/>
      <c r="I60" s="187">
        <v>1482280.8145100002</v>
      </c>
      <c r="J60" s="26"/>
      <c r="N60" s="249"/>
      <c r="O60" s="249"/>
    </row>
    <row r="61" spans="1:15" x14ac:dyDescent="0.25">
      <c r="A61" s="136" t="s">
        <v>117</v>
      </c>
      <c r="B61" s="139"/>
      <c r="C61" s="187">
        <v>87563.02499999998</v>
      </c>
      <c r="D61" s="187"/>
      <c r="E61" s="187">
        <v>54297.83180249999</v>
      </c>
      <c r="F61" s="187"/>
      <c r="G61" s="146">
        <v>67602.602192345978</v>
      </c>
      <c r="H61" s="187"/>
      <c r="I61" s="187">
        <v>33265.19319749999</v>
      </c>
      <c r="J61" s="26"/>
      <c r="N61" s="249"/>
      <c r="O61" s="249"/>
    </row>
    <row r="62" spans="1:15" x14ac:dyDescent="0.25">
      <c r="A62" s="136" t="s">
        <v>47</v>
      </c>
      <c r="B62" s="139"/>
      <c r="C62" s="187">
        <v>823014</v>
      </c>
      <c r="D62" s="139"/>
      <c r="E62" s="240">
        <v>0</v>
      </c>
      <c r="F62" s="139"/>
      <c r="G62" s="240">
        <v>0</v>
      </c>
      <c r="H62" s="139"/>
      <c r="I62" s="187">
        <v>823014</v>
      </c>
      <c r="J62" s="26"/>
      <c r="N62" s="249"/>
      <c r="O62" s="249"/>
    </row>
    <row r="63" spans="1:15" x14ac:dyDescent="0.25">
      <c r="A63" s="136" t="s">
        <v>118</v>
      </c>
      <c r="B63" s="139"/>
      <c r="C63" s="240">
        <v>0</v>
      </c>
      <c r="D63" s="139"/>
      <c r="E63" s="240">
        <v>0</v>
      </c>
      <c r="F63" s="139"/>
      <c r="G63" s="240">
        <v>0</v>
      </c>
      <c r="H63" s="139"/>
      <c r="I63" s="240">
        <v>0</v>
      </c>
      <c r="J63" s="26"/>
      <c r="N63" s="249"/>
      <c r="O63" s="249"/>
    </row>
    <row r="64" spans="1:15" x14ac:dyDescent="0.25">
      <c r="A64" s="136" t="s">
        <v>119</v>
      </c>
      <c r="B64" s="139"/>
      <c r="C64" s="240">
        <v>0</v>
      </c>
      <c r="D64" s="139"/>
      <c r="E64" s="240">
        <v>0</v>
      </c>
      <c r="F64" s="139"/>
      <c r="G64" s="240">
        <v>0</v>
      </c>
      <c r="H64" s="139"/>
      <c r="I64" s="240">
        <v>0</v>
      </c>
      <c r="J64" s="26"/>
      <c r="N64" s="249"/>
      <c r="O64" s="249"/>
    </row>
    <row r="65" spans="1:15" x14ac:dyDescent="0.25">
      <c r="A65" s="136" t="s">
        <v>102</v>
      </c>
      <c r="B65" s="139"/>
      <c r="C65" s="187">
        <v>338485</v>
      </c>
      <c r="D65" s="139"/>
      <c r="E65" s="187">
        <v>319192</v>
      </c>
      <c r="F65" s="139"/>
      <c r="G65" s="138">
        <v>319192</v>
      </c>
      <c r="H65" s="139"/>
      <c r="I65" s="187">
        <v>19293</v>
      </c>
      <c r="J65" s="26"/>
      <c r="N65" s="249"/>
      <c r="O65" s="249"/>
    </row>
    <row r="66" spans="1:15" x14ac:dyDescent="0.25">
      <c r="A66" s="136" t="s">
        <v>43</v>
      </c>
      <c r="B66" s="139"/>
      <c r="C66" s="240">
        <v>0</v>
      </c>
      <c r="D66" s="139"/>
      <c r="E66" s="240">
        <v>0</v>
      </c>
      <c r="F66" s="139"/>
      <c r="G66" s="240">
        <v>0</v>
      </c>
      <c r="H66" s="139"/>
      <c r="I66" s="240">
        <v>0</v>
      </c>
      <c r="J66" s="26"/>
      <c r="N66" s="249"/>
      <c r="O66" s="249"/>
    </row>
    <row r="67" spans="1:15" x14ac:dyDescent="0.25">
      <c r="A67" s="147" t="s">
        <v>48</v>
      </c>
      <c r="B67" s="209"/>
      <c r="C67" s="245">
        <f>SUM(C57:C66)+1</f>
        <v>6274002.9187660171</v>
      </c>
      <c r="D67" s="189"/>
      <c r="E67" s="245">
        <f>SUM(E57:E66)</f>
        <v>3199407.2704024999</v>
      </c>
      <c r="F67" s="189"/>
      <c r="G67" s="138">
        <f>SUM(G57:G66)</f>
        <v>2877151.040792346</v>
      </c>
      <c r="H67" s="189"/>
      <c r="I67" s="245">
        <f>SUM(I57:I66)</f>
        <v>3074594.6483635167</v>
      </c>
      <c r="J67" s="27"/>
      <c r="N67" s="249"/>
      <c r="O67" s="249"/>
    </row>
    <row r="68" spans="1:15" x14ac:dyDescent="0.25">
      <c r="A68" s="210" t="s">
        <v>49</v>
      </c>
      <c r="B68" s="207"/>
      <c r="C68" s="190">
        <f>C55+C67</f>
        <v>6541355.9187660171</v>
      </c>
      <c r="D68" s="190"/>
      <c r="E68" s="190">
        <f>E55+E67</f>
        <v>3355410.2704024999</v>
      </c>
      <c r="F68" s="190"/>
      <c r="G68" s="171">
        <f>G55+G67</f>
        <v>3033154.040792346</v>
      </c>
      <c r="H68" s="190"/>
      <c r="I68" s="190">
        <f>I55+I67</f>
        <v>3185944.6483635167</v>
      </c>
      <c r="J68" s="28"/>
      <c r="N68" s="249"/>
      <c r="O68" s="249"/>
    </row>
    <row r="69" spans="1:15" x14ac:dyDescent="0.25">
      <c r="A69" s="147" t="s">
        <v>50</v>
      </c>
      <c r="B69" s="139"/>
      <c r="C69" s="187"/>
      <c r="D69" s="139"/>
      <c r="E69" s="139"/>
      <c r="F69" s="139"/>
      <c r="G69" s="211"/>
      <c r="H69" s="139"/>
      <c r="I69" s="139"/>
      <c r="J69" s="26"/>
    </row>
    <row r="70" spans="1:15" x14ac:dyDescent="0.25">
      <c r="A70" s="136" t="s">
        <v>51</v>
      </c>
      <c r="B70" s="139"/>
      <c r="C70" s="187">
        <v>165329</v>
      </c>
      <c r="D70" s="139"/>
      <c r="E70" s="139"/>
      <c r="F70" s="139"/>
      <c r="G70" s="211"/>
      <c r="H70" s="139"/>
      <c r="I70" s="139"/>
      <c r="J70" s="26"/>
    </row>
    <row r="71" spans="1:15" x14ac:dyDescent="0.25">
      <c r="A71" s="136" t="s">
        <v>52</v>
      </c>
      <c r="B71" s="139"/>
      <c r="C71" s="187">
        <v>200000</v>
      </c>
      <c r="D71" s="139"/>
      <c r="E71" s="139"/>
      <c r="F71" s="139"/>
      <c r="G71" s="211"/>
      <c r="H71" s="139"/>
      <c r="I71" s="139"/>
      <c r="J71" s="26"/>
    </row>
    <row r="72" spans="1:15" ht="14.25" customHeight="1" x14ac:dyDescent="0.25">
      <c r="A72" s="136" t="s">
        <v>53</v>
      </c>
      <c r="B72" s="139"/>
      <c r="C72" s="187">
        <v>61889</v>
      </c>
      <c r="D72" s="139"/>
      <c r="E72" s="139"/>
      <c r="F72" s="139"/>
      <c r="G72" s="211"/>
      <c r="H72" s="139"/>
      <c r="I72" s="139"/>
      <c r="J72" s="26"/>
    </row>
    <row r="73" spans="1:15" ht="16.5" customHeight="1" x14ac:dyDescent="0.25">
      <c r="A73" s="281" t="s">
        <v>16</v>
      </c>
      <c r="B73" s="282"/>
      <c r="C73" s="240">
        <v>0</v>
      </c>
      <c r="D73" s="139"/>
      <c r="E73" s="139"/>
      <c r="F73" s="139"/>
      <c r="G73" s="211"/>
      <c r="H73" s="139"/>
      <c r="I73" s="139"/>
      <c r="J73" s="26"/>
    </row>
    <row r="74" spans="1:15" ht="12.75" customHeight="1" x14ac:dyDescent="0.25">
      <c r="A74" s="212" t="s">
        <v>54</v>
      </c>
      <c r="B74" s="139"/>
      <c r="C74" s="189">
        <f>SUM(C70:C73)</f>
        <v>427218</v>
      </c>
      <c r="D74" s="139"/>
      <c r="E74" s="139"/>
      <c r="F74" s="139"/>
      <c r="G74" s="211"/>
      <c r="H74" s="139"/>
      <c r="I74" s="139"/>
      <c r="J74" s="26"/>
    </row>
    <row r="75" spans="1:15" x14ac:dyDescent="0.25">
      <c r="A75" s="147" t="s">
        <v>55</v>
      </c>
      <c r="B75" s="139"/>
      <c r="C75" s="187"/>
      <c r="D75" s="139"/>
      <c r="E75" s="139"/>
      <c r="F75" s="139"/>
      <c r="G75" s="211"/>
      <c r="H75" s="139"/>
      <c r="I75" s="139"/>
      <c r="J75" s="26"/>
    </row>
    <row r="76" spans="1:15" x14ac:dyDescent="0.25">
      <c r="A76" s="136" t="s">
        <v>52</v>
      </c>
      <c r="B76" s="139"/>
      <c r="C76" s="187">
        <v>3207587</v>
      </c>
      <c r="D76" s="139"/>
      <c r="E76" s="139"/>
      <c r="F76" s="139"/>
      <c r="G76" s="211"/>
      <c r="H76" s="139"/>
      <c r="I76" s="139"/>
      <c r="J76" s="26"/>
    </row>
    <row r="77" spans="1:15" x14ac:dyDescent="0.25">
      <c r="A77" s="136" t="s">
        <v>53</v>
      </c>
      <c r="B77" s="139"/>
      <c r="C77" s="187">
        <v>2696</v>
      </c>
      <c r="D77" s="139"/>
      <c r="E77" s="139"/>
      <c r="F77" s="139"/>
      <c r="G77" s="211"/>
      <c r="H77" s="139"/>
      <c r="I77" s="139"/>
      <c r="J77" s="26"/>
    </row>
    <row r="78" spans="1:15" ht="15.75" customHeight="1" x14ac:dyDescent="0.25">
      <c r="A78" s="281" t="s">
        <v>16</v>
      </c>
      <c r="B78" s="282"/>
      <c r="C78" s="187">
        <v>1243056</v>
      </c>
      <c r="D78" s="139"/>
      <c r="E78" s="139"/>
      <c r="F78" s="139"/>
      <c r="G78" s="211"/>
      <c r="H78" s="139"/>
      <c r="I78" s="139"/>
      <c r="J78" s="26"/>
    </row>
    <row r="79" spans="1:15" ht="15" customHeight="1" x14ac:dyDescent="0.25">
      <c r="A79" s="147" t="s">
        <v>56</v>
      </c>
      <c r="B79" s="139"/>
      <c r="C79" s="189">
        <f>SUM(C76:C78)</f>
        <v>4453339</v>
      </c>
      <c r="D79" s="139"/>
      <c r="E79" s="139"/>
      <c r="F79" s="139"/>
      <c r="G79" s="211"/>
      <c r="H79" s="139"/>
      <c r="I79" s="139"/>
      <c r="J79" s="26"/>
    </row>
    <row r="80" spans="1:15" ht="15" customHeight="1" x14ac:dyDescent="0.25">
      <c r="A80" s="210" t="s">
        <v>57</v>
      </c>
      <c r="B80" s="206"/>
      <c r="C80" s="190">
        <f>C74+C79</f>
        <v>4880557</v>
      </c>
      <c r="D80" s="206"/>
      <c r="E80" s="206"/>
      <c r="F80" s="206"/>
      <c r="G80" s="213"/>
      <c r="H80" s="206"/>
      <c r="I80" s="206"/>
      <c r="J80" s="28"/>
    </row>
    <row r="81" spans="1:10" x14ac:dyDescent="0.25">
      <c r="A81" s="149" t="s">
        <v>58</v>
      </c>
      <c r="B81" s="214"/>
      <c r="C81" s="127">
        <f>C68-C80</f>
        <v>1660798.9187660171</v>
      </c>
      <c r="D81" s="214"/>
      <c r="E81" s="214"/>
      <c r="F81" s="214"/>
      <c r="G81" s="127"/>
      <c r="H81" s="214"/>
      <c r="I81" s="214"/>
      <c r="J81" s="29"/>
    </row>
    <row r="82" spans="1:10" x14ac:dyDescent="0.25">
      <c r="A82" s="147" t="s">
        <v>59</v>
      </c>
      <c r="B82" s="139"/>
      <c r="C82" s="187"/>
      <c r="D82" s="139"/>
      <c r="E82" s="139"/>
      <c r="F82" s="139"/>
      <c r="G82" s="211"/>
      <c r="H82" s="139"/>
      <c r="I82" s="139"/>
      <c r="J82" s="26"/>
    </row>
    <row r="83" spans="1:10" x14ac:dyDescent="0.25">
      <c r="A83" s="136" t="s">
        <v>60</v>
      </c>
      <c r="B83" s="139"/>
      <c r="C83" s="187">
        <v>254089</v>
      </c>
      <c r="D83" s="139"/>
      <c r="E83" s="139"/>
      <c r="F83" s="139"/>
      <c r="G83" s="211"/>
      <c r="H83" s="139"/>
      <c r="I83" s="139"/>
      <c r="J83" s="26"/>
    </row>
    <row r="84" spans="1:10" x14ac:dyDescent="0.25">
      <c r="A84" s="136" t="s">
        <v>61</v>
      </c>
      <c r="B84" s="139"/>
      <c r="C84" s="187">
        <v>-217050</v>
      </c>
      <c r="D84" s="139"/>
      <c r="E84" s="139"/>
      <c r="F84" s="139"/>
      <c r="G84" s="211"/>
      <c r="H84" s="139"/>
      <c r="I84" s="139"/>
      <c r="J84" s="26"/>
    </row>
    <row r="85" spans="1:10" x14ac:dyDescent="0.25">
      <c r="A85" s="136" t="s">
        <v>62</v>
      </c>
      <c r="B85" s="139"/>
      <c r="C85" s="187">
        <v>1623760</v>
      </c>
      <c r="D85" s="139"/>
      <c r="E85" s="139"/>
      <c r="F85" s="139"/>
      <c r="G85" s="211"/>
      <c r="H85" s="139"/>
      <c r="I85" s="139"/>
      <c r="J85" s="26"/>
    </row>
    <row r="86" spans="1:10" x14ac:dyDescent="0.25">
      <c r="A86" s="210" t="s">
        <v>63</v>
      </c>
      <c r="B86" s="206"/>
      <c r="C86" s="190">
        <f>SUM(C83:C85)</f>
        <v>1660799</v>
      </c>
      <c r="D86" s="206"/>
      <c r="E86" s="206"/>
      <c r="F86" s="206"/>
      <c r="G86" s="213"/>
      <c r="H86" s="206"/>
      <c r="I86" s="206"/>
      <c r="J86" s="28"/>
    </row>
    <row r="87" spans="1:10" x14ac:dyDescent="0.25">
      <c r="A87" s="147" t="s">
        <v>64</v>
      </c>
      <c r="B87" s="139"/>
      <c r="C87" s="187">
        <v>1587813</v>
      </c>
      <c r="D87" s="139"/>
      <c r="E87" s="139"/>
      <c r="F87" s="139"/>
      <c r="G87" s="211"/>
      <c r="H87" s="139"/>
      <c r="I87" s="139"/>
      <c r="J87" s="26"/>
    </row>
    <row r="88" spans="1:10" x14ac:dyDescent="0.25">
      <c r="A88" s="212" t="s">
        <v>65</v>
      </c>
      <c r="B88" s="139"/>
      <c r="C88" s="187"/>
      <c r="D88" s="139"/>
      <c r="E88" s="139"/>
      <c r="F88" s="139"/>
      <c r="G88" s="211"/>
      <c r="H88" s="139"/>
      <c r="I88" s="139"/>
      <c r="J88" s="26"/>
    </row>
    <row r="89" spans="1:10" x14ac:dyDescent="0.25">
      <c r="A89" s="136" t="s">
        <v>66</v>
      </c>
      <c r="B89" s="139"/>
      <c r="C89" s="187">
        <v>35946.767658567813</v>
      </c>
      <c r="D89" s="139"/>
      <c r="E89" s="139"/>
      <c r="F89" s="139"/>
      <c r="G89" s="211"/>
      <c r="H89" s="139"/>
      <c r="I89" s="139"/>
      <c r="J89" s="26"/>
    </row>
    <row r="90" spans="1:10" x14ac:dyDescent="0.25">
      <c r="A90" s="136" t="s">
        <v>43</v>
      </c>
      <c r="B90" s="139"/>
      <c r="C90" s="187"/>
      <c r="D90" s="139"/>
      <c r="E90" s="139"/>
      <c r="F90" s="139"/>
      <c r="G90" s="211"/>
      <c r="H90" s="139"/>
      <c r="I90" s="139"/>
      <c r="J90" s="26"/>
    </row>
    <row r="91" spans="1:10" x14ac:dyDescent="0.25">
      <c r="A91" s="210" t="s">
        <v>113</v>
      </c>
      <c r="B91" s="206"/>
      <c r="C91" s="190">
        <f>SUM(C87:C90)</f>
        <v>1623759.7676585678</v>
      </c>
      <c r="D91" s="206"/>
      <c r="E91" s="206"/>
      <c r="F91" s="206"/>
      <c r="G91" s="213"/>
      <c r="H91" s="206"/>
      <c r="I91" s="206"/>
      <c r="J91" s="28"/>
    </row>
    <row r="92" spans="1:10" x14ac:dyDescent="0.25">
      <c r="A92" s="275" t="s">
        <v>141</v>
      </c>
      <c r="B92" s="276"/>
      <c r="C92" s="276"/>
      <c r="D92" s="276"/>
      <c r="E92" s="276"/>
      <c r="F92" s="276"/>
      <c r="G92" s="276"/>
      <c r="H92" s="276"/>
      <c r="I92" s="276"/>
      <c r="J92" s="277"/>
    </row>
    <row r="93" spans="1:10" ht="15.75" thickBot="1" x14ac:dyDescent="0.3">
      <c r="A93" s="278"/>
      <c r="B93" s="279"/>
      <c r="C93" s="279"/>
      <c r="D93" s="279"/>
      <c r="E93" s="279"/>
      <c r="F93" s="279"/>
      <c r="G93" s="279"/>
      <c r="H93" s="279"/>
      <c r="I93" s="279"/>
      <c r="J93" s="280"/>
    </row>
    <row r="94" spans="1:10" ht="15" customHeight="1" thickTop="1" x14ac:dyDescent="0.25">
      <c r="A94" s="30"/>
    </row>
    <row r="95" spans="1:10" ht="15.75" thickBot="1" x14ac:dyDescent="0.3">
      <c r="A95" s="30"/>
    </row>
    <row r="96" spans="1:10" ht="24.75" customHeight="1" thickTop="1" x14ac:dyDescent="0.25">
      <c r="A96" s="84" t="s">
        <v>68</v>
      </c>
      <c r="B96" s="2"/>
      <c r="C96" s="2"/>
      <c r="D96" s="3"/>
      <c r="E96" s="3"/>
      <c r="F96" s="3"/>
      <c r="G96" s="4"/>
      <c r="H96" s="3"/>
      <c r="I96" s="3"/>
      <c r="J96" s="5"/>
    </row>
    <row r="97" spans="1:10" ht="22.5" customHeight="1" x14ac:dyDescent="0.25">
      <c r="A97" s="85"/>
      <c r="B97" s="83"/>
      <c r="C97" s="83"/>
      <c r="D97" s="267" t="s">
        <v>4</v>
      </c>
      <c r="E97" s="267"/>
      <c r="F97" s="267"/>
      <c r="G97" s="268"/>
      <c r="H97" s="269" t="s">
        <v>5</v>
      </c>
      <c r="I97" s="270"/>
      <c r="J97" s="7"/>
    </row>
    <row r="98" spans="1:10" ht="7.5" customHeight="1" x14ac:dyDescent="0.25">
      <c r="A98" s="85"/>
      <c r="B98" s="83"/>
      <c r="C98" s="9"/>
      <c r="D98" s="9"/>
      <c r="E98" s="9"/>
      <c r="F98" s="9"/>
      <c r="G98" s="10"/>
      <c r="H98" s="83"/>
      <c r="I98" s="83"/>
      <c r="J98" s="7"/>
    </row>
    <row r="99" spans="1:10" ht="18" x14ac:dyDescent="0.25">
      <c r="A99" s="86"/>
      <c r="B99" s="11"/>
      <c r="C99" s="12"/>
      <c r="D99" s="267" t="s">
        <v>6</v>
      </c>
      <c r="E99" s="267"/>
      <c r="F99" s="267"/>
      <c r="G99" s="268"/>
      <c r="H99" s="271">
        <v>43646</v>
      </c>
      <c r="I99" s="272"/>
      <c r="J99" s="7"/>
    </row>
    <row r="100" spans="1:10" ht="22.5" customHeight="1" x14ac:dyDescent="0.25">
      <c r="A100" s="86"/>
      <c r="B100" s="11"/>
      <c r="C100" s="13"/>
      <c r="D100" s="13"/>
      <c r="E100" s="13"/>
      <c r="F100" s="13"/>
      <c r="G100" s="14"/>
      <c r="H100" s="13"/>
      <c r="I100" s="13"/>
      <c r="J100" s="7"/>
    </row>
    <row r="101" spans="1:10" x14ac:dyDescent="0.25">
      <c r="A101" s="87"/>
      <c r="B101" s="24"/>
      <c r="C101" s="24"/>
      <c r="D101" s="24"/>
      <c r="E101" s="76"/>
      <c r="F101" s="76"/>
      <c r="G101" s="76"/>
      <c r="H101" s="76"/>
      <c r="I101" s="76"/>
      <c r="J101" s="77"/>
    </row>
    <row r="102" spans="1:10" ht="13.5" customHeight="1" x14ac:dyDescent="0.25">
      <c r="A102" s="154"/>
      <c r="B102" s="155"/>
      <c r="C102" s="102"/>
      <c r="D102" s="156"/>
      <c r="E102" s="156"/>
      <c r="F102" s="156"/>
      <c r="G102" s="156"/>
      <c r="H102" s="156"/>
      <c r="I102" s="283" t="s">
        <v>7</v>
      </c>
      <c r="J102" s="284"/>
    </row>
    <row r="103" spans="1:10" ht="12" customHeight="1" x14ac:dyDescent="0.25">
      <c r="A103" s="154"/>
      <c r="B103" s="155"/>
      <c r="C103" s="102"/>
      <c r="D103" s="157"/>
      <c r="E103" s="157"/>
      <c r="F103" s="157"/>
      <c r="G103" s="157"/>
      <c r="H103" s="157"/>
      <c r="I103" s="283" t="s">
        <v>10</v>
      </c>
      <c r="J103" s="284"/>
    </row>
    <row r="104" spans="1:10" ht="12" customHeight="1" x14ac:dyDescent="0.25">
      <c r="A104" s="147" t="s">
        <v>69</v>
      </c>
      <c r="B104" s="139"/>
      <c r="C104" s="139"/>
      <c r="D104" s="139"/>
      <c r="E104" s="139"/>
      <c r="F104" s="139"/>
      <c r="G104" s="139"/>
      <c r="H104" s="139"/>
      <c r="I104" s="139"/>
      <c r="J104" s="158"/>
    </row>
    <row r="105" spans="1:10" x14ac:dyDescent="0.25">
      <c r="A105" s="228" t="s">
        <v>70</v>
      </c>
      <c r="B105" s="139"/>
      <c r="C105" s="139"/>
      <c r="D105" s="139"/>
      <c r="E105" s="139"/>
      <c r="F105" s="139"/>
      <c r="G105" s="139"/>
      <c r="H105" s="139"/>
      <c r="I105" s="139"/>
      <c r="J105" s="158"/>
    </row>
    <row r="106" spans="1:10" x14ac:dyDescent="0.25">
      <c r="A106" s="136" t="s">
        <v>71</v>
      </c>
      <c r="B106" s="139"/>
      <c r="C106" s="139"/>
      <c r="D106" s="139"/>
      <c r="E106" s="139"/>
      <c r="F106" s="139"/>
      <c r="G106" s="139"/>
      <c r="H106" s="139"/>
      <c r="I106" s="235">
        <v>899564.17387099995</v>
      </c>
      <c r="J106" s="158"/>
    </row>
    <row r="107" spans="1:10" x14ac:dyDescent="0.25">
      <c r="A107" s="136" t="s">
        <v>72</v>
      </c>
      <c r="B107" s="139"/>
      <c r="C107" s="139"/>
      <c r="D107" s="139"/>
      <c r="E107" s="139"/>
      <c r="F107" s="139"/>
      <c r="G107" s="139"/>
      <c r="H107" s="139"/>
      <c r="I107" s="235">
        <v>3636.6846400000004</v>
      </c>
      <c r="J107" s="158"/>
    </row>
    <row r="108" spans="1:10" x14ac:dyDescent="0.25">
      <c r="A108" s="228" t="s">
        <v>73</v>
      </c>
      <c r="B108" s="139"/>
      <c r="C108" s="139"/>
      <c r="D108" s="139"/>
      <c r="E108" s="139"/>
      <c r="F108" s="139"/>
      <c r="G108" s="139"/>
      <c r="H108" s="139"/>
      <c r="I108" s="235"/>
      <c r="J108" s="158"/>
    </row>
    <row r="109" spans="1:10" x14ac:dyDescent="0.25">
      <c r="A109" s="136" t="s">
        <v>74</v>
      </c>
      <c r="B109" s="139"/>
      <c r="C109" s="139"/>
      <c r="D109" s="139"/>
      <c r="E109" s="139"/>
      <c r="F109" s="139"/>
      <c r="G109" s="139"/>
      <c r="H109" s="139"/>
      <c r="I109" s="235">
        <v>-319794.28674385743</v>
      </c>
      <c r="J109" s="158"/>
    </row>
    <row r="110" spans="1:10" x14ac:dyDescent="0.25">
      <c r="A110" s="136" t="s">
        <v>75</v>
      </c>
      <c r="B110" s="139"/>
      <c r="C110" s="139"/>
      <c r="D110" s="139"/>
      <c r="E110" s="139"/>
      <c r="F110" s="139"/>
      <c r="G110" s="139"/>
      <c r="H110" s="139"/>
      <c r="I110" s="235">
        <v>-219046.78615999987</v>
      </c>
      <c r="J110" s="158"/>
    </row>
    <row r="111" spans="1:10" x14ac:dyDescent="0.25">
      <c r="A111" s="136" t="s">
        <v>76</v>
      </c>
      <c r="B111" s="139"/>
      <c r="C111" s="139"/>
      <c r="D111" s="139"/>
      <c r="E111" s="139"/>
      <c r="F111" s="139"/>
      <c r="G111" s="139"/>
      <c r="H111" s="139"/>
      <c r="I111" s="235">
        <v>-89012.868077143037</v>
      </c>
      <c r="J111" s="158"/>
    </row>
    <row r="112" spans="1:10" x14ac:dyDescent="0.25">
      <c r="A112" s="210" t="s">
        <v>77</v>
      </c>
      <c r="B112" s="206"/>
      <c r="C112" s="206"/>
      <c r="D112" s="206"/>
      <c r="E112" s="206"/>
      <c r="F112" s="206"/>
      <c r="G112" s="206"/>
      <c r="H112" s="206"/>
      <c r="I112" s="190">
        <f>SUM(I106:I111)-1</f>
        <v>275345.91752999957</v>
      </c>
      <c r="J112" s="159"/>
    </row>
    <row r="113" spans="1:10" x14ac:dyDescent="0.25">
      <c r="A113" s="147" t="s">
        <v>78</v>
      </c>
      <c r="B113" s="139"/>
      <c r="C113" s="139"/>
      <c r="D113" s="139"/>
      <c r="E113" s="139"/>
      <c r="F113" s="139"/>
      <c r="G113" s="139"/>
      <c r="H113" s="139"/>
      <c r="I113" s="139"/>
      <c r="J113" s="158"/>
    </row>
    <row r="114" spans="1:10" x14ac:dyDescent="0.25">
      <c r="A114" s="228" t="s">
        <v>70</v>
      </c>
      <c r="B114" s="139"/>
      <c r="C114" s="139"/>
      <c r="D114" s="139"/>
      <c r="E114" s="139"/>
      <c r="F114" s="139"/>
      <c r="G114" s="139"/>
      <c r="H114" s="139"/>
      <c r="I114" s="187"/>
      <c r="J114" s="158"/>
    </row>
    <row r="115" spans="1:10" x14ac:dyDescent="0.25">
      <c r="A115" s="136" t="s">
        <v>79</v>
      </c>
      <c r="B115" s="139"/>
      <c r="C115" s="139"/>
      <c r="D115" s="139"/>
      <c r="E115" s="139"/>
      <c r="F115" s="139"/>
      <c r="G115" s="139"/>
      <c r="H115" s="139"/>
      <c r="I115" s="235">
        <v>111</v>
      </c>
      <c r="J115" s="158"/>
    </row>
    <row r="116" spans="1:10" x14ac:dyDescent="0.25">
      <c r="A116" s="136" t="s">
        <v>43</v>
      </c>
      <c r="B116" s="139"/>
      <c r="C116" s="139"/>
      <c r="D116" s="139"/>
      <c r="E116" s="139"/>
      <c r="F116" s="139"/>
      <c r="G116" s="139"/>
      <c r="H116" s="139"/>
      <c r="I116" s="240">
        <v>0</v>
      </c>
      <c r="J116" s="158"/>
    </row>
    <row r="117" spans="1:10" x14ac:dyDescent="0.25">
      <c r="A117" s="228" t="s">
        <v>73</v>
      </c>
      <c r="B117" s="139"/>
      <c r="C117" s="139"/>
      <c r="D117" s="139"/>
      <c r="E117" s="139"/>
      <c r="F117" s="139"/>
      <c r="G117" s="139"/>
      <c r="H117" s="139"/>
      <c r="I117" s="255"/>
      <c r="J117" s="158"/>
    </row>
    <row r="118" spans="1:10" x14ac:dyDescent="0.25">
      <c r="A118" s="136" t="s">
        <v>80</v>
      </c>
      <c r="B118" s="139"/>
      <c r="C118" s="139"/>
      <c r="D118" s="139"/>
      <c r="E118" s="139"/>
      <c r="F118" s="139"/>
      <c r="G118" s="139"/>
      <c r="H118" s="139"/>
      <c r="I118" s="235">
        <v>-402094</v>
      </c>
      <c r="J118" s="158"/>
    </row>
    <row r="119" spans="1:10" x14ac:dyDescent="0.25">
      <c r="A119" s="136" t="s">
        <v>43</v>
      </c>
      <c r="B119" s="139"/>
      <c r="C119" s="139"/>
      <c r="D119" s="139"/>
      <c r="E119" s="139"/>
      <c r="F119" s="139"/>
      <c r="G119" s="139"/>
      <c r="H119" s="139"/>
      <c r="I119" s="259">
        <v>0</v>
      </c>
      <c r="J119" s="158"/>
    </row>
    <row r="120" spans="1:10" x14ac:dyDescent="0.25">
      <c r="A120" s="210" t="s">
        <v>81</v>
      </c>
      <c r="B120" s="206"/>
      <c r="C120" s="206"/>
      <c r="D120" s="206"/>
      <c r="E120" s="206"/>
      <c r="F120" s="206"/>
      <c r="G120" s="206"/>
      <c r="H120" s="206"/>
      <c r="I120" s="190">
        <f>SUM(I115:I119)</f>
        <v>-401983</v>
      </c>
      <c r="J120" s="159"/>
    </row>
    <row r="121" spans="1:10" x14ac:dyDescent="0.25">
      <c r="A121" s="147" t="s">
        <v>82</v>
      </c>
      <c r="B121" s="139"/>
      <c r="C121" s="139"/>
      <c r="D121" s="139"/>
      <c r="E121" s="139"/>
      <c r="F121" s="139"/>
      <c r="G121" s="139"/>
      <c r="H121" s="139"/>
      <c r="I121" s="139"/>
      <c r="J121" s="158"/>
    </row>
    <row r="122" spans="1:10" x14ac:dyDescent="0.25">
      <c r="A122" s="228" t="s">
        <v>70</v>
      </c>
      <c r="B122" s="139"/>
      <c r="C122" s="139"/>
      <c r="D122" s="139"/>
      <c r="E122" s="139"/>
      <c r="F122" s="139"/>
      <c r="G122" s="139"/>
      <c r="H122" s="139"/>
      <c r="I122" s="139"/>
      <c r="J122" s="158"/>
    </row>
    <row r="123" spans="1:10" x14ac:dyDescent="0.25">
      <c r="A123" s="136" t="s">
        <v>83</v>
      </c>
      <c r="B123" s="139"/>
      <c r="C123" s="139"/>
      <c r="D123" s="139"/>
      <c r="E123" s="139"/>
      <c r="F123" s="139"/>
      <c r="G123" s="139"/>
      <c r="H123" s="139"/>
      <c r="I123" s="187">
        <v>961785.27545999957</v>
      </c>
      <c r="J123" s="158"/>
    </row>
    <row r="124" spans="1:10" x14ac:dyDescent="0.25">
      <c r="A124" s="136" t="s">
        <v>136</v>
      </c>
      <c r="B124" s="139"/>
      <c r="C124" s="139"/>
      <c r="D124" s="139"/>
      <c r="E124" s="139"/>
      <c r="F124" s="139"/>
      <c r="G124" s="139"/>
      <c r="H124" s="139"/>
      <c r="I124" s="240">
        <v>0</v>
      </c>
      <c r="J124" s="158"/>
    </row>
    <row r="125" spans="1:10" x14ac:dyDescent="0.25">
      <c r="A125" s="136" t="s">
        <v>137</v>
      </c>
      <c r="B125" s="139"/>
      <c r="C125" s="139"/>
      <c r="D125" s="139"/>
      <c r="E125" s="139"/>
      <c r="F125" s="139"/>
      <c r="G125" s="139"/>
      <c r="H125" s="139"/>
      <c r="I125" s="240">
        <v>0</v>
      </c>
      <c r="J125" s="158"/>
    </row>
    <row r="126" spans="1:10" x14ac:dyDescent="0.25">
      <c r="A126" s="136" t="s">
        <v>43</v>
      </c>
      <c r="B126" s="139"/>
      <c r="C126" s="139"/>
      <c r="D126" s="139"/>
      <c r="E126" s="139"/>
      <c r="F126" s="139"/>
      <c r="G126" s="139"/>
      <c r="H126" s="139"/>
      <c r="I126" s="240">
        <v>0</v>
      </c>
      <c r="J126" s="158"/>
    </row>
    <row r="127" spans="1:10" x14ac:dyDescent="0.25">
      <c r="A127" s="228" t="s">
        <v>73</v>
      </c>
      <c r="B127" s="139"/>
      <c r="C127" s="139"/>
      <c r="D127" s="139"/>
      <c r="E127" s="139"/>
      <c r="F127" s="139"/>
      <c r="G127" s="139"/>
      <c r="H127" s="139"/>
      <c r="I127" s="187"/>
      <c r="J127" s="158"/>
    </row>
    <row r="128" spans="1:10" x14ac:dyDescent="0.25">
      <c r="A128" s="136" t="s">
        <v>84</v>
      </c>
      <c r="B128" s="139"/>
      <c r="C128" s="139"/>
      <c r="D128" s="139"/>
      <c r="E128" s="139"/>
      <c r="F128" s="139"/>
      <c r="G128" s="139"/>
      <c r="H128" s="139"/>
      <c r="I128" s="187">
        <v>-553000</v>
      </c>
      <c r="J128" s="158"/>
    </row>
    <row r="129" spans="1:10" x14ac:dyDescent="0.25">
      <c r="A129" s="136" t="s">
        <v>85</v>
      </c>
      <c r="B129" s="139"/>
      <c r="C129" s="139"/>
      <c r="D129" s="139"/>
      <c r="E129" s="139"/>
      <c r="F129" s="139"/>
      <c r="G129" s="139"/>
      <c r="H129" s="139"/>
      <c r="I129" s="187">
        <v>-230000.00000000012</v>
      </c>
      <c r="J129" s="158"/>
    </row>
    <row r="130" spans="1:10" x14ac:dyDescent="0.25">
      <c r="A130" s="136" t="s">
        <v>126</v>
      </c>
      <c r="B130" s="139"/>
      <c r="C130" s="139"/>
      <c r="D130" s="139"/>
      <c r="E130" s="139"/>
      <c r="F130" s="139"/>
      <c r="G130" s="139"/>
      <c r="H130" s="139"/>
      <c r="I130" s="240">
        <v>0</v>
      </c>
      <c r="J130" s="158"/>
    </row>
    <row r="131" spans="1:10" x14ac:dyDescent="0.25">
      <c r="A131" s="136" t="s">
        <v>43</v>
      </c>
      <c r="B131" s="139"/>
      <c r="C131" s="139"/>
      <c r="D131" s="139"/>
      <c r="E131" s="139"/>
      <c r="F131" s="139"/>
      <c r="G131" s="139"/>
      <c r="H131" s="139"/>
      <c r="I131" s="187">
        <v>638.8276400000002</v>
      </c>
      <c r="J131" s="158"/>
    </row>
    <row r="132" spans="1:10" x14ac:dyDescent="0.25">
      <c r="A132" s="210" t="s">
        <v>86</v>
      </c>
      <c r="B132" s="206"/>
      <c r="C132" s="206"/>
      <c r="D132" s="206"/>
      <c r="E132" s="206"/>
      <c r="F132" s="206"/>
      <c r="G132" s="206"/>
      <c r="H132" s="206"/>
      <c r="I132" s="190">
        <f>SUM(I123:I131)</f>
        <v>179424.10309999945</v>
      </c>
      <c r="J132" s="159"/>
    </row>
    <row r="133" spans="1:10" x14ac:dyDescent="0.25">
      <c r="A133" s="230" t="s">
        <v>87</v>
      </c>
      <c r="B133" s="214"/>
      <c r="C133" s="214"/>
      <c r="D133" s="214"/>
      <c r="E133" s="214"/>
      <c r="F133" s="214"/>
      <c r="G133" s="214"/>
      <c r="H133" s="214"/>
      <c r="I133" s="127">
        <f>I112+I120+I132</f>
        <v>52787.020629999024</v>
      </c>
      <c r="J133" s="160"/>
    </row>
    <row r="134" spans="1:10" x14ac:dyDescent="0.25">
      <c r="A134" s="228" t="s">
        <v>88</v>
      </c>
      <c r="B134" s="139"/>
      <c r="C134" s="139"/>
      <c r="D134" s="139"/>
      <c r="E134" s="139"/>
      <c r="F134" s="139"/>
      <c r="G134" s="139"/>
      <c r="H134" s="139"/>
      <c r="I134" s="187">
        <v>113103.05084000004</v>
      </c>
      <c r="J134" s="158"/>
    </row>
    <row r="135" spans="1:10" ht="15.75" thickBot="1" x14ac:dyDescent="0.3">
      <c r="A135" s="236" t="s">
        <v>89</v>
      </c>
      <c r="B135" s="227"/>
      <c r="C135" s="227"/>
      <c r="D135" s="227"/>
      <c r="E135" s="227"/>
      <c r="F135" s="227"/>
      <c r="G135" s="227"/>
      <c r="H135" s="227"/>
      <c r="I135" s="165">
        <f>SUM(I133:I134)</f>
        <v>165890.07146999906</v>
      </c>
      <c r="J135" s="162"/>
    </row>
    <row r="136" spans="1:10" ht="15.75" thickTop="1" x14ac:dyDescent="0.25"/>
  </sheetData>
  <mergeCells count="22">
    <mergeCell ref="D99:G99"/>
    <mergeCell ref="H99:I99"/>
    <mergeCell ref="I102:J102"/>
    <mergeCell ref="I103:J103"/>
    <mergeCell ref="E47:G47"/>
    <mergeCell ref="A73:B73"/>
    <mergeCell ref="A78:B78"/>
    <mergeCell ref="A92:J93"/>
    <mergeCell ref="D97:G97"/>
    <mergeCell ref="H97:I97"/>
    <mergeCell ref="E46:G46"/>
    <mergeCell ref="D2:G2"/>
    <mergeCell ref="H2:I2"/>
    <mergeCell ref="D4:G4"/>
    <mergeCell ref="H4:I4"/>
    <mergeCell ref="E7:G7"/>
    <mergeCell ref="E8:G8"/>
    <mergeCell ref="A36:J37"/>
    <mergeCell ref="D41:G41"/>
    <mergeCell ref="H41:I41"/>
    <mergeCell ref="D43:G43"/>
    <mergeCell ref="H43:I43"/>
  </mergeCells>
  <pageMargins left="0.74803149606299213" right="0.74803149606299213" top="0.59055118110236227" bottom="0.59055118110236227" header="0.51181102362204722" footer="0.51181102362204722"/>
  <pageSetup paperSize="8" scale="55" fitToWidth="0" orientation="portrait" r:id="rId1"/>
  <rowBreaks count="2" manualBreakCount="2">
    <brk id="38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workbookViewId="0"/>
  </sheetViews>
  <sheetFormatPr defaultRowHeight="15" x14ac:dyDescent="0.25"/>
  <cols>
    <col min="1" max="1" width="39.42578125" customWidth="1"/>
    <col min="2" max="2" width="2.140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9" max="9" width="5" customWidth="1"/>
    <col min="10" max="10" width="10.85546875" style="248" customWidth="1"/>
    <col min="11" max="11" width="11" style="248" customWidth="1"/>
    <col min="12" max="12" width="13.85546875" style="248" customWidth="1"/>
    <col min="13" max="14" width="9.140625" style="248"/>
  </cols>
  <sheetData>
    <row r="1" spans="1:11" ht="24.75" customHeight="1" thickTop="1" x14ac:dyDescent="0.25">
      <c r="A1" s="88" t="s">
        <v>90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85" t="s">
        <v>4</v>
      </c>
      <c r="E2" s="285"/>
      <c r="F2" s="286"/>
      <c r="G2" s="32" t="s">
        <v>91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85" t="s">
        <v>6</v>
      </c>
      <c r="E4" s="285"/>
      <c r="F4" s="286"/>
      <c r="G4" s="35">
        <v>43646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201"/>
      <c r="B7" s="202"/>
      <c r="C7" s="184" t="s">
        <v>7</v>
      </c>
      <c r="D7" s="202"/>
      <c r="E7" s="184" t="s">
        <v>8</v>
      </c>
      <c r="F7" s="40"/>
      <c r="G7" s="184" t="s">
        <v>9</v>
      </c>
      <c r="H7" s="39"/>
    </row>
    <row r="8" spans="1:11" ht="12" customHeight="1" x14ac:dyDescent="0.25">
      <c r="A8" s="201"/>
      <c r="B8" s="202"/>
      <c r="C8" s="183" t="s">
        <v>10</v>
      </c>
      <c r="D8" s="202"/>
      <c r="E8" s="185" t="s">
        <v>11</v>
      </c>
      <c r="F8" s="41"/>
      <c r="G8" s="183" t="s">
        <v>10</v>
      </c>
      <c r="H8" s="39"/>
    </row>
    <row r="9" spans="1:11" x14ac:dyDescent="0.25">
      <c r="A9" s="103" t="s">
        <v>13</v>
      </c>
      <c r="B9" s="139"/>
      <c r="C9" s="187"/>
      <c r="D9" s="139"/>
      <c r="E9" s="139"/>
      <c r="F9" s="139"/>
      <c r="G9" s="139"/>
      <c r="H9" s="42"/>
    </row>
    <row r="10" spans="1:11" x14ac:dyDescent="0.25">
      <c r="A10" s="105" t="s">
        <v>130</v>
      </c>
      <c r="B10" s="139"/>
      <c r="C10" s="187">
        <v>470383.13754999998</v>
      </c>
      <c r="D10" s="187"/>
      <c r="E10" s="187">
        <v>470383.13754999998</v>
      </c>
      <c r="F10" s="139"/>
      <c r="G10" s="240">
        <v>0</v>
      </c>
      <c r="H10" s="42"/>
    </row>
    <row r="11" spans="1:11" x14ac:dyDescent="0.25">
      <c r="A11" s="105" t="s">
        <v>131</v>
      </c>
      <c r="B11" s="139"/>
      <c r="C11" s="187">
        <v>534311.74378873059</v>
      </c>
      <c r="D11" s="187"/>
      <c r="E11" s="240">
        <v>0</v>
      </c>
      <c r="F11" s="187"/>
      <c r="G11" s="187">
        <v>534311.74378873059</v>
      </c>
      <c r="H11" s="42"/>
    </row>
    <row r="12" spans="1:11" x14ac:dyDescent="0.25">
      <c r="A12" s="105" t="s">
        <v>132</v>
      </c>
      <c r="B12" s="139"/>
      <c r="C12" s="187">
        <v>15231.2877312694</v>
      </c>
      <c r="D12" s="139"/>
      <c r="E12" s="187">
        <v>14321.855647855</v>
      </c>
      <c r="F12" s="139"/>
      <c r="G12" s="187">
        <v>909.43208341440004</v>
      </c>
      <c r="H12" s="42"/>
    </row>
    <row r="13" spans="1:11" x14ac:dyDescent="0.25">
      <c r="A13" s="203" t="s">
        <v>17</v>
      </c>
      <c r="B13" s="204"/>
      <c r="C13" s="190">
        <f>SUM(C10:C12)</f>
        <v>1019926.1690699999</v>
      </c>
      <c r="D13" s="190"/>
      <c r="E13" s="190">
        <f t="shared" ref="E13:G13" si="0">SUM(E10:E12)</f>
        <v>484704.99319785496</v>
      </c>
      <c r="F13" s="190"/>
      <c r="G13" s="190">
        <f t="shared" si="0"/>
        <v>535221.17587214499</v>
      </c>
      <c r="H13" s="43"/>
      <c r="J13" s="249"/>
      <c r="K13" s="249"/>
    </row>
    <row r="14" spans="1:11" x14ac:dyDescent="0.25">
      <c r="A14" s="103" t="s">
        <v>18</v>
      </c>
      <c r="B14" s="139"/>
      <c r="C14" s="139"/>
      <c r="D14" s="139"/>
      <c r="E14" s="139"/>
      <c r="F14" s="139"/>
      <c r="G14" s="139"/>
      <c r="H14" s="42"/>
      <c r="J14" s="249"/>
      <c r="K14" s="249"/>
    </row>
    <row r="15" spans="1:11" x14ac:dyDescent="0.25">
      <c r="A15" s="105" t="s">
        <v>19</v>
      </c>
      <c r="B15" s="139"/>
      <c r="C15" s="187">
        <v>51710.360360000035</v>
      </c>
      <c r="D15" s="139"/>
      <c r="E15" s="187">
        <v>33077.35985473403</v>
      </c>
      <c r="F15" s="139"/>
      <c r="G15" s="187">
        <v>18633.000505266002</v>
      </c>
      <c r="H15" s="42"/>
      <c r="J15" s="249"/>
      <c r="K15" s="249"/>
    </row>
    <row r="16" spans="1:11" x14ac:dyDescent="0.25">
      <c r="A16" s="109" t="s">
        <v>20</v>
      </c>
      <c r="B16" s="139"/>
      <c r="C16" s="187">
        <v>2284.4379899999994</v>
      </c>
      <c r="D16" s="139"/>
      <c r="E16" s="187">
        <v>1733.5448449699163</v>
      </c>
      <c r="F16" s="139"/>
      <c r="G16" s="187">
        <v>550.89314503008336</v>
      </c>
      <c r="H16" s="42"/>
      <c r="J16" s="249"/>
    </row>
    <row r="17" spans="1:12" x14ac:dyDescent="0.25">
      <c r="A17" s="109" t="s">
        <v>133</v>
      </c>
      <c r="B17" s="139"/>
      <c r="C17" s="187">
        <v>175449.54071000006</v>
      </c>
      <c r="D17" s="139"/>
      <c r="E17" s="187">
        <v>126698.38578187583</v>
      </c>
      <c r="F17" s="139"/>
      <c r="G17" s="187">
        <v>48751.154928124233</v>
      </c>
      <c r="H17" s="42"/>
      <c r="J17" s="249"/>
      <c r="K17" s="249"/>
      <c r="L17" s="250"/>
    </row>
    <row r="18" spans="1:12" x14ac:dyDescent="0.25">
      <c r="A18" s="109" t="s">
        <v>134</v>
      </c>
      <c r="B18" s="139"/>
      <c r="C18" s="187">
        <v>297.1567</v>
      </c>
      <c r="D18" s="139"/>
      <c r="E18" s="187">
        <v>297.1567</v>
      </c>
      <c r="F18" s="139"/>
      <c r="G18" s="240">
        <v>0</v>
      </c>
      <c r="H18" s="42"/>
      <c r="J18" s="249"/>
      <c r="K18" s="249"/>
    </row>
    <row r="19" spans="1:12" x14ac:dyDescent="0.25">
      <c r="A19" s="205" t="s">
        <v>22</v>
      </c>
      <c r="B19" s="139"/>
      <c r="C19" s="187">
        <v>99052.706498396685</v>
      </c>
      <c r="D19" s="139"/>
      <c r="E19" s="187">
        <v>40589.866428121612</v>
      </c>
      <c r="F19" s="139"/>
      <c r="G19" s="187">
        <v>58462.840070275073</v>
      </c>
      <c r="H19" s="42"/>
      <c r="J19" s="249"/>
      <c r="K19" s="249"/>
    </row>
    <row r="20" spans="1:12" x14ac:dyDescent="0.25">
      <c r="A20" s="205" t="s">
        <v>135</v>
      </c>
      <c r="B20" s="139"/>
      <c r="C20" s="187">
        <v>31758.558889999993</v>
      </c>
      <c r="D20" s="139"/>
      <c r="E20" s="187">
        <v>19032.107896263726</v>
      </c>
      <c r="F20" s="139"/>
      <c r="G20" s="187">
        <v>12726.450993736269</v>
      </c>
      <c r="H20" s="42"/>
      <c r="J20" s="249"/>
      <c r="K20" s="249"/>
    </row>
    <row r="21" spans="1:12" x14ac:dyDescent="0.25">
      <c r="A21" s="205" t="s">
        <v>23</v>
      </c>
      <c r="B21" s="139"/>
      <c r="C21" s="187">
        <v>56531.211489999994</v>
      </c>
      <c r="D21" s="187"/>
      <c r="E21" s="187">
        <v>56531.211489999994</v>
      </c>
      <c r="F21" s="139"/>
      <c r="G21" s="240">
        <v>0</v>
      </c>
      <c r="H21" s="42"/>
      <c r="J21" s="249"/>
      <c r="K21" s="249"/>
    </row>
    <row r="22" spans="1:12" x14ac:dyDescent="0.25">
      <c r="A22" s="205" t="s">
        <v>24</v>
      </c>
      <c r="B22" s="139"/>
      <c r="C22" s="187">
        <v>8464.9002700000001</v>
      </c>
      <c r="D22" s="139"/>
      <c r="E22" s="187">
        <v>4747.8883034697365</v>
      </c>
      <c r="F22" s="139"/>
      <c r="G22" s="187">
        <v>3717.0119665302636</v>
      </c>
      <c r="H22" s="42"/>
      <c r="J22" s="249"/>
      <c r="K22" s="249"/>
    </row>
    <row r="23" spans="1:12" x14ac:dyDescent="0.25">
      <c r="A23" s="205" t="s">
        <v>25</v>
      </c>
      <c r="B23" s="139"/>
      <c r="C23" s="187">
        <v>17067.789136812171</v>
      </c>
      <c r="D23" s="139"/>
      <c r="E23" s="187">
        <v>6841.7091872119308</v>
      </c>
      <c r="F23" s="139"/>
      <c r="G23" s="187">
        <v>10226.079949600238</v>
      </c>
      <c r="H23" s="42"/>
      <c r="J23" s="249"/>
      <c r="K23" s="249"/>
    </row>
    <row r="24" spans="1:12" x14ac:dyDescent="0.25">
      <c r="A24" s="205" t="s">
        <v>26</v>
      </c>
      <c r="B24" s="139"/>
      <c r="C24" s="187">
        <v>1178.52604</v>
      </c>
      <c r="D24" s="139"/>
      <c r="E24" s="187">
        <v>660.75477865801668</v>
      </c>
      <c r="F24" s="139"/>
      <c r="G24" s="187">
        <v>517.77126134198329</v>
      </c>
      <c r="H24" s="42"/>
      <c r="J24" s="249"/>
      <c r="K24" s="249"/>
    </row>
    <row r="25" spans="1:12" x14ac:dyDescent="0.25">
      <c r="A25" s="203" t="s">
        <v>27</v>
      </c>
      <c r="B25" s="206"/>
      <c r="C25" s="190">
        <f>SUM(C15:C24)</f>
        <v>443795.18808520894</v>
      </c>
      <c r="D25" s="207"/>
      <c r="E25" s="190">
        <f>SUM(E15:E24)</f>
        <v>290209.98526530486</v>
      </c>
      <c r="F25" s="207"/>
      <c r="G25" s="190">
        <f>SUM(G15:G24)</f>
        <v>153585.20281990417</v>
      </c>
      <c r="H25" s="43"/>
      <c r="J25" s="249"/>
      <c r="K25" s="249"/>
    </row>
    <row r="26" spans="1:12" x14ac:dyDescent="0.25">
      <c r="A26" s="113" t="s">
        <v>28</v>
      </c>
      <c r="B26" s="139"/>
      <c r="C26" s="189">
        <f>C13-C25</f>
        <v>576130.98098479095</v>
      </c>
      <c r="D26" s="189"/>
      <c r="E26" s="189">
        <f>E13-E25</f>
        <v>194495.0079325501</v>
      </c>
      <c r="F26" s="189"/>
      <c r="G26" s="189">
        <f>G13-G25</f>
        <v>381635.97305224079</v>
      </c>
      <c r="H26" s="42"/>
      <c r="J26" s="249"/>
      <c r="K26" s="249"/>
    </row>
    <row r="27" spans="1:12" x14ac:dyDescent="0.25">
      <c r="A27" s="105" t="s">
        <v>29</v>
      </c>
      <c r="B27" s="139"/>
      <c r="C27" s="187">
        <v>142320.66399999999</v>
      </c>
      <c r="D27" s="139"/>
      <c r="E27" s="187"/>
      <c r="F27" s="139"/>
      <c r="G27" s="139"/>
      <c r="H27" s="42"/>
      <c r="J27" s="249"/>
      <c r="K27" s="249"/>
    </row>
    <row r="28" spans="1:12" x14ac:dyDescent="0.25">
      <c r="A28" s="115" t="s">
        <v>30</v>
      </c>
      <c r="B28" s="139"/>
      <c r="C28" s="189">
        <f>C26+C27</f>
        <v>718451.64498479094</v>
      </c>
      <c r="D28" s="139"/>
      <c r="E28" s="139"/>
      <c r="F28" s="139"/>
      <c r="G28" s="139"/>
      <c r="H28" s="42"/>
      <c r="J28" s="249"/>
      <c r="K28" s="249"/>
    </row>
    <row r="29" spans="1:12" x14ac:dyDescent="0.25">
      <c r="A29" s="105" t="s">
        <v>31</v>
      </c>
      <c r="B29" s="139"/>
      <c r="C29" s="187">
        <v>-171983.54689</v>
      </c>
      <c r="D29" s="139"/>
      <c r="E29" s="139"/>
      <c r="F29" s="139"/>
      <c r="G29" s="139"/>
      <c r="H29" s="42"/>
      <c r="J29" s="249"/>
      <c r="K29" s="249"/>
    </row>
    <row r="30" spans="1:12" x14ac:dyDescent="0.25">
      <c r="A30" s="115" t="s">
        <v>32</v>
      </c>
      <c r="B30" s="139"/>
      <c r="C30" s="189">
        <f>C28+C29</f>
        <v>546468.09809479094</v>
      </c>
      <c r="D30" s="139"/>
      <c r="E30" s="139"/>
      <c r="F30" s="139"/>
      <c r="G30" s="139"/>
      <c r="H30" s="42"/>
      <c r="J30" s="249"/>
      <c r="K30" s="249"/>
    </row>
    <row r="31" spans="1:12" x14ac:dyDescent="0.25">
      <c r="A31" s="105" t="s">
        <v>33</v>
      </c>
      <c r="B31" s="139"/>
      <c r="C31" s="187">
        <v>-163368.82699999999</v>
      </c>
      <c r="D31" s="139"/>
      <c r="E31" s="139"/>
      <c r="F31" s="139"/>
      <c r="G31" s="139"/>
      <c r="H31" s="42"/>
      <c r="J31" s="249"/>
      <c r="K31" s="249"/>
    </row>
    <row r="32" spans="1:12" x14ac:dyDescent="0.25">
      <c r="A32" s="115" t="s">
        <v>34</v>
      </c>
      <c r="B32" s="139"/>
      <c r="C32" s="189">
        <f>C30+C31</f>
        <v>383099.27109479095</v>
      </c>
      <c r="D32" s="139"/>
      <c r="E32" s="139"/>
      <c r="F32" s="139"/>
      <c r="G32" s="139"/>
      <c r="H32" s="42"/>
      <c r="J32" s="249"/>
      <c r="K32" s="249"/>
    </row>
    <row r="33" spans="1:11" x14ac:dyDescent="0.25">
      <c r="A33" s="105" t="s">
        <v>35</v>
      </c>
      <c r="B33" s="139"/>
      <c r="C33" s="187">
        <v>-278996</v>
      </c>
      <c r="D33" s="139"/>
      <c r="E33" s="139"/>
      <c r="F33" s="139"/>
      <c r="G33" s="139"/>
      <c r="H33" s="42"/>
      <c r="J33" s="249"/>
      <c r="K33" s="249"/>
    </row>
    <row r="34" spans="1:11" ht="15.75" thickBot="1" x14ac:dyDescent="0.3">
      <c r="A34" s="117" t="s">
        <v>93</v>
      </c>
      <c r="B34" s="208"/>
      <c r="C34" s="119">
        <f>C32+C33</f>
        <v>104103.27109479095</v>
      </c>
      <c r="D34" s="208"/>
      <c r="E34" s="208"/>
      <c r="F34" s="208"/>
      <c r="G34" s="208"/>
      <c r="H34" s="44"/>
      <c r="J34" s="249"/>
      <c r="K34" s="249"/>
    </row>
    <row r="35" spans="1:11" ht="15.75" thickTop="1" x14ac:dyDescent="0.25">
      <c r="J35" s="249"/>
      <c r="K35" s="249"/>
    </row>
    <row r="36" spans="1:11" ht="15.75" thickBot="1" x14ac:dyDescent="0.3">
      <c r="J36" s="249"/>
      <c r="K36" s="249"/>
    </row>
    <row r="37" spans="1:11" ht="24.75" customHeight="1" thickTop="1" x14ac:dyDescent="0.25">
      <c r="A37" s="88" t="s">
        <v>94</v>
      </c>
      <c r="B37" s="45"/>
      <c r="C37" s="45"/>
      <c r="D37" s="46"/>
      <c r="E37" s="46"/>
      <c r="F37" s="46"/>
      <c r="G37" s="47"/>
      <c r="H37" s="48"/>
      <c r="J37" s="249"/>
      <c r="K37" s="249"/>
    </row>
    <row r="38" spans="1:11" ht="22.5" customHeight="1" x14ac:dyDescent="0.25">
      <c r="A38" s="89"/>
      <c r="B38" s="83"/>
      <c r="C38" s="83"/>
      <c r="D38" s="285" t="s">
        <v>4</v>
      </c>
      <c r="E38" s="285"/>
      <c r="F38" s="286"/>
      <c r="G38" s="32" t="s">
        <v>91</v>
      </c>
      <c r="H38" s="33"/>
      <c r="J38" s="249"/>
      <c r="K38" s="249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34"/>
      <c r="J39" s="249"/>
      <c r="K39" s="249"/>
    </row>
    <row r="40" spans="1:11" ht="22.5" customHeight="1" x14ac:dyDescent="0.25">
      <c r="A40" s="90"/>
      <c r="B40" s="11"/>
      <c r="C40" s="12"/>
      <c r="D40" s="285" t="s">
        <v>6</v>
      </c>
      <c r="E40" s="285"/>
      <c r="F40" s="286"/>
      <c r="G40" s="35">
        <v>43646</v>
      </c>
      <c r="H40" s="36"/>
      <c r="J40" s="249"/>
      <c r="K40" s="249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37"/>
      <c r="J41" s="249"/>
      <c r="K41" s="249"/>
    </row>
    <row r="42" spans="1:11" ht="12" customHeight="1" x14ac:dyDescent="0.25">
      <c r="A42" s="91"/>
      <c r="B42" s="38"/>
      <c r="C42" s="38"/>
      <c r="D42" s="38"/>
      <c r="E42" s="79"/>
      <c r="F42" s="40"/>
      <c r="G42" s="79"/>
      <c r="H42" s="39"/>
      <c r="J42" s="249"/>
      <c r="K42" s="249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1"/>
      <c r="G43" s="79" t="s">
        <v>9</v>
      </c>
      <c r="H43" s="39"/>
      <c r="J43" s="249"/>
      <c r="K43" s="249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38"/>
      <c r="G44" s="76" t="s">
        <v>10</v>
      </c>
      <c r="H44" s="39"/>
      <c r="J44" s="249"/>
      <c r="K44" s="249"/>
    </row>
    <row r="45" spans="1:11" x14ac:dyDescent="0.25">
      <c r="A45" s="115" t="s">
        <v>39</v>
      </c>
      <c r="B45" s="139"/>
      <c r="C45" s="187"/>
      <c r="D45" s="139"/>
      <c r="E45" s="139"/>
      <c r="F45" s="139"/>
      <c r="G45" s="139"/>
      <c r="H45" s="42"/>
      <c r="J45" s="249"/>
      <c r="K45" s="249"/>
    </row>
    <row r="46" spans="1:11" x14ac:dyDescent="0.25">
      <c r="A46" s="105" t="s">
        <v>115</v>
      </c>
      <c r="B46" s="139"/>
      <c r="C46" s="187">
        <v>23270.18777</v>
      </c>
      <c r="D46" s="187"/>
      <c r="E46" s="187"/>
      <c r="F46" s="139"/>
      <c r="G46" s="260">
        <v>23270.18777</v>
      </c>
      <c r="H46" s="42"/>
      <c r="J46" s="249"/>
      <c r="K46" s="249"/>
    </row>
    <row r="47" spans="1:11" x14ac:dyDescent="0.25">
      <c r="A47" s="105" t="s">
        <v>41</v>
      </c>
      <c r="B47" s="139"/>
      <c r="C47" s="187">
        <v>132391.59536000001</v>
      </c>
      <c r="D47" s="187"/>
      <c r="E47" s="187">
        <v>100056.00921625174</v>
      </c>
      <c r="F47" s="187"/>
      <c r="G47" s="187">
        <v>32335.586143748227</v>
      </c>
      <c r="H47" s="42"/>
      <c r="J47" s="249"/>
      <c r="K47" s="249"/>
    </row>
    <row r="48" spans="1:11" x14ac:dyDescent="0.25">
      <c r="A48" s="105" t="s">
        <v>114</v>
      </c>
      <c r="B48" s="139"/>
      <c r="C48" s="187"/>
      <c r="D48" s="187"/>
      <c r="E48" s="187"/>
      <c r="F48" s="187"/>
      <c r="G48" s="187"/>
      <c r="H48" s="42"/>
      <c r="J48" s="249"/>
      <c r="K48" s="249"/>
    </row>
    <row r="49" spans="1:12" x14ac:dyDescent="0.25">
      <c r="A49" s="105" t="s">
        <v>42</v>
      </c>
      <c r="B49" s="139"/>
      <c r="C49" s="240"/>
      <c r="D49" s="187"/>
      <c r="E49" s="187"/>
      <c r="F49" s="187"/>
      <c r="G49" s="187"/>
      <c r="H49" s="42"/>
      <c r="J49" s="249"/>
      <c r="K49" s="249"/>
    </row>
    <row r="50" spans="1:12" x14ac:dyDescent="0.25">
      <c r="A50" s="105" t="s">
        <v>95</v>
      </c>
      <c r="B50" s="229"/>
      <c r="C50" s="187">
        <v>22126.752239999998</v>
      </c>
      <c r="D50" s="187"/>
      <c r="E50" s="187"/>
      <c r="F50" s="187"/>
      <c r="G50" s="187">
        <v>22126.752239999998</v>
      </c>
      <c r="H50" s="42"/>
      <c r="J50" s="249"/>
      <c r="K50" s="249"/>
    </row>
    <row r="51" spans="1:12" x14ac:dyDescent="0.25">
      <c r="A51" s="105" t="s">
        <v>43</v>
      </c>
      <c r="B51" s="139"/>
      <c r="C51" s="187">
        <v>3991.5022100000001</v>
      </c>
      <c r="D51" s="139"/>
      <c r="E51" s="187"/>
      <c r="F51" s="139"/>
      <c r="G51" s="187">
        <v>3991.5022100000001</v>
      </c>
      <c r="H51" s="42"/>
      <c r="J51" s="249"/>
      <c r="K51" s="249"/>
    </row>
    <row r="52" spans="1:12" x14ac:dyDescent="0.25">
      <c r="A52" s="115" t="s">
        <v>44</v>
      </c>
      <c r="B52" s="139"/>
      <c r="C52" s="189">
        <f>SUM(C46:C51)</f>
        <v>181780.03758</v>
      </c>
      <c r="D52" s="189"/>
      <c r="E52" s="189">
        <f t="shared" ref="E52:G52" si="1">SUM(E46:E51)</f>
        <v>100056.00921625174</v>
      </c>
      <c r="F52" s="189"/>
      <c r="G52" s="189">
        <f t="shared" si="1"/>
        <v>81724.028363748235</v>
      </c>
      <c r="H52" s="42"/>
      <c r="J52" s="249"/>
      <c r="K52" s="249"/>
    </row>
    <row r="53" spans="1:12" x14ac:dyDescent="0.25">
      <c r="A53" s="115" t="s">
        <v>45</v>
      </c>
      <c r="B53" s="139"/>
      <c r="C53" s="187"/>
      <c r="D53" s="139"/>
      <c r="E53" s="187"/>
      <c r="F53" s="139"/>
      <c r="G53" s="187"/>
      <c r="H53" s="42"/>
      <c r="J53" s="249"/>
      <c r="K53" s="249"/>
      <c r="L53" s="251"/>
    </row>
    <row r="54" spans="1:12" x14ac:dyDescent="0.25">
      <c r="A54" s="105" t="s">
        <v>116</v>
      </c>
      <c r="B54" s="139"/>
      <c r="C54" s="187">
        <v>3179441.0055399998</v>
      </c>
      <c r="D54" s="139"/>
      <c r="E54" s="187">
        <v>2431701.5145760118</v>
      </c>
      <c r="F54" s="139"/>
      <c r="G54" s="187">
        <v>747739.15074398927</v>
      </c>
      <c r="H54" s="42"/>
      <c r="J54" s="249"/>
      <c r="K54" s="249"/>
      <c r="L54" s="251"/>
    </row>
    <row r="55" spans="1:12" x14ac:dyDescent="0.25">
      <c r="A55" s="105" t="s">
        <v>46</v>
      </c>
      <c r="B55" s="139"/>
      <c r="C55" s="187">
        <v>1401385.7037</v>
      </c>
      <c r="D55" s="187"/>
      <c r="E55" s="187"/>
      <c r="F55" s="187"/>
      <c r="G55" s="187">
        <v>1401385.7037</v>
      </c>
      <c r="H55" s="42"/>
      <c r="J55" s="249"/>
      <c r="K55" s="249"/>
      <c r="L55" s="251"/>
    </row>
    <row r="56" spans="1:12" x14ac:dyDescent="0.25">
      <c r="A56" s="105" t="s">
        <v>117</v>
      </c>
      <c r="B56" s="139"/>
      <c r="C56" s="187">
        <v>223683</v>
      </c>
      <c r="D56" s="187"/>
      <c r="E56" s="187">
        <v>168507.65023480132</v>
      </c>
      <c r="F56" s="187"/>
      <c r="G56" s="187">
        <v>55175.030045198691</v>
      </c>
      <c r="H56" s="42"/>
      <c r="J56" s="249"/>
      <c r="K56" s="249"/>
      <c r="L56" s="251"/>
    </row>
    <row r="57" spans="1:12" x14ac:dyDescent="0.25">
      <c r="A57" s="105" t="s">
        <v>47</v>
      </c>
      <c r="B57" s="139"/>
      <c r="C57" s="187">
        <v>667699.99989999994</v>
      </c>
      <c r="D57" s="139"/>
      <c r="E57" s="187"/>
      <c r="F57" s="139"/>
      <c r="G57" s="187">
        <v>667699.99989999994</v>
      </c>
      <c r="H57" s="42"/>
      <c r="J57" s="249"/>
      <c r="K57" s="249"/>
      <c r="L57" s="251"/>
    </row>
    <row r="58" spans="1:12" x14ac:dyDescent="0.25">
      <c r="A58" s="105" t="s">
        <v>118</v>
      </c>
      <c r="B58" s="139"/>
      <c r="C58" s="187">
        <v>3476.9356999999995</v>
      </c>
      <c r="D58" s="187"/>
      <c r="E58" s="187"/>
      <c r="F58" s="139"/>
      <c r="G58" s="187">
        <v>3476.9356999999995</v>
      </c>
      <c r="H58" s="42"/>
      <c r="J58" s="249"/>
      <c r="K58" s="249"/>
      <c r="L58" s="251"/>
    </row>
    <row r="59" spans="1:12" x14ac:dyDescent="0.25">
      <c r="A59" s="105" t="s">
        <v>119</v>
      </c>
      <c r="B59" s="139"/>
      <c r="C59" s="240"/>
      <c r="D59" s="139"/>
      <c r="E59" s="187"/>
      <c r="F59" s="139"/>
      <c r="G59" s="187"/>
      <c r="H59" s="42"/>
      <c r="J59" s="249"/>
      <c r="K59" s="249"/>
      <c r="L59" s="251"/>
    </row>
    <row r="60" spans="1:12" x14ac:dyDescent="0.25">
      <c r="A60" s="105" t="s">
        <v>102</v>
      </c>
      <c r="B60" s="139"/>
      <c r="C60" s="187">
        <v>446111.8235</v>
      </c>
      <c r="D60" s="139"/>
      <c r="E60" s="187"/>
      <c r="F60" s="139"/>
      <c r="G60" s="187">
        <v>446111.8235</v>
      </c>
      <c r="H60" s="42"/>
      <c r="J60" s="249"/>
      <c r="K60" s="249"/>
      <c r="L60" s="251"/>
    </row>
    <row r="61" spans="1:12" x14ac:dyDescent="0.25">
      <c r="A61" s="105" t="s">
        <v>120</v>
      </c>
      <c r="B61" s="139"/>
      <c r="C61" s="187">
        <v>128578.6118</v>
      </c>
      <c r="D61" s="139"/>
      <c r="E61" s="187"/>
      <c r="F61" s="139"/>
      <c r="G61" s="187">
        <v>128578.6118</v>
      </c>
      <c r="H61" s="42"/>
      <c r="J61" s="249"/>
      <c r="K61" s="249"/>
      <c r="L61" s="251"/>
    </row>
    <row r="62" spans="1:12" x14ac:dyDescent="0.25">
      <c r="A62" s="115" t="s">
        <v>48</v>
      </c>
      <c r="B62" s="139"/>
      <c r="C62" s="189">
        <f>SUM(C54:C61)</f>
        <v>6050377.0801400002</v>
      </c>
      <c r="D62" s="189"/>
      <c r="E62" s="189">
        <f>SUM(E54:E61)</f>
        <v>2600209.164810813</v>
      </c>
      <c r="F62" s="189"/>
      <c r="G62" s="189">
        <f>SUM(G54:G61)</f>
        <v>3450167.255389188</v>
      </c>
      <c r="H62" s="42"/>
      <c r="J62" s="249"/>
      <c r="K62" s="249"/>
      <c r="L62" s="251"/>
    </row>
    <row r="63" spans="1:12" x14ac:dyDescent="0.25">
      <c r="A63" s="215" t="s">
        <v>49</v>
      </c>
      <c r="B63" s="206"/>
      <c r="C63" s="190">
        <f>C52+C62</f>
        <v>6232157.1177200004</v>
      </c>
      <c r="D63" s="190"/>
      <c r="E63" s="190">
        <f>E52+E62</f>
        <v>2700265.1740270648</v>
      </c>
      <c r="F63" s="190"/>
      <c r="G63" s="190">
        <f>G52+G62</f>
        <v>3531891.2837529364</v>
      </c>
      <c r="H63" s="43"/>
      <c r="J63" s="249"/>
      <c r="K63" s="249"/>
    </row>
    <row r="64" spans="1:12" x14ac:dyDescent="0.25">
      <c r="A64" s="115" t="s">
        <v>50</v>
      </c>
      <c r="B64" s="139"/>
      <c r="C64" s="187"/>
      <c r="D64" s="139"/>
      <c r="E64" s="187"/>
      <c r="F64" s="139"/>
      <c r="G64" s="187"/>
      <c r="H64" s="42"/>
      <c r="J64" s="249"/>
      <c r="K64" s="249"/>
    </row>
    <row r="65" spans="1:11" x14ac:dyDescent="0.25">
      <c r="A65" s="105" t="s">
        <v>51</v>
      </c>
      <c r="B65" s="139"/>
      <c r="C65" s="187">
        <v>194409.22056000005</v>
      </c>
      <c r="D65" s="187"/>
      <c r="E65" s="187"/>
      <c r="F65" s="187"/>
      <c r="G65" s="260">
        <v>194409.22056000005</v>
      </c>
      <c r="H65" s="42"/>
      <c r="J65" s="249"/>
      <c r="K65" s="249"/>
    </row>
    <row r="66" spans="1:11" x14ac:dyDescent="0.25">
      <c r="A66" s="105" t="s">
        <v>121</v>
      </c>
      <c r="B66" s="139"/>
      <c r="C66" s="187">
        <v>22031.853859999999</v>
      </c>
      <c r="D66" s="187"/>
      <c r="E66" s="187"/>
      <c r="F66" s="187"/>
      <c r="G66" s="260">
        <v>22031.853859999999</v>
      </c>
      <c r="H66" s="42"/>
      <c r="J66" s="249"/>
      <c r="K66" s="249"/>
    </row>
    <row r="67" spans="1:11" x14ac:dyDescent="0.25">
      <c r="A67" s="105" t="s">
        <v>52</v>
      </c>
      <c r="B67" s="139"/>
      <c r="C67" s="187">
        <v>224693.25684669532</v>
      </c>
      <c r="D67" s="139"/>
      <c r="E67" s="139"/>
      <c r="F67" s="139"/>
      <c r="G67" s="260">
        <v>224693.25684669532</v>
      </c>
      <c r="H67" s="42"/>
      <c r="J67" s="249"/>
      <c r="K67" s="249"/>
    </row>
    <row r="68" spans="1:11" x14ac:dyDescent="0.25">
      <c r="A68" s="105" t="s">
        <v>53</v>
      </c>
      <c r="B68" s="139"/>
      <c r="C68" s="187">
        <v>19596.085219999997</v>
      </c>
      <c r="D68" s="139"/>
      <c r="E68" s="187">
        <v>12534.949632015569</v>
      </c>
      <c r="F68" s="139"/>
      <c r="G68" s="187">
        <v>7061.1355879844323</v>
      </c>
      <c r="H68" s="42"/>
      <c r="J68" s="249"/>
      <c r="K68" s="249"/>
    </row>
    <row r="69" spans="1:11" x14ac:dyDescent="0.25">
      <c r="A69" s="109" t="s">
        <v>43</v>
      </c>
      <c r="B69" s="139"/>
      <c r="C69" s="187">
        <v>27838.68202</v>
      </c>
      <c r="D69" s="139"/>
      <c r="E69" s="139"/>
      <c r="F69" s="139"/>
      <c r="G69" s="260">
        <v>27838.68202</v>
      </c>
      <c r="H69" s="42"/>
      <c r="J69" s="249"/>
      <c r="K69" s="249"/>
    </row>
    <row r="70" spans="1:11" x14ac:dyDescent="0.25">
      <c r="A70" s="115" t="s">
        <v>54</v>
      </c>
      <c r="B70" s="139"/>
      <c r="C70" s="189">
        <f>SUM(C65:C69)</f>
        <v>488569.09850669542</v>
      </c>
      <c r="D70" s="189"/>
      <c r="E70" s="189">
        <f t="shared" ref="E70:G70" si="2">SUM(E65:E69)</f>
        <v>12534.949632015569</v>
      </c>
      <c r="F70" s="189"/>
      <c r="G70" s="189">
        <f t="shared" si="2"/>
        <v>476034.14887467981</v>
      </c>
      <c r="H70" s="42"/>
      <c r="J70" s="249"/>
      <c r="K70" s="249"/>
    </row>
    <row r="71" spans="1:11" x14ac:dyDescent="0.25">
      <c r="A71" s="115" t="s">
        <v>55</v>
      </c>
      <c r="B71" s="139"/>
      <c r="C71" s="187"/>
      <c r="D71" s="139"/>
      <c r="E71" s="139"/>
      <c r="F71" s="139"/>
      <c r="G71" s="139"/>
      <c r="H71" s="42"/>
      <c r="J71" s="249"/>
      <c r="K71" s="249"/>
    </row>
    <row r="72" spans="1:11" x14ac:dyDescent="0.25">
      <c r="A72" s="105" t="s">
        <v>52</v>
      </c>
      <c r="B72" s="139"/>
      <c r="C72" s="187">
        <v>4034082.2367633046</v>
      </c>
      <c r="D72" s="139"/>
      <c r="E72" s="187"/>
      <c r="F72" s="187"/>
      <c r="G72" s="260">
        <v>4034082.2367633046</v>
      </c>
      <c r="H72" s="42"/>
      <c r="J72" s="249"/>
      <c r="K72" s="249"/>
    </row>
    <row r="73" spans="1:11" x14ac:dyDescent="0.25">
      <c r="A73" s="105" t="s">
        <v>53</v>
      </c>
      <c r="B73" s="139"/>
      <c r="C73" s="187">
        <v>1526.473</v>
      </c>
      <c r="D73" s="139"/>
      <c r="E73" s="187">
        <v>976.43289232601649</v>
      </c>
      <c r="F73" s="187"/>
      <c r="G73" s="187">
        <v>550.04010767398381</v>
      </c>
      <c r="H73" s="42"/>
      <c r="J73" s="249"/>
      <c r="K73" s="249"/>
    </row>
    <row r="74" spans="1:11" x14ac:dyDescent="0.25">
      <c r="A74" s="105" t="s">
        <v>111</v>
      </c>
      <c r="B74" s="139"/>
      <c r="C74" s="187">
        <v>503276.01603</v>
      </c>
      <c r="D74" s="139"/>
      <c r="E74" s="187"/>
      <c r="F74" s="187"/>
      <c r="G74" s="260">
        <v>503276.01603</v>
      </c>
      <c r="H74" s="42"/>
      <c r="J74" s="249"/>
      <c r="K74" s="249"/>
    </row>
    <row r="75" spans="1:11" ht="15" customHeight="1" x14ac:dyDescent="0.25">
      <c r="A75" s="287" t="s">
        <v>43</v>
      </c>
      <c r="B75" s="282"/>
      <c r="C75" s="187">
        <v>146641.40395000001</v>
      </c>
      <c r="D75" s="139"/>
      <c r="E75" s="187"/>
      <c r="F75" s="187"/>
      <c r="G75" s="260">
        <v>146641.40395000001</v>
      </c>
      <c r="H75" s="42"/>
      <c r="J75" s="249"/>
      <c r="K75" s="249"/>
    </row>
    <row r="76" spans="1:11" x14ac:dyDescent="0.25">
      <c r="A76" s="115" t="s">
        <v>56</v>
      </c>
      <c r="B76" s="139"/>
      <c r="C76" s="189">
        <f>SUM(C72:C75)</f>
        <v>4685526.129743305</v>
      </c>
      <c r="D76" s="189"/>
      <c r="E76" s="189">
        <f>SUM(E72:E75)</f>
        <v>976.43289232601649</v>
      </c>
      <c r="F76" s="189"/>
      <c r="G76" s="189">
        <f>SUM(G72:G75)</f>
        <v>4684549.6968509788</v>
      </c>
      <c r="H76" s="42"/>
      <c r="J76" s="249"/>
      <c r="K76" s="249"/>
    </row>
    <row r="77" spans="1:11" x14ac:dyDescent="0.25">
      <c r="A77" s="215" t="s">
        <v>57</v>
      </c>
      <c r="B77" s="206"/>
      <c r="C77" s="190">
        <f>C70+C76</f>
        <v>5174095.2282500006</v>
      </c>
      <c r="D77" s="190"/>
      <c r="E77" s="190">
        <f>E70+E76</f>
        <v>13511.382524341585</v>
      </c>
      <c r="F77" s="190"/>
      <c r="G77" s="190">
        <f>G70+G76</f>
        <v>5160583.8457256583</v>
      </c>
      <c r="H77" s="43"/>
      <c r="J77" s="249"/>
      <c r="K77" s="249"/>
    </row>
    <row r="78" spans="1:11" x14ac:dyDescent="0.25">
      <c r="A78" s="225" t="s">
        <v>58</v>
      </c>
      <c r="B78" s="214"/>
      <c r="C78" s="127">
        <f>C63-C77</f>
        <v>1058061.8894699998</v>
      </c>
      <c r="D78" s="127"/>
      <c r="E78" s="127">
        <f>E63-E77</f>
        <v>2686753.791502723</v>
      </c>
      <c r="F78" s="127"/>
      <c r="G78" s="127">
        <f>G63-G77</f>
        <v>-1628692.5619727219</v>
      </c>
      <c r="H78" s="49"/>
      <c r="J78" s="249"/>
      <c r="K78" s="249"/>
    </row>
    <row r="79" spans="1:11" x14ac:dyDescent="0.25">
      <c r="A79" s="115" t="s">
        <v>59</v>
      </c>
      <c r="B79" s="139"/>
      <c r="C79" s="187"/>
      <c r="D79" s="139"/>
      <c r="E79" s="139"/>
      <c r="F79" s="139"/>
      <c r="G79" s="139"/>
      <c r="H79" s="42"/>
      <c r="J79" s="249"/>
      <c r="K79" s="249"/>
    </row>
    <row r="80" spans="1:11" x14ac:dyDescent="0.25">
      <c r="A80" s="105" t="s">
        <v>60</v>
      </c>
      <c r="B80" s="139"/>
      <c r="C80" s="187">
        <v>100000</v>
      </c>
      <c r="D80" s="139"/>
      <c r="E80" s="139"/>
      <c r="F80" s="139"/>
      <c r="G80" s="139"/>
      <c r="H80" s="42"/>
      <c r="J80" s="249"/>
      <c r="K80" s="249"/>
    </row>
    <row r="81" spans="1:11" x14ac:dyDescent="0.25">
      <c r="A81" s="105" t="s">
        <v>61</v>
      </c>
      <c r="B81" s="139"/>
      <c r="C81" s="187">
        <v>-157239.3590599258</v>
      </c>
      <c r="D81" s="139"/>
      <c r="E81" s="139"/>
      <c r="F81" s="139"/>
      <c r="G81" s="139"/>
      <c r="H81" s="42"/>
      <c r="J81" s="249"/>
      <c r="K81" s="249"/>
    </row>
    <row r="82" spans="1:11" x14ac:dyDescent="0.25">
      <c r="A82" s="105" t="s">
        <v>62</v>
      </c>
      <c r="B82" s="139"/>
      <c r="C82" s="187">
        <v>1115301.8737740007</v>
      </c>
      <c r="D82" s="139"/>
      <c r="E82" s="139"/>
      <c r="F82" s="139"/>
      <c r="G82" s="139"/>
      <c r="H82" s="42"/>
      <c r="J82" s="249"/>
      <c r="K82" s="249"/>
    </row>
    <row r="83" spans="1:11" x14ac:dyDescent="0.25">
      <c r="A83" s="215" t="s">
        <v>63</v>
      </c>
      <c r="B83" s="206"/>
      <c r="C83" s="190">
        <f>SUM(C80:C82)</f>
        <v>1058062.5147140748</v>
      </c>
      <c r="D83" s="206"/>
      <c r="E83" s="206"/>
      <c r="F83" s="206"/>
      <c r="G83" s="206"/>
      <c r="H83" s="43"/>
      <c r="J83" s="249"/>
      <c r="K83" s="249"/>
    </row>
    <row r="84" spans="1:11" x14ac:dyDescent="0.25">
      <c r="A84" s="115" t="s">
        <v>64</v>
      </c>
      <c r="B84" s="139"/>
      <c r="C84" s="187">
        <v>1011199.05516</v>
      </c>
      <c r="D84" s="139"/>
      <c r="E84" s="139"/>
      <c r="F84" s="139"/>
      <c r="G84" s="139"/>
      <c r="H84" s="42"/>
      <c r="J84" s="249"/>
      <c r="K84" s="249"/>
    </row>
    <row r="85" spans="1:11" x14ac:dyDescent="0.25">
      <c r="A85" s="219" t="s">
        <v>65</v>
      </c>
      <c r="B85" s="139"/>
      <c r="C85" s="187"/>
      <c r="D85" s="139"/>
      <c r="E85" s="139"/>
      <c r="F85" s="139"/>
      <c r="G85" s="139"/>
      <c r="H85" s="42"/>
      <c r="J85" s="249"/>
      <c r="K85" s="249"/>
    </row>
    <row r="86" spans="1:11" x14ac:dyDescent="0.25">
      <c r="A86" s="105" t="s">
        <v>66</v>
      </c>
      <c r="B86" s="139"/>
      <c r="C86" s="187">
        <v>383099.02271999995</v>
      </c>
      <c r="D86" s="139"/>
      <c r="E86" s="139"/>
      <c r="F86" s="139"/>
      <c r="G86" s="139"/>
      <c r="H86" s="42"/>
      <c r="J86" s="249"/>
      <c r="K86" s="249"/>
    </row>
    <row r="87" spans="1:11" x14ac:dyDescent="0.25">
      <c r="A87" s="105" t="s">
        <v>138</v>
      </c>
      <c r="B87" s="139"/>
      <c r="C87" s="187">
        <v>-278996</v>
      </c>
      <c r="D87" s="139"/>
      <c r="E87" s="139"/>
      <c r="F87" s="139"/>
      <c r="G87" s="139"/>
      <c r="H87" s="42"/>
      <c r="J87" s="249"/>
      <c r="K87" s="249"/>
    </row>
    <row r="88" spans="1:11" ht="15.75" thickBot="1" x14ac:dyDescent="0.3">
      <c r="A88" s="233" t="s">
        <v>67</v>
      </c>
      <c r="B88" s="234"/>
      <c r="C88" s="129">
        <f>SUM(C84:C87)</f>
        <v>1115302.07788</v>
      </c>
      <c r="D88" s="234"/>
      <c r="E88" s="234"/>
      <c r="F88" s="234"/>
      <c r="G88" s="234"/>
      <c r="H88" s="50"/>
      <c r="J88" s="249"/>
      <c r="K88" s="249"/>
    </row>
    <row r="89" spans="1:11" ht="15.75" thickTop="1" x14ac:dyDescent="0.25"/>
    <row r="90" spans="1:11" ht="15.75" thickBot="1" x14ac:dyDescent="0.3"/>
    <row r="91" spans="1:11" ht="24.75" customHeight="1" thickTop="1" x14ac:dyDescent="0.25">
      <c r="A91" s="84" t="s">
        <v>96</v>
      </c>
      <c r="B91" s="2"/>
      <c r="C91" s="2"/>
      <c r="D91" s="3"/>
      <c r="E91" s="3"/>
      <c r="F91" s="3"/>
      <c r="G91" s="4"/>
      <c r="H91" s="51"/>
    </row>
    <row r="92" spans="1:11" ht="22.5" customHeight="1" x14ac:dyDescent="0.25">
      <c r="A92" s="85"/>
      <c r="B92" s="83"/>
      <c r="C92" s="83"/>
      <c r="D92" s="81" t="s">
        <v>4</v>
      </c>
      <c r="E92" s="81"/>
      <c r="F92" s="82"/>
      <c r="G92" s="32" t="s">
        <v>91</v>
      </c>
      <c r="H92" s="33"/>
    </row>
    <row r="93" spans="1:11" ht="7.5" customHeight="1" x14ac:dyDescent="0.25">
      <c r="A93" s="85"/>
      <c r="B93" s="83"/>
      <c r="C93" s="9"/>
      <c r="D93" s="9"/>
      <c r="E93" s="9"/>
      <c r="F93" s="9"/>
      <c r="G93" s="10"/>
      <c r="H93" s="34"/>
    </row>
    <row r="94" spans="1:11" ht="22.5" customHeight="1" x14ac:dyDescent="0.25">
      <c r="A94" s="86"/>
      <c r="B94" s="11"/>
      <c r="C94" s="12"/>
      <c r="D94" s="81" t="s">
        <v>6</v>
      </c>
      <c r="E94" s="81"/>
      <c r="F94" s="82"/>
      <c r="G94" s="35">
        <v>43646</v>
      </c>
      <c r="H94" s="36"/>
    </row>
    <row r="95" spans="1:11" ht="15" customHeight="1" x14ac:dyDescent="0.25">
      <c r="A95" s="86"/>
      <c r="B95" s="11"/>
      <c r="C95" s="13"/>
      <c r="D95" s="13"/>
      <c r="E95" s="13"/>
      <c r="F95" s="13"/>
      <c r="G95" s="14"/>
      <c r="H95" s="37"/>
    </row>
    <row r="96" spans="1:11" ht="15" customHeight="1" x14ac:dyDescent="0.25">
      <c r="A96" s="92"/>
      <c r="B96" s="38"/>
      <c r="C96" s="38"/>
      <c r="D96" s="38"/>
      <c r="E96" s="38"/>
      <c r="F96" s="38"/>
      <c r="G96" s="38"/>
      <c r="H96" s="39"/>
    </row>
    <row r="97" spans="1:8" ht="12" customHeight="1" x14ac:dyDescent="0.25">
      <c r="A97" s="92"/>
      <c r="B97" s="38"/>
      <c r="C97" s="79"/>
      <c r="D97" s="38"/>
      <c r="E97" s="79"/>
      <c r="F97" s="40"/>
      <c r="G97" s="79" t="s">
        <v>7</v>
      </c>
      <c r="H97" s="39"/>
    </row>
    <row r="98" spans="1:8" ht="12" customHeight="1" x14ac:dyDescent="0.25">
      <c r="A98" s="92"/>
      <c r="B98" s="38"/>
      <c r="C98" s="76"/>
      <c r="D98" s="38"/>
      <c r="E98" s="80"/>
      <c r="F98" s="41"/>
      <c r="G98" s="76" t="s">
        <v>10</v>
      </c>
      <c r="H98" s="39"/>
    </row>
    <row r="99" spans="1:8" ht="12" customHeight="1" x14ac:dyDescent="0.25">
      <c r="A99" s="147" t="s">
        <v>69</v>
      </c>
      <c r="B99" s="139"/>
      <c r="C99" s="187"/>
      <c r="D99" s="139"/>
      <c r="E99" s="139"/>
      <c r="F99" s="139"/>
      <c r="G99" s="139"/>
      <c r="H99" s="42"/>
    </row>
    <row r="100" spans="1:8" x14ac:dyDescent="0.25">
      <c r="A100" s="228" t="s">
        <v>70</v>
      </c>
      <c r="B100" s="139"/>
      <c r="C100" s="187"/>
      <c r="D100" s="187"/>
      <c r="E100" s="187"/>
      <c r="F100" s="139"/>
      <c r="G100" s="139"/>
      <c r="H100" s="42"/>
    </row>
    <row r="101" spans="1:8" x14ac:dyDescent="0.25">
      <c r="A101" s="136" t="s">
        <v>71</v>
      </c>
      <c r="B101" s="139"/>
      <c r="C101" s="187"/>
      <c r="D101" s="187"/>
      <c r="E101" s="187"/>
      <c r="F101" s="187"/>
      <c r="G101" s="187">
        <v>1088154</v>
      </c>
      <c r="H101" s="42"/>
    </row>
    <row r="102" spans="1:8" x14ac:dyDescent="0.25">
      <c r="A102" s="136" t="s">
        <v>72</v>
      </c>
      <c r="B102" s="139"/>
      <c r="C102" s="187"/>
      <c r="D102" s="187"/>
      <c r="E102" s="187"/>
      <c r="F102" s="187"/>
      <c r="G102" s="187">
        <v>324</v>
      </c>
      <c r="H102" s="42"/>
    </row>
    <row r="103" spans="1:8" x14ac:dyDescent="0.25">
      <c r="A103" s="228" t="s">
        <v>73</v>
      </c>
      <c r="B103" s="229"/>
      <c r="C103" s="187"/>
      <c r="D103" s="187"/>
      <c r="E103" s="187"/>
      <c r="F103" s="187"/>
      <c r="G103" s="187"/>
      <c r="H103" s="42"/>
    </row>
    <row r="104" spans="1:8" x14ac:dyDescent="0.25">
      <c r="A104" s="136" t="s">
        <v>74</v>
      </c>
      <c r="B104" s="139"/>
      <c r="C104" s="187"/>
      <c r="D104" s="139"/>
      <c r="E104" s="139"/>
      <c r="F104" s="139"/>
      <c r="G104" s="187">
        <v>-352854</v>
      </c>
      <c r="H104" s="42"/>
    </row>
    <row r="105" spans="1:8" x14ac:dyDescent="0.25">
      <c r="A105" s="136" t="s">
        <v>75</v>
      </c>
      <c r="B105" s="139"/>
      <c r="C105" s="187"/>
      <c r="D105" s="187"/>
      <c r="E105" s="187"/>
      <c r="F105" s="187"/>
      <c r="G105" s="187">
        <v>-167262</v>
      </c>
      <c r="H105" s="42"/>
    </row>
    <row r="106" spans="1:8" x14ac:dyDescent="0.25">
      <c r="A106" s="136" t="s">
        <v>76</v>
      </c>
      <c r="B106" s="139"/>
      <c r="C106" s="187"/>
      <c r="D106" s="139"/>
      <c r="E106" s="187"/>
      <c r="F106" s="139"/>
      <c r="G106" s="187">
        <v>-122022</v>
      </c>
      <c r="H106" s="42"/>
    </row>
    <row r="107" spans="1:8" x14ac:dyDescent="0.25">
      <c r="A107" s="210" t="s">
        <v>77</v>
      </c>
      <c r="B107" s="206"/>
      <c r="C107" s="130"/>
      <c r="D107" s="206"/>
      <c r="E107" s="130"/>
      <c r="F107" s="206"/>
      <c r="G107" s="190">
        <f>SUM(G101:G106)</f>
        <v>446340</v>
      </c>
      <c r="H107" s="43"/>
    </row>
    <row r="108" spans="1:8" x14ac:dyDescent="0.25">
      <c r="A108" s="147" t="s">
        <v>78</v>
      </c>
      <c r="B108" s="139"/>
      <c r="C108" s="187"/>
      <c r="D108" s="187"/>
      <c r="E108" s="187"/>
      <c r="F108" s="187"/>
      <c r="G108" s="187"/>
      <c r="H108" s="42"/>
    </row>
    <row r="109" spans="1:8" x14ac:dyDescent="0.25">
      <c r="A109" s="228" t="s">
        <v>70</v>
      </c>
      <c r="B109" s="139"/>
      <c r="C109" s="187"/>
      <c r="D109" s="187"/>
      <c r="E109" s="187"/>
      <c r="F109" s="187"/>
      <c r="G109" s="187"/>
      <c r="H109" s="42"/>
    </row>
    <row r="110" spans="1:8" x14ac:dyDescent="0.25">
      <c r="A110" s="136" t="s">
        <v>79</v>
      </c>
      <c r="B110" s="139"/>
      <c r="C110" s="187"/>
      <c r="D110" s="139"/>
      <c r="E110" s="187"/>
      <c r="F110" s="139"/>
      <c r="G110" s="187">
        <v>103</v>
      </c>
      <c r="H110" s="42"/>
    </row>
    <row r="111" spans="1:8" x14ac:dyDescent="0.25">
      <c r="A111" s="136" t="s">
        <v>43</v>
      </c>
      <c r="B111" s="139"/>
      <c r="C111" s="187"/>
      <c r="D111" s="187"/>
      <c r="E111" s="187"/>
      <c r="F111" s="139"/>
      <c r="G111" s="187"/>
      <c r="H111" s="42"/>
    </row>
    <row r="112" spans="1:8" x14ac:dyDescent="0.25">
      <c r="A112" s="228" t="s">
        <v>73</v>
      </c>
      <c r="B112" s="139"/>
      <c r="C112" s="187"/>
      <c r="D112" s="139"/>
      <c r="E112" s="187"/>
      <c r="F112" s="139"/>
      <c r="G112" s="187"/>
      <c r="H112" s="42"/>
    </row>
    <row r="113" spans="1:9" x14ac:dyDescent="0.25">
      <c r="A113" s="136" t="s">
        <v>80</v>
      </c>
      <c r="B113" s="139"/>
      <c r="C113" s="187"/>
      <c r="D113" s="187"/>
      <c r="E113" s="187"/>
      <c r="F113" s="187"/>
      <c r="G113" s="187">
        <v>-629063</v>
      </c>
      <c r="H113" s="42"/>
    </row>
    <row r="114" spans="1:9" x14ac:dyDescent="0.25">
      <c r="A114" s="136" t="s">
        <v>122</v>
      </c>
      <c r="B114" s="139"/>
      <c r="C114" s="187"/>
      <c r="D114" s="187"/>
      <c r="E114" s="187"/>
      <c r="F114" s="187"/>
      <c r="G114" s="187">
        <v>-18637</v>
      </c>
      <c r="H114" s="42"/>
    </row>
    <row r="115" spans="1:9" x14ac:dyDescent="0.25">
      <c r="A115" s="136" t="s">
        <v>43</v>
      </c>
      <c r="B115" s="139"/>
      <c r="C115" s="187"/>
      <c r="D115" s="187"/>
      <c r="E115" s="187"/>
      <c r="F115" s="187"/>
      <c r="G115" s="187">
        <v>-792</v>
      </c>
      <c r="H115" s="42"/>
    </row>
    <row r="116" spans="1:9" x14ac:dyDescent="0.25">
      <c r="A116" s="210" t="s">
        <v>81</v>
      </c>
      <c r="B116" s="206"/>
      <c r="C116" s="130"/>
      <c r="D116" s="206"/>
      <c r="E116" s="130"/>
      <c r="F116" s="206"/>
      <c r="G116" s="190">
        <f>SUM(G109:G115)</f>
        <v>-648389</v>
      </c>
      <c r="H116" s="43"/>
    </row>
    <row r="117" spans="1:9" x14ac:dyDescent="0.25">
      <c r="A117" s="147" t="s">
        <v>82</v>
      </c>
      <c r="B117" s="139"/>
      <c r="C117" s="187"/>
      <c r="D117" s="187"/>
      <c r="E117" s="187"/>
      <c r="F117" s="187"/>
      <c r="G117" s="187"/>
      <c r="H117" s="42"/>
    </row>
    <row r="118" spans="1:9" x14ac:dyDescent="0.25">
      <c r="A118" s="228" t="s">
        <v>70</v>
      </c>
      <c r="B118" s="139"/>
      <c r="C118" s="187"/>
      <c r="D118" s="139"/>
      <c r="E118" s="139"/>
      <c r="F118" s="139"/>
      <c r="G118" s="187"/>
      <c r="H118" s="42"/>
    </row>
    <row r="119" spans="1:9" x14ac:dyDescent="0.25">
      <c r="A119" s="136" t="s">
        <v>83</v>
      </c>
      <c r="B119" s="139"/>
      <c r="C119" s="187"/>
      <c r="D119" s="139"/>
      <c r="E119" s="187"/>
      <c r="F119" s="139"/>
      <c r="G119" s="187">
        <v>1020000</v>
      </c>
      <c r="H119" s="42"/>
    </row>
    <row r="120" spans="1:9" x14ac:dyDescent="0.25">
      <c r="A120" s="136" t="s">
        <v>43</v>
      </c>
      <c r="B120" s="139"/>
      <c r="C120" s="187"/>
      <c r="D120" s="139"/>
      <c r="E120" s="139"/>
      <c r="F120" s="139"/>
      <c r="G120" s="139"/>
      <c r="H120" s="42"/>
    </row>
    <row r="121" spans="1:9" x14ac:dyDescent="0.25">
      <c r="A121" s="228" t="s">
        <v>73</v>
      </c>
      <c r="B121" s="139"/>
      <c r="C121" s="187"/>
      <c r="D121" s="187"/>
      <c r="E121" s="187"/>
      <c r="F121" s="187"/>
      <c r="G121" s="187"/>
      <c r="H121" s="42"/>
    </row>
    <row r="122" spans="1:9" x14ac:dyDescent="0.25">
      <c r="A122" s="136" t="s">
        <v>84</v>
      </c>
      <c r="B122" s="139"/>
      <c r="C122" s="187"/>
      <c r="D122" s="139"/>
      <c r="E122" s="139"/>
      <c r="F122" s="139"/>
      <c r="G122" s="187">
        <v>-525000</v>
      </c>
      <c r="H122" s="42"/>
    </row>
    <row r="123" spans="1:9" x14ac:dyDescent="0.25">
      <c r="A123" s="136" t="s">
        <v>85</v>
      </c>
      <c r="B123" s="139"/>
      <c r="C123" s="187"/>
      <c r="D123" s="139"/>
      <c r="E123" s="187"/>
      <c r="F123" s="139"/>
      <c r="G123" s="187">
        <v>-278996</v>
      </c>
      <c r="H123" s="42"/>
    </row>
    <row r="124" spans="1:9" x14ac:dyDescent="0.25">
      <c r="A124" s="136" t="s">
        <v>43</v>
      </c>
      <c r="B124" s="139"/>
      <c r="C124" s="187"/>
      <c r="D124" s="139"/>
      <c r="E124" s="187"/>
      <c r="F124" s="139"/>
      <c r="G124" s="187">
        <v>-9151</v>
      </c>
      <c r="H124" s="42"/>
    </row>
    <row r="125" spans="1:9" x14ac:dyDescent="0.25">
      <c r="A125" s="210" t="s">
        <v>86</v>
      </c>
      <c r="B125" s="206"/>
      <c r="C125" s="130"/>
      <c r="D125" s="206"/>
      <c r="E125" s="130"/>
      <c r="F125" s="206"/>
      <c r="G125" s="190">
        <f>SUM(G119:G124)</f>
        <v>206853</v>
      </c>
      <c r="H125" s="43"/>
    </row>
    <row r="126" spans="1:9" x14ac:dyDescent="0.25">
      <c r="A126" s="230" t="s">
        <v>87</v>
      </c>
      <c r="B126" s="214"/>
      <c r="C126" s="131"/>
      <c r="D126" s="214"/>
      <c r="E126" s="131"/>
      <c r="F126" s="214"/>
      <c r="G126" s="127">
        <f>SUM(G107,G116,G125)</f>
        <v>4804</v>
      </c>
      <c r="H126" s="49"/>
    </row>
    <row r="127" spans="1:9" x14ac:dyDescent="0.25">
      <c r="A127" s="228" t="s">
        <v>88</v>
      </c>
      <c r="B127" s="139"/>
      <c r="C127" s="187"/>
      <c r="D127" s="139"/>
      <c r="E127" s="187"/>
      <c r="F127" s="139"/>
      <c r="G127" s="187">
        <v>18465</v>
      </c>
      <c r="H127" s="42"/>
    </row>
    <row r="128" spans="1:9" ht="15.75" thickBot="1" x14ac:dyDescent="0.3">
      <c r="A128" s="231" t="s">
        <v>89</v>
      </c>
      <c r="B128" s="232"/>
      <c r="C128" s="232"/>
      <c r="D128" s="232"/>
      <c r="E128" s="232"/>
      <c r="F128" s="232"/>
      <c r="G128" s="132">
        <f>SUM(G126:G127)+1</f>
        <v>23270</v>
      </c>
      <c r="H128" s="93"/>
      <c r="I128" s="53"/>
    </row>
    <row r="129" ht="15.75" thickTop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mergeCells count="5">
    <mergeCell ref="D2:F2"/>
    <mergeCell ref="D4:F4"/>
    <mergeCell ref="D38:F38"/>
    <mergeCell ref="D40:F40"/>
    <mergeCell ref="A75:B75"/>
  </mergeCells>
  <pageMargins left="0.70866141732283472" right="0.70866141732283472" top="0.39370078740157483" bottom="0.19685039370078741" header="0.31496062992125984" footer="0.31496062992125984"/>
  <pageSetup paperSize="8" scale="60" orientation="portrait" r:id="rId1"/>
  <rowBreaks count="2" manualBreakCount="2">
    <brk id="35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workbookViewId="0"/>
  </sheetViews>
  <sheetFormatPr defaultRowHeight="15" x14ac:dyDescent="0.25"/>
  <cols>
    <col min="1" max="1" width="39.42578125" customWidth="1"/>
    <col min="2" max="2" width="3.28515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10" max="10" width="10.7109375" style="248" customWidth="1"/>
    <col min="11" max="14" width="9.140625" style="248"/>
  </cols>
  <sheetData>
    <row r="1" spans="1:11" ht="24.75" customHeight="1" thickTop="1" x14ac:dyDescent="0.25">
      <c r="A1" s="88" t="s">
        <v>97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85" t="s">
        <v>4</v>
      </c>
      <c r="E2" s="285"/>
      <c r="F2" s="286"/>
      <c r="G2" s="32" t="s">
        <v>98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85" t="s">
        <v>6</v>
      </c>
      <c r="E4" s="285"/>
      <c r="F4" s="286"/>
      <c r="G4" s="35">
        <v>43646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91"/>
      <c r="B7" s="38"/>
      <c r="C7" s="79" t="s">
        <v>7</v>
      </c>
      <c r="D7" s="38"/>
      <c r="E7" s="79" t="s">
        <v>8</v>
      </c>
      <c r="F7" s="40"/>
      <c r="G7" s="79" t="s">
        <v>9</v>
      </c>
      <c r="H7" s="39"/>
    </row>
    <row r="8" spans="1:11" ht="12" customHeight="1" x14ac:dyDescent="0.25">
      <c r="A8" s="91"/>
      <c r="B8" s="38"/>
      <c r="C8" s="76" t="s">
        <v>10</v>
      </c>
      <c r="D8" s="38"/>
      <c r="E8" s="80" t="s">
        <v>11</v>
      </c>
      <c r="F8" s="41"/>
      <c r="G8" s="76" t="s">
        <v>10</v>
      </c>
      <c r="H8" s="39"/>
    </row>
    <row r="9" spans="1:11" x14ac:dyDescent="0.25">
      <c r="A9" s="103" t="s">
        <v>13</v>
      </c>
      <c r="B9" s="104"/>
      <c r="C9" s="99"/>
      <c r="D9" s="104"/>
      <c r="E9" s="104"/>
      <c r="F9" s="104"/>
      <c r="G9" s="104"/>
      <c r="H9" s="42"/>
    </row>
    <row r="10" spans="1:11" x14ac:dyDescent="0.25">
      <c r="A10" s="105" t="s">
        <v>130</v>
      </c>
      <c r="B10" s="104"/>
      <c r="C10" s="99">
        <v>221424.10414000001</v>
      </c>
      <c r="D10" s="99"/>
      <c r="E10" s="99">
        <v>221424.10414000001</v>
      </c>
      <c r="F10" s="104"/>
      <c r="G10" s="104"/>
      <c r="H10" s="42"/>
    </row>
    <row r="11" spans="1:11" x14ac:dyDescent="0.25">
      <c r="A11" s="105" t="s">
        <v>131</v>
      </c>
      <c r="B11" s="104"/>
      <c r="C11" s="99">
        <v>269327.86011999997</v>
      </c>
      <c r="D11" s="99"/>
      <c r="E11" s="99"/>
      <c r="F11" s="99"/>
      <c r="G11" s="257">
        <v>269327.86011999997</v>
      </c>
      <c r="H11" s="42"/>
    </row>
    <row r="12" spans="1:11" x14ac:dyDescent="0.25">
      <c r="A12" s="105" t="s">
        <v>132</v>
      </c>
      <c r="B12" s="104"/>
      <c r="C12" s="99">
        <v>3012</v>
      </c>
      <c r="D12" s="104"/>
      <c r="E12" s="104"/>
      <c r="F12" s="104"/>
      <c r="G12" s="101">
        <v>3012</v>
      </c>
      <c r="H12" s="42"/>
    </row>
    <row r="13" spans="1:11" x14ac:dyDescent="0.25">
      <c r="A13" s="106" t="s">
        <v>17</v>
      </c>
      <c r="B13" s="107"/>
      <c r="C13" s="108">
        <f>C10+C11+C12</f>
        <v>493763.96425999998</v>
      </c>
      <c r="D13" s="108"/>
      <c r="E13" s="108">
        <f t="shared" ref="E13:G13" si="0">SUM(E10:E12)</f>
        <v>221424.10414000001</v>
      </c>
      <c r="F13" s="108"/>
      <c r="G13" s="108">
        <f t="shared" si="0"/>
        <v>272339.86011999997</v>
      </c>
      <c r="H13" s="43"/>
      <c r="J13" s="249"/>
      <c r="K13" s="249"/>
    </row>
    <row r="14" spans="1:11" x14ac:dyDescent="0.25">
      <c r="A14" s="103" t="s">
        <v>18</v>
      </c>
      <c r="B14" s="104"/>
      <c r="C14" s="104"/>
      <c r="D14" s="104"/>
      <c r="E14" s="104"/>
      <c r="F14" s="104"/>
      <c r="G14" s="104"/>
      <c r="H14" s="42"/>
      <c r="J14" s="249"/>
      <c r="K14" s="249"/>
    </row>
    <row r="15" spans="1:11" x14ac:dyDescent="0.25">
      <c r="A15" s="105" t="s">
        <v>19</v>
      </c>
      <c r="B15" s="104"/>
      <c r="C15" s="99">
        <v>43877.294666924776</v>
      </c>
      <c r="D15" s="104"/>
      <c r="E15" s="99">
        <v>23669.54788906244</v>
      </c>
      <c r="F15" s="104"/>
      <c r="G15" s="99">
        <v>20207.746777862332</v>
      </c>
      <c r="H15" s="42"/>
      <c r="J15" s="249"/>
      <c r="K15" s="249"/>
    </row>
    <row r="16" spans="1:11" x14ac:dyDescent="0.25">
      <c r="A16" s="109" t="s">
        <v>20</v>
      </c>
      <c r="B16" s="104"/>
      <c r="C16" s="99">
        <v>1559</v>
      </c>
      <c r="D16" s="104"/>
      <c r="E16" s="99">
        <v>199</v>
      </c>
      <c r="F16" s="104"/>
      <c r="G16" s="99">
        <v>1360</v>
      </c>
      <c r="H16" s="42"/>
      <c r="J16" s="249"/>
      <c r="K16" s="249"/>
    </row>
    <row r="17" spans="1:11" x14ac:dyDescent="0.25">
      <c r="A17" s="109" t="s">
        <v>133</v>
      </c>
      <c r="B17" s="104"/>
      <c r="C17" s="99">
        <v>78324.082489999986</v>
      </c>
      <c r="D17" s="104"/>
      <c r="E17" s="99">
        <v>54818.491751356421</v>
      </c>
      <c r="F17" s="104"/>
      <c r="G17" s="99">
        <v>23505.590738643565</v>
      </c>
      <c r="H17" s="42"/>
      <c r="J17" s="249"/>
      <c r="K17" s="249"/>
    </row>
    <row r="18" spans="1:11" x14ac:dyDescent="0.25">
      <c r="A18" s="109" t="s">
        <v>134</v>
      </c>
      <c r="B18" s="104"/>
      <c r="C18" s="99">
        <v>2880</v>
      </c>
      <c r="D18" s="104"/>
      <c r="E18" s="240">
        <v>0</v>
      </c>
      <c r="F18" s="104"/>
      <c r="G18" s="179">
        <v>2880</v>
      </c>
      <c r="H18" s="42"/>
      <c r="J18" s="249"/>
      <c r="K18" s="249"/>
    </row>
    <row r="19" spans="1:11" x14ac:dyDescent="0.25">
      <c r="A19" s="110" t="s">
        <v>22</v>
      </c>
      <c r="B19" s="104"/>
      <c r="C19" s="99">
        <v>72576.701030311277</v>
      </c>
      <c r="D19" s="104"/>
      <c r="E19" s="99">
        <v>19211.536112357393</v>
      </c>
      <c r="F19" s="104"/>
      <c r="G19" s="99">
        <v>53365.164917953887</v>
      </c>
      <c r="H19" s="42"/>
      <c r="J19" s="249"/>
      <c r="K19" s="249"/>
    </row>
    <row r="20" spans="1:11" x14ac:dyDescent="0.25">
      <c r="A20" s="110" t="s">
        <v>135</v>
      </c>
      <c r="B20" s="104"/>
      <c r="C20" s="99">
        <v>6790.3173024806274</v>
      </c>
      <c r="D20" s="104"/>
      <c r="E20" s="99">
        <v>3637.7069230435668</v>
      </c>
      <c r="F20" s="104"/>
      <c r="G20" s="99">
        <v>3152.6103794370611</v>
      </c>
      <c r="H20" s="42"/>
      <c r="J20" s="249"/>
      <c r="K20" s="249"/>
    </row>
    <row r="21" spans="1:11" x14ac:dyDescent="0.25">
      <c r="A21" s="110" t="s">
        <v>23</v>
      </c>
      <c r="B21" s="104"/>
      <c r="C21" s="99">
        <v>36704.714003487396</v>
      </c>
      <c r="D21" s="99"/>
      <c r="E21" s="99">
        <v>36704.714003487396</v>
      </c>
      <c r="F21" s="104"/>
      <c r="G21" s="240">
        <v>0</v>
      </c>
      <c r="H21" s="42"/>
      <c r="J21" s="249"/>
      <c r="K21" s="249"/>
    </row>
    <row r="22" spans="1:11" x14ac:dyDescent="0.25">
      <c r="A22" s="110" t="s">
        <v>24</v>
      </c>
      <c r="B22" s="104"/>
      <c r="C22" s="99">
        <v>2546.9548316901905</v>
      </c>
      <c r="D22" s="104"/>
      <c r="E22" s="99">
        <v>937.49052293453315</v>
      </c>
      <c r="F22" s="104"/>
      <c r="G22" s="99">
        <v>1609.4643087556574</v>
      </c>
      <c r="H22" s="42"/>
      <c r="J22" s="249"/>
      <c r="K22" s="249"/>
    </row>
    <row r="23" spans="1:11" x14ac:dyDescent="0.25">
      <c r="A23" s="110" t="s">
        <v>25</v>
      </c>
      <c r="B23" s="104"/>
      <c r="C23" s="99">
        <v>13963.157165105744</v>
      </c>
      <c r="D23" s="104"/>
      <c r="E23" s="99">
        <v>6495.907298829834</v>
      </c>
      <c r="F23" s="104"/>
      <c r="G23" s="99">
        <v>7467.2498662759099</v>
      </c>
      <c r="H23" s="42"/>
      <c r="J23" s="249"/>
      <c r="K23" s="249"/>
    </row>
    <row r="24" spans="1:11" x14ac:dyDescent="0.25">
      <c r="A24" s="110" t="s">
        <v>26</v>
      </c>
      <c r="B24" s="104"/>
      <c r="C24" s="240">
        <v>0</v>
      </c>
      <c r="D24" s="104"/>
      <c r="E24" s="240">
        <v>0</v>
      </c>
      <c r="F24" s="104"/>
      <c r="G24" s="240">
        <v>0</v>
      </c>
      <c r="H24" s="42"/>
      <c r="J24" s="249"/>
      <c r="K24" s="249"/>
    </row>
    <row r="25" spans="1:11" x14ac:dyDescent="0.25">
      <c r="A25" s="106" t="s">
        <v>27</v>
      </c>
      <c r="B25" s="111"/>
      <c r="C25" s="100">
        <f>SUM(C15:C24)</f>
        <v>259222.22149</v>
      </c>
      <c r="D25" s="100"/>
      <c r="E25" s="100">
        <f t="shared" ref="E25:G25" si="1">SUM(E15:E24)</f>
        <v>145674.3945010716</v>
      </c>
      <c r="F25" s="100"/>
      <c r="G25" s="100">
        <f t="shared" si="1"/>
        <v>113547.8269889284</v>
      </c>
      <c r="H25" s="43"/>
      <c r="J25" s="249"/>
      <c r="K25" s="249"/>
    </row>
    <row r="26" spans="1:11" x14ac:dyDescent="0.25">
      <c r="A26" s="113" t="s">
        <v>28</v>
      </c>
      <c r="B26" s="104"/>
      <c r="C26" s="114">
        <f>C13-C25</f>
        <v>234541.74276999998</v>
      </c>
      <c r="D26" s="114"/>
      <c r="E26" s="114">
        <f>E13-E25</f>
        <v>75749.709638928412</v>
      </c>
      <c r="F26" s="114"/>
      <c r="G26" s="114">
        <f>G13-G25</f>
        <v>158792.03313107157</v>
      </c>
      <c r="H26" s="42"/>
      <c r="J26" s="249"/>
      <c r="K26" s="249"/>
    </row>
    <row r="27" spans="1:11" x14ac:dyDescent="0.25">
      <c r="A27" s="105" t="s">
        <v>29</v>
      </c>
      <c r="B27" s="104"/>
      <c r="C27" s="99"/>
      <c r="D27" s="104"/>
      <c r="E27" s="104"/>
      <c r="F27" s="104"/>
      <c r="G27" s="104"/>
      <c r="H27" s="42"/>
      <c r="J27" s="249"/>
      <c r="K27" s="249"/>
    </row>
    <row r="28" spans="1:11" x14ac:dyDescent="0.25">
      <c r="A28" s="115" t="s">
        <v>30</v>
      </c>
      <c r="B28" s="104"/>
      <c r="C28" s="114">
        <f>SUM(C26:C27)</f>
        <v>234541.74276999998</v>
      </c>
      <c r="D28" s="104"/>
      <c r="E28" s="104"/>
      <c r="F28" s="104"/>
      <c r="G28" s="104"/>
      <c r="H28" s="42"/>
      <c r="J28" s="249"/>
      <c r="K28" s="249"/>
    </row>
    <row r="29" spans="1:11" x14ac:dyDescent="0.25">
      <c r="A29" s="105" t="s">
        <v>99</v>
      </c>
      <c r="B29" s="104"/>
      <c r="C29" s="99">
        <v>-133404</v>
      </c>
      <c r="D29" s="104"/>
      <c r="E29" s="104"/>
      <c r="F29" s="104"/>
      <c r="G29" s="104"/>
      <c r="H29" s="42"/>
      <c r="J29" s="249"/>
      <c r="K29" s="249"/>
    </row>
    <row r="30" spans="1:11" x14ac:dyDescent="0.25">
      <c r="A30" s="115" t="s">
        <v>32</v>
      </c>
      <c r="B30" s="104"/>
      <c r="C30" s="116">
        <f>SUM(C28:C29)</f>
        <v>101137.74276999998</v>
      </c>
      <c r="D30" s="104"/>
      <c r="E30" s="104"/>
      <c r="F30" s="104"/>
      <c r="G30" s="104"/>
      <c r="H30" s="42"/>
      <c r="J30" s="249"/>
      <c r="K30" s="249"/>
    </row>
    <row r="31" spans="1:11" x14ac:dyDescent="0.25">
      <c r="A31" s="105" t="s">
        <v>100</v>
      </c>
      <c r="B31" s="104"/>
      <c r="C31" s="262">
        <v>-28706</v>
      </c>
      <c r="D31" s="104"/>
      <c r="E31" s="104"/>
      <c r="F31" s="104"/>
      <c r="G31" s="104"/>
      <c r="H31" s="42"/>
      <c r="J31" s="249"/>
      <c r="K31" s="249"/>
    </row>
    <row r="32" spans="1:11" x14ac:dyDescent="0.25">
      <c r="A32" s="115" t="s">
        <v>34</v>
      </c>
      <c r="B32" s="104"/>
      <c r="C32" s="256">
        <f>SUM(C30:C31)</f>
        <v>72431.742769999983</v>
      </c>
      <c r="D32" s="104"/>
      <c r="E32" s="104"/>
      <c r="F32" s="104"/>
      <c r="G32" s="104"/>
      <c r="H32" s="42"/>
      <c r="J32" s="249"/>
      <c r="K32" s="249"/>
    </row>
    <row r="33" spans="1:11" x14ac:dyDescent="0.25">
      <c r="A33" s="105" t="s">
        <v>35</v>
      </c>
      <c r="B33" s="104"/>
      <c r="C33" s="99"/>
      <c r="D33" s="104"/>
      <c r="E33" s="104"/>
      <c r="F33" s="104"/>
      <c r="G33" s="104"/>
      <c r="H33" s="42"/>
      <c r="J33" s="249"/>
      <c r="K33" s="249"/>
    </row>
    <row r="34" spans="1:11" ht="15.75" thickBot="1" x14ac:dyDescent="0.3">
      <c r="A34" s="117" t="s">
        <v>93</v>
      </c>
      <c r="B34" s="118"/>
      <c r="C34" s="119">
        <f>SUM(C32:C33)</f>
        <v>72431.742769999983</v>
      </c>
      <c r="D34" s="118"/>
      <c r="E34" s="118"/>
      <c r="F34" s="118"/>
      <c r="G34" s="118"/>
      <c r="H34" s="44"/>
      <c r="J34" s="249"/>
      <c r="K34" s="249"/>
    </row>
    <row r="35" spans="1:11" ht="15.75" thickTop="1" x14ac:dyDescent="0.25">
      <c r="J35" s="249"/>
      <c r="K35" s="249"/>
    </row>
    <row r="36" spans="1:11" ht="15.75" thickBot="1" x14ac:dyDescent="0.3">
      <c r="J36" s="249"/>
      <c r="K36" s="249"/>
    </row>
    <row r="37" spans="1:11" ht="24.75" customHeight="1" thickTop="1" x14ac:dyDescent="0.25">
      <c r="A37" s="88" t="s">
        <v>101</v>
      </c>
      <c r="B37" s="45"/>
      <c r="C37" s="45"/>
      <c r="D37" s="46"/>
      <c r="E37" s="46"/>
      <c r="F37" s="46"/>
      <c r="G37" s="47"/>
      <c r="H37" s="72"/>
      <c r="J37" s="249"/>
      <c r="K37" s="249"/>
    </row>
    <row r="38" spans="1:11" ht="22.5" customHeight="1" x14ac:dyDescent="0.25">
      <c r="A38" s="89"/>
      <c r="B38" s="83"/>
      <c r="C38" s="83"/>
      <c r="D38" s="285" t="s">
        <v>4</v>
      </c>
      <c r="E38" s="285"/>
      <c r="F38" s="286"/>
      <c r="G38" s="32" t="s">
        <v>98</v>
      </c>
      <c r="H38" s="94"/>
      <c r="J38" s="249"/>
      <c r="K38" s="249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55"/>
      <c r="J39" s="249"/>
      <c r="K39" s="249"/>
    </row>
    <row r="40" spans="1:11" ht="22.5" customHeight="1" x14ac:dyDescent="0.25">
      <c r="A40" s="90"/>
      <c r="B40" s="11"/>
      <c r="C40" s="12"/>
      <c r="D40" s="285" t="s">
        <v>6</v>
      </c>
      <c r="E40" s="285"/>
      <c r="F40" s="286"/>
      <c r="G40" s="35">
        <v>43646</v>
      </c>
      <c r="H40" s="95"/>
      <c r="J40" s="249"/>
      <c r="K40" s="249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57"/>
      <c r="J41" s="249"/>
      <c r="K41" s="249"/>
    </row>
    <row r="42" spans="1:11" ht="12" customHeight="1" x14ac:dyDescent="0.25">
      <c r="A42" s="91"/>
      <c r="B42" s="38"/>
      <c r="C42" s="38"/>
      <c r="D42" s="38"/>
      <c r="E42" s="38"/>
      <c r="F42" s="38"/>
      <c r="G42" s="38"/>
      <c r="H42" s="52"/>
      <c r="J42" s="249"/>
      <c r="K42" s="249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0"/>
      <c r="G43" s="79" t="s">
        <v>9</v>
      </c>
      <c r="H43" s="52"/>
      <c r="J43" s="249"/>
      <c r="K43" s="249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41"/>
      <c r="G44" s="76" t="s">
        <v>10</v>
      </c>
      <c r="H44" s="52"/>
      <c r="J44" s="249"/>
      <c r="K44" s="249"/>
    </row>
    <row r="45" spans="1:11" x14ac:dyDescent="0.25">
      <c r="A45" s="120" t="s">
        <v>39</v>
      </c>
      <c r="B45" s="104"/>
      <c r="C45" s="99"/>
      <c r="D45" s="104"/>
      <c r="E45" s="104"/>
      <c r="F45" s="104"/>
      <c r="G45" s="99"/>
      <c r="H45" s="26"/>
      <c r="J45" s="249"/>
      <c r="K45" s="249"/>
    </row>
    <row r="46" spans="1:11" x14ac:dyDescent="0.25">
      <c r="A46" s="121" t="s">
        <v>40</v>
      </c>
      <c r="B46" s="104"/>
      <c r="C46" s="99">
        <v>36833</v>
      </c>
      <c r="D46" s="99"/>
      <c r="E46" s="99"/>
      <c r="F46" s="104"/>
      <c r="G46" s="260">
        <v>36833</v>
      </c>
      <c r="H46" s="26"/>
      <c r="J46" s="249"/>
      <c r="K46" s="249"/>
    </row>
    <row r="47" spans="1:11" x14ac:dyDescent="0.25">
      <c r="A47" s="121" t="s">
        <v>41</v>
      </c>
      <c r="B47" s="104"/>
      <c r="C47" s="99">
        <v>84530</v>
      </c>
      <c r="D47" s="99"/>
      <c r="E47" s="99">
        <v>62448.924440000003</v>
      </c>
      <c r="F47" s="99"/>
      <c r="G47" s="99">
        <v>22081.075559999997</v>
      </c>
      <c r="H47" s="26"/>
      <c r="J47" s="249"/>
      <c r="K47" s="249"/>
    </row>
    <row r="48" spans="1:11" x14ac:dyDescent="0.25">
      <c r="A48" s="121" t="s">
        <v>42</v>
      </c>
      <c r="B48" s="104"/>
      <c r="C48" s="240">
        <v>0</v>
      </c>
      <c r="D48" s="104"/>
      <c r="E48" s="104"/>
      <c r="F48" s="104"/>
      <c r="G48" s="104"/>
      <c r="H48" s="26"/>
      <c r="J48" s="249"/>
      <c r="K48" s="249"/>
    </row>
    <row r="49" spans="1:11" x14ac:dyDescent="0.25">
      <c r="A49" s="121" t="s">
        <v>95</v>
      </c>
      <c r="B49" s="122"/>
      <c r="C49" s="240">
        <v>0</v>
      </c>
      <c r="D49" s="99"/>
      <c r="E49" s="99"/>
      <c r="F49" s="99"/>
      <c r="G49" s="99"/>
      <c r="H49" s="26"/>
      <c r="J49" s="249"/>
      <c r="K49" s="249"/>
    </row>
    <row r="50" spans="1:11" x14ac:dyDescent="0.25">
      <c r="A50" s="121" t="s">
        <v>43</v>
      </c>
      <c r="B50" s="104"/>
      <c r="C50" s="99">
        <v>22021</v>
      </c>
      <c r="D50" s="104"/>
      <c r="E50" s="99"/>
      <c r="F50" s="104"/>
      <c r="G50" s="99">
        <v>22021</v>
      </c>
      <c r="H50" s="26"/>
      <c r="J50" s="249"/>
      <c r="K50" s="249"/>
    </row>
    <row r="51" spans="1:11" x14ac:dyDescent="0.25">
      <c r="A51" s="120" t="s">
        <v>44</v>
      </c>
      <c r="B51" s="104"/>
      <c r="C51" s="116">
        <f>SUM(C46:C50)</f>
        <v>143384</v>
      </c>
      <c r="D51" s="116"/>
      <c r="E51" s="116">
        <f>SUM(E46:E50)</f>
        <v>62448.924440000003</v>
      </c>
      <c r="F51" s="116"/>
      <c r="G51" s="116">
        <f>SUM(G46:G50)</f>
        <v>80935.075559999997</v>
      </c>
      <c r="H51" s="26"/>
      <c r="J51" s="249"/>
      <c r="K51" s="249"/>
    </row>
    <row r="52" spans="1:11" x14ac:dyDescent="0.25">
      <c r="A52" s="120" t="s">
        <v>45</v>
      </c>
      <c r="B52" s="104"/>
      <c r="C52" s="99"/>
      <c r="D52" s="104"/>
      <c r="E52" s="99"/>
      <c r="F52" s="104"/>
      <c r="G52" s="99"/>
      <c r="H52" s="26"/>
      <c r="J52" s="249"/>
      <c r="K52" s="249"/>
    </row>
    <row r="53" spans="1:11" x14ac:dyDescent="0.25">
      <c r="A53" s="121" t="s">
        <v>41</v>
      </c>
      <c r="B53" s="104"/>
      <c r="C53" s="240">
        <v>0</v>
      </c>
      <c r="D53" s="104"/>
      <c r="E53" s="99"/>
      <c r="F53" s="104"/>
      <c r="G53" s="99"/>
      <c r="H53" s="26"/>
      <c r="J53" s="249"/>
      <c r="K53" s="249"/>
    </row>
    <row r="54" spans="1:11" x14ac:dyDescent="0.25">
      <c r="A54" s="121" t="s">
        <v>123</v>
      </c>
      <c r="B54" s="104"/>
      <c r="C54" s="240">
        <v>0</v>
      </c>
      <c r="D54" s="104"/>
      <c r="E54" s="99"/>
      <c r="F54" s="104"/>
      <c r="G54" s="99"/>
      <c r="H54" s="26"/>
      <c r="J54" s="249"/>
      <c r="K54" s="249"/>
    </row>
    <row r="55" spans="1:11" x14ac:dyDescent="0.25">
      <c r="A55" s="121" t="s">
        <v>116</v>
      </c>
      <c r="B55" s="104"/>
      <c r="C55" s="99">
        <v>1359886.7071835236</v>
      </c>
      <c r="D55" s="104"/>
      <c r="E55" s="99">
        <v>962450.17647248914</v>
      </c>
      <c r="F55" s="104"/>
      <c r="G55" s="99">
        <v>397436.53071103437</v>
      </c>
      <c r="H55" s="26"/>
      <c r="J55" s="249"/>
      <c r="K55" s="249"/>
    </row>
    <row r="56" spans="1:11" x14ac:dyDescent="0.25">
      <c r="A56" s="121" t="s">
        <v>46</v>
      </c>
      <c r="B56" s="104"/>
      <c r="C56" s="99">
        <v>703405</v>
      </c>
      <c r="D56" s="104"/>
      <c r="E56" s="99"/>
      <c r="F56" s="104"/>
      <c r="G56" s="99">
        <v>703405</v>
      </c>
      <c r="H56" s="26"/>
      <c r="J56" s="249"/>
      <c r="K56" s="249"/>
    </row>
    <row r="57" spans="1:11" x14ac:dyDescent="0.25">
      <c r="A57" s="121" t="s">
        <v>117</v>
      </c>
      <c r="B57" s="104"/>
      <c r="C57" s="99">
        <v>544650</v>
      </c>
      <c r="D57" s="99"/>
      <c r="E57" s="99"/>
      <c r="F57" s="104"/>
      <c r="G57" s="99">
        <v>544650</v>
      </c>
      <c r="H57" s="26"/>
      <c r="J57" s="249"/>
      <c r="K57" s="249"/>
    </row>
    <row r="58" spans="1:11" x14ac:dyDescent="0.25">
      <c r="A58" s="121" t="s">
        <v>47</v>
      </c>
      <c r="B58" s="104"/>
      <c r="C58" s="99">
        <v>443598</v>
      </c>
      <c r="D58" s="99"/>
      <c r="E58" s="99"/>
      <c r="F58" s="104"/>
      <c r="G58" s="260">
        <v>443598</v>
      </c>
      <c r="H58" s="26"/>
      <c r="J58" s="249"/>
      <c r="K58" s="249"/>
    </row>
    <row r="59" spans="1:11" x14ac:dyDescent="0.25">
      <c r="A59" s="121" t="s">
        <v>118</v>
      </c>
      <c r="B59" s="104"/>
      <c r="C59" s="99">
        <v>18533</v>
      </c>
      <c r="D59" s="99"/>
      <c r="E59" s="99"/>
      <c r="F59" s="104"/>
      <c r="G59" s="260">
        <v>18533</v>
      </c>
      <c r="H59" s="26"/>
      <c r="J59" s="249"/>
      <c r="K59" s="249"/>
    </row>
    <row r="60" spans="1:11" x14ac:dyDescent="0.25">
      <c r="A60" s="121" t="s">
        <v>124</v>
      </c>
      <c r="B60" s="104"/>
      <c r="C60" s="99">
        <v>7627</v>
      </c>
      <c r="D60" s="104"/>
      <c r="E60" s="99"/>
      <c r="F60" s="104"/>
      <c r="G60" s="260">
        <v>7627</v>
      </c>
      <c r="H60" s="26"/>
      <c r="J60" s="249"/>
      <c r="K60" s="249"/>
    </row>
    <row r="61" spans="1:11" x14ac:dyDescent="0.25">
      <c r="A61" s="121" t="s">
        <v>102</v>
      </c>
      <c r="B61" s="104"/>
      <c r="C61" s="99">
        <v>148785</v>
      </c>
      <c r="D61" s="104"/>
      <c r="E61" s="99"/>
      <c r="F61" s="104"/>
      <c r="G61" s="260">
        <v>148785</v>
      </c>
      <c r="H61" s="26"/>
      <c r="J61" s="249"/>
      <c r="K61" s="249"/>
    </row>
    <row r="62" spans="1:11" x14ac:dyDescent="0.25">
      <c r="A62" s="121" t="s">
        <v>43</v>
      </c>
      <c r="B62" s="104"/>
      <c r="C62" s="99">
        <v>125900</v>
      </c>
      <c r="D62" s="104"/>
      <c r="E62" s="99">
        <v>15216</v>
      </c>
      <c r="F62" s="104"/>
      <c r="G62" s="99">
        <v>110684</v>
      </c>
      <c r="H62" s="26"/>
      <c r="J62" s="249"/>
      <c r="K62" s="249"/>
    </row>
    <row r="63" spans="1:11" x14ac:dyDescent="0.25">
      <c r="A63" s="120" t="s">
        <v>48</v>
      </c>
      <c r="B63" s="104"/>
      <c r="C63" s="116">
        <f>SUM(C53:C62)</f>
        <v>3352384.7071835236</v>
      </c>
      <c r="D63" s="116"/>
      <c r="E63" s="116">
        <f>SUM(E53:E62)</f>
        <v>977666.17647248914</v>
      </c>
      <c r="F63" s="116"/>
      <c r="G63" s="116">
        <f>SUM(G53:G62)</f>
        <v>2374718.5307110343</v>
      </c>
      <c r="H63" s="26"/>
      <c r="J63" s="249"/>
      <c r="K63" s="249"/>
    </row>
    <row r="64" spans="1:11" x14ac:dyDescent="0.25">
      <c r="A64" s="123" t="s">
        <v>49</v>
      </c>
      <c r="B64" s="111"/>
      <c r="C64" s="108">
        <f>SUM(C51,C63)</f>
        <v>3495768.7071835236</v>
      </c>
      <c r="D64" s="108"/>
      <c r="E64" s="191">
        <f>SUM(E51,E63)</f>
        <v>1040115.1009124891</v>
      </c>
      <c r="F64" s="108"/>
      <c r="G64" s="108">
        <f t="shared" ref="G64" si="2">SUM(G51,G63)</f>
        <v>2455653.6062710341</v>
      </c>
      <c r="H64" s="28"/>
      <c r="J64" s="249"/>
      <c r="K64" s="249"/>
    </row>
    <row r="65" spans="1:11" x14ac:dyDescent="0.25">
      <c r="A65" s="120" t="s">
        <v>50</v>
      </c>
      <c r="B65" s="104"/>
      <c r="C65" s="101"/>
      <c r="D65" s="101"/>
      <c r="E65" s="101"/>
      <c r="F65" s="101"/>
      <c r="G65" s="101"/>
      <c r="H65" s="26"/>
      <c r="J65" s="249"/>
      <c r="K65" s="249"/>
    </row>
    <row r="66" spans="1:11" x14ac:dyDescent="0.25">
      <c r="A66" s="121" t="s">
        <v>51</v>
      </c>
      <c r="B66" s="104"/>
      <c r="C66" s="99">
        <v>112925</v>
      </c>
      <c r="D66" s="101"/>
      <c r="E66" s="101"/>
      <c r="F66" s="101"/>
      <c r="G66" s="101"/>
      <c r="H66" s="26"/>
      <c r="J66" s="249"/>
      <c r="K66" s="249"/>
    </row>
    <row r="67" spans="1:11" x14ac:dyDescent="0.25">
      <c r="A67" s="121" t="s">
        <v>52</v>
      </c>
      <c r="B67" s="104"/>
      <c r="C67" s="240">
        <v>0</v>
      </c>
      <c r="D67" s="104"/>
      <c r="E67" s="104"/>
      <c r="F67" s="104"/>
      <c r="G67" s="101"/>
      <c r="H67" s="26"/>
      <c r="J67" s="249"/>
      <c r="K67" s="249"/>
    </row>
    <row r="68" spans="1:11" x14ac:dyDescent="0.25">
      <c r="A68" s="121" t="s">
        <v>53</v>
      </c>
      <c r="B68" s="104"/>
      <c r="C68" s="99">
        <v>39992</v>
      </c>
      <c r="D68" s="104"/>
      <c r="E68" s="99"/>
      <c r="F68" s="104"/>
      <c r="G68" s="99"/>
      <c r="H68" s="26"/>
      <c r="J68" s="249"/>
      <c r="K68" s="249"/>
    </row>
    <row r="69" spans="1:11" ht="17.25" customHeight="1" x14ac:dyDescent="0.25">
      <c r="A69" s="288" t="s">
        <v>125</v>
      </c>
      <c r="B69" s="289"/>
      <c r="C69" s="99"/>
      <c r="D69" s="104"/>
      <c r="E69" s="104"/>
      <c r="F69" s="104"/>
      <c r="G69" s="99"/>
      <c r="H69" s="26"/>
      <c r="J69" s="249"/>
      <c r="K69" s="249"/>
    </row>
    <row r="70" spans="1:11" ht="17.25" customHeight="1" x14ac:dyDescent="0.25">
      <c r="A70" s="124" t="s">
        <v>43</v>
      </c>
      <c r="B70" s="163"/>
      <c r="C70" s="257">
        <v>2219</v>
      </c>
      <c r="D70" s="104"/>
      <c r="E70" s="104"/>
      <c r="F70" s="104"/>
      <c r="G70" s="99"/>
      <c r="H70" s="26"/>
      <c r="J70" s="249"/>
      <c r="K70" s="249"/>
    </row>
    <row r="71" spans="1:11" x14ac:dyDescent="0.25">
      <c r="A71" s="120" t="s">
        <v>54</v>
      </c>
      <c r="B71" s="104"/>
      <c r="C71" s="116">
        <f>SUM(C66:C70)</f>
        <v>155136</v>
      </c>
      <c r="D71" s="180"/>
      <c r="E71" s="256"/>
      <c r="F71" s="180"/>
      <c r="G71" s="180"/>
      <c r="H71" s="26"/>
      <c r="J71" s="249"/>
      <c r="K71" s="249"/>
    </row>
    <row r="72" spans="1:11" x14ac:dyDescent="0.25">
      <c r="A72" s="120" t="s">
        <v>55</v>
      </c>
      <c r="B72" s="104"/>
      <c r="C72" s="99"/>
      <c r="D72" s="104"/>
      <c r="E72" s="104"/>
      <c r="F72" s="104"/>
      <c r="G72" s="99"/>
      <c r="H72" s="26"/>
      <c r="J72" s="249"/>
      <c r="K72" s="249"/>
    </row>
    <row r="73" spans="1:11" x14ac:dyDescent="0.25">
      <c r="A73" s="121" t="s">
        <v>52</v>
      </c>
      <c r="B73" s="104"/>
      <c r="C73" s="99">
        <v>2205910</v>
      </c>
      <c r="D73" s="104"/>
      <c r="E73" s="104"/>
      <c r="F73" s="104"/>
      <c r="G73" s="99"/>
      <c r="H73" s="26"/>
      <c r="J73" s="249"/>
      <c r="K73" s="249"/>
    </row>
    <row r="74" spans="1:11" x14ac:dyDescent="0.25">
      <c r="A74" s="121" t="s">
        <v>53</v>
      </c>
      <c r="B74" s="104"/>
      <c r="C74" s="99">
        <v>563</v>
      </c>
      <c r="D74" s="104"/>
      <c r="E74" s="99"/>
      <c r="F74" s="104"/>
      <c r="G74" s="99"/>
      <c r="H74" s="26"/>
      <c r="J74" s="249"/>
      <c r="K74" s="249"/>
    </row>
    <row r="75" spans="1:11" ht="17.25" customHeight="1" x14ac:dyDescent="0.25">
      <c r="A75" s="288" t="s">
        <v>43</v>
      </c>
      <c r="B75" s="289"/>
      <c r="C75" s="99">
        <v>487851</v>
      </c>
      <c r="D75" s="104"/>
      <c r="E75" s="104"/>
      <c r="F75" s="104"/>
      <c r="G75" s="99"/>
      <c r="H75" s="26"/>
      <c r="J75" s="249"/>
      <c r="K75" s="249"/>
    </row>
    <row r="76" spans="1:11" x14ac:dyDescent="0.25">
      <c r="A76" s="120" t="s">
        <v>56</v>
      </c>
      <c r="B76" s="104"/>
      <c r="C76" s="116">
        <f>SUM(C73:C75)</f>
        <v>2694324</v>
      </c>
      <c r="D76" s="180"/>
      <c r="E76" s="256"/>
      <c r="F76" s="180"/>
      <c r="G76" s="180"/>
      <c r="H76" s="26"/>
      <c r="J76" s="249"/>
      <c r="K76" s="249"/>
    </row>
    <row r="77" spans="1:11" x14ac:dyDescent="0.25">
      <c r="A77" s="123" t="s">
        <v>57</v>
      </c>
      <c r="B77" s="111"/>
      <c r="C77" s="108">
        <f>C71+C76</f>
        <v>2849460</v>
      </c>
      <c r="D77" s="181"/>
      <c r="E77" s="182"/>
      <c r="F77" s="181"/>
      <c r="G77" s="181"/>
      <c r="H77" s="28"/>
      <c r="J77" s="249"/>
      <c r="K77" s="249"/>
    </row>
    <row r="78" spans="1:11" x14ac:dyDescent="0.25">
      <c r="A78" s="125" t="s">
        <v>58</v>
      </c>
      <c r="B78" s="126"/>
      <c r="C78" s="127">
        <f>C64-C77</f>
        <v>646308.70718352357</v>
      </c>
      <c r="D78" s="127"/>
      <c r="E78" s="127"/>
      <c r="F78" s="127"/>
      <c r="G78" s="127"/>
      <c r="H78" s="29"/>
      <c r="J78" s="249"/>
      <c r="K78" s="249"/>
    </row>
    <row r="79" spans="1:11" x14ac:dyDescent="0.25">
      <c r="A79" s="120" t="s">
        <v>59</v>
      </c>
      <c r="B79" s="104"/>
      <c r="C79" s="99"/>
      <c r="D79" s="104"/>
      <c r="E79" s="104"/>
      <c r="F79" s="104"/>
      <c r="G79" s="104"/>
      <c r="H79" s="26"/>
    </row>
    <row r="80" spans="1:11" x14ac:dyDescent="0.25">
      <c r="A80" s="121" t="s">
        <v>60</v>
      </c>
      <c r="B80" s="104"/>
      <c r="C80" s="99">
        <v>161865</v>
      </c>
      <c r="D80" s="104"/>
      <c r="E80" s="104"/>
      <c r="F80" s="104"/>
      <c r="G80" s="104"/>
      <c r="H80" s="26"/>
    </row>
    <row r="81" spans="1:8" x14ac:dyDescent="0.25">
      <c r="A81" s="121" t="s">
        <v>61</v>
      </c>
      <c r="B81" s="104"/>
      <c r="C81" s="99">
        <v>280285</v>
      </c>
      <c r="D81" s="104"/>
      <c r="E81" s="104"/>
      <c r="F81" s="104"/>
      <c r="G81" s="104"/>
      <c r="H81" s="26"/>
    </row>
    <row r="82" spans="1:8" x14ac:dyDescent="0.25">
      <c r="A82" s="121" t="s">
        <v>62</v>
      </c>
      <c r="B82" s="104"/>
      <c r="C82" s="99">
        <v>204164</v>
      </c>
      <c r="D82" s="104"/>
      <c r="E82" s="104"/>
      <c r="F82" s="104"/>
      <c r="G82" s="104"/>
      <c r="H82" s="26"/>
    </row>
    <row r="83" spans="1:8" x14ac:dyDescent="0.25">
      <c r="A83" s="123" t="s">
        <v>63</v>
      </c>
      <c r="B83" s="111"/>
      <c r="C83" s="108">
        <f>SUM(C80:C82)</f>
        <v>646314</v>
      </c>
      <c r="D83" s="111"/>
      <c r="E83" s="111"/>
      <c r="F83" s="111"/>
      <c r="G83" s="111"/>
      <c r="H83" s="28"/>
    </row>
    <row r="84" spans="1:8" x14ac:dyDescent="0.25">
      <c r="A84" s="120" t="s">
        <v>64</v>
      </c>
      <c r="B84" s="104"/>
      <c r="C84" s="261">
        <v>131732</v>
      </c>
      <c r="D84" s="104"/>
      <c r="E84" s="104"/>
      <c r="F84" s="104"/>
      <c r="G84" s="104"/>
      <c r="H84" s="26"/>
    </row>
    <row r="85" spans="1:8" x14ac:dyDescent="0.25">
      <c r="A85" s="128" t="s">
        <v>65</v>
      </c>
      <c r="B85" s="104"/>
      <c r="C85" s="99"/>
      <c r="D85" s="104"/>
      <c r="E85" s="104"/>
      <c r="F85" s="104"/>
      <c r="G85" s="104"/>
      <c r="H85" s="26"/>
    </row>
    <row r="86" spans="1:8" x14ac:dyDescent="0.25">
      <c r="A86" s="121" t="s">
        <v>66</v>
      </c>
      <c r="B86" s="104"/>
      <c r="C86" s="99">
        <v>72432</v>
      </c>
      <c r="D86" s="104"/>
      <c r="E86" s="104"/>
      <c r="F86" s="104"/>
      <c r="G86" s="104"/>
      <c r="H86" s="26"/>
    </row>
    <row r="87" spans="1:8" x14ac:dyDescent="0.25">
      <c r="A87" s="121" t="s">
        <v>16</v>
      </c>
      <c r="B87" s="104"/>
      <c r="C87" s="99"/>
      <c r="D87" s="104"/>
      <c r="E87" s="104"/>
      <c r="F87" s="104"/>
      <c r="G87" s="104"/>
      <c r="H87" s="26"/>
    </row>
    <row r="88" spans="1:8" ht="15.75" thickBot="1" x14ac:dyDescent="0.3">
      <c r="A88" s="164" t="s">
        <v>67</v>
      </c>
      <c r="B88" s="161"/>
      <c r="C88" s="165">
        <f>SUM(C84:C87)</f>
        <v>204164</v>
      </c>
      <c r="D88" s="161"/>
      <c r="E88" s="161"/>
      <c r="F88" s="161"/>
      <c r="G88" s="161"/>
      <c r="H88" s="31"/>
    </row>
    <row r="89" spans="1:8" ht="15.75" thickTop="1" x14ac:dyDescent="0.25"/>
    <row r="90" spans="1:8" ht="15.75" thickBot="1" x14ac:dyDescent="0.3"/>
    <row r="91" spans="1:8" ht="24.75" customHeight="1" thickTop="1" x14ac:dyDescent="0.25">
      <c r="A91" s="88" t="s">
        <v>103</v>
      </c>
      <c r="B91" s="45"/>
      <c r="C91" s="45"/>
      <c r="D91" s="46"/>
      <c r="E91" s="46"/>
      <c r="F91" s="46"/>
      <c r="G91" s="47"/>
      <c r="H91" s="72"/>
    </row>
    <row r="92" spans="1:8" ht="22.5" customHeight="1" x14ac:dyDescent="0.25">
      <c r="A92" s="89"/>
      <c r="B92" s="83"/>
      <c r="C92" s="83"/>
      <c r="D92" s="285" t="s">
        <v>4</v>
      </c>
      <c r="E92" s="285"/>
      <c r="F92" s="286"/>
      <c r="G92" s="32" t="s">
        <v>98</v>
      </c>
      <c r="H92" s="94"/>
    </row>
    <row r="93" spans="1:8" ht="7.5" customHeight="1" x14ac:dyDescent="0.25">
      <c r="A93" s="89"/>
      <c r="B93" s="83"/>
      <c r="C93" s="9"/>
      <c r="D93" s="9"/>
      <c r="E93" s="9"/>
      <c r="F93" s="9"/>
      <c r="G93" s="10"/>
      <c r="H93" s="55"/>
    </row>
    <row r="94" spans="1:8" ht="22.5" customHeight="1" x14ac:dyDescent="0.25">
      <c r="A94" s="90"/>
      <c r="B94" s="11"/>
      <c r="C94" s="12"/>
      <c r="D94" s="285" t="s">
        <v>6</v>
      </c>
      <c r="E94" s="285"/>
      <c r="F94" s="286"/>
      <c r="G94" s="35">
        <v>43646</v>
      </c>
      <c r="H94" s="95"/>
    </row>
    <row r="95" spans="1:8" ht="15" customHeight="1" x14ac:dyDescent="0.25">
      <c r="A95" s="90"/>
      <c r="B95" s="11"/>
      <c r="C95" s="13"/>
      <c r="D95" s="13"/>
      <c r="E95" s="13"/>
      <c r="F95" s="13"/>
      <c r="G95" s="14"/>
      <c r="H95" s="57"/>
    </row>
    <row r="96" spans="1:8" ht="12" customHeight="1" x14ac:dyDescent="0.25">
      <c r="A96" s="91"/>
      <c r="B96" s="38"/>
      <c r="C96" s="38"/>
      <c r="D96" s="38"/>
      <c r="E96" s="38"/>
      <c r="F96" s="38"/>
      <c r="G96" s="38"/>
      <c r="H96" s="52"/>
    </row>
    <row r="97" spans="1:8" ht="12" customHeight="1" x14ac:dyDescent="0.25">
      <c r="A97" s="91"/>
      <c r="B97" s="38"/>
      <c r="C97" s="38"/>
      <c r="D97" s="38"/>
      <c r="E97" s="79"/>
      <c r="F97" s="40"/>
      <c r="G97" s="79" t="s">
        <v>7</v>
      </c>
      <c r="H97" s="52"/>
    </row>
    <row r="98" spans="1:8" ht="12" customHeight="1" x14ac:dyDescent="0.25">
      <c r="A98" s="91"/>
      <c r="B98" s="38"/>
      <c r="C98" s="38"/>
      <c r="D98" s="38"/>
      <c r="E98" s="80"/>
      <c r="F98" s="41"/>
      <c r="G98" s="76" t="s">
        <v>10</v>
      </c>
      <c r="H98" s="52"/>
    </row>
    <row r="99" spans="1:8" x14ac:dyDescent="0.25">
      <c r="A99" s="120" t="s">
        <v>69</v>
      </c>
      <c r="B99" s="104"/>
      <c r="C99" s="99"/>
      <c r="D99" s="104"/>
      <c r="E99" s="104"/>
      <c r="F99" s="104"/>
      <c r="G99" s="104"/>
      <c r="H99" s="26"/>
    </row>
    <row r="100" spans="1:8" x14ac:dyDescent="0.25">
      <c r="A100" s="166" t="s">
        <v>70</v>
      </c>
      <c r="B100" s="104"/>
      <c r="C100" s="99"/>
      <c r="D100" s="99"/>
      <c r="E100" s="99"/>
      <c r="F100" s="104"/>
      <c r="G100" s="99"/>
      <c r="H100" s="26"/>
    </row>
    <row r="101" spans="1:8" x14ac:dyDescent="0.25">
      <c r="A101" s="121" t="s">
        <v>71</v>
      </c>
      <c r="B101" s="104"/>
      <c r="C101" s="99"/>
      <c r="D101" s="99"/>
      <c r="E101" s="99"/>
      <c r="F101" s="99"/>
      <c r="G101" s="99">
        <v>475116</v>
      </c>
      <c r="H101" s="26"/>
    </row>
    <row r="102" spans="1:8" x14ac:dyDescent="0.25">
      <c r="A102" s="121" t="s">
        <v>72</v>
      </c>
      <c r="B102" s="104"/>
      <c r="C102" s="99"/>
      <c r="D102" s="104"/>
      <c r="E102" s="104"/>
      <c r="F102" s="104"/>
      <c r="G102" s="99">
        <v>291</v>
      </c>
      <c r="H102" s="26"/>
    </row>
    <row r="103" spans="1:8" x14ac:dyDescent="0.25">
      <c r="A103" s="166" t="s">
        <v>73</v>
      </c>
      <c r="B103" s="122"/>
      <c r="C103" s="116"/>
      <c r="D103" s="116"/>
      <c r="E103" s="116"/>
      <c r="F103" s="116"/>
      <c r="G103" s="99"/>
      <c r="H103" s="26"/>
    </row>
    <row r="104" spans="1:8" x14ac:dyDescent="0.25">
      <c r="A104" s="121" t="s">
        <v>74</v>
      </c>
      <c r="B104" s="104"/>
      <c r="C104" s="104"/>
      <c r="D104" s="104"/>
      <c r="E104" s="104"/>
      <c r="F104" s="104"/>
      <c r="G104" s="99">
        <v>-167937</v>
      </c>
      <c r="H104" s="26"/>
    </row>
    <row r="105" spans="1:8" x14ac:dyDescent="0.25">
      <c r="A105" s="121" t="s">
        <v>75</v>
      </c>
      <c r="B105" s="104"/>
      <c r="C105" s="99"/>
      <c r="D105" s="104"/>
      <c r="E105" s="99"/>
      <c r="F105" s="104"/>
      <c r="G105" s="240">
        <v>0</v>
      </c>
      <c r="H105" s="26"/>
    </row>
    <row r="106" spans="1:8" x14ac:dyDescent="0.25">
      <c r="A106" s="121" t="s">
        <v>76</v>
      </c>
      <c r="B106" s="104"/>
      <c r="C106" s="99"/>
      <c r="D106" s="104"/>
      <c r="E106" s="99"/>
      <c r="F106" s="104"/>
      <c r="G106" s="99">
        <v>-43037</v>
      </c>
      <c r="H106" s="26"/>
    </row>
    <row r="107" spans="1:8" x14ac:dyDescent="0.25">
      <c r="A107" s="123" t="s">
        <v>77</v>
      </c>
      <c r="B107" s="112"/>
      <c r="C107" s="108"/>
      <c r="D107" s="112"/>
      <c r="E107" s="108"/>
      <c r="F107" s="112"/>
      <c r="G107" s="108">
        <f>SUM(G101:G106)</f>
        <v>264433</v>
      </c>
      <c r="H107" s="96"/>
    </row>
    <row r="108" spans="1:8" x14ac:dyDescent="0.25">
      <c r="A108" s="120" t="s">
        <v>78</v>
      </c>
      <c r="B108" s="104"/>
      <c r="C108" s="99"/>
      <c r="D108" s="104"/>
      <c r="E108" s="99"/>
      <c r="F108" s="104"/>
      <c r="G108" s="99"/>
      <c r="H108" s="26"/>
    </row>
    <row r="109" spans="1:8" x14ac:dyDescent="0.25">
      <c r="A109" s="166" t="s">
        <v>70</v>
      </c>
      <c r="B109" s="104"/>
      <c r="C109" s="99"/>
      <c r="D109" s="104"/>
      <c r="E109" s="99"/>
      <c r="F109" s="104"/>
      <c r="G109" s="99"/>
      <c r="H109" s="26"/>
    </row>
    <row r="110" spans="1:8" x14ac:dyDescent="0.25">
      <c r="A110" s="121" t="s">
        <v>79</v>
      </c>
      <c r="B110" s="104"/>
      <c r="C110" s="99"/>
      <c r="D110" s="104"/>
      <c r="E110" s="99"/>
      <c r="F110" s="104"/>
      <c r="G110" s="99">
        <v>198</v>
      </c>
      <c r="H110" s="26"/>
    </row>
    <row r="111" spans="1:8" x14ac:dyDescent="0.25">
      <c r="A111" s="121" t="s">
        <v>43</v>
      </c>
      <c r="B111" s="104"/>
      <c r="C111" s="99"/>
      <c r="D111" s="99"/>
      <c r="E111" s="99"/>
      <c r="F111" s="104"/>
      <c r="G111" s="240">
        <v>0</v>
      </c>
      <c r="H111" s="26"/>
    </row>
    <row r="112" spans="1:8" x14ac:dyDescent="0.25">
      <c r="A112" s="166" t="s">
        <v>73</v>
      </c>
      <c r="B112" s="104"/>
      <c r="C112" s="99"/>
      <c r="D112" s="104"/>
      <c r="E112" s="99"/>
      <c r="F112" s="104"/>
      <c r="G112" s="99"/>
      <c r="H112" s="26"/>
    </row>
    <row r="113" spans="1:8" x14ac:dyDescent="0.25">
      <c r="A113" s="121" t="s">
        <v>80</v>
      </c>
      <c r="B113" s="104"/>
      <c r="C113" s="99"/>
      <c r="D113" s="104"/>
      <c r="E113" s="99"/>
      <c r="F113" s="104"/>
      <c r="G113" s="99">
        <v>-51681</v>
      </c>
      <c r="H113" s="26"/>
    </row>
    <row r="114" spans="1:8" x14ac:dyDescent="0.25">
      <c r="A114" s="121" t="s">
        <v>43</v>
      </c>
      <c r="B114" s="104"/>
      <c r="C114" s="99"/>
      <c r="D114" s="104"/>
      <c r="E114" s="104"/>
      <c r="F114" s="104"/>
      <c r="G114" s="99">
        <v>-9870</v>
      </c>
      <c r="H114" s="26"/>
    </row>
    <row r="115" spans="1:8" x14ac:dyDescent="0.25">
      <c r="A115" s="123" t="s">
        <v>81</v>
      </c>
      <c r="B115" s="111"/>
      <c r="C115" s="100"/>
      <c r="D115" s="100"/>
      <c r="E115" s="100"/>
      <c r="F115" s="100"/>
      <c r="G115" s="242">
        <f>SUM(G110:G114)</f>
        <v>-61353</v>
      </c>
      <c r="H115" s="28"/>
    </row>
    <row r="116" spans="1:8" x14ac:dyDescent="0.25">
      <c r="A116" s="120" t="s">
        <v>82</v>
      </c>
      <c r="B116" s="104"/>
      <c r="C116" s="114"/>
      <c r="D116" s="101"/>
      <c r="E116" s="101"/>
      <c r="F116" s="101"/>
      <c r="G116" s="99"/>
      <c r="H116" s="26"/>
    </row>
    <row r="117" spans="1:8" x14ac:dyDescent="0.25">
      <c r="A117" s="166" t="s">
        <v>70</v>
      </c>
      <c r="B117" s="104"/>
      <c r="C117" s="99"/>
      <c r="D117" s="104"/>
      <c r="E117" s="104"/>
      <c r="F117" s="104"/>
      <c r="G117" s="99"/>
      <c r="H117" s="26"/>
    </row>
    <row r="118" spans="1:8" x14ac:dyDescent="0.25">
      <c r="A118" s="121" t="s">
        <v>83</v>
      </c>
      <c r="B118" s="104"/>
      <c r="C118" s="116"/>
      <c r="D118" s="104"/>
      <c r="E118" s="104"/>
      <c r="F118" s="104"/>
      <c r="G118" s="99">
        <v>519989</v>
      </c>
      <c r="H118" s="26"/>
    </row>
    <row r="119" spans="1:8" x14ac:dyDescent="0.25">
      <c r="A119" s="121" t="s">
        <v>136</v>
      </c>
      <c r="B119" s="104"/>
      <c r="C119" s="99"/>
      <c r="D119" s="104"/>
      <c r="E119" s="104"/>
      <c r="F119" s="104"/>
      <c r="G119" s="99">
        <v>12</v>
      </c>
      <c r="H119" s="26"/>
    </row>
    <row r="120" spans="1:8" x14ac:dyDescent="0.25">
      <c r="A120" s="121" t="s">
        <v>137</v>
      </c>
      <c r="B120" s="104"/>
      <c r="C120" s="170"/>
      <c r="D120" s="104"/>
      <c r="E120" s="104"/>
      <c r="F120" s="104"/>
      <c r="G120" s="240">
        <v>0</v>
      </c>
      <c r="H120" s="26"/>
    </row>
    <row r="121" spans="1:8" x14ac:dyDescent="0.25">
      <c r="A121" s="121" t="s">
        <v>43</v>
      </c>
      <c r="B121" s="104"/>
      <c r="C121" s="170"/>
      <c r="D121" s="104"/>
      <c r="E121" s="104"/>
      <c r="F121" s="104"/>
      <c r="G121" s="240">
        <v>0</v>
      </c>
      <c r="H121" s="26"/>
    </row>
    <row r="122" spans="1:8" x14ac:dyDescent="0.25">
      <c r="A122" s="166" t="s">
        <v>73</v>
      </c>
      <c r="B122" s="104"/>
      <c r="C122" s="116"/>
      <c r="D122" s="104"/>
      <c r="E122" s="104"/>
      <c r="F122" s="104"/>
      <c r="G122" s="99"/>
      <c r="H122" s="26"/>
    </row>
    <row r="123" spans="1:8" x14ac:dyDescent="0.25">
      <c r="A123" s="121" t="s">
        <v>84</v>
      </c>
      <c r="B123" s="104"/>
      <c r="C123" s="99"/>
      <c r="D123" s="104"/>
      <c r="E123" s="104"/>
      <c r="F123" s="104"/>
      <c r="G123" s="99">
        <v>-582000</v>
      </c>
      <c r="H123" s="26"/>
    </row>
    <row r="124" spans="1:8" x14ac:dyDescent="0.25">
      <c r="A124" s="121" t="s">
        <v>85</v>
      </c>
      <c r="B124" s="104"/>
      <c r="C124" s="116"/>
      <c r="D124" s="104"/>
      <c r="E124" s="104"/>
      <c r="F124" s="104"/>
      <c r="G124" s="99">
        <v>-15350</v>
      </c>
      <c r="H124" s="26"/>
    </row>
    <row r="125" spans="1:8" x14ac:dyDescent="0.25">
      <c r="A125" s="121" t="s">
        <v>126</v>
      </c>
      <c r="B125" s="104"/>
      <c r="C125" s="99"/>
      <c r="D125" s="104"/>
      <c r="E125" s="104"/>
      <c r="F125" s="104"/>
      <c r="G125" s="240">
        <v>0</v>
      </c>
      <c r="H125" s="26"/>
    </row>
    <row r="126" spans="1:8" x14ac:dyDescent="0.25">
      <c r="A126" s="121" t="s">
        <v>43</v>
      </c>
      <c r="B126" s="104"/>
      <c r="C126" s="116"/>
      <c r="D126" s="104"/>
      <c r="E126" s="104"/>
      <c r="F126" s="104"/>
      <c r="G126" s="99">
        <v>-96467</v>
      </c>
      <c r="H126" s="26"/>
    </row>
    <row r="127" spans="1:8" x14ac:dyDescent="0.25">
      <c r="A127" s="123" t="s">
        <v>86</v>
      </c>
      <c r="B127" s="111"/>
      <c r="C127" s="108"/>
      <c r="D127" s="111"/>
      <c r="E127" s="111"/>
      <c r="F127" s="111"/>
      <c r="G127" s="242">
        <f>SUM(G118:G126)</f>
        <v>-173816</v>
      </c>
      <c r="H127" s="28"/>
    </row>
    <row r="128" spans="1:8" x14ac:dyDescent="0.25">
      <c r="A128" s="125" t="s">
        <v>87</v>
      </c>
      <c r="B128" s="126"/>
      <c r="C128" s="127"/>
      <c r="D128" s="126"/>
      <c r="E128" s="126"/>
      <c r="F128" s="126"/>
      <c r="G128" s="243">
        <f>SUM(G107,G115,G127)</f>
        <v>29264</v>
      </c>
      <c r="H128" s="29"/>
    </row>
    <row r="129" spans="1:8" x14ac:dyDescent="0.25">
      <c r="A129" s="166" t="s">
        <v>88</v>
      </c>
      <c r="B129" s="104"/>
      <c r="C129" s="116"/>
      <c r="D129" s="104"/>
      <c r="E129" s="104"/>
      <c r="F129" s="104"/>
      <c r="G129" s="99">
        <v>7569</v>
      </c>
      <c r="H129" s="26"/>
    </row>
    <row r="130" spans="1:8" ht="15.75" thickBot="1" x14ac:dyDescent="0.3">
      <c r="A130" s="167" t="s">
        <v>89</v>
      </c>
      <c r="B130" s="161"/>
      <c r="C130" s="168"/>
      <c r="D130" s="161"/>
      <c r="E130" s="161"/>
      <c r="F130" s="161"/>
      <c r="G130" s="165">
        <f>G129+G128</f>
        <v>36833</v>
      </c>
      <c r="H130" s="31"/>
    </row>
    <row r="131" spans="1:8" ht="15.75" thickTop="1" x14ac:dyDescent="0.25"/>
  </sheetData>
  <mergeCells count="8">
    <mergeCell ref="A69:B69"/>
    <mergeCell ref="A75:B75"/>
    <mergeCell ref="D92:F92"/>
    <mergeCell ref="D94:F94"/>
    <mergeCell ref="D2:F2"/>
    <mergeCell ref="D4:F4"/>
    <mergeCell ref="D38:F38"/>
    <mergeCell ref="D40:F40"/>
  </mergeCells>
  <pageMargins left="0.70866141732283472" right="0.70866141732283472" top="0.55118110236220474" bottom="0.35433070866141736" header="0.31496062992125984" footer="0.31496062992125984"/>
  <pageSetup paperSize="8" scale="58" orientation="portrait" r:id="rId1"/>
  <rowBreaks count="2" manualBreakCount="2">
    <brk id="35" max="16383" man="1"/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workbookViewId="0"/>
  </sheetViews>
  <sheetFormatPr defaultRowHeight="15" x14ac:dyDescent="0.25"/>
  <cols>
    <col min="1" max="1" width="40" customWidth="1"/>
    <col min="2" max="2" width="15.7109375" customWidth="1"/>
    <col min="3" max="3" width="2.140625" customWidth="1"/>
    <col min="4" max="5" width="15.7109375" customWidth="1"/>
    <col min="6" max="6" width="2.140625" customWidth="1"/>
    <col min="7" max="9" width="15.7109375" customWidth="1"/>
    <col min="10" max="10" width="2.140625" customWidth="1"/>
    <col min="12" max="12" width="12.28515625" style="248" customWidth="1"/>
    <col min="13" max="13" width="14.85546875" style="248" customWidth="1"/>
    <col min="14" max="14" width="9.140625" style="248"/>
    <col min="15" max="15" width="10.140625" style="248" bestFit="1" customWidth="1"/>
    <col min="16" max="16" width="9.140625" style="248"/>
    <col min="17" max="17" width="11.7109375" style="248" customWidth="1"/>
    <col min="18" max="18" width="12.7109375" style="248" customWidth="1"/>
    <col min="19" max="22" width="9.140625" style="248"/>
  </cols>
  <sheetData>
    <row r="1" spans="1:18" ht="24.75" customHeight="1" thickTop="1" x14ac:dyDescent="0.25">
      <c r="A1" s="88" t="s">
        <v>104</v>
      </c>
      <c r="B1" s="45"/>
      <c r="C1" s="45"/>
      <c r="D1" s="45"/>
      <c r="E1" s="46"/>
      <c r="F1" s="46"/>
      <c r="G1" s="47"/>
      <c r="H1" s="46"/>
      <c r="I1" s="71"/>
      <c r="J1" s="72"/>
    </row>
    <row r="2" spans="1:18" ht="22.5" customHeight="1" x14ac:dyDescent="0.25">
      <c r="A2" s="89"/>
      <c r="B2" s="83"/>
      <c r="C2" s="83"/>
      <c r="D2" s="290" t="s">
        <v>4</v>
      </c>
      <c r="E2" s="290"/>
      <c r="F2" s="290"/>
      <c r="G2" s="291"/>
      <c r="H2" s="269" t="s">
        <v>105</v>
      </c>
      <c r="I2" s="270"/>
      <c r="J2" s="55"/>
    </row>
    <row r="3" spans="1:18" ht="7.5" customHeight="1" x14ac:dyDescent="0.25">
      <c r="A3" s="89"/>
      <c r="B3" s="9"/>
      <c r="C3" s="9"/>
      <c r="D3" s="9"/>
      <c r="E3" s="9"/>
      <c r="F3" s="9"/>
      <c r="G3" s="10"/>
      <c r="H3" s="83"/>
      <c r="I3" s="54"/>
      <c r="J3" s="55"/>
    </row>
    <row r="4" spans="1:18" ht="22.5" customHeight="1" x14ac:dyDescent="0.25">
      <c r="A4" s="90"/>
      <c r="B4" s="12"/>
      <c r="C4" s="12"/>
      <c r="D4" s="292" t="s">
        <v>6</v>
      </c>
      <c r="E4" s="292"/>
      <c r="F4" s="292"/>
      <c r="G4" s="293"/>
      <c r="H4" s="271">
        <v>43646</v>
      </c>
      <c r="I4" s="272"/>
      <c r="J4" s="56"/>
    </row>
    <row r="5" spans="1:18" ht="15" customHeight="1" x14ac:dyDescent="0.25">
      <c r="A5" s="90"/>
      <c r="B5" s="13"/>
      <c r="C5" s="13"/>
      <c r="D5" s="13"/>
      <c r="E5" s="13"/>
      <c r="F5" s="13"/>
      <c r="G5" s="14"/>
      <c r="H5" s="13"/>
      <c r="I5" s="54"/>
      <c r="J5" s="57"/>
    </row>
    <row r="6" spans="1:18" ht="5.25" customHeight="1" x14ac:dyDescent="0.25">
      <c r="A6" s="97"/>
      <c r="B6" s="15"/>
      <c r="C6" s="15"/>
      <c r="D6" s="15"/>
      <c r="E6" s="15"/>
      <c r="F6" s="15"/>
      <c r="G6" s="16"/>
      <c r="H6" s="15"/>
      <c r="I6" s="38"/>
      <c r="J6" s="58"/>
    </row>
    <row r="7" spans="1:18" ht="13.5" customHeight="1" x14ac:dyDescent="0.25">
      <c r="A7" s="97"/>
      <c r="B7" s="273" t="s">
        <v>7</v>
      </c>
      <c r="C7" s="273"/>
      <c r="D7" s="273"/>
      <c r="E7" s="273" t="s">
        <v>8</v>
      </c>
      <c r="F7" s="273"/>
      <c r="G7" s="273"/>
      <c r="H7" s="273" t="s">
        <v>9</v>
      </c>
      <c r="I7" s="273"/>
      <c r="J7" s="59"/>
    </row>
    <row r="8" spans="1:18" ht="12" customHeight="1" x14ac:dyDescent="0.25">
      <c r="A8" s="97"/>
      <c r="B8" s="266" t="s">
        <v>10</v>
      </c>
      <c r="C8" s="266"/>
      <c r="D8" s="266"/>
      <c r="E8" s="274" t="s">
        <v>11</v>
      </c>
      <c r="F8" s="274"/>
      <c r="G8" s="274"/>
      <c r="H8" s="266" t="s">
        <v>10</v>
      </c>
      <c r="I8" s="266"/>
      <c r="J8" s="59"/>
    </row>
    <row r="9" spans="1:18" ht="15" customHeight="1" x14ac:dyDescent="0.25">
      <c r="A9" s="97"/>
      <c r="B9" s="79"/>
      <c r="C9" s="79"/>
      <c r="D9" s="18" t="s">
        <v>12</v>
      </c>
      <c r="E9" s="79"/>
      <c r="F9" s="79"/>
      <c r="G9" s="18" t="s">
        <v>12</v>
      </c>
      <c r="H9" s="79"/>
      <c r="I9" s="60" t="s">
        <v>106</v>
      </c>
      <c r="J9" s="61"/>
    </row>
    <row r="10" spans="1:18" ht="15" customHeight="1" x14ac:dyDescent="0.25">
      <c r="A10" s="103" t="s">
        <v>13</v>
      </c>
      <c r="B10" s="134"/>
      <c r="C10" s="134"/>
      <c r="D10" s="134"/>
      <c r="E10" s="189"/>
      <c r="F10" s="189"/>
      <c r="G10" s="135"/>
      <c r="H10" s="134"/>
      <c r="I10" s="139"/>
      <c r="J10" s="62"/>
    </row>
    <row r="11" spans="1:18" ht="15.75" x14ac:dyDescent="0.25">
      <c r="A11" s="105" t="s">
        <v>14</v>
      </c>
      <c r="B11" s="187">
        <v>897782.67813212611</v>
      </c>
      <c r="C11" s="187"/>
      <c r="D11" s="138">
        <v>897782.67813212611</v>
      </c>
      <c r="E11" s="187">
        <v>897782.67813212611</v>
      </c>
      <c r="F11" s="187"/>
      <c r="G11" s="138">
        <v>897782.67813212611</v>
      </c>
      <c r="H11" s="187"/>
      <c r="I11" s="187"/>
      <c r="J11" s="63"/>
    </row>
    <row r="12" spans="1:18" ht="18" x14ac:dyDescent="0.25">
      <c r="A12" s="105" t="s">
        <v>15</v>
      </c>
      <c r="B12" s="187">
        <v>713356.32186787389</v>
      </c>
      <c r="C12" s="187"/>
      <c r="D12" s="138">
        <v>713356.32186787389</v>
      </c>
      <c r="E12" s="187"/>
      <c r="F12" s="187"/>
      <c r="G12" s="138"/>
      <c r="H12" s="187">
        <v>713356.32186787389</v>
      </c>
      <c r="I12" s="138">
        <v>713356.32186787389</v>
      </c>
      <c r="J12" s="64"/>
    </row>
    <row r="13" spans="1:18" ht="18" x14ac:dyDescent="0.25">
      <c r="A13" s="105" t="s">
        <v>139</v>
      </c>
      <c r="B13" s="187"/>
      <c r="C13" s="187"/>
      <c r="D13" s="138"/>
      <c r="E13" s="187"/>
      <c r="F13" s="187"/>
      <c r="G13" s="138"/>
      <c r="H13" s="187"/>
      <c r="I13" s="138"/>
      <c r="J13" s="64"/>
    </row>
    <row r="14" spans="1:18" ht="18" x14ac:dyDescent="0.25">
      <c r="A14" s="203" t="s">
        <v>17</v>
      </c>
      <c r="B14" s="193">
        <f>SUM(B11:B13)</f>
        <v>1611139</v>
      </c>
      <c r="C14" s="193"/>
      <c r="D14" s="195">
        <f t="shared" ref="D14:I14" si="0">SUM(D11:D13)</f>
        <v>1611139</v>
      </c>
      <c r="E14" s="193">
        <f t="shared" si="0"/>
        <v>897782.67813212611</v>
      </c>
      <c r="F14" s="193"/>
      <c r="G14" s="195">
        <f>SUM(G11:G13)</f>
        <v>897782.67813212611</v>
      </c>
      <c r="H14" s="193">
        <f t="shared" si="0"/>
        <v>713356.32186787389</v>
      </c>
      <c r="I14" s="171">
        <f t="shared" si="0"/>
        <v>713356.32186787389</v>
      </c>
      <c r="J14" s="65"/>
      <c r="L14" s="249"/>
      <c r="M14" s="249"/>
      <c r="Q14" s="249"/>
      <c r="R14" s="249"/>
    </row>
    <row r="15" spans="1:18" ht="15.75" x14ac:dyDescent="0.25">
      <c r="A15" s="103" t="s">
        <v>18</v>
      </c>
      <c r="B15" s="189"/>
      <c r="C15" s="189"/>
      <c r="D15" s="189"/>
      <c r="E15" s="189"/>
      <c r="F15" s="189"/>
      <c r="G15" s="135"/>
      <c r="H15" s="134"/>
      <c r="I15" s="139"/>
      <c r="J15" s="62"/>
      <c r="L15" s="249"/>
      <c r="M15" s="249"/>
      <c r="Q15" s="249"/>
      <c r="R15" s="249"/>
    </row>
    <row r="16" spans="1:18" ht="15.75" x14ac:dyDescent="0.25">
      <c r="A16" s="105" t="s">
        <v>19</v>
      </c>
      <c r="B16" s="187">
        <v>67007</v>
      </c>
      <c r="C16" s="187"/>
      <c r="D16" s="138">
        <v>67007</v>
      </c>
      <c r="E16" s="187">
        <v>53780</v>
      </c>
      <c r="F16" s="187"/>
      <c r="G16" s="138">
        <v>53780</v>
      </c>
      <c r="H16" s="187">
        <v>13227</v>
      </c>
      <c r="I16" s="138">
        <v>13227</v>
      </c>
      <c r="J16" s="63"/>
      <c r="L16" s="249"/>
      <c r="M16" s="249"/>
      <c r="Q16" s="249"/>
      <c r="R16" s="249"/>
    </row>
    <row r="17" spans="1:18" ht="15" customHeight="1" x14ac:dyDescent="0.25">
      <c r="A17" s="109" t="s">
        <v>20</v>
      </c>
      <c r="B17" s="187">
        <v>12317</v>
      </c>
      <c r="C17" s="187"/>
      <c r="D17" s="138">
        <v>18990</v>
      </c>
      <c r="E17" s="187">
        <v>9449</v>
      </c>
      <c r="F17" s="187"/>
      <c r="G17" s="138">
        <v>13994</v>
      </c>
      <c r="H17" s="187">
        <v>2868</v>
      </c>
      <c r="I17" s="138">
        <v>4996</v>
      </c>
      <c r="J17" s="64"/>
      <c r="L17" s="249"/>
      <c r="M17" s="249"/>
      <c r="Q17" s="249"/>
      <c r="R17" s="249"/>
    </row>
    <row r="18" spans="1:18" ht="15" customHeight="1" x14ac:dyDescent="0.25">
      <c r="A18" s="109" t="s">
        <v>21</v>
      </c>
      <c r="B18" s="187">
        <v>337167</v>
      </c>
      <c r="C18" s="187"/>
      <c r="D18" s="138">
        <v>331349</v>
      </c>
      <c r="E18" s="187">
        <v>251680</v>
      </c>
      <c r="F18" s="187"/>
      <c r="G18" s="138">
        <v>246581</v>
      </c>
      <c r="H18" s="187">
        <v>85487</v>
      </c>
      <c r="I18" s="138">
        <v>84768</v>
      </c>
      <c r="J18" s="64"/>
      <c r="L18" s="249"/>
      <c r="M18" s="249"/>
      <c r="Q18" s="249"/>
      <c r="R18" s="249"/>
    </row>
    <row r="19" spans="1:18" ht="15" customHeight="1" x14ac:dyDescent="0.25">
      <c r="A19" s="109" t="s">
        <v>107</v>
      </c>
      <c r="B19" s="187">
        <v>15807</v>
      </c>
      <c r="C19" s="187"/>
      <c r="D19" s="241">
        <v>0</v>
      </c>
      <c r="E19" s="240">
        <v>0</v>
      </c>
      <c r="F19" s="187"/>
      <c r="G19" s="241">
        <v>0</v>
      </c>
      <c r="H19" s="187">
        <v>15807</v>
      </c>
      <c r="I19" s="241">
        <v>0</v>
      </c>
      <c r="J19" s="66"/>
      <c r="L19" s="249"/>
      <c r="M19" s="249"/>
      <c r="Q19" s="249"/>
      <c r="R19" s="249"/>
    </row>
    <row r="20" spans="1:18" ht="15" customHeight="1" x14ac:dyDescent="0.25">
      <c r="A20" s="205" t="s">
        <v>22</v>
      </c>
      <c r="B20" s="187">
        <v>79763</v>
      </c>
      <c r="C20" s="187"/>
      <c r="D20" s="138">
        <v>79763</v>
      </c>
      <c r="E20" s="187">
        <v>43181</v>
      </c>
      <c r="F20" s="187"/>
      <c r="G20" s="138">
        <v>43181</v>
      </c>
      <c r="H20" s="187">
        <v>36582</v>
      </c>
      <c r="I20" s="138">
        <v>36582</v>
      </c>
      <c r="J20" s="62"/>
      <c r="L20" s="249"/>
      <c r="M20" s="249"/>
      <c r="Q20" s="249"/>
      <c r="R20" s="249"/>
    </row>
    <row r="21" spans="1:18" ht="15" customHeight="1" x14ac:dyDescent="0.25">
      <c r="A21" s="205" t="s">
        <v>92</v>
      </c>
      <c r="B21" s="187">
        <v>30093</v>
      </c>
      <c r="C21" s="187"/>
      <c r="D21" s="138">
        <v>30093</v>
      </c>
      <c r="E21" s="187">
        <v>22104</v>
      </c>
      <c r="F21" s="187"/>
      <c r="G21" s="138">
        <v>22104</v>
      </c>
      <c r="H21" s="187">
        <v>7989</v>
      </c>
      <c r="I21" s="138">
        <v>7989</v>
      </c>
      <c r="J21" s="63"/>
      <c r="L21" s="249"/>
      <c r="M21" s="249"/>
      <c r="Q21" s="249"/>
      <c r="R21" s="249"/>
    </row>
    <row r="22" spans="1:18" ht="15" customHeight="1" x14ac:dyDescent="0.25">
      <c r="A22" s="205" t="s">
        <v>23</v>
      </c>
      <c r="B22" s="187">
        <v>93483</v>
      </c>
      <c r="C22" s="187"/>
      <c r="D22" s="138">
        <v>93483</v>
      </c>
      <c r="E22" s="187">
        <v>93458</v>
      </c>
      <c r="F22" s="187"/>
      <c r="G22" s="138">
        <v>93458</v>
      </c>
      <c r="H22" s="187">
        <v>25</v>
      </c>
      <c r="I22" s="138">
        <v>25</v>
      </c>
      <c r="J22" s="64"/>
      <c r="L22" s="249"/>
      <c r="M22" s="249"/>
      <c r="Q22" s="249"/>
      <c r="R22" s="249"/>
    </row>
    <row r="23" spans="1:18" ht="15" customHeight="1" x14ac:dyDescent="0.25">
      <c r="A23" s="205" t="s">
        <v>24</v>
      </c>
      <c r="B23" s="187">
        <v>3814</v>
      </c>
      <c r="C23" s="187"/>
      <c r="D23" s="138">
        <v>3814</v>
      </c>
      <c r="E23" s="187">
        <v>2283</v>
      </c>
      <c r="F23" s="187"/>
      <c r="G23" s="138">
        <v>2283</v>
      </c>
      <c r="H23" s="187">
        <v>1531</v>
      </c>
      <c r="I23" s="138">
        <v>1531</v>
      </c>
      <c r="J23" s="64"/>
      <c r="L23" s="249"/>
      <c r="M23" s="249"/>
      <c r="Q23" s="249"/>
      <c r="R23" s="249"/>
    </row>
    <row r="24" spans="1:18" ht="15" customHeight="1" x14ac:dyDescent="0.25">
      <c r="A24" s="205" t="s">
        <v>25</v>
      </c>
      <c r="B24" s="187">
        <v>28117</v>
      </c>
      <c r="C24" s="187"/>
      <c r="D24" s="138">
        <v>28117</v>
      </c>
      <c r="E24" s="187">
        <v>17983</v>
      </c>
      <c r="F24" s="187"/>
      <c r="G24" s="138">
        <v>17983</v>
      </c>
      <c r="H24" s="187">
        <v>10134</v>
      </c>
      <c r="I24" s="138">
        <v>10134</v>
      </c>
      <c r="J24" s="66"/>
      <c r="L24" s="249"/>
      <c r="M24" s="249"/>
      <c r="Q24" s="249"/>
      <c r="R24" s="249"/>
    </row>
    <row r="25" spans="1:18" ht="15" customHeight="1" x14ac:dyDescent="0.25">
      <c r="A25" s="205" t="s">
        <v>26</v>
      </c>
      <c r="B25" s="240">
        <v>0</v>
      </c>
      <c r="C25" s="187"/>
      <c r="D25" s="241">
        <v>0</v>
      </c>
      <c r="E25" s="240">
        <v>0</v>
      </c>
      <c r="F25" s="187"/>
      <c r="G25" s="241">
        <v>0</v>
      </c>
      <c r="H25" s="240">
        <v>0</v>
      </c>
      <c r="I25" s="241">
        <v>0</v>
      </c>
      <c r="J25" s="62"/>
      <c r="L25" s="249"/>
      <c r="M25" s="249"/>
      <c r="Q25" s="249"/>
      <c r="R25" s="249"/>
    </row>
    <row r="26" spans="1:18" ht="15" customHeight="1" x14ac:dyDescent="0.25">
      <c r="A26" s="203" t="s">
        <v>27</v>
      </c>
      <c r="B26" s="193">
        <f>SUM(B16:B25)</f>
        <v>667568</v>
      </c>
      <c r="C26" s="193"/>
      <c r="D26" s="195">
        <f t="shared" ref="D26:I26" si="1">SUM(D16:D25)</f>
        <v>652616</v>
      </c>
      <c r="E26" s="193">
        <f t="shared" si="1"/>
        <v>493918</v>
      </c>
      <c r="F26" s="193"/>
      <c r="G26" s="195">
        <f t="shared" ref="G26" si="2">SUM(G16:G25)</f>
        <v>493364</v>
      </c>
      <c r="H26" s="193">
        <f t="shared" si="1"/>
        <v>173650</v>
      </c>
      <c r="I26" s="171">
        <f t="shared" si="1"/>
        <v>159252</v>
      </c>
      <c r="J26" s="67"/>
      <c r="L26" s="249"/>
      <c r="M26" s="249"/>
      <c r="Q26" s="249"/>
      <c r="R26" s="249"/>
    </row>
    <row r="27" spans="1:18" ht="15" customHeight="1" x14ac:dyDescent="0.25">
      <c r="A27" s="113" t="s">
        <v>28</v>
      </c>
      <c r="B27" s="200">
        <f>B14-B26</f>
        <v>943571</v>
      </c>
      <c r="C27" s="200"/>
      <c r="D27" s="237">
        <f t="shared" ref="D27:I27" si="3">D14-D26</f>
        <v>958523</v>
      </c>
      <c r="E27" s="200">
        <f t="shared" si="3"/>
        <v>403864.67813212611</v>
      </c>
      <c r="F27" s="237"/>
      <c r="G27" s="237">
        <f t="shared" si="3"/>
        <v>404418.67813212611</v>
      </c>
      <c r="H27" s="200">
        <f t="shared" si="3"/>
        <v>539706.32186787389</v>
      </c>
      <c r="I27" s="237">
        <f t="shared" si="3"/>
        <v>554104.32186787389</v>
      </c>
      <c r="J27" s="64"/>
      <c r="L27" s="249"/>
      <c r="M27" s="249"/>
      <c r="Q27" s="249"/>
      <c r="R27" s="249"/>
    </row>
    <row r="28" spans="1:18" ht="15" customHeight="1" x14ac:dyDescent="0.25">
      <c r="A28" s="105" t="s">
        <v>29</v>
      </c>
      <c r="B28" s="240">
        <v>0</v>
      </c>
      <c r="C28" s="187"/>
      <c r="D28" s="187"/>
      <c r="E28" s="187"/>
      <c r="F28" s="187"/>
      <c r="G28" s="146"/>
      <c r="H28" s="139"/>
      <c r="I28" s="139"/>
      <c r="J28" s="64"/>
      <c r="L28" s="249"/>
      <c r="M28" s="249"/>
      <c r="Q28" s="249"/>
      <c r="R28" s="249"/>
    </row>
    <row r="29" spans="1:18" ht="15" customHeight="1" x14ac:dyDescent="0.25">
      <c r="A29" s="115" t="s">
        <v>30</v>
      </c>
      <c r="B29" s="244">
        <f>SUM(B27:B28)</f>
        <v>943571</v>
      </c>
      <c r="C29" s="189"/>
      <c r="D29" s="135"/>
      <c r="E29" s="139"/>
      <c r="F29" s="139"/>
      <c r="G29" s="146"/>
      <c r="H29" s="139"/>
      <c r="I29" s="139"/>
      <c r="J29" s="66"/>
      <c r="L29" s="249"/>
      <c r="M29" s="249"/>
      <c r="Q29" s="249"/>
      <c r="R29" s="249"/>
    </row>
    <row r="30" spans="1:18" ht="15" customHeight="1" x14ac:dyDescent="0.25">
      <c r="A30" s="105" t="s">
        <v>99</v>
      </c>
      <c r="B30" s="187">
        <v>-3524645.13</v>
      </c>
      <c r="C30" s="187"/>
      <c r="D30" s="187"/>
      <c r="E30" s="139"/>
      <c r="F30" s="139"/>
      <c r="G30" s="146"/>
      <c r="H30" s="139"/>
      <c r="I30" s="139"/>
      <c r="J30" s="62"/>
      <c r="L30" s="249"/>
      <c r="M30" s="249"/>
      <c r="Q30" s="249"/>
      <c r="R30" s="249"/>
    </row>
    <row r="31" spans="1:18" ht="15" customHeight="1" x14ac:dyDescent="0.25">
      <c r="A31" s="115" t="s">
        <v>32</v>
      </c>
      <c r="B31" s="245">
        <f>SUM(B29:B30)</f>
        <v>-2581074.13</v>
      </c>
      <c r="C31" s="189"/>
      <c r="D31" s="189"/>
      <c r="E31" s="139"/>
      <c r="F31" s="139"/>
      <c r="G31" s="146"/>
      <c r="H31" s="139"/>
      <c r="I31" s="139"/>
      <c r="J31" s="63"/>
      <c r="L31" s="249"/>
      <c r="M31" s="249"/>
      <c r="Q31" s="249"/>
      <c r="R31" s="249"/>
    </row>
    <row r="32" spans="1:18" ht="15" customHeight="1" x14ac:dyDescent="0.25">
      <c r="A32" s="105" t="s">
        <v>100</v>
      </c>
      <c r="B32" s="187">
        <v>768099</v>
      </c>
      <c r="C32" s="187"/>
      <c r="D32" s="138"/>
      <c r="E32" s="139"/>
      <c r="F32" s="139"/>
      <c r="G32" s="146"/>
      <c r="H32" s="148"/>
      <c r="I32" s="139"/>
      <c r="J32" s="64"/>
      <c r="L32" s="249"/>
      <c r="M32" s="249"/>
      <c r="Q32" s="249"/>
      <c r="R32" s="249"/>
    </row>
    <row r="33" spans="1:18" ht="15" customHeight="1" x14ac:dyDescent="0.25">
      <c r="A33" s="115" t="s">
        <v>34</v>
      </c>
      <c r="B33" s="245">
        <f>SUM(B31:B32)</f>
        <v>-1812975.13</v>
      </c>
      <c r="C33" s="189"/>
      <c r="D33" s="189"/>
      <c r="E33" s="139"/>
      <c r="F33" s="139"/>
      <c r="G33" s="146"/>
      <c r="H33" s="139"/>
      <c r="I33" s="139"/>
      <c r="J33" s="64"/>
      <c r="L33" s="249"/>
      <c r="M33" s="249"/>
      <c r="Q33" s="249"/>
      <c r="R33" s="249"/>
    </row>
    <row r="34" spans="1:18" ht="15" customHeight="1" x14ac:dyDescent="0.25">
      <c r="A34" s="105" t="s">
        <v>35</v>
      </c>
      <c r="B34" s="187"/>
      <c r="C34" s="187"/>
      <c r="D34" s="187"/>
      <c r="E34" s="139"/>
      <c r="F34" s="139"/>
      <c r="G34" s="146"/>
      <c r="H34" s="139"/>
      <c r="I34" s="139"/>
      <c r="J34" s="66"/>
      <c r="L34" s="249"/>
      <c r="M34" s="249"/>
      <c r="Q34" s="249"/>
      <c r="R34" s="249"/>
    </row>
    <row r="35" spans="1:18" ht="15" customHeight="1" x14ac:dyDescent="0.25">
      <c r="A35" s="172" t="s">
        <v>36</v>
      </c>
      <c r="B35" s="151">
        <f>SUM(B33:B34)</f>
        <v>-1812975.13</v>
      </c>
      <c r="C35" s="151"/>
      <c r="D35" s="151"/>
      <c r="E35" s="150"/>
      <c r="F35" s="150"/>
      <c r="G35" s="152"/>
      <c r="H35" s="150"/>
      <c r="I35" s="214"/>
      <c r="J35" s="68"/>
      <c r="L35" s="249"/>
      <c r="M35" s="249"/>
      <c r="Q35" s="249"/>
      <c r="R35" s="249"/>
    </row>
    <row r="36" spans="1:18" x14ac:dyDescent="0.25">
      <c r="A36" s="98" t="s">
        <v>108</v>
      </c>
      <c r="B36" s="69"/>
      <c r="C36" s="69"/>
      <c r="D36" s="69"/>
      <c r="E36" s="69"/>
      <c r="F36" s="69"/>
      <c r="G36" s="69"/>
      <c r="H36" s="69"/>
      <c r="I36" s="69"/>
      <c r="J36" s="70"/>
      <c r="L36" s="249"/>
      <c r="M36" s="249"/>
      <c r="Q36" s="249"/>
      <c r="R36" s="249"/>
    </row>
    <row r="37" spans="1:18" ht="25.5" customHeight="1" x14ac:dyDescent="0.25">
      <c r="A37" s="294" t="s">
        <v>140</v>
      </c>
      <c r="B37" s="276"/>
      <c r="C37" s="276"/>
      <c r="D37" s="276"/>
      <c r="E37" s="276"/>
      <c r="F37" s="276"/>
      <c r="G37" s="276"/>
      <c r="H37" s="276"/>
      <c r="I37" s="276"/>
      <c r="J37" s="277"/>
      <c r="L37" s="249"/>
      <c r="M37" s="249"/>
      <c r="Q37" s="249"/>
      <c r="R37" s="249"/>
    </row>
    <row r="38" spans="1:18" ht="15.75" thickBot="1" x14ac:dyDescent="0.3">
      <c r="A38" s="295" t="s">
        <v>109</v>
      </c>
      <c r="B38" s="279"/>
      <c r="C38" s="279"/>
      <c r="D38" s="279"/>
      <c r="E38" s="279"/>
      <c r="F38" s="279"/>
      <c r="G38" s="279"/>
      <c r="H38" s="279"/>
      <c r="I38" s="279"/>
      <c r="J38" s="280"/>
      <c r="L38" s="249"/>
      <c r="M38" s="249"/>
      <c r="Q38" s="249"/>
      <c r="R38" s="249"/>
    </row>
    <row r="39" spans="1:18" ht="15" customHeight="1" thickTop="1" thickBot="1" x14ac:dyDescent="0.3">
      <c r="L39" s="249"/>
      <c r="M39" s="249"/>
      <c r="Q39" s="249"/>
      <c r="R39" s="249"/>
    </row>
    <row r="40" spans="1:18" ht="15.75" hidden="1" thickBot="1" x14ac:dyDescent="0.3">
      <c r="L40" s="249"/>
      <c r="M40" s="249"/>
      <c r="Q40" s="249"/>
      <c r="R40" s="249"/>
    </row>
    <row r="41" spans="1:18" ht="31.5" customHeight="1" thickTop="1" x14ac:dyDescent="0.25">
      <c r="A41" s="88" t="s">
        <v>110</v>
      </c>
      <c r="B41" s="45"/>
      <c r="C41" s="45"/>
      <c r="D41" s="45"/>
      <c r="E41" s="46"/>
      <c r="F41" s="46"/>
      <c r="G41" s="47"/>
      <c r="H41" s="46"/>
      <c r="I41" s="71"/>
      <c r="J41" s="72"/>
      <c r="L41" s="249"/>
      <c r="M41" s="249"/>
      <c r="Q41" s="249"/>
      <c r="R41" s="249"/>
    </row>
    <row r="42" spans="1:18" ht="22.5" customHeight="1" x14ac:dyDescent="0.25">
      <c r="A42" s="89"/>
      <c r="B42" s="83"/>
      <c r="C42" s="83"/>
      <c r="D42" s="290" t="s">
        <v>4</v>
      </c>
      <c r="E42" s="290"/>
      <c r="F42" s="290"/>
      <c r="G42" s="291"/>
      <c r="H42" s="269" t="s">
        <v>105</v>
      </c>
      <c r="I42" s="270"/>
      <c r="J42" s="55"/>
      <c r="L42" s="249"/>
      <c r="M42" s="249"/>
      <c r="Q42" s="249"/>
      <c r="R42" s="249"/>
    </row>
    <row r="43" spans="1:18" ht="7.5" customHeight="1" x14ac:dyDescent="0.25">
      <c r="A43" s="89"/>
      <c r="B43" s="9"/>
      <c r="C43" s="9"/>
      <c r="D43" s="9"/>
      <c r="E43" s="9"/>
      <c r="F43" s="9"/>
      <c r="G43" s="10"/>
      <c r="H43" s="83"/>
      <c r="I43" s="54"/>
      <c r="J43" s="55"/>
      <c r="L43" s="249"/>
      <c r="M43" s="249"/>
      <c r="Q43" s="249"/>
      <c r="R43" s="249"/>
    </row>
    <row r="44" spans="1:18" ht="22.5" customHeight="1" x14ac:dyDescent="0.25">
      <c r="A44" s="90"/>
      <c r="B44" s="12"/>
      <c r="C44" s="12"/>
      <c r="D44" s="292" t="s">
        <v>6</v>
      </c>
      <c r="E44" s="292"/>
      <c r="F44" s="292"/>
      <c r="G44" s="293"/>
      <c r="H44" s="271">
        <v>43646</v>
      </c>
      <c r="I44" s="272"/>
      <c r="J44" s="56"/>
      <c r="L44" s="249"/>
      <c r="M44" s="249"/>
      <c r="Q44" s="249"/>
      <c r="R44" s="249"/>
    </row>
    <row r="45" spans="1:18" ht="15" customHeight="1" x14ac:dyDescent="0.25">
      <c r="A45" s="90"/>
      <c r="B45" s="13"/>
      <c r="C45" s="13"/>
      <c r="D45" s="13"/>
      <c r="E45" s="13"/>
      <c r="F45" s="13"/>
      <c r="G45" s="14"/>
      <c r="H45" s="13"/>
      <c r="I45" s="54"/>
      <c r="J45" s="57"/>
      <c r="L45" s="249"/>
      <c r="M45" s="249"/>
      <c r="Q45" s="249"/>
      <c r="R45" s="249"/>
    </row>
    <row r="46" spans="1:18" ht="5.25" customHeight="1" x14ac:dyDescent="0.25">
      <c r="A46" s="97"/>
      <c r="B46" s="15"/>
      <c r="C46" s="15"/>
      <c r="D46" s="15"/>
      <c r="E46" s="15"/>
      <c r="F46" s="15"/>
      <c r="G46" s="16"/>
      <c r="H46" s="15"/>
      <c r="I46" s="38"/>
      <c r="J46" s="58"/>
      <c r="L46" s="249"/>
      <c r="M46" s="249"/>
      <c r="Q46" s="249"/>
      <c r="R46" s="249"/>
    </row>
    <row r="47" spans="1:18" ht="13.5" customHeight="1" x14ac:dyDescent="0.25">
      <c r="A47" s="97"/>
      <c r="B47" s="273" t="s">
        <v>7</v>
      </c>
      <c r="C47" s="273"/>
      <c r="D47" s="273"/>
      <c r="E47" s="273" t="s">
        <v>8</v>
      </c>
      <c r="F47" s="273"/>
      <c r="G47" s="273"/>
      <c r="H47" s="273" t="s">
        <v>9</v>
      </c>
      <c r="I47" s="273"/>
      <c r="J47" s="59"/>
      <c r="L47" s="249"/>
      <c r="M47" s="249"/>
      <c r="Q47" s="249"/>
      <c r="R47" s="249"/>
    </row>
    <row r="48" spans="1:18" ht="12" customHeight="1" x14ac:dyDescent="0.25">
      <c r="A48" s="97"/>
      <c r="B48" s="266" t="s">
        <v>10</v>
      </c>
      <c r="C48" s="266"/>
      <c r="D48" s="266"/>
      <c r="E48" s="274" t="s">
        <v>11</v>
      </c>
      <c r="F48" s="274"/>
      <c r="G48" s="274"/>
      <c r="H48" s="266" t="s">
        <v>10</v>
      </c>
      <c r="I48" s="266"/>
      <c r="J48" s="59"/>
      <c r="L48" s="249"/>
      <c r="M48" s="249"/>
      <c r="Q48" s="249"/>
      <c r="R48" s="249"/>
    </row>
    <row r="49" spans="1:22" ht="15" customHeight="1" x14ac:dyDescent="0.25">
      <c r="A49" s="97"/>
      <c r="B49" s="79"/>
      <c r="C49" s="79"/>
      <c r="D49" s="18" t="s">
        <v>12</v>
      </c>
      <c r="E49" s="79"/>
      <c r="F49" s="79"/>
      <c r="G49" s="18" t="s">
        <v>12</v>
      </c>
      <c r="H49" s="79"/>
      <c r="I49" s="60" t="s">
        <v>106</v>
      </c>
      <c r="J49" s="61"/>
      <c r="L49" s="249"/>
      <c r="M49" s="249"/>
      <c r="Q49" s="249"/>
      <c r="R49" s="249"/>
    </row>
    <row r="50" spans="1:22" ht="15.75" x14ac:dyDescent="0.25">
      <c r="A50" s="115" t="s">
        <v>39</v>
      </c>
      <c r="B50" s="134"/>
      <c r="C50" s="134"/>
      <c r="D50" s="134"/>
      <c r="E50" s="189"/>
      <c r="F50" s="189"/>
      <c r="G50" s="135"/>
      <c r="H50" s="134"/>
      <c r="I50" s="139"/>
      <c r="J50" s="62"/>
      <c r="L50" s="249"/>
      <c r="M50" s="249"/>
      <c r="Q50" s="249"/>
      <c r="R50" s="249"/>
    </row>
    <row r="51" spans="1:22" ht="15.75" x14ac:dyDescent="0.25">
      <c r="A51" s="105" t="s">
        <v>40</v>
      </c>
      <c r="B51" s="187">
        <v>303857</v>
      </c>
      <c r="C51" s="187"/>
      <c r="D51" s="138">
        <v>303857</v>
      </c>
      <c r="E51" s="187"/>
      <c r="F51" s="187"/>
      <c r="G51" s="138"/>
      <c r="H51" s="187"/>
      <c r="I51" s="187"/>
      <c r="J51" s="63"/>
      <c r="L51" s="249"/>
      <c r="M51" s="249"/>
      <c r="Q51" s="249"/>
      <c r="R51" s="249"/>
    </row>
    <row r="52" spans="1:22" ht="18" x14ac:dyDescent="0.25">
      <c r="A52" s="105" t="s">
        <v>41</v>
      </c>
      <c r="B52" s="187">
        <v>81094</v>
      </c>
      <c r="C52" s="187"/>
      <c r="D52" s="138">
        <v>81094</v>
      </c>
      <c r="E52" s="187">
        <v>33928</v>
      </c>
      <c r="F52" s="187"/>
      <c r="G52" s="138">
        <v>33928</v>
      </c>
      <c r="H52" s="187">
        <v>47166</v>
      </c>
      <c r="I52" s="138">
        <v>47166</v>
      </c>
      <c r="J52" s="64"/>
      <c r="L52" s="249"/>
      <c r="M52" s="249"/>
      <c r="Q52" s="249"/>
      <c r="R52" s="249"/>
    </row>
    <row r="53" spans="1:22" ht="18" x14ac:dyDescent="0.25">
      <c r="A53" s="105" t="s">
        <v>42</v>
      </c>
      <c r="B53" s="240">
        <v>0</v>
      </c>
      <c r="C53" s="187"/>
      <c r="D53" s="241">
        <v>0</v>
      </c>
      <c r="E53" s="187"/>
      <c r="F53" s="187"/>
      <c r="G53" s="138"/>
      <c r="H53" s="240">
        <v>0</v>
      </c>
      <c r="I53" s="241">
        <v>0</v>
      </c>
      <c r="J53" s="64"/>
      <c r="L53" s="249"/>
      <c r="M53" s="249"/>
      <c r="Q53" s="249"/>
      <c r="R53" s="249"/>
    </row>
    <row r="54" spans="1:22" ht="18" x14ac:dyDescent="0.25">
      <c r="A54" s="105" t="s">
        <v>95</v>
      </c>
      <c r="B54" s="187">
        <v>73237</v>
      </c>
      <c r="C54" s="187"/>
      <c r="D54" s="138">
        <v>73237</v>
      </c>
      <c r="E54" s="187">
        <v>65400</v>
      </c>
      <c r="F54" s="187"/>
      <c r="G54" s="138">
        <v>65400</v>
      </c>
      <c r="H54" s="187">
        <v>7837</v>
      </c>
      <c r="I54" s="138">
        <v>7837</v>
      </c>
      <c r="J54" s="64"/>
      <c r="L54" s="249"/>
      <c r="M54" s="249"/>
      <c r="Q54" s="249"/>
      <c r="R54" s="249"/>
    </row>
    <row r="55" spans="1:22" ht="18" x14ac:dyDescent="0.25">
      <c r="A55" s="105" t="s">
        <v>43</v>
      </c>
      <c r="B55" s="187">
        <v>4562397</v>
      </c>
      <c r="C55" s="187"/>
      <c r="D55" s="138">
        <v>4562397</v>
      </c>
      <c r="E55" s="187">
        <v>4170</v>
      </c>
      <c r="F55" s="187"/>
      <c r="G55" s="138">
        <v>4170</v>
      </c>
      <c r="H55" s="187">
        <v>4558227</v>
      </c>
      <c r="I55" s="138">
        <v>4558227</v>
      </c>
      <c r="J55" s="64"/>
      <c r="L55" s="249"/>
      <c r="M55" s="249"/>
      <c r="Q55" s="249"/>
      <c r="R55" s="249"/>
    </row>
    <row r="56" spans="1:22" ht="15.75" x14ac:dyDescent="0.25">
      <c r="A56" s="115" t="s">
        <v>44</v>
      </c>
      <c r="B56" s="189">
        <f>SUM(B51:B55)</f>
        <v>5020585</v>
      </c>
      <c r="C56" s="189"/>
      <c r="D56" s="135">
        <f>SUM(D51:D55)</f>
        <v>5020585</v>
      </c>
      <c r="E56" s="189">
        <f>SUM(E51:E55)</f>
        <v>103498</v>
      </c>
      <c r="F56" s="189"/>
      <c r="G56" s="135">
        <f>SUM(G51:G55)</f>
        <v>103498</v>
      </c>
      <c r="H56" s="189">
        <f>SUM(H51:H55)</f>
        <v>4613230</v>
      </c>
      <c r="I56" s="135">
        <f>SUM(I51:I55)</f>
        <v>4613230</v>
      </c>
      <c r="J56" s="62"/>
      <c r="L56" s="249"/>
      <c r="M56" s="249"/>
      <c r="Q56" s="249"/>
      <c r="R56" s="249"/>
    </row>
    <row r="57" spans="1:22" ht="15.75" x14ac:dyDescent="0.25">
      <c r="A57" s="115" t="s">
        <v>45</v>
      </c>
      <c r="B57" s="187"/>
      <c r="C57" s="187"/>
      <c r="D57" s="138"/>
      <c r="E57" s="187"/>
      <c r="F57" s="187"/>
      <c r="G57" s="138"/>
      <c r="H57" s="187"/>
      <c r="I57" s="138"/>
      <c r="J57" s="63"/>
      <c r="L57" s="249"/>
      <c r="M57" s="249"/>
      <c r="Q57" s="249"/>
      <c r="R57" s="249"/>
    </row>
    <row r="58" spans="1:22" ht="18" x14ac:dyDescent="0.25">
      <c r="A58" s="105" t="s">
        <v>41</v>
      </c>
      <c r="B58" s="187">
        <v>9660655</v>
      </c>
      <c r="C58" s="187"/>
      <c r="D58" s="138">
        <v>9660655</v>
      </c>
      <c r="E58" s="187">
        <v>9081</v>
      </c>
      <c r="F58" s="187"/>
      <c r="G58" s="138">
        <v>9081</v>
      </c>
      <c r="H58" s="187">
        <v>9651574</v>
      </c>
      <c r="I58" s="138">
        <v>9651574</v>
      </c>
      <c r="J58" s="64"/>
      <c r="L58" s="249"/>
      <c r="M58" s="249"/>
      <c r="O58" s="249"/>
      <c r="Q58" s="249"/>
      <c r="R58" s="249"/>
    </row>
    <row r="59" spans="1:22" ht="18" x14ac:dyDescent="0.25">
      <c r="A59" s="105" t="s">
        <v>123</v>
      </c>
      <c r="B59" s="240">
        <v>0</v>
      </c>
      <c r="C59" s="187"/>
      <c r="D59" s="241">
        <v>0</v>
      </c>
      <c r="E59" s="187"/>
      <c r="F59" s="187"/>
      <c r="G59" s="138"/>
      <c r="H59" s="187"/>
      <c r="I59" s="138"/>
      <c r="J59" s="64"/>
      <c r="L59" s="249"/>
      <c r="M59" s="249"/>
      <c r="Q59" s="249"/>
      <c r="R59" s="249"/>
    </row>
    <row r="60" spans="1:22" ht="18" x14ac:dyDescent="0.25">
      <c r="A60" s="105" t="s">
        <v>116</v>
      </c>
      <c r="B60" s="187">
        <v>3495902</v>
      </c>
      <c r="C60" s="187"/>
      <c r="D60" s="138">
        <v>3206282</v>
      </c>
      <c r="E60" s="187">
        <v>2343811</v>
      </c>
      <c r="F60" s="187"/>
      <c r="G60" s="138">
        <v>2106008</v>
      </c>
      <c r="H60" s="187">
        <v>1152091</v>
      </c>
      <c r="I60" s="138">
        <v>1100274</v>
      </c>
      <c r="J60" s="66"/>
      <c r="L60" s="249"/>
      <c r="M60" s="249"/>
      <c r="N60" s="252"/>
      <c r="O60" s="252"/>
      <c r="P60" s="252"/>
      <c r="Q60" s="249"/>
      <c r="R60" s="249"/>
      <c r="S60" s="252"/>
      <c r="T60" s="252"/>
      <c r="U60" s="252"/>
      <c r="V60" s="252"/>
    </row>
    <row r="61" spans="1:22" ht="15.75" x14ac:dyDescent="0.25">
      <c r="A61" s="105" t="s">
        <v>127</v>
      </c>
      <c r="B61" s="240">
        <v>0</v>
      </c>
      <c r="C61" s="187"/>
      <c r="D61" s="241">
        <v>0</v>
      </c>
      <c r="E61" s="187"/>
      <c r="F61" s="187"/>
      <c r="G61" s="138"/>
      <c r="H61" s="187"/>
      <c r="I61" s="138"/>
      <c r="J61" s="62"/>
      <c r="L61" s="249"/>
      <c r="M61" s="249"/>
      <c r="Q61" s="249"/>
      <c r="R61" s="249"/>
    </row>
    <row r="62" spans="1:22" ht="15.75" x14ac:dyDescent="0.25">
      <c r="A62" s="105" t="s">
        <v>128</v>
      </c>
      <c r="B62" s="187">
        <v>962534</v>
      </c>
      <c r="C62" s="187"/>
      <c r="D62" s="138">
        <v>1482772</v>
      </c>
      <c r="E62" s="187">
        <v>758193</v>
      </c>
      <c r="F62" s="187"/>
      <c r="G62" s="138">
        <v>1113400</v>
      </c>
      <c r="H62" s="187">
        <v>204341</v>
      </c>
      <c r="I62" s="138">
        <v>369372</v>
      </c>
      <c r="J62" s="63"/>
      <c r="L62" s="249"/>
      <c r="M62" s="249"/>
      <c r="O62" s="249"/>
      <c r="P62" s="249"/>
      <c r="Q62" s="249"/>
      <c r="R62" s="249"/>
    </row>
    <row r="63" spans="1:22" ht="15.75" x14ac:dyDescent="0.25">
      <c r="A63" s="105" t="s">
        <v>47</v>
      </c>
      <c r="B63" s="187">
        <v>8044</v>
      </c>
      <c r="C63" s="187"/>
      <c r="D63" s="138">
        <v>8044</v>
      </c>
      <c r="E63" s="187" t="s">
        <v>142</v>
      </c>
      <c r="F63" s="187"/>
      <c r="G63" s="138" t="s">
        <v>142</v>
      </c>
      <c r="H63" s="187">
        <v>8044</v>
      </c>
      <c r="I63" s="138"/>
      <c r="J63" s="63"/>
      <c r="L63" s="249"/>
      <c r="M63" s="249"/>
      <c r="Q63" s="249"/>
      <c r="R63" s="249"/>
    </row>
    <row r="64" spans="1:22" ht="18" x14ac:dyDescent="0.25">
      <c r="A64" s="105" t="s">
        <v>102</v>
      </c>
      <c r="B64" s="187">
        <v>1232500</v>
      </c>
      <c r="C64" s="187"/>
      <c r="D64" s="241">
        <v>0</v>
      </c>
      <c r="E64" s="187"/>
      <c r="F64" s="187"/>
      <c r="G64" s="138"/>
      <c r="H64" s="187">
        <v>1232500</v>
      </c>
      <c r="I64" s="138"/>
      <c r="J64" s="64"/>
      <c r="L64" s="249"/>
      <c r="M64" s="249"/>
      <c r="Q64" s="249"/>
      <c r="R64" s="249"/>
    </row>
    <row r="65" spans="1:18" ht="18" x14ac:dyDescent="0.25">
      <c r="A65" s="105" t="s">
        <v>119</v>
      </c>
      <c r="B65" s="240">
        <v>0</v>
      </c>
      <c r="C65" s="187"/>
      <c r="D65" s="241">
        <v>0</v>
      </c>
      <c r="E65" s="187"/>
      <c r="F65" s="187"/>
      <c r="G65" s="138"/>
      <c r="H65" s="187"/>
      <c r="I65" s="138"/>
      <c r="J65" s="64"/>
      <c r="L65" s="249"/>
      <c r="M65" s="249"/>
      <c r="Q65" s="249"/>
      <c r="R65" s="249"/>
    </row>
    <row r="66" spans="1:18" ht="18" x14ac:dyDescent="0.25">
      <c r="A66" s="105" t="s">
        <v>118</v>
      </c>
      <c r="B66" s="187">
        <v>964952</v>
      </c>
      <c r="C66" s="187"/>
      <c r="D66" s="138">
        <v>964952</v>
      </c>
      <c r="E66" s="187"/>
      <c r="F66" s="187"/>
      <c r="G66" s="138"/>
      <c r="H66" s="187"/>
      <c r="I66" s="138"/>
      <c r="J66" s="64"/>
      <c r="L66" s="249"/>
      <c r="M66" s="249"/>
      <c r="Q66" s="249"/>
      <c r="R66" s="249"/>
    </row>
    <row r="67" spans="1:18" ht="18" x14ac:dyDescent="0.25">
      <c r="A67" s="105" t="s">
        <v>43</v>
      </c>
      <c r="B67" s="187">
        <v>16308</v>
      </c>
      <c r="C67" s="187"/>
      <c r="D67" s="138">
        <v>16301</v>
      </c>
      <c r="E67" s="187">
        <v>7521</v>
      </c>
      <c r="F67" s="187"/>
      <c r="G67" s="138">
        <v>7521</v>
      </c>
      <c r="H67" s="187">
        <v>8787</v>
      </c>
      <c r="I67" s="138">
        <v>8780</v>
      </c>
      <c r="J67" s="64"/>
      <c r="L67" s="249"/>
      <c r="M67" s="249"/>
      <c r="Q67" s="249"/>
      <c r="R67" s="249"/>
    </row>
    <row r="68" spans="1:18" ht="18" x14ac:dyDescent="0.25">
      <c r="A68" s="115" t="s">
        <v>48</v>
      </c>
      <c r="B68" s="189">
        <f>SUM(B58:B67)</f>
        <v>16340895</v>
      </c>
      <c r="C68" s="189"/>
      <c r="D68" s="135">
        <f>SUM(D58:D67)</f>
        <v>15339006</v>
      </c>
      <c r="E68" s="189">
        <f>SUM(E58:E67)</f>
        <v>3118606</v>
      </c>
      <c r="F68" s="189"/>
      <c r="G68" s="135">
        <f>SUM(G58:G67)</f>
        <v>3236010</v>
      </c>
      <c r="H68" s="189">
        <f>SUM(H58:H67)</f>
        <v>12257337</v>
      </c>
      <c r="I68" s="135">
        <f>SUM(I58:I67)</f>
        <v>11130000</v>
      </c>
      <c r="J68" s="64"/>
      <c r="L68" s="249"/>
      <c r="M68" s="249"/>
      <c r="N68" s="253"/>
      <c r="Q68" s="249"/>
      <c r="R68" s="249"/>
    </row>
    <row r="69" spans="1:18" ht="18" x14ac:dyDescent="0.25">
      <c r="A69" s="215" t="s">
        <v>49</v>
      </c>
      <c r="B69" s="173">
        <f>SUM(B56,B68)</f>
        <v>21361480</v>
      </c>
      <c r="C69" s="173"/>
      <c r="D69" s="171">
        <f>SUM(D56,D68)</f>
        <v>20359591</v>
      </c>
      <c r="E69" s="173">
        <f>SUM(E56,E68)</f>
        <v>3222104</v>
      </c>
      <c r="F69" s="173"/>
      <c r="G69" s="171">
        <f>SUM(G56,G68)</f>
        <v>3339508</v>
      </c>
      <c r="H69" s="173">
        <f>SUM(H56,H68)</f>
        <v>16870567</v>
      </c>
      <c r="I69" s="171">
        <f>SUM(I56,I68)</f>
        <v>15743230</v>
      </c>
      <c r="J69" s="73"/>
      <c r="L69" s="249"/>
      <c r="M69" s="249"/>
      <c r="Q69" s="249"/>
      <c r="R69" s="249"/>
    </row>
    <row r="70" spans="1:18" ht="18" x14ac:dyDescent="0.25">
      <c r="A70" s="115" t="s">
        <v>50</v>
      </c>
      <c r="B70" s="187"/>
      <c r="C70" s="187"/>
      <c r="D70" s="138"/>
      <c r="E70" s="187"/>
      <c r="F70" s="187"/>
      <c r="G70" s="138"/>
      <c r="H70" s="187"/>
      <c r="I70" s="138"/>
      <c r="J70" s="66"/>
      <c r="L70" s="249"/>
      <c r="M70" s="249"/>
      <c r="Q70" s="249"/>
      <c r="R70" s="249"/>
    </row>
    <row r="71" spans="1:18" ht="15.75" x14ac:dyDescent="0.25">
      <c r="A71" s="105" t="s">
        <v>51</v>
      </c>
      <c r="B71" s="187">
        <v>11117047</v>
      </c>
      <c r="C71" s="187"/>
      <c r="D71" s="138">
        <v>11117047</v>
      </c>
      <c r="E71" s="187"/>
      <c r="F71" s="187"/>
      <c r="G71" s="138"/>
      <c r="H71" s="187"/>
      <c r="I71" s="138"/>
      <c r="J71" s="62"/>
      <c r="L71" s="249"/>
      <c r="M71" s="249"/>
      <c r="Q71" s="249"/>
      <c r="R71" s="249"/>
    </row>
    <row r="72" spans="1:18" ht="15.75" x14ac:dyDescent="0.25">
      <c r="A72" s="105" t="s">
        <v>52</v>
      </c>
      <c r="B72" s="240">
        <v>0</v>
      </c>
      <c r="C72" s="216"/>
      <c r="D72" s="241">
        <v>0</v>
      </c>
      <c r="E72" s="217"/>
      <c r="F72" s="216"/>
      <c r="G72" s="218"/>
      <c r="H72" s="217"/>
      <c r="I72" s="135"/>
      <c r="J72" s="63"/>
      <c r="L72" s="249"/>
      <c r="M72" s="249"/>
      <c r="Q72" s="249"/>
      <c r="R72" s="249"/>
    </row>
    <row r="73" spans="1:18" ht="18" x14ac:dyDescent="0.25">
      <c r="A73" s="105" t="s">
        <v>53</v>
      </c>
      <c r="B73" s="187">
        <v>10588</v>
      </c>
      <c r="C73" s="200"/>
      <c r="D73" s="138">
        <v>10588</v>
      </c>
      <c r="E73" s="217">
        <v>8407</v>
      </c>
      <c r="F73" s="217"/>
      <c r="G73" s="145">
        <v>8407</v>
      </c>
      <c r="H73" s="217">
        <v>2181</v>
      </c>
      <c r="I73" s="138">
        <v>2181</v>
      </c>
      <c r="J73" s="64"/>
      <c r="L73" s="249"/>
      <c r="M73" s="249"/>
      <c r="Q73" s="249"/>
      <c r="R73" s="249"/>
    </row>
    <row r="74" spans="1:18" ht="18" x14ac:dyDescent="0.25">
      <c r="A74" s="109" t="s">
        <v>43</v>
      </c>
      <c r="B74" s="187">
        <v>104981</v>
      </c>
      <c r="C74" s="187"/>
      <c r="D74" s="138">
        <v>104981</v>
      </c>
      <c r="E74" s="187"/>
      <c r="F74" s="187"/>
      <c r="G74" s="146"/>
      <c r="H74" s="187"/>
      <c r="I74" s="187"/>
      <c r="J74" s="64"/>
      <c r="L74" s="249"/>
      <c r="M74" s="249"/>
      <c r="Q74" s="249"/>
      <c r="R74" s="249"/>
    </row>
    <row r="75" spans="1:18" x14ac:dyDescent="0.25">
      <c r="A75" s="219" t="s">
        <v>54</v>
      </c>
      <c r="B75" s="189">
        <f>SUM(B71:B74)</f>
        <v>11232616</v>
      </c>
      <c r="C75" s="189"/>
      <c r="D75" s="135">
        <f t="shared" ref="D75:I75" si="4">SUM(D71:D74)</f>
        <v>11232616</v>
      </c>
      <c r="E75" s="188">
        <f t="shared" si="4"/>
        <v>8407</v>
      </c>
      <c r="F75" s="135"/>
      <c r="G75" s="135">
        <f t="shared" si="4"/>
        <v>8407</v>
      </c>
      <c r="H75" s="188">
        <f t="shared" si="4"/>
        <v>2181</v>
      </c>
      <c r="I75" s="135">
        <f t="shared" si="4"/>
        <v>2181</v>
      </c>
      <c r="J75" s="178"/>
      <c r="L75" s="249"/>
      <c r="M75" s="249"/>
      <c r="Q75" s="249"/>
      <c r="R75" s="249"/>
    </row>
    <row r="76" spans="1:18" ht="15.75" x14ac:dyDescent="0.25">
      <c r="A76" s="115" t="s">
        <v>55</v>
      </c>
      <c r="B76" s="187"/>
      <c r="C76" s="187"/>
      <c r="D76" s="187"/>
      <c r="E76" s="187"/>
      <c r="F76" s="187"/>
      <c r="G76" s="146"/>
      <c r="H76" s="187"/>
      <c r="I76" s="187"/>
      <c r="J76" s="62"/>
      <c r="L76" s="249"/>
      <c r="M76" s="249"/>
      <c r="Q76" s="249"/>
      <c r="R76" s="249"/>
    </row>
    <row r="77" spans="1:18" ht="15.75" x14ac:dyDescent="0.25">
      <c r="A77" s="105" t="s">
        <v>52</v>
      </c>
      <c r="B77" s="187">
        <v>16860998</v>
      </c>
      <c r="C77" s="189"/>
      <c r="D77" s="138">
        <v>16860998</v>
      </c>
      <c r="E77" s="187"/>
      <c r="F77" s="187"/>
      <c r="G77" s="146"/>
      <c r="H77" s="187"/>
      <c r="I77" s="187"/>
      <c r="J77" s="63"/>
      <c r="L77" s="249"/>
      <c r="M77" s="249"/>
      <c r="N77" s="254"/>
      <c r="Q77" s="249"/>
      <c r="R77" s="249"/>
    </row>
    <row r="78" spans="1:18" ht="18" x14ac:dyDescent="0.25">
      <c r="A78" s="105" t="s">
        <v>53</v>
      </c>
      <c r="B78" s="187">
        <v>3669</v>
      </c>
      <c r="C78" s="187"/>
      <c r="D78" s="138">
        <v>3669</v>
      </c>
      <c r="E78" s="187">
        <v>2913</v>
      </c>
      <c r="F78" s="187"/>
      <c r="G78" s="146">
        <v>2913</v>
      </c>
      <c r="H78" s="186">
        <v>756</v>
      </c>
      <c r="I78" s="138">
        <v>756</v>
      </c>
      <c r="J78" s="64"/>
      <c r="L78" s="249"/>
      <c r="M78" s="249"/>
      <c r="N78" s="254"/>
      <c r="Q78" s="249"/>
      <c r="R78" s="249"/>
    </row>
    <row r="79" spans="1:18" ht="18" x14ac:dyDescent="0.25">
      <c r="A79" s="105" t="s">
        <v>43</v>
      </c>
      <c r="B79" s="187">
        <v>535158</v>
      </c>
      <c r="C79" s="189"/>
      <c r="D79" s="138">
        <v>535158</v>
      </c>
      <c r="E79" s="187"/>
      <c r="F79" s="187"/>
      <c r="G79" s="146"/>
      <c r="H79" s="187"/>
      <c r="I79" s="187"/>
      <c r="J79" s="64"/>
      <c r="L79" s="249"/>
      <c r="M79" s="249"/>
      <c r="N79" s="254"/>
      <c r="Q79" s="249"/>
      <c r="R79" s="249"/>
    </row>
    <row r="80" spans="1:18" ht="18" x14ac:dyDescent="0.25">
      <c r="A80" s="115" t="s">
        <v>56</v>
      </c>
      <c r="B80" s="256">
        <f>SUM(B76:B79)</f>
        <v>17399825</v>
      </c>
      <c r="C80" s="187"/>
      <c r="D80" s="135">
        <f t="shared" ref="D80:I80" si="5">SUM(D76:D79)</f>
        <v>17399825</v>
      </c>
      <c r="E80" s="258">
        <f t="shared" si="5"/>
        <v>2913</v>
      </c>
      <c r="F80" s="135"/>
      <c r="G80" s="135">
        <f t="shared" si="5"/>
        <v>2913</v>
      </c>
      <c r="H80" s="258">
        <f t="shared" si="5"/>
        <v>756</v>
      </c>
      <c r="I80" s="135">
        <f t="shared" si="5"/>
        <v>756</v>
      </c>
      <c r="J80" s="66"/>
      <c r="L80" s="249"/>
      <c r="M80" s="249"/>
      <c r="N80" s="254"/>
      <c r="Q80" s="249"/>
      <c r="R80" s="249"/>
    </row>
    <row r="81" spans="1:18" ht="18" x14ac:dyDescent="0.25">
      <c r="A81" s="215" t="s">
        <v>57</v>
      </c>
      <c r="B81" s="190">
        <f>SUM(B75,B80)</f>
        <v>28632441</v>
      </c>
      <c r="C81" s="190"/>
      <c r="D81" s="171">
        <f>SUM(D75,D80)</f>
        <v>28632441</v>
      </c>
      <c r="E81" s="173">
        <f t="shared" ref="E81:I81" si="6">SUM(E75,E80)</f>
        <v>11320</v>
      </c>
      <c r="F81" s="171"/>
      <c r="G81" s="171">
        <f t="shared" si="6"/>
        <v>11320</v>
      </c>
      <c r="H81" s="173">
        <f t="shared" si="6"/>
        <v>2937</v>
      </c>
      <c r="I81" s="171">
        <f t="shared" si="6"/>
        <v>2937</v>
      </c>
      <c r="J81" s="65"/>
      <c r="L81" s="249"/>
      <c r="M81" s="249"/>
      <c r="N81" s="254"/>
      <c r="Q81" s="249"/>
      <c r="R81" s="249"/>
    </row>
    <row r="82" spans="1:18" ht="18" x14ac:dyDescent="0.25">
      <c r="A82" s="172" t="s">
        <v>58</v>
      </c>
      <c r="B82" s="131">
        <f>B69-B81</f>
        <v>-7270961</v>
      </c>
      <c r="C82" s="131"/>
      <c r="D82" s="131">
        <f>D69-D81</f>
        <v>-8272850</v>
      </c>
      <c r="E82" s="131">
        <f t="shared" ref="E82:I82" si="7">E69-E81</f>
        <v>3210784</v>
      </c>
      <c r="F82" s="131"/>
      <c r="G82" s="220">
        <f t="shared" si="7"/>
        <v>3328188</v>
      </c>
      <c r="H82" s="131">
        <f t="shared" si="7"/>
        <v>16867630</v>
      </c>
      <c r="I82" s="220">
        <f t="shared" si="7"/>
        <v>15740293</v>
      </c>
      <c r="J82" s="74"/>
      <c r="L82" s="249"/>
      <c r="M82" s="249"/>
      <c r="N82" s="252"/>
      <c r="O82" s="252"/>
      <c r="P82" s="252"/>
      <c r="Q82" s="249"/>
      <c r="R82" s="249"/>
    </row>
    <row r="83" spans="1:18" ht="18" x14ac:dyDescent="0.25">
      <c r="A83" s="115" t="s">
        <v>59</v>
      </c>
      <c r="B83" s="187"/>
      <c r="C83" s="187"/>
      <c r="D83" s="187"/>
      <c r="E83" s="187"/>
      <c r="F83" s="187"/>
      <c r="G83" s="146"/>
      <c r="H83" s="187"/>
      <c r="I83" s="187"/>
      <c r="J83" s="66"/>
      <c r="L83" s="249"/>
      <c r="M83" s="249"/>
    </row>
    <row r="84" spans="1:18" ht="18" x14ac:dyDescent="0.25">
      <c r="A84" s="105" t="s">
        <v>60</v>
      </c>
      <c r="B84" s="187">
        <v>2263186</v>
      </c>
      <c r="C84" s="187"/>
      <c r="D84" s="187"/>
      <c r="E84" s="187"/>
      <c r="F84" s="187"/>
      <c r="G84" s="146"/>
      <c r="H84" s="187"/>
      <c r="I84" s="187"/>
      <c r="J84" s="66"/>
      <c r="L84" s="249"/>
      <c r="M84" s="249"/>
    </row>
    <row r="85" spans="1:18" ht="18" x14ac:dyDescent="0.25">
      <c r="A85" s="105" t="s">
        <v>61</v>
      </c>
      <c r="B85" s="187">
        <v>164729</v>
      </c>
      <c r="C85" s="187"/>
      <c r="D85" s="187"/>
      <c r="E85" s="187"/>
      <c r="F85" s="187"/>
      <c r="G85" s="146"/>
      <c r="H85" s="187"/>
      <c r="I85" s="187"/>
      <c r="J85" s="66"/>
      <c r="L85" s="249"/>
      <c r="M85" s="249"/>
    </row>
    <row r="86" spans="1:18" ht="18" x14ac:dyDescent="0.25">
      <c r="A86" s="105" t="s">
        <v>129</v>
      </c>
      <c r="B86" s="187">
        <v>-9698876.129999999</v>
      </c>
      <c r="C86" s="187"/>
      <c r="D86" s="187"/>
      <c r="E86" s="187"/>
      <c r="F86" s="187"/>
      <c r="G86" s="146"/>
      <c r="H86" s="187"/>
      <c r="I86" s="187"/>
      <c r="J86" s="66"/>
      <c r="L86" s="249"/>
      <c r="M86" s="249"/>
    </row>
    <row r="87" spans="1:18" ht="18" x14ac:dyDescent="0.25">
      <c r="A87" s="221" t="s">
        <v>63</v>
      </c>
      <c r="B87" s="175">
        <f>SUM(B84:B86)</f>
        <v>-7270961.129999999</v>
      </c>
      <c r="C87" s="175"/>
      <c r="D87" s="175"/>
      <c r="E87" s="175"/>
      <c r="F87" s="175"/>
      <c r="G87" s="176"/>
      <c r="H87" s="175"/>
      <c r="I87" s="175"/>
      <c r="J87" s="177"/>
      <c r="L87" s="249"/>
      <c r="M87" s="249"/>
    </row>
    <row r="88" spans="1:18" ht="18" x14ac:dyDescent="0.25">
      <c r="A88" s="215" t="s">
        <v>64</v>
      </c>
      <c r="B88" s="130">
        <v>-7885842</v>
      </c>
      <c r="C88" s="130"/>
      <c r="D88" s="130"/>
      <c r="E88" s="130"/>
      <c r="F88" s="130"/>
      <c r="G88" s="174"/>
      <c r="H88" s="130"/>
      <c r="I88" s="130"/>
      <c r="J88" s="65"/>
      <c r="L88" s="249"/>
      <c r="M88" s="249"/>
    </row>
    <row r="89" spans="1:18" ht="18" x14ac:dyDescent="0.25">
      <c r="A89" s="215" t="s">
        <v>65</v>
      </c>
      <c r="B89" s="130"/>
      <c r="C89" s="130"/>
      <c r="D89" s="130"/>
      <c r="E89" s="130"/>
      <c r="F89" s="130"/>
      <c r="G89" s="174"/>
      <c r="H89" s="130"/>
      <c r="I89" s="130"/>
      <c r="J89" s="65"/>
      <c r="L89" s="249"/>
      <c r="M89" s="249"/>
    </row>
    <row r="90" spans="1:18" ht="18" x14ac:dyDescent="0.25">
      <c r="A90" s="222" t="s">
        <v>66</v>
      </c>
      <c r="B90" s="130">
        <v>-1812975.13</v>
      </c>
      <c r="C90" s="130"/>
      <c r="D90" s="130"/>
      <c r="E90" s="130"/>
      <c r="F90" s="130"/>
      <c r="G90" s="174"/>
      <c r="H90" s="130"/>
      <c r="I90" s="130"/>
      <c r="J90" s="65"/>
      <c r="L90" s="249"/>
      <c r="M90" s="249"/>
    </row>
    <row r="91" spans="1:18" ht="18" x14ac:dyDescent="0.25">
      <c r="A91" s="222" t="s">
        <v>16</v>
      </c>
      <c r="B91" s="130">
        <v>-59</v>
      </c>
      <c r="C91" s="130"/>
      <c r="D91" s="130"/>
      <c r="E91" s="130"/>
      <c r="F91" s="130"/>
      <c r="G91" s="174"/>
      <c r="H91" s="130"/>
      <c r="I91" s="130"/>
      <c r="J91" s="65"/>
      <c r="L91" s="249"/>
      <c r="M91" s="249"/>
    </row>
    <row r="92" spans="1:18" ht="18" x14ac:dyDescent="0.25">
      <c r="A92" s="215" t="s">
        <v>113</v>
      </c>
      <c r="B92" s="130">
        <f>B88+B90+B91</f>
        <v>-9698876.129999999</v>
      </c>
      <c r="C92" s="130"/>
      <c r="D92" s="130"/>
      <c r="E92" s="130"/>
      <c r="F92" s="130"/>
      <c r="G92" s="174"/>
      <c r="H92" s="130"/>
      <c r="I92" s="130"/>
      <c r="J92" s="65"/>
      <c r="L92" s="249"/>
      <c r="M92" s="249"/>
    </row>
    <row r="93" spans="1:18" ht="18" x14ac:dyDescent="0.25">
      <c r="A93" s="215"/>
      <c r="B93" s="130"/>
      <c r="C93" s="130"/>
      <c r="D93" s="130"/>
      <c r="E93" s="130"/>
      <c r="F93" s="130"/>
      <c r="G93" s="174"/>
      <c r="H93" s="130"/>
      <c r="I93" s="130"/>
      <c r="J93" s="65"/>
      <c r="L93" s="249"/>
      <c r="M93" s="249"/>
    </row>
    <row r="94" spans="1:18" x14ac:dyDescent="0.25">
      <c r="A94" s="98" t="s">
        <v>108</v>
      </c>
      <c r="B94" s="69"/>
      <c r="C94" s="69"/>
      <c r="D94" s="69"/>
      <c r="E94" s="69"/>
      <c r="F94" s="69"/>
      <c r="G94" s="69"/>
      <c r="H94" s="69"/>
      <c r="I94" s="69"/>
      <c r="J94" s="70"/>
      <c r="L94" s="249"/>
      <c r="M94" s="249"/>
    </row>
    <row r="95" spans="1:18" ht="25.5" customHeight="1" x14ac:dyDescent="0.25">
      <c r="A95" s="294" t="s">
        <v>140</v>
      </c>
      <c r="B95" s="276"/>
      <c r="C95" s="276"/>
      <c r="D95" s="276"/>
      <c r="E95" s="276"/>
      <c r="F95" s="276"/>
      <c r="G95" s="276"/>
      <c r="H95" s="276"/>
      <c r="I95" s="276"/>
      <c r="J95" s="277"/>
      <c r="L95" s="249"/>
      <c r="M95" s="249"/>
    </row>
    <row r="96" spans="1:18" ht="15.75" thickBot="1" x14ac:dyDescent="0.3">
      <c r="A96" s="295" t="s">
        <v>109</v>
      </c>
      <c r="B96" s="279"/>
      <c r="C96" s="279"/>
      <c r="D96" s="279"/>
      <c r="E96" s="279"/>
      <c r="F96" s="279"/>
      <c r="G96" s="279"/>
      <c r="H96" s="279"/>
      <c r="I96" s="279"/>
      <c r="J96" s="280"/>
      <c r="L96" s="249"/>
      <c r="M96" s="249"/>
    </row>
    <row r="97" spans="1:13" ht="15.75" thickTop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L97" s="249"/>
      <c r="M97" s="249"/>
    </row>
    <row r="98" spans="1:13" ht="15.75" thickBot="1" x14ac:dyDescent="0.3">
      <c r="L98" s="249"/>
      <c r="M98" s="249"/>
    </row>
    <row r="99" spans="1:13" ht="24.75" customHeight="1" thickTop="1" x14ac:dyDescent="0.25">
      <c r="A99" s="88" t="s">
        <v>112</v>
      </c>
      <c r="B99" s="45"/>
      <c r="C99" s="45"/>
      <c r="D99" s="45"/>
      <c r="E99" s="46"/>
      <c r="F99" s="46"/>
      <c r="G99" s="47"/>
      <c r="H99" s="46"/>
      <c r="I99" s="71"/>
      <c r="J99" s="72"/>
      <c r="L99" s="249"/>
      <c r="M99" s="249"/>
    </row>
    <row r="100" spans="1:13" ht="22.5" customHeight="1" x14ac:dyDescent="0.25">
      <c r="A100" s="89"/>
      <c r="B100" s="83"/>
      <c r="C100" s="83"/>
      <c r="D100" s="290" t="s">
        <v>4</v>
      </c>
      <c r="E100" s="290"/>
      <c r="F100" s="290"/>
      <c r="G100" s="291"/>
      <c r="H100" s="269" t="s">
        <v>105</v>
      </c>
      <c r="I100" s="270"/>
      <c r="J100" s="55"/>
      <c r="L100" s="249"/>
      <c r="M100" s="249"/>
    </row>
    <row r="101" spans="1:13" ht="7.5" customHeight="1" x14ac:dyDescent="0.25">
      <c r="A101" s="89"/>
      <c r="B101" s="9"/>
      <c r="C101" s="9"/>
      <c r="D101" s="9"/>
      <c r="E101" s="9"/>
      <c r="F101" s="9"/>
      <c r="G101" s="10"/>
      <c r="H101" s="83"/>
      <c r="I101" s="54"/>
      <c r="J101" s="55"/>
      <c r="L101" s="249"/>
      <c r="M101" s="249"/>
    </row>
    <row r="102" spans="1:13" ht="22.5" customHeight="1" x14ac:dyDescent="0.25">
      <c r="A102" s="90"/>
      <c r="B102" s="12"/>
      <c r="C102" s="12"/>
      <c r="D102" s="292" t="s">
        <v>6</v>
      </c>
      <c r="E102" s="292"/>
      <c r="F102" s="292"/>
      <c r="G102" s="293"/>
      <c r="H102" s="271">
        <v>43646</v>
      </c>
      <c r="I102" s="272"/>
      <c r="J102" s="56"/>
      <c r="L102" s="249"/>
      <c r="M102" s="249"/>
    </row>
    <row r="103" spans="1:13" ht="15" customHeight="1" x14ac:dyDescent="0.25">
      <c r="A103" s="90"/>
      <c r="B103" s="13"/>
      <c r="C103" s="13"/>
      <c r="D103" s="13"/>
      <c r="E103" s="13"/>
      <c r="F103" s="13"/>
      <c r="G103" s="14"/>
      <c r="H103" s="13"/>
      <c r="I103" s="54"/>
      <c r="J103" s="57"/>
      <c r="L103" s="249"/>
      <c r="M103" s="249"/>
    </row>
    <row r="104" spans="1:13" ht="15" customHeight="1" x14ac:dyDescent="0.25">
      <c r="A104" s="97"/>
      <c r="B104" s="15"/>
      <c r="C104" s="15"/>
      <c r="D104" s="15"/>
      <c r="E104" s="15"/>
      <c r="F104" s="15"/>
      <c r="G104" s="16"/>
      <c r="H104" s="15"/>
      <c r="I104" s="38"/>
      <c r="J104" s="58"/>
      <c r="L104" s="249"/>
      <c r="M104" s="249"/>
    </row>
    <row r="105" spans="1:13" ht="15" customHeight="1" x14ac:dyDescent="0.25">
      <c r="A105" s="97"/>
      <c r="B105" s="273"/>
      <c r="C105" s="273"/>
      <c r="D105" s="273"/>
      <c r="E105" s="273"/>
      <c r="F105" s="273"/>
      <c r="G105" s="273"/>
      <c r="H105" s="273" t="s">
        <v>7</v>
      </c>
      <c r="I105" s="273"/>
      <c r="J105" s="59"/>
      <c r="L105" s="249"/>
      <c r="M105" s="249"/>
    </row>
    <row r="106" spans="1:13" ht="15" customHeight="1" x14ac:dyDescent="0.25">
      <c r="A106" s="97"/>
      <c r="B106" s="266"/>
      <c r="C106" s="266"/>
      <c r="D106" s="266"/>
      <c r="E106" s="274"/>
      <c r="F106" s="274"/>
      <c r="G106" s="274"/>
      <c r="H106" s="266" t="s">
        <v>10</v>
      </c>
      <c r="I106" s="266"/>
      <c r="J106" s="59"/>
      <c r="L106" s="249"/>
      <c r="M106" s="249"/>
    </row>
    <row r="107" spans="1:13" ht="15" customHeight="1" x14ac:dyDescent="0.25">
      <c r="A107" s="115" t="s">
        <v>69</v>
      </c>
      <c r="B107" s="134"/>
      <c r="C107" s="134"/>
      <c r="D107" s="134"/>
      <c r="E107" s="189"/>
      <c r="F107" s="189"/>
      <c r="G107" s="135"/>
      <c r="H107" s="134"/>
      <c r="I107" s="139"/>
      <c r="J107" s="62"/>
      <c r="L107" s="249"/>
      <c r="M107" s="249"/>
    </row>
    <row r="108" spans="1:13" ht="15" customHeight="1" x14ac:dyDescent="0.25">
      <c r="A108" s="223" t="s">
        <v>70</v>
      </c>
      <c r="B108" s="187"/>
      <c r="C108" s="187"/>
      <c r="D108" s="138"/>
      <c r="E108" s="187"/>
      <c r="F108" s="187"/>
      <c r="G108" s="138"/>
      <c r="H108" s="297"/>
      <c r="I108" s="297"/>
      <c r="J108" s="63"/>
      <c r="L108" s="249"/>
      <c r="M108" s="249"/>
    </row>
    <row r="109" spans="1:13" ht="15" customHeight="1" x14ac:dyDescent="0.25">
      <c r="A109" s="105" t="s">
        <v>71</v>
      </c>
      <c r="B109" s="187"/>
      <c r="C109" s="187"/>
      <c r="D109" s="138"/>
      <c r="E109" s="187"/>
      <c r="F109" s="187"/>
      <c r="G109" s="138"/>
      <c r="H109" s="297">
        <v>1777336</v>
      </c>
      <c r="I109" s="297"/>
      <c r="J109" s="64"/>
      <c r="L109" s="249"/>
      <c r="M109" s="249"/>
    </row>
    <row r="110" spans="1:13" ht="15" customHeight="1" x14ac:dyDescent="0.25">
      <c r="A110" s="105" t="s">
        <v>72</v>
      </c>
      <c r="B110" s="189"/>
      <c r="C110" s="189"/>
      <c r="D110" s="135"/>
      <c r="E110" s="189"/>
      <c r="F110" s="189"/>
      <c r="G110" s="135"/>
      <c r="H110" s="297">
        <v>4435</v>
      </c>
      <c r="I110" s="297"/>
      <c r="J110" s="62"/>
      <c r="L110" s="249"/>
      <c r="M110" s="249"/>
    </row>
    <row r="111" spans="1:13" ht="15" customHeight="1" x14ac:dyDescent="0.25">
      <c r="A111" s="223" t="s">
        <v>73</v>
      </c>
      <c r="B111" s="187"/>
      <c r="C111" s="187"/>
      <c r="D111" s="138"/>
      <c r="E111" s="187"/>
      <c r="F111" s="187"/>
      <c r="G111" s="138"/>
      <c r="H111" s="297"/>
      <c r="I111" s="297"/>
      <c r="J111" s="63"/>
      <c r="L111" s="249"/>
      <c r="M111" s="249"/>
    </row>
    <row r="112" spans="1:13" ht="15" customHeight="1" x14ac:dyDescent="0.25">
      <c r="A112" s="105" t="s">
        <v>74</v>
      </c>
      <c r="B112" s="187"/>
      <c r="C112" s="187"/>
      <c r="D112" s="138"/>
      <c r="E112" s="187"/>
      <c r="F112" s="187"/>
      <c r="G112" s="138"/>
      <c r="H112" s="297">
        <v>-488280</v>
      </c>
      <c r="I112" s="297"/>
      <c r="J112" s="64"/>
      <c r="L112" s="249"/>
      <c r="M112" s="249"/>
    </row>
    <row r="113" spans="1:13" ht="15" customHeight="1" x14ac:dyDescent="0.25">
      <c r="A113" s="105" t="s">
        <v>75</v>
      </c>
      <c r="B113" s="187"/>
      <c r="C113" s="187"/>
      <c r="D113" s="138"/>
      <c r="E113" s="187"/>
      <c r="F113" s="187"/>
      <c r="G113" s="138"/>
      <c r="H113" s="297">
        <v>-1263778</v>
      </c>
      <c r="I113" s="297"/>
      <c r="J113" s="64"/>
      <c r="L113" s="249"/>
      <c r="M113" s="249"/>
    </row>
    <row r="114" spans="1:13" ht="15" customHeight="1" x14ac:dyDescent="0.25">
      <c r="A114" s="105" t="s">
        <v>76</v>
      </c>
      <c r="B114" s="187"/>
      <c r="C114" s="187"/>
      <c r="D114" s="138"/>
      <c r="E114" s="187"/>
      <c r="F114" s="187"/>
      <c r="G114" s="138"/>
      <c r="H114" s="297">
        <v>0</v>
      </c>
      <c r="I114" s="297"/>
      <c r="J114" s="66"/>
      <c r="L114" s="249"/>
      <c r="M114" s="249"/>
    </row>
    <row r="115" spans="1:13" ht="15" customHeight="1" x14ac:dyDescent="0.25">
      <c r="A115" s="215" t="s">
        <v>77</v>
      </c>
      <c r="B115" s="130"/>
      <c r="C115" s="130"/>
      <c r="D115" s="169"/>
      <c r="E115" s="130"/>
      <c r="F115" s="130"/>
      <c r="G115" s="169"/>
      <c r="H115" s="298">
        <f>SUM(H109:I114)</f>
        <v>29713</v>
      </c>
      <c r="I115" s="298"/>
      <c r="J115" s="75"/>
      <c r="L115" s="249"/>
      <c r="M115" s="249"/>
    </row>
    <row r="116" spans="1:13" ht="15" customHeight="1" x14ac:dyDescent="0.25">
      <c r="A116" s="115" t="s">
        <v>78</v>
      </c>
      <c r="B116" s="187"/>
      <c r="C116" s="187"/>
      <c r="D116" s="138"/>
      <c r="E116" s="187"/>
      <c r="F116" s="187"/>
      <c r="G116" s="138"/>
      <c r="H116" s="297"/>
      <c r="I116" s="297"/>
      <c r="J116" s="63"/>
      <c r="L116" s="249"/>
      <c r="M116" s="249"/>
    </row>
    <row r="117" spans="1:13" ht="15" customHeight="1" x14ac:dyDescent="0.25">
      <c r="A117" s="223" t="s">
        <v>70</v>
      </c>
      <c r="B117" s="187"/>
      <c r="C117" s="187"/>
      <c r="D117" s="138"/>
      <c r="E117" s="187"/>
      <c r="F117" s="187"/>
      <c r="G117" s="138"/>
      <c r="H117" s="297"/>
      <c r="I117" s="297"/>
      <c r="J117" s="63"/>
      <c r="L117" s="249"/>
      <c r="M117" s="249"/>
    </row>
    <row r="118" spans="1:13" ht="15" customHeight="1" x14ac:dyDescent="0.25">
      <c r="A118" s="105" t="s">
        <v>79</v>
      </c>
      <c r="B118" s="187"/>
      <c r="C118" s="187"/>
      <c r="D118" s="138"/>
      <c r="E118" s="187"/>
      <c r="F118" s="187"/>
      <c r="G118" s="138"/>
      <c r="H118" s="297">
        <v>194</v>
      </c>
      <c r="I118" s="297"/>
      <c r="J118" s="64"/>
      <c r="L118" s="249"/>
      <c r="M118" s="249"/>
    </row>
    <row r="119" spans="1:13" ht="15" customHeight="1" x14ac:dyDescent="0.25">
      <c r="A119" s="105" t="s">
        <v>43</v>
      </c>
      <c r="B119" s="189"/>
      <c r="C119" s="189"/>
      <c r="D119" s="135"/>
      <c r="E119" s="189"/>
      <c r="F119" s="189"/>
      <c r="G119" s="135"/>
      <c r="H119" s="296"/>
      <c r="I119" s="296"/>
      <c r="J119" s="64"/>
      <c r="L119" s="249"/>
      <c r="M119" s="249"/>
    </row>
    <row r="120" spans="1:13" ht="15" customHeight="1" x14ac:dyDescent="0.25">
      <c r="A120" s="223" t="s">
        <v>73</v>
      </c>
      <c r="B120" s="188"/>
      <c r="C120" s="188"/>
      <c r="D120" s="135"/>
      <c r="E120" s="188"/>
      <c r="F120" s="188"/>
      <c r="G120" s="135"/>
      <c r="H120" s="300"/>
      <c r="I120" s="300"/>
      <c r="J120" s="64"/>
      <c r="L120" s="249"/>
      <c r="M120" s="249"/>
    </row>
    <row r="121" spans="1:13" ht="15" customHeight="1" x14ac:dyDescent="0.25">
      <c r="A121" s="105" t="s">
        <v>80</v>
      </c>
      <c r="B121" s="139"/>
      <c r="C121" s="187"/>
      <c r="D121" s="138"/>
      <c r="E121" s="187"/>
      <c r="F121" s="187"/>
      <c r="G121" s="138"/>
      <c r="H121" s="297">
        <v>-327842</v>
      </c>
      <c r="I121" s="297"/>
      <c r="J121" s="66"/>
      <c r="L121" s="249"/>
      <c r="M121" s="249"/>
    </row>
    <row r="122" spans="1:13" ht="15" customHeight="1" x14ac:dyDescent="0.25">
      <c r="A122" s="105" t="s">
        <v>43</v>
      </c>
      <c r="B122" s="187"/>
      <c r="C122" s="187"/>
      <c r="D122" s="138"/>
      <c r="E122" s="187"/>
      <c r="F122" s="187"/>
      <c r="G122" s="138"/>
      <c r="H122" s="297">
        <v>-10644</v>
      </c>
      <c r="I122" s="297"/>
      <c r="J122" s="62"/>
      <c r="L122" s="249"/>
      <c r="M122" s="249"/>
    </row>
    <row r="123" spans="1:13" ht="15" customHeight="1" x14ac:dyDescent="0.25">
      <c r="A123" s="215" t="s">
        <v>81</v>
      </c>
      <c r="B123" s="130"/>
      <c r="C123" s="193"/>
      <c r="D123" s="169"/>
      <c r="E123" s="224"/>
      <c r="F123" s="193"/>
      <c r="G123" s="195"/>
      <c r="H123" s="301">
        <f>SUM(H118:I122)</f>
        <v>-338292</v>
      </c>
      <c r="I123" s="301"/>
      <c r="J123" s="67"/>
      <c r="L123" s="249"/>
      <c r="M123" s="249"/>
    </row>
    <row r="124" spans="1:13" ht="15" customHeight="1" x14ac:dyDescent="0.25">
      <c r="A124" s="115" t="s">
        <v>82</v>
      </c>
      <c r="B124" s="187"/>
      <c r="C124" s="200"/>
      <c r="D124" s="138"/>
      <c r="E124" s="217"/>
      <c r="F124" s="217"/>
      <c r="G124" s="145"/>
      <c r="H124" s="302"/>
      <c r="I124" s="302"/>
      <c r="J124" s="64"/>
      <c r="L124" s="249"/>
      <c r="M124" s="249"/>
    </row>
    <row r="125" spans="1:13" ht="15" customHeight="1" x14ac:dyDescent="0.25">
      <c r="A125" s="223" t="s">
        <v>70</v>
      </c>
      <c r="B125" s="187"/>
      <c r="C125" s="187"/>
      <c r="D125" s="138"/>
      <c r="E125" s="187"/>
      <c r="F125" s="187"/>
      <c r="G125" s="146"/>
      <c r="H125" s="297"/>
      <c r="I125" s="297"/>
      <c r="J125" s="64"/>
      <c r="L125" s="249"/>
      <c r="M125" s="249"/>
    </row>
    <row r="126" spans="1:13" ht="15" customHeight="1" x14ac:dyDescent="0.25">
      <c r="A126" s="105" t="s">
        <v>83</v>
      </c>
      <c r="B126" s="189"/>
      <c r="C126" s="189"/>
      <c r="D126" s="135"/>
      <c r="E126" s="139"/>
      <c r="F126" s="139"/>
      <c r="G126" s="146"/>
      <c r="H126" s="297">
        <v>1058483</v>
      </c>
      <c r="I126" s="297"/>
      <c r="J126" s="66"/>
    </row>
    <row r="127" spans="1:13" ht="15" customHeight="1" x14ac:dyDescent="0.25">
      <c r="A127" s="105" t="s">
        <v>136</v>
      </c>
      <c r="B127" s="139"/>
      <c r="C127" s="187"/>
      <c r="D127" s="187"/>
      <c r="E127" s="139"/>
      <c r="F127" s="139"/>
      <c r="G127" s="146"/>
      <c r="H127" s="297"/>
      <c r="I127" s="297"/>
      <c r="J127" s="62"/>
    </row>
    <row r="128" spans="1:13" ht="15" customHeight="1" x14ac:dyDescent="0.25">
      <c r="A128" s="105" t="s">
        <v>137</v>
      </c>
      <c r="B128" s="139"/>
      <c r="C128" s="187"/>
      <c r="D128" s="187"/>
      <c r="E128" s="139"/>
      <c r="F128" s="139"/>
      <c r="G128" s="146"/>
      <c r="H128" s="187"/>
      <c r="I128" s="187"/>
      <c r="J128" s="62"/>
    </row>
    <row r="129" spans="1:10" ht="15" customHeight="1" x14ac:dyDescent="0.25">
      <c r="A129" s="105" t="s">
        <v>43</v>
      </c>
      <c r="B129" s="139"/>
      <c r="C129" s="187"/>
      <c r="D129" s="187"/>
      <c r="E129" s="139"/>
      <c r="F129" s="139"/>
      <c r="G129" s="146"/>
      <c r="H129" s="187"/>
      <c r="I129" s="187"/>
      <c r="J129" s="62"/>
    </row>
    <row r="130" spans="1:10" ht="15" customHeight="1" x14ac:dyDescent="0.25">
      <c r="A130" s="223" t="s">
        <v>73</v>
      </c>
      <c r="B130" s="187"/>
      <c r="C130" s="189"/>
      <c r="D130" s="138"/>
      <c r="E130" s="139"/>
      <c r="F130" s="139"/>
      <c r="G130" s="146"/>
      <c r="H130" s="297"/>
      <c r="I130" s="297"/>
      <c r="J130" s="63"/>
    </row>
    <row r="131" spans="1:10" ht="15" customHeight="1" x14ac:dyDescent="0.25">
      <c r="A131" s="105" t="s">
        <v>84</v>
      </c>
      <c r="B131" s="187"/>
      <c r="C131" s="187"/>
      <c r="D131" s="138"/>
      <c r="E131" s="187"/>
      <c r="F131" s="187"/>
      <c r="G131" s="146"/>
      <c r="H131" s="299">
        <v>-712391</v>
      </c>
      <c r="I131" s="299"/>
      <c r="J131" s="64"/>
    </row>
    <row r="132" spans="1:10" x14ac:dyDescent="0.25">
      <c r="A132" s="105" t="s">
        <v>85</v>
      </c>
      <c r="B132" s="139"/>
      <c r="C132" s="139"/>
      <c r="D132" s="139"/>
      <c r="E132" s="139"/>
      <c r="F132" s="139"/>
      <c r="G132" s="139"/>
      <c r="H132" s="299"/>
      <c r="I132" s="299"/>
      <c r="J132" s="26"/>
    </row>
    <row r="133" spans="1:10" x14ac:dyDescent="0.25">
      <c r="A133" s="105" t="s">
        <v>126</v>
      </c>
      <c r="B133" s="139"/>
      <c r="C133" s="139"/>
      <c r="D133" s="139"/>
      <c r="E133" s="139"/>
      <c r="F133" s="139"/>
      <c r="G133" s="139"/>
      <c r="H133" s="299"/>
      <c r="I133" s="299"/>
      <c r="J133" s="26"/>
    </row>
    <row r="134" spans="1:10" x14ac:dyDescent="0.25">
      <c r="A134" s="105" t="s">
        <v>43</v>
      </c>
      <c r="B134" s="139"/>
      <c r="C134" s="139"/>
      <c r="D134" s="139"/>
      <c r="E134" s="139"/>
      <c r="F134" s="139"/>
      <c r="G134" s="139"/>
      <c r="H134" s="299">
        <v>-12866</v>
      </c>
      <c r="I134" s="299"/>
      <c r="J134" s="26"/>
    </row>
    <row r="135" spans="1:10" x14ac:dyDescent="0.25">
      <c r="A135" s="215" t="s">
        <v>86</v>
      </c>
      <c r="B135" s="206"/>
      <c r="C135" s="206"/>
      <c r="D135" s="206"/>
      <c r="E135" s="206"/>
      <c r="F135" s="206"/>
      <c r="G135" s="206"/>
      <c r="H135" s="298">
        <f>SUM(H126:I134)</f>
        <v>333226</v>
      </c>
      <c r="I135" s="298"/>
      <c r="J135" s="28"/>
    </row>
    <row r="136" spans="1:10" x14ac:dyDescent="0.25">
      <c r="A136" s="225" t="s">
        <v>87</v>
      </c>
      <c r="B136" s="214"/>
      <c r="C136" s="214"/>
      <c r="D136" s="214"/>
      <c r="E136" s="214"/>
      <c r="F136" s="214"/>
      <c r="G136" s="214"/>
      <c r="H136" s="303">
        <f>SUM(H115,H123,H135)</f>
        <v>24647</v>
      </c>
      <c r="I136" s="303"/>
      <c r="J136" s="29"/>
    </row>
    <row r="137" spans="1:10" x14ac:dyDescent="0.25">
      <c r="A137" s="223" t="s">
        <v>88</v>
      </c>
      <c r="B137" s="139"/>
      <c r="C137" s="139"/>
      <c r="D137" s="139"/>
      <c r="E137" s="139"/>
      <c r="F137" s="139"/>
      <c r="G137" s="139"/>
      <c r="H137" s="297">
        <v>279210</v>
      </c>
      <c r="I137" s="297"/>
      <c r="J137" s="26"/>
    </row>
    <row r="138" spans="1:10" ht="15.75" thickBot="1" x14ac:dyDescent="0.3">
      <c r="A138" s="226" t="s">
        <v>89</v>
      </c>
      <c r="B138" s="227"/>
      <c r="C138" s="227"/>
      <c r="D138" s="227"/>
      <c r="E138" s="227"/>
      <c r="F138" s="227"/>
      <c r="G138" s="227"/>
      <c r="H138" s="304">
        <f>SUM(H136:I137)</f>
        <v>303857</v>
      </c>
      <c r="I138" s="304"/>
      <c r="J138" s="31"/>
    </row>
    <row r="139" spans="1:10" ht="15.75" thickTop="1" x14ac:dyDescent="0.25"/>
  </sheetData>
  <mergeCells count="63">
    <mergeCell ref="H134:I134"/>
    <mergeCell ref="H135:I135"/>
    <mergeCell ref="H136:I136"/>
    <mergeCell ref="H137:I137"/>
    <mergeCell ref="H138:I138"/>
    <mergeCell ref="H133:I133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30:I130"/>
    <mergeCell ref="H131:I131"/>
    <mergeCell ref="H132:I132"/>
    <mergeCell ref="H119:I119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B105:D105"/>
    <mergeCell ref="E105:G105"/>
    <mergeCell ref="H105:I105"/>
    <mergeCell ref="B106:D106"/>
    <mergeCell ref="E106:G106"/>
    <mergeCell ref="H106:I106"/>
    <mergeCell ref="A95:J95"/>
    <mergeCell ref="A96:J96"/>
    <mergeCell ref="D100:G100"/>
    <mergeCell ref="H100:I100"/>
    <mergeCell ref="D102:G102"/>
    <mergeCell ref="H102:I102"/>
    <mergeCell ref="B48:D48"/>
    <mergeCell ref="E48:G48"/>
    <mergeCell ref="H48:I48"/>
    <mergeCell ref="B8:D8"/>
    <mergeCell ref="E8:G8"/>
    <mergeCell ref="H8:I8"/>
    <mergeCell ref="A37:J37"/>
    <mergeCell ref="A38:J38"/>
    <mergeCell ref="D42:G42"/>
    <mergeCell ref="H42:I42"/>
    <mergeCell ref="D44:G44"/>
    <mergeCell ref="H44:I44"/>
    <mergeCell ref="B47:D47"/>
    <mergeCell ref="E47:G47"/>
    <mergeCell ref="H47:I47"/>
    <mergeCell ref="D2:G2"/>
    <mergeCell ref="H2:I2"/>
    <mergeCell ref="D4:G4"/>
    <mergeCell ref="H4:I4"/>
    <mergeCell ref="B7:D7"/>
    <mergeCell ref="E7:G7"/>
    <mergeCell ref="H7:I7"/>
  </mergeCells>
  <pageMargins left="0.70866141732283472" right="0.70866141732283472" top="0.35433070866141736" bottom="0.35433070866141736" header="0.31496062992125984" footer="0.31496062992125984"/>
  <pageSetup paperSize="8" scale="52" orientation="portrait" r:id="rId1"/>
  <rowBreaks count="2" manualBreakCount="2">
    <brk id="4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A1.1 Brisbane</vt:lpstr>
      <vt:lpstr>A1.2 Melbourne </vt:lpstr>
      <vt:lpstr>A1.3 Perth</vt:lpstr>
      <vt:lpstr>A1.4 Sydney</vt:lpstr>
      <vt:lpstr>'A1.1 Brisbane'!Print_Area</vt:lpstr>
      <vt:lpstr>'A1.2 Melbourne '!Print_Area</vt:lpstr>
      <vt:lpstr>'A1.3 Perth'!Print_Area</vt:lpstr>
      <vt:lpstr>'A1.4 Sydney'!Print_Area</vt:lpstr>
      <vt:lpstr>Contents!Print_Area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Islam, Rabi</cp:lastModifiedBy>
  <cp:lastPrinted>2020-02-19T06:42:47Z</cp:lastPrinted>
  <dcterms:created xsi:type="dcterms:W3CDTF">2016-02-24T23:23:58Z</dcterms:created>
  <dcterms:modified xsi:type="dcterms:W3CDTF">2020-02-21T04:55:32Z</dcterms:modified>
</cp:coreProperties>
</file>