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6960" windowWidth="28830" windowHeight="6975" activeTab="4"/>
  </bookViews>
  <sheets>
    <sheet name="Contents" sheetId="1" r:id="rId1"/>
    <sheet name="A1.1 Brisbane" sheetId="2" r:id="rId2"/>
    <sheet name="A1.2 Melbourne " sheetId="3" r:id="rId3"/>
    <sheet name="A1.3 Perth" sheetId="4" r:id="rId4"/>
    <sheet name="A1.4 Sydney" sheetId="5" r:id="rId5"/>
  </sheets>
  <definedNames>
    <definedName name="_xlnm.Print_Area" localSheetId="1">'A1.1 Brisbane'!$A$1:$K$128</definedName>
    <definedName name="_xlnm.Print_Area" localSheetId="2">'A1.2 Melbourne '!$A:$I</definedName>
    <definedName name="_xlnm.Print_Area" localSheetId="3">'A1.3 Perth'!$A:$I</definedName>
    <definedName name="_xlnm.Print_Area" localSheetId="4">'A1.4 Sydney'!$A:$K</definedName>
    <definedName name="_xlnm.Print_Area" localSheetId="0">Contents!$A$1:$G$6</definedName>
  </definedNames>
  <calcPr calcId="145621"/>
</workbook>
</file>

<file path=xl/calcChain.xml><?xml version="1.0" encoding="utf-8"?>
<calcChain xmlns="http://schemas.openxmlformats.org/spreadsheetml/2006/main">
  <c r="C26" i="4" l="1"/>
  <c r="C83" i="2" l="1"/>
  <c r="C60" i="2"/>
  <c r="C59" i="2"/>
  <c r="C58" i="2"/>
  <c r="C57" i="2"/>
  <c r="C56" i="2"/>
  <c r="C55" i="2"/>
  <c r="C51" i="2"/>
  <c r="C50" i="2"/>
  <c r="C49" i="2"/>
  <c r="C34" i="2"/>
  <c r="C11" i="2"/>
  <c r="C12" i="2"/>
  <c r="C14" i="2"/>
  <c r="C16" i="2"/>
  <c r="C17" i="2"/>
  <c r="C18" i="2"/>
  <c r="C19" i="2"/>
  <c r="C20" i="2"/>
  <c r="C21" i="2"/>
  <c r="C22" i="2"/>
  <c r="C23" i="2"/>
  <c r="C25" i="2"/>
  <c r="C26" i="2"/>
  <c r="C28" i="2"/>
  <c r="C30" i="2"/>
  <c r="G25" i="2"/>
  <c r="C84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30" i="3"/>
  <c r="C32" i="3"/>
  <c r="C72" i="3"/>
  <c r="C71" i="3"/>
  <c r="C70" i="3"/>
  <c r="C67" i="3"/>
  <c r="C66" i="3"/>
  <c r="C65" i="3"/>
  <c r="C64" i="3"/>
  <c r="C60" i="3"/>
  <c r="C59" i="3"/>
  <c r="C58" i="3"/>
  <c r="C57" i="3"/>
  <c r="C56" i="3"/>
  <c r="C55" i="3"/>
  <c r="C54" i="3"/>
  <c r="C61" i="3"/>
  <c r="E61" i="3"/>
  <c r="G61" i="3"/>
  <c r="C48" i="3"/>
  <c r="C49" i="3"/>
  <c r="C50" i="3"/>
  <c r="C46" i="3"/>
  <c r="B29" i="5"/>
  <c r="G126" i="4"/>
  <c r="C85" i="4"/>
  <c r="C73" i="4"/>
  <c r="C72" i="4"/>
  <c r="C71" i="4"/>
  <c r="C68" i="4"/>
  <c r="C67" i="4"/>
  <c r="C66" i="4"/>
  <c r="C65" i="4"/>
  <c r="C61" i="4"/>
  <c r="C58" i="4"/>
  <c r="C57" i="4"/>
  <c r="C56" i="4"/>
  <c r="C55" i="4"/>
  <c r="C51" i="4"/>
  <c r="C49" i="4"/>
  <c r="C47" i="4"/>
  <c r="G52" i="4"/>
  <c r="C46" i="4"/>
  <c r="C22" i="4"/>
  <c r="C21" i="4"/>
  <c r="C19" i="4"/>
  <c r="C18" i="4"/>
  <c r="C17" i="4"/>
  <c r="C16" i="4"/>
  <c r="C15" i="4"/>
  <c r="G13" i="4"/>
  <c r="C13" i="4"/>
  <c r="C11" i="4"/>
  <c r="C10" i="4"/>
  <c r="D61" i="5"/>
  <c r="D56" i="5"/>
  <c r="D55" i="5"/>
  <c r="D53" i="5"/>
  <c r="D52" i="5"/>
  <c r="B31" i="5"/>
  <c r="B33" i="5"/>
  <c r="B35" i="5"/>
  <c r="B83" i="5"/>
  <c r="H106" i="5"/>
  <c r="H114" i="5"/>
  <c r="H124" i="5"/>
  <c r="H125" i="5"/>
  <c r="H127" i="5"/>
  <c r="B84" i="5"/>
  <c r="D62" i="5"/>
  <c r="D63" i="5"/>
  <c r="D69" i="5"/>
  <c r="D75" i="5"/>
  <c r="D76" i="5"/>
  <c r="B53" i="5"/>
  <c r="B62" i="5"/>
  <c r="B63" i="5"/>
  <c r="B69" i="5"/>
  <c r="B75" i="5"/>
  <c r="B76" i="5"/>
  <c r="B77" i="5"/>
  <c r="I53" i="5"/>
  <c r="I62" i="5"/>
  <c r="I63" i="5"/>
  <c r="H53" i="5"/>
  <c r="H62" i="5"/>
  <c r="G53" i="5"/>
  <c r="G62" i="5"/>
  <c r="G63" i="5"/>
  <c r="E53" i="5"/>
  <c r="E62" i="5"/>
  <c r="E63" i="5" s="1"/>
  <c r="D14" i="5"/>
  <c r="D26" i="5"/>
  <c r="D27" i="5" s="1"/>
  <c r="D29" i="5" s="1"/>
  <c r="D31" i="5" s="1"/>
  <c r="D33" i="5" s="1"/>
  <c r="D35" i="5" s="1"/>
  <c r="B14" i="5"/>
  <c r="B26" i="5"/>
  <c r="B27" i="5"/>
  <c r="I26" i="5"/>
  <c r="H26" i="5"/>
  <c r="G26" i="5"/>
  <c r="E26" i="5"/>
  <c r="I14" i="5"/>
  <c r="H14" i="5"/>
  <c r="G14" i="5"/>
  <c r="E14" i="5"/>
  <c r="G105" i="4"/>
  <c r="G113" i="4"/>
  <c r="G123" i="4"/>
  <c r="G124" i="4"/>
  <c r="C81" i="4"/>
  <c r="G62" i="4"/>
  <c r="G63" i="4" s="1"/>
  <c r="G76" i="4" s="1"/>
  <c r="G69" i="4"/>
  <c r="G74" i="4"/>
  <c r="G75" i="4"/>
  <c r="E52" i="4"/>
  <c r="E62" i="4"/>
  <c r="E63" i="4"/>
  <c r="E69" i="4"/>
  <c r="E74" i="4"/>
  <c r="E75" i="4"/>
  <c r="E76" i="4"/>
  <c r="C52" i="4"/>
  <c r="C62" i="4"/>
  <c r="C63" i="4" s="1"/>
  <c r="C76" i="4" s="1"/>
  <c r="C69" i="4"/>
  <c r="C74" i="4"/>
  <c r="C75" i="4"/>
  <c r="C25" i="4"/>
  <c r="C28" i="4" s="1"/>
  <c r="C30" i="4" s="1"/>
  <c r="C32" i="4" s="1"/>
  <c r="G25" i="4"/>
  <c r="E25" i="4"/>
  <c r="E13" i="4"/>
  <c r="G104" i="3"/>
  <c r="G112" i="3"/>
  <c r="G121" i="3"/>
  <c r="G122" i="3"/>
  <c r="G124" i="3"/>
  <c r="C85" i="3"/>
  <c r="C80" i="3"/>
  <c r="G51" i="3"/>
  <c r="G62" i="3"/>
  <c r="G68" i="3"/>
  <c r="G73" i="3"/>
  <c r="G74" i="3"/>
  <c r="G75" i="3"/>
  <c r="E51" i="3"/>
  <c r="E62" i="3" s="1"/>
  <c r="E75" i="3" s="1"/>
  <c r="E68" i="3"/>
  <c r="E73" i="3"/>
  <c r="E74" i="3"/>
  <c r="C51" i="3"/>
  <c r="C62" i="3"/>
  <c r="C75" i="3" s="1"/>
  <c r="C68" i="3"/>
  <c r="C73" i="3"/>
  <c r="C74" i="3"/>
  <c r="C34" i="3"/>
  <c r="G13" i="3"/>
  <c r="G25" i="3"/>
  <c r="G26" i="3"/>
  <c r="E13" i="3"/>
  <c r="E25" i="3"/>
  <c r="E26" i="3"/>
  <c r="I106" i="2"/>
  <c r="I114" i="2"/>
  <c r="I124" i="2"/>
  <c r="I125" i="2"/>
  <c r="I127" i="2"/>
  <c r="C85" i="2"/>
  <c r="C80" i="2"/>
  <c r="C53" i="2"/>
  <c r="C61" i="2"/>
  <c r="C62" i="2"/>
  <c r="C68" i="2"/>
  <c r="C73" i="2"/>
  <c r="C74" i="2"/>
  <c r="C75" i="2"/>
  <c r="I53" i="2"/>
  <c r="I61" i="2"/>
  <c r="I62" i="2"/>
  <c r="G53" i="2"/>
  <c r="G61" i="2"/>
  <c r="G62" i="2"/>
  <c r="E53" i="2"/>
  <c r="E61" i="2"/>
  <c r="E62" i="2"/>
  <c r="C32" i="2"/>
  <c r="I14" i="2"/>
  <c r="I25" i="2"/>
  <c r="I26" i="2"/>
  <c r="G14" i="2"/>
  <c r="G26" i="2"/>
  <c r="E14" i="2"/>
  <c r="E25" i="2"/>
  <c r="E26" i="2"/>
  <c r="D77" i="5" l="1"/>
  <c r="H63" i="5"/>
  <c r="M62" i="5"/>
  <c r="N62" i="5" s="1"/>
  <c r="C84" i="4"/>
  <c r="C86" i="4" s="1"/>
  <c r="C34" i="4"/>
</calcChain>
</file>

<file path=xl/sharedStrings.xml><?xml version="1.0" encoding="utf-8"?>
<sst xmlns="http://schemas.openxmlformats.org/spreadsheetml/2006/main" count="510" uniqueCount="148">
  <si>
    <t>Airport Monitoring Report 2014-15</t>
  </si>
  <si>
    <t>Table 1.1</t>
  </si>
  <si>
    <t>Regulatory accounts for Brisbane Airport</t>
  </si>
  <si>
    <t>Table 1.2</t>
  </si>
  <si>
    <t>Regulatory accounts for Melbourne  Airport</t>
  </si>
  <si>
    <t>Table 1.3</t>
  </si>
  <si>
    <t>Regulatory accounts for Perth Airport</t>
  </si>
  <si>
    <t>Table 1.4</t>
  </si>
  <si>
    <t>Regulatory accounts for Sydney Airport</t>
  </si>
  <si>
    <t>Table A1.1.2 Income statement</t>
  </si>
  <si>
    <t>Regulated Airport</t>
  </si>
  <si>
    <t>Brisbane</t>
  </si>
  <si>
    <t xml:space="preserve">For Year Ended </t>
  </si>
  <si>
    <t>Audited financial statements</t>
  </si>
  <si>
    <t>Aeronautical services</t>
  </si>
  <si>
    <t>Non-aeronautical services</t>
  </si>
  <si>
    <t xml:space="preserve"> $'000</t>
  </si>
  <si>
    <t>$'000</t>
  </si>
  <si>
    <r>
      <t>LIS</t>
    </r>
    <r>
      <rPr>
        <b/>
        <sz val="10"/>
        <color theme="3" tint="0.39997558519241921"/>
        <rFont val="Calibri"/>
        <family val="2"/>
      </rPr>
      <t>*</t>
    </r>
  </si>
  <si>
    <t>Revenue</t>
  </si>
  <si>
    <t xml:space="preserve">Aeronautical revenue  </t>
  </si>
  <si>
    <t xml:space="preserve">Non-aeronautical revenue </t>
  </si>
  <si>
    <t xml:space="preserve">Other </t>
  </si>
  <si>
    <t>Total Revenue</t>
  </si>
  <si>
    <t>Expenditure</t>
  </si>
  <si>
    <t>Salaries and wages</t>
  </si>
  <si>
    <t>Depreciation/amortisation of land</t>
  </si>
  <si>
    <t>Depreciation of tangibles (excl. land)</t>
  </si>
  <si>
    <t>Services and utilities</t>
  </si>
  <si>
    <t>Contract services and maintenance</t>
  </si>
  <si>
    <t>Security costs</t>
  </si>
  <si>
    <t>Consultants and advisors</t>
  </si>
  <si>
    <t>General administration</t>
  </si>
  <si>
    <t>Other costs</t>
  </si>
  <si>
    <t xml:space="preserve">Total expenditure </t>
  </si>
  <si>
    <t>Operating profit/(loss)</t>
  </si>
  <si>
    <t>Abnormal items</t>
  </si>
  <si>
    <t>Earnings before interest and tax (EBIT)</t>
  </si>
  <si>
    <t xml:space="preserve">Interest </t>
  </si>
  <si>
    <t>Change in fair value of investment property</t>
  </si>
  <si>
    <t>Earnings before tax (EBT)</t>
  </si>
  <si>
    <t xml:space="preserve">Tax charge </t>
  </si>
  <si>
    <t>Profit/(loss) after tax</t>
  </si>
  <si>
    <t xml:space="preserve">Dividends paid </t>
  </si>
  <si>
    <t>Retained earrings</t>
  </si>
  <si>
    <t xml:space="preserve">Note :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appendix A7.1.1  </t>
  </si>
  <si>
    <t xml:space="preserve">Table A1.1.2 Balance sheet </t>
  </si>
  <si>
    <t>LIS</t>
  </si>
  <si>
    <t>Current assets</t>
  </si>
  <si>
    <t>Cash</t>
  </si>
  <si>
    <t>Receivables</t>
  </si>
  <si>
    <t>Inventories</t>
  </si>
  <si>
    <t>Other</t>
  </si>
  <si>
    <t>Total current assets</t>
  </si>
  <si>
    <t>Non-current assets</t>
  </si>
  <si>
    <t xml:space="preserve">Property, plant and equipment </t>
  </si>
  <si>
    <t>Investment property</t>
  </si>
  <si>
    <t>Land/pre-payment/pre-paid rent</t>
  </si>
  <si>
    <t>Goodwill</t>
  </si>
  <si>
    <t>Total non-current assets</t>
  </si>
  <si>
    <t>Total assets</t>
  </si>
  <si>
    <t>Current liabilities</t>
  </si>
  <si>
    <t>Creditors</t>
  </si>
  <si>
    <t>Borrowings</t>
  </si>
  <si>
    <t>Provisions</t>
  </si>
  <si>
    <t>Other (incl. intercompany tax payable, unearned revenue and deposits)</t>
  </si>
  <si>
    <t>Total current liabilities</t>
  </si>
  <si>
    <t>Non-current liabilities</t>
  </si>
  <si>
    <t>Other (incl. deferred tax payable, derivative instruments and unearned revenue)</t>
  </si>
  <si>
    <t>Total non-current liabilities</t>
  </si>
  <si>
    <t>Total liabilities</t>
  </si>
  <si>
    <t>Net assets</t>
  </si>
  <si>
    <t>Shareholders' equity</t>
  </si>
  <si>
    <t>Share capital</t>
  </si>
  <si>
    <t>Reserves</t>
  </si>
  <si>
    <t>Accumulated profit/(losses)</t>
  </si>
  <si>
    <t>Total shareholders' equity/(deficiency)</t>
  </si>
  <si>
    <t>Accumulated profit at start of year</t>
  </si>
  <si>
    <t>Movements</t>
  </si>
  <si>
    <t>Profit/(loss) for the year</t>
  </si>
  <si>
    <t>Other (dividends paid)</t>
  </si>
  <si>
    <t>Accumulated profit at end of year</t>
  </si>
  <si>
    <t xml:space="preserve">Table A1.1.3 Cash flow statement </t>
  </si>
  <si>
    <t>Cash flows from operating activities</t>
  </si>
  <si>
    <t xml:space="preserve">Inflows </t>
  </si>
  <si>
    <t>Receipts from customers</t>
  </si>
  <si>
    <t xml:space="preserve">Interest received </t>
  </si>
  <si>
    <t>Outflows</t>
  </si>
  <si>
    <t>Payments to suppliers and employees</t>
  </si>
  <si>
    <t>Interest paid</t>
  </si>
  <si>
    <t>Income tax paid</t>
  </si>
  <si>
    <t>Net cash flow from operating activities</t>
  </si>
  <si>
    <t xml:space="preserve">Cash flow from investing activities </t>
  </si>
  <si>
    <t>Proceeds from sale of property, plant and equipment</t>
  </si>
  <si>
    <t>Acquisition of property, plant and equipment</t>
  </si>
  <si>
    <t>Net cash flow from investing activities</t>
  </si>
  <si>
    <t xml:space="preserve">Cash flow from financing activities </t>
  </si>
  <si>
    <t>Proceeds from borrowings</t>
  </si>
  <si>
    <t>Repayment of borrowings</t>
  </si>
  <si>
    <t>Payment of finance lease liabilities</t>
  </si>
  <si>
    <t>Dividends paid</t>
  </si>
  <si>
    <t>Net cash flows from financing activities</t>
  </si>
  <si>
    <t>Net increase/(decrease) in cash held</t>
  </si>
  <si>
    <t>Cash at beginning of the reporting period</t>
  </si>
  <si>
    <t>Cash at end of the reporting period</t>
  </si>
  <si>
    <t>Table A1.2.1 Income statement</t>
  </si>
  <si>
    <t xml:space="preserve">Melbourne </t>
  </si>
  <si>
    <t>Amortisation of intangibles (other)</t>
  </si>
  <si>
    <t>Property / leasing maintenance</t>
  </si>
  <si>
    <t>Retained earnings</t>
  </si>
  <si>
    <t xml:space="preserve">Table A1.2.2 Balance sheet </t>
  </si>
  <si>
    <t>Accrued revenue</t>
  </si>
  <si>
    <t>Other (incl. deferred tax liability, financial liabilities and unearned revenue)</t>
  </si>
  <si>
    <t xml:space="preserve">Table A1.2.3 Cash flow statement </t>
  </si>
  <si>
    <t>Table A1.3.1 Income statement</t>
  </si>
  <si>
    <t>Perth</t>
  </si>
  <si>
    <t>Interest</t>
  </si>
  <si>
    <t>Tax charge</t>
  </si>
  <si>
    <t>Table A1.3.2 Balance sheet</t>
  </si>
  <si>
    <t>Income tax receivable</t>
  </si>
  <si>
    <t>Other Intangibles</t>
  </si>
  <si>
    <t>Other financial assets</t>
  </si>
  <si>
    <t>Other (incl. capital leases, prepayment of 99 year lease with the Commonwealth)</t>
  </si>
  <si>
    <t>Other  (incl. deferred tax payable, derivative financial instruments and deferred revenue)</t>
  </si>
  <si>
    <t xml:space="preserve">Table A1.3.3 Cash flow statement </t>
  </si>
  <si>
    <t>Table A1.4.1 Income statement</t>
  </si>
  <si>
    <t>Sydney</t>
  </si>
  <si>
    <t>LIS*</t>
  </si>
  <si>
    <t>Amortisation of intangibles</t>
  </si>
  <si>
    <t xml:space="preserve">Net finance costs </t>
  </si>
  <si>
    <t>Income tax benefit</t>
  </si>
  <si>
    <t>Note:</t>
  </si>
  <si>
    <t xml:space="preserve">1. Under the line in the sand approach (LIS), an airport's aeronautical asset base is the value of tangible non-current assets as at 30 June 2005, plus new investments, minus depreciation and disposals for subsequent reporting periods.  A more detailed explanation of LIS is provided in appendix A7.1.1. </t>
  </si>
  <si>
    <t>2. The data for Sydney airport under the line in the sand approach has excluded the value of landfill in leasehold land since July 2015.</t>
  </si>
  <si>
    <t>Table A1.4.2 Balance sheet</t>
  </si>
  <si>
    <t>Cash and cash equivalents</t>
  </si>
  <si>
    <t>Trade and other receivables</t>
  </si>
  <si>
    <t>Capital works in progress</t>
  </si>
  <si>
    <t>Intangibles</t>
  </si>
  <si>
    <t>Derivative financial asset</t>
  </si>
  <si>
    <t>Trade and other payables</t>
  </si>
  <si>
    <t>Derivative financial instruments</t>
  </si>
  <si>
    <t>Deferred tax liability</t>
  </si>
  <si>
    <t>Issued capital</t>
  </si>
  <si>
    <t xml:space="preserve">Other reserves </t>
  </si>
  <si>
    <t>Table A1.4.3 Cash flow statement</t>
  </si>
  <si>
    <t>Other (incl. current interest rate swaps)</t>
  </si>
  <si>
    <t>Revaluation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</si>
</sst>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\ mmmm\ yyyy;@"/>
    <numFmt numFmtId="165" formatCode="&quot;$&quot;#,##0"/>
    <numFmt numFmtId="166" formatCode="&quot;$&quot;#,##0;[Red]&quot;$&quot;#,##0"/>
    <numFmt numFmtId="167" formatCode="_(* #,##0.00_);_(* \(#,##0.00\);_(* &quot;-&quot;??_);_(@_)"/>
    <numFmt numFmtId="168" formatCode="_-&quot;$&quot;* #,##0_-;[Red]_-&quot;$&quot;* \(#,##0\)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rgb="FF0070C0"/>
      <name val="Arial"/>
      <family val="2"/>
    </font>
    <font>
      <b/>
      <sz val="10"/>
      <name val="Arial"/>
      <family val="2"/>
    </font>
    <font>
      <b/>
      <sz val="14"/>
      <color rgb="FF0070C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theme="3" tint="0.3999755851924192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3" tint="0.39997558519241921"/>
      <name val="Arial"/>
      <family val="2"/>
    </font>
    <font>
      <b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sz val="9"/>
      <name val="Arial"/>
      <family val="2"/>
    </font>
    <font>
      <sz val="10"/>
      <color rgb="FF0070C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8"/>
      <name val="Arial"/>
      <family val="2"/>
    </font>
    <font>
      <b/>
      <sz val="12"/>
      <name val="Tms Rmn"/>
    </font>
    <font>
      <b/>
      <i/>
      <sz val="16"/>
      <name val="Helv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theme="3" tint="-0.2499465926084170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ck">
        <color theme="3" tint="-0.2499465926084170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theme="3" tint="-0.2499465926084170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auto="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/>
      <diagonal/>
    </border>
    <border>
      <left style="thick">
        <color theme="3" tint="-0.2499465926084170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/>
      <right/>
      <top/>
      <bottom style="thick">
        <color theme="3" tint="-0.24994659260841701"/>
      </bottom>
      <diagonal/>
    </border>
    <border>
      <left/>
      <right style="thick">
        <color theme="3" tint="-0.24994659260841701"/>
      </right>
      <top/>
      <bottom style="thick">
        <color theme="3" tint="-0.24994659260841701"/>
      </bottom>
      <diagonal/>
    </border>
  </borders>
  <cellStyleXfs count="50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 applyNumberFormat="0" applyFill="0" applyBorder="0" applyAlignment="0" applyProtection="0"/>
    <xf numFmtId="0" fontId="26" fillId="0" borderId="0"/>
    <xf numFmtId="167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38" fontId="27" fillId="9" borderId="0" applyNumberFormat="0" applyBorder="0" applyAlignment="0" applyProtection="0"/>
    <xf numFmtId="0" fontId="28" fillId="0" borderId="0"/>
    <xf numFmtId="10" fontId="27" fillId="10" borderId="11" applyNumberFormat="0" applyBorder="0" applyAlignment="0" applyProtection="0"/>
    <xf numFmtId="0" fontId="29" fillId="0" borderId="0"/>
    <xf numFmtId="0" fontId="22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44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3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1" fillId="0" borderId="0"/>
  </cellStyleXfs>
  <cellXfs count="297">
    <xf numFmtId="0" fontId="0" fillId="0" borderId="0" xfId="0"/>
    <xf numFmtId="0" fontId="5" fillId="4" borderId="0" xfId="0" applyFont="1" applyFill="1"/>
    <xf numFmtId="0" fontId="8" fillId="3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3" borderId="0" xfId="0" applyFont="1" applyFill="1" applyBorder="1" applyAlignment="1">
      <alignment horizontal="left" vertical="center" indent="14"/>
    </xf>
    <xf numFmtId="0" fontId="12" fillId="3" borderId="0" xfId="0" applyFont="1" applyFill="1" applyBorder="1" applyAlignment="1">
      <alignment horizontal="left" vertical="center" indent="14"/>
    </xf>
    <xf numFmtId="0" fontId="11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7"/>
    </xf>
    <xf numFmtId="0" fontId="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left"/>
    </xf>
    <xf numFmtId="0" fontId="15" fillId="6" borderId="0" xfId="0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/>
    </xf>
    <xf numFmtId="0" fontId="15" fillId="6" borderId="7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 indent="2"/>
    </xf>
    <xf numFmtId="165" fontId="16" fillId="6" borderId="0" xfId="0" applyNumberFormat="1" applyFont="1" applyFill="1" applyBorder="1" applyAlignment="1">
      <alignment horizontal="center"/>
    </xf>
    <xf numFmtId="165" fontId="17" fillId="6" borderId="0" xfId="0" applyNumberFormat="1" applyFont="1" applyFill="1" applyBorder="1" applyAlignment="1">
      <alignment horizontal="center"/>
    </xf>
    <xf numFmtId="0" fontId="16" fillId="6" borderId="0" xfId="0" applyFont="1" applyFill="1" applyBorder="1"/>
    <xf numFmtId="0" fontId="16" fillId="6" borderId="7" xfId="0" applyFont="1" applyFill="1" applyBorder="1"/>
    <xf numFmtId="3" fontId="16" fillId="6" borderId="0" xfId="0" applyNumberFormat="1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/>
    </xf>
    <xf numFmtId="165" fontId="18" fillId="7" borderId="0" xfId="2" applyNumberFormat="1" applyFont="1" applyFill="1" applyBorder="1" applyAlignment="1">
      <alignment horizontal="center"/>
    </xf>
    <xf numFmtId="165" fontId="2" fillId="7" borderId="0" xfId="2" applyNumberFormat="1" applyFill="1" applyBorder="1" applyAlignment="1">
      <alignment horizontal="center"/>
    </xf>
    <xf numFmtId="165" fontId="19" fillId="7" borderId="0" xfId="2" applyNumberFormat="1" applyFont="1" applyFill="1" applyBorder="1" applyAlignment="1">
      <alignment horizontal="center"/>
    </xf>
    <xf numFmtId="0" fontId="2" fillId="7" borderId="7" xfId="2" applyFill="1" applyBorder="1"/>
    <xf numFmtId="0" fontId="16" fillId="6" borderId="0" xfId="0" applyFont="1" applyFill="1" applyBorder="1" applyAlignment="1">
      <alignment horizontal="left" wrapText="1" indent="2"/>
    </xf>
    <xf numFmtId="0" fontId="20" fillId="6" borderId="0" xfId="0" applyFont="1" applyFill="1" applyBorder="1" applyAlignment="1">
      <alignment horizontal="left" wrapText="1" indent="2"/>
    </xf>
    <xf numFmtId="0" fontId="2" fillId="7" borderId="0" xfId="2" applyFill="1" applyBorder="1" applyAlignment="1">
      <alignment horizontal="left"/>
    </xf>
    <xf numFmtId="0" fontId="2" fillId="7" borderId="0" xfId="2" applyFill="1" applyBorder="1"/>
    <xf numFmtId="0" fontId="2" fillId="7" borderId="0" xfId="2" applyFill="1" applyBorder="1" applyAlignment="1">
      <alignment horizontal="center"/>
    </xf>
    <xf numFmtId="0" fontId="15" fillId="6" borderId="0" xfId="0" applyFont="1" applyFill="1" applyBorder="1" applyAlignment="1">
      <alignment horizontal="left" wrapText="1"/>
    </xf>
    <xf numFmtId="165" fontId="18" fillId="6" borderId="0" xfId="2" applyNumberFormat="1" applyFont="1" applyFill="1" applyBorder="1" applyAlignment="1">
      <alignment horizontal="center" wrapText="1"/>
    </xf>
    <xf numFmtId="165" fontId="15" fillId="6" borderId="0" xfId="0" applyNumberFormat="1" applyFont="1" applyFill="1" applyBorder="1" applyAlignment="1">
      <alignment horizontal="center" wrapText="1"/>
    </xf>
    <xf numFmtId="165" fontId="13" fillId="6" borderId="0" xfId="0" applyNumberFormat="1" applyFont="1" applyFill="1" applyBorder="1" applyAlignment="1">
      <alignment horizontal="center" wrapText="1"/>
    </xf>
    <xf numFmtId="0" fontId="15" fillId="6" borderId="7" xfId="0" applyFont="1" applyFill="1" applyBorder="1" applyAlignment="1">
      <alignment horizontal="left" wrapText="1"/>
    </xf>
    <xf numFmtId="0" fontId="21" fillId="6" borderId="0" xfId="0" applyFont="1" applyFill="1" applyBorder="1" applyAlignment="1">
      <alignment horizontal="center"/>
    </xf>
    <xf numFmtId="165" fontId="15" fillId="6" borderId="0" xfId="0" applyNumberFormat="1" applyFont="1" applyFill="1" applyBorder="1" applyAlignment="1">
      <alignment horizontal="center"/>
    </xf>
    <xf numFmtId="0" fontId="22" fillId="6" borderId="0" xfId="0" applyFont="1" applyFill="1" applyBorder="1"/>
    <xf numFmtId="0" fontId="22" fillId="8" borderId="0" xfId="0" applyFont="1" applyFill="1" applyBorder="1"/>
    <xf numFmtId="165" fontId="11" fillId="8" borderId="0" xfId="0" applyNumberFormat="1" applyFont="1" applyFill="1" applyBorder="1" applyAlignment="1">
      <alignment horizontal="center"/>
    </xf>
    <xf numFmtId="0" fontId="22" fillId="8" borderId="0" xfId="0" applyFont="1" applyFill="1" applyBorder="1" applyAlignment="1">
      <alignment horizontal="center"/>
    </xf>
    <xf numFmtId="0" fontId="22" fillId="8" borderId="7" xfId="0" applyFont="1" applyFill="1" applyBorder="1"/>
    <xf numFmtId="0" fontId="11" fillId="5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3" fillId="6" borderId="0" xfId="0" applyFont="1" applyFill="1" applyBorder="1"/>
    <xf numFmtId="0" fontId="0" fillId="6" borderId="0" xfId="0" applyFill="1" applyBorder="1"/>
    <xf numFmtId="0" fontId="13" fillId="6" borderId="0" xfId="0" applyFont="1" applyFill="1" applyBorder="1" applyAlignment="1">
      <alignment vertical="center"/>
    </xf>
    <xf numFmtId="0" fontId="0" fillId="6" borderId="7" xfId="0" applyFill="1" applyBorder="1"/>
    <xf numFmtId="165" fontId="13" fillId="6" borderId="0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3" fillId="7" borderId="0" xfId="0" applyFont="1" applyFill="1" applyBorder="1"/>
    <xf numFmtId="165" fontId="3" fillId="7" borderId="0" xfId="0" applyNumberFormat="1" applyFont="1" applyFill="1" applyBorder="1" applyAlignment="1">
      <alignment horizontal="center"/>
    </xf>
    <xf numFmtId="165" fontId="19" fillId="7" borderId="0" xfId="0" applyNumberFormat="1" applyFont="1" applyFill="1" applyBorder="1" applyAlignment="1">
      <alignment horizontal="center"/>
    </xf>
    <xf numFmtId="0" fontId="0" fillId="7" borderId="7" xfId="0" applyFill="1" applyBorder="1"/>
    <xf numFmtId="0" fontId="24" fillId="6" borderId="0" xfId="0" applyFont="1" applyFill="1" applyBorder="1"/>
    <xf numFmtId="0" fontId="0" fillId="7" borderId="0" xfId="0" applyFill="1" applyBorder="1"/>
    <xf numFmtId="0" fontId="24" fillId="7" borderId="0" xfId="0" applyFont="1" applyFill="1" applyBorder="1"/>
    <xf numFmtId="0" fontId="0" fillId="8" borderId="0" xfId="0" applyFill="1" applyBorder="1"/>
    <xf numFmtId="165" fontId="15" fillId="8" borderId="0" xfId="0" applyNumberFormat="1" applyFont="1" applyFill="1" applyBorder="1" applyAlignment="1">
      <alignment horizontal="center"/>
    </xf>
    <xf numFmtId="0" fontId="0" fillId="8" borderId="7" xfId="0" applyFill="1" applyBorder="1"/>
    <xf numFmtId="0" fontId="23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right" vertical="center" indent="2"/>
    </xf>
    <xf numFmtId="0" fontId="11" fillId="5" borderId="0" xfId="0" applyFont="1" applyFill="1" applyBorder="1" applyAlignment="1">
      <alignment horizontal="right" vertical="center" indent="11"/>
    </xf>
    <xf numFmtId="166" fontId="0" fillId="6" borderId="0" xfId="1" applyNumberFormat="1" applyFont="1" applyFill="1" applyBorder="1" applyAlignment="1">
      <alignment horizontal="center"/>
    </xf>
    <xf numFmtId="166" fontId="0" fillId="6" borderId="0" xfId="0" applyNumberFormat="1" applyFill="1" applyBorder="1" applyAlignment="1">
      <alignment horizontal="center"/>
    </xf>
    <xf numFmtId="166" fontId="0" fillId="6" borderId="0" xfId="0" applyNumberFormat="1" applyFill="1" applyBorder="1"/>
    <xf numFmtId="0" fontId="0" fillId="6" borderId="8" xfId="0" applyFill="1" applyBorder="1"/>
    <xf numFmtId="0" fontId="0" fillId="6" borderId="9" xfId="0" applyFill="1" applyBorder="1"/>
    <xf numFmtId="0" fontId="8" fillId="3" borderId="11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left" vertical="center"/>
    </xf>
    <xf numFmtId="164" fontId="8" fillId="3" borderId="10" xfId="0" applyNumberFormat="1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10" xfId="0" applyFill="1" applyBorder="1"/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top"/>
    </xf>
    <xf numFmtId="0" fontId="0" fillId="6" borderId="10" xfId="0" applyFill="1" applyBorder="1"/>
    <xf numFmtId="0" fontId="18" fillId="7" borderId="0" xfId="2" applyFont="1" applyFill="1" applyBorder="1" applyAlignment="1">
      <alignment horizontal="left"/>
    </xf>
    <xf numFmtId="165" fontId="15" fillId="7" borderId="0" xfId="0" applyNumberFormat="1" applyFont="1" applyFill="1" applyBorder="1" applyAlignment="1">
      <alignment horizontal="center"/>
    </xf>
    <xf numFmtId="0" fontId="0" fillId="7" borderId="10" xfId="0" applyFill="1" applyBorder="1"/>
    <xf numFmtId="165" fontId="3" fillId="6" borderId="0" xfId="0" applyNumberFormat="1" applyFont="1" applyFill="1" applyBorder="1" applyAlignment="1">
      <alignment horizontal="center"/>
    </xf>
    <xf numFmtId="0" fontId="0" fillId="8" borderId="8" xfId="0" applyFill="1" applyBorder="1"/>
    <xf numFmtId="0" fontId="0" fillId="8" borderId="12" xfId="0" applyFill="1" applyBorder="1"/>
    <xf numFmtId="0" fontId="8" fillId="3" borderId="13" xfId="0" applyFont="1" applyFill="1" applyBorder="1" applyAlignment="1">
      <alignment horizontal="left" vertical="center"/>
    </xf>
    <xf numFmtId="0" fontId="9" fillId="3" borderId="13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left" vertical="center"/>
    </xf>
    <xf numFmtId="0" fontId="18" fillId="6" borderId="0" xfId="2" applyFont="1" applyFill="1" applyBorder="1" applyAlignment="1">
      <alignment horizontal="left"/>
    </xf>
    <xf numFmtId="165" fontId="0" fillId="6" borderId="0" xfId="0" applyNumberFormat="1" applyFill="1" applyBorder="1" applyAlignment="1">
      <alignment horizontal="center"/>
    </xf>
    <xf numFmtId="0" fontId="0" fillId="8" borderId="10" xfId="0" applyFill="1" applyBorder="1"/>
    <xf numFmtId="0" fontId="0" fillId="7" borderId="8" xfId="0" applyFill="1" applyBorder="1"/>
    <xf numFmtId="165" fontId="15" fillId="7" borderId="8" xfId="0" applyNumberFormat="1" applyFont="1" applyFill="1" applyBorder="1" applyAlignment="1">
      <alignment horizontal="center"/>
    </xf>
    <xf numFmtId="0" fontId="0" fillId="7" borderId="12" xfId="0" applyFill="1" applyBorder="1"/>
    <xf numFmtId="0" fontId="9" fillId="3" borderId="15" xfId="0" applyFont="1" applyFill="1" applyBorder="1" applyAlignment="1">
      <alignment horizontal="left" vertical="center"/>
    </xf>
    <xf numFmtId="0" fontId="0" fillId="5" borderId="7" xfId="0" applyFill="1" applyBorder="1"/>
    <xf numFmtId="165" fontId="16" fillId="7" borderId="0" xfId="0" applyNumberFormat="1" applyFont="1" applyFill="1" applyBorder="1" applyAlignment="1">
      <alignment horizontal="center"/>
    </xf>
    <xf numFmtId="166" fontId="16" fillId="7" borderId="0" xfId="0" applyNumberFormat="1" applyFont="1" applyFill="1" applyBorder="1" applyAlignment="1">
      <alignment horizontal="center"/>
    </xf>
    <xf numFmtId="166" fontId="16" fillId="8" borderId="0" xfId="0" applyNumberFormat="1" applyFont="1" applyFill="1" applyBorder="1" applyAlignment="1">
      <alignment horizontal="center"/>
    </xf>
    <xf numFmtId="165" fontId="16" fillId="8" borderId="0" xfId="0" applyNumberFormat="1" applyFont="1" applyFill="1" applyBorder="1" applyAlignment="1">
      <alignment horizontal="center"/>
    </xf>
    <xf numFmtId="166" fontId="15" fillId="8" borderId="0" xfId="0" applyNumberFormat="1" applyFont="1" applyFill="1" applyBorder="1" applyAlignment="1">
      <alignment horizontal="center"/>
    </xf>
    <xf numFmtId="165" fontId="0" fillId="0" borderId="0" xfId="0" applyNumberFormat="1"/>
    <xf numFmtId="166" fontId="15" fillId="8" borderId="8" xfId="0" applyNumberFormat="1" applyFont="1" applyFill="1" applyBorder="1" applyAlignment="1">
      <alignment horizontal="center"/>
    </xf>
    <xf numFmtId="166" fontId="16" fillId="6" borderId="8" xfId="0" applyNumberFormat="1" applyFont="1" applyFill="1" applyBorder="1" applyAlignment="1">
      <alignment horizontal="center"/>
    </xf>
    <xf numFmtId="166" fontId="15" fillId="6" borderId="8" xfId="0" applyNumberFormat="1" applyFont="1" applyFill="1" applyBorder="1" applyAlignment="1">
      <alignment horizontal="center"/>
    </xf>
    <xf numFmtId="0" fontId="0" fillId="3" borderId="0" xfId="0" applyFill="1" applyBorder="1"/>
    <xf numFmtId="0" fontId="8" fillId="3" borderId="7" xfId="0" applyFont="1" applyFill="1" applyBorder="1" applyAlignment="1">
      <alignment horizontal="center" vertical="center"/>
    </xf>
    <xf numFmtId="164" fontId="8" fillId="3" borderId="7" xfId="0" applyNumberFormat="1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left" vertical="center" wrapText="1" indent="7"/>
    </xf>
    <xf numFmtId="164" fontId="8" fillId="5" borderId="7" xfId="0" applyNumberFormat="1" applyFont="1" applyFill="1" applyBorder="1" applyAlignment="1">
      <alignment horizontal="left" vertical="center"/>
    </xf>
    <xf numFmtId="0" fontId="9" fillId="6" borderId="7" xfId="0" applyFont="1" applyFill="1" applyBorder="1" applyAlignment="1">
      <alignment horizontal="center" vertical="center"/>
    </xf>
    <xf numFmtId="166" fontId="17" fillId="6" borderId="0" xfId="0" applyNumberFormat="1" applyFont="1" applyFill="1" applyBorder="1" applyAlignment="1">
      <alignment horizontal="center"/>
    </xf>
    <xf numFmtId="166" fontId="16" fillId="6" borderId="0" xfId="0" applyNumberFormat="1" applyFont="1" applyFill="1" applyBorder="1"/>
    <xf numFmtId="0" fontId="9" fillId="6" borderId="7" xfId="0" applyFont="1" applyFill="1" applyBorder="1" applyAlignment="1">
      <alignment horizontal="left" vertical="center"/>
    </xf>
    <xf numFmtId="0" fontId="8" fillId="6" borderId="7" xfId="0" applyFont="1" applyFill="1" applyBorder="1" applyAlignment="1">
      <alignment horizontal="center" vertical="center"/>
    </xf>
    <xf numFmtId="166" fontId="19" fillId="7" borderId="0" xfId="2" applyNumberFormat="1" applyFont="1" applyFill="1" applyBorder="1" applyAlignment="1">
      <alignment horizontal="center"/>
    </xf>
    <xf numFmtId="164" fontId="8" fillId="7" borderId="7" xfId="0" applyNumberFormat="1" applyFont="1" applyFill="1" applyBorder="1" applyAlignment="1">
      <alignment horizontal="left" vertical="center"/>
    </xf>
    <xf numFmtId="166" fontId="13" fillId="6" borderId="0" xfId="0" applyNumberFormat="1" applyFont="1" applyFill="1" applyBorder="1" applyAlignment="1">
      <alignment horizontal="center"/>
    </xf>
    <xf numFmtId="166" fontId="15" fillId="6" borderId="0" xfId="0" applyNumberFormat="1" applyFont="1" applyFill="1" applyBorder="1" applyAlignment="1">
      <alignment horizontal="left"/>
    </xf>
    <xf numFmtId="164" fontId="8" fillId="6" borderId="7" xfId="0" applyNumberFormat="1" applyFont="1" applyFill="1" applyBorder="1" applyAlignment="1">
      <alignment horizontal="left" vertical="center"/>
    </xf>
    <xf numFmtId="0" fontId="9" fillId="7" borderId="7" xfId="0" applyFont="1" applyFill="1" applyBorder="1" applyAlignment="1">
      <alignment horizontal="left" vertical="center"/>
    </xf>
    <xf numFmtId="166" fontId="18" fillId="6" borderId="0" xfId="2" applyNumberFormat="1" applyFont="1" applyFill="1" applyBorder="1" applyAlignment="1">
      <alignment horizontal="center" wrapText="1"/>
    </xf>
    <xf numFmtId="166" fontId="19" fillId="6" borderId="0" xfId="2" applyNumberFormat="1" applyFont="1" applyFill="1" applyBorder="1" applyAlignment="1">
      <alignment horizontal="center" wrapText="1"/>
    </xf>
    <xf numFmtId="166" fontId="15" fillId="6" borderId="0" xfId="0" applyNumberFormat="1" applyFont="1" applyFill="1" applyBorder="1" applyAlignment="1">
      <alignment horizontal="center" wrapText="1"/>
    </xf>
    <xf numFmtId="166" fontId="13" fillId="6" borderId="0" xfId="0" applyNumberFormat="1" applyFont="1" applyFill="1" applyBorder="1" applyAlignment="1">
      <alignment horizontal="center" wrapText="1"/>
    </xf>
    <xf numFmtId="166" fontId="21" fillId="6" borderId="0" xfId="0" applyNumberFormat="1" applyFont="1" applyFill="1" applyBorder="1" applyAlignment="1">
      <alignment horizontal="center"/>
    </xf>
    <xf numFmtId="166" fontId="22" fillId="6" borderId="0" xfId="0" applyNumberFormat="1" applyFont="1" applyFill="1" applyBorder="1"/>
    <xf numFmtId="166" fontId="11" fillId="8" borderId="0" xfId="0" applyNumberFormat="1" applyFont="1" applyFill="1" applyBorder="1" applyAlignment="1">
      <alignment horizontal="center"/>
    </xf>
    <xf numFmtId="166" fontId="22" fillId="8" borderId="0" xfId="0" applyNumberFormat="1" applyFont="1" applyFill="1" applyBorder="1"/>
    <xf numFmtId="166" fontId="22" fillId="8" borderId="0" xfId="0" applyNumberFormat="1" applyFont="1" applyFill="1" applyBorder="1" applyAlignment="1">
      <alignment horizontal="center"/>
    </xf>
    <xf numFmtId="166" fontId="0" fillId="8" borderId="0" xfId="0" applyNumberFormat="1" applyFill="1" applyBorder="1"/>
    <xf numFmtId="0" fontId="9" fillId="8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7" xfId="0" applyFont="1" applyBorder="1" applyAlignment="1">
      <alignment vertical="center" wrapText="1"/>
    </xf>
    <xf numFmtId="0" fontId="0" fillId="3" borderId="13" xfId="0" applyFill="1" applyBorder="1"/>
    <xf numFmtId="0" fontId="9" fillId="3" borderId="16" xfId="0" applyFont="1" applyFill="1" applyBorder="1" applyAlignment="1">
      <alignment horizontal="left" vertical="center"/>
    </xf>
    <xf numFmtId="166" fontId="11" fillId="7" borderId="0" xfId="0" applyNumberFormat="1" applyFont="1" applyFill="1" applyBorder="1" applyAlignment="1">
      <alignment horizontal="center"/>
    </xf>
    <xf numFmtId="166" fontId="13" fillId="7" borderId="0" xfId="0" applyNumberFormat="1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 vertical="center"/>
    </xf>
    <xf numFmtId="166" fontId="18" fillId="6" borderId="0" xfId="2" applyNumberFormat="1" applyFont="1" applyFill="1" applyBorder="1" applyAlignment="1">
      <alignment horizontal="center"/>
    </xf>
    <xf numFmtId="166" fontId="19" fillId="6" borderId="0" xfId="2" applyNumberFormat="1" applyFont="1" applyFill="1" applyBorder="1" applyAlignment="1">
      <alignment horizontal="center"/>
    </xf>
    <xf numFmtId="166" fontId="3" fillId="6" borderId="0" xfId="0" applyNumberFormat="1" applyFont="1" applyFill="1" applyBorder="1" applyAlignment="1">
      <alignment horizontal="center"/>
    </xf>
    <xf numFmtId="166" fontId="19" fillId="6" borderId="0" xfId="0" applyNumberFormat="1" applyFont="1" applyFill="1" applyBorder="1" applyAlignment="1">
      <alignment horizontal="center"/>
    </xf>
    <xf numFmtId="166" fontId="19" fillId="7" borderId="0" xfId="0" applyNumberFormat="1" applyFont="1" applyFill="1" applyBorder="1" applyAlignment="1">
      <alignment horizontal="center"/>
    </xf>
    <xf numFmtId="166" fontId="21" fillId="7" borderId="0" xfId="0" applyNumberFormat="1" applyFont="1" applyFill="1" applyBorder="1" applyAlignment="1">
      <alignment horizontal="center"/>
    </xf>
    <xf numFmtId="166" fontId="0" fillId="8" borderId="0" xfId="0" applyNumberFormat="1" applyFill="1" applyBorder="1" applyAlignment="1">
      <alignment horizontal="center"/>
    </xf>
    <xf numFmtId="166" fontId="21" fillId="8" borderId="0" xfId="0" applyNumberFormat="1" applyFont="1" applyFill="1" applyBorder="1" applyAlignment="1">
      <alignment horizontal="center"/>
    </xf>
    <xf numFmtId="164" fontId="8" fillId="8" borderId="7" xfId="0" applyNumberFormat="1" applyFont="1" applyFill="1" applyBorder="1" applyAlignment="1">
      <alignment horizontal="left" vertical="center"/>
    </xf>
    <xf numFmtId="166" fontId="0" fillId="7" borderId="0" xfId="0" applyNumberFormat="1" applyFill="1" applyBorder="1" applyAlignment="1">
      <alignment horizontal="center"/>
    </xf>
    <xf numFmtId="166" fontId="17" fillId="7" borderId="0" xfId="0" applyNumberFormat="1" applyFont="1" applyFill="1" applyBorder="1" applyAlignment="1">
      <alignment horizontal="center"/>
    </xf>
    <xf numFmtId="0" fontId="9" fillId="7" borderId="7" xfId="0" applyFont="1" applyFill="1" applyBorder="1" applyAlignment="1">
      <alignment horizontal="center" vertical="center"/>
    </xf>
    <xf numFmtId="166" fontId="25" fillId="7" borderId="0" xfId="2" applyNumberFormat="1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166" fontId="3" fillId="7" borderId="0" xfId="0" applyNumberFormat="1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center"/>
    </xf>
    <xf numFmtId="166" fontId="16" fillId="6" borderId="0" xfId="0" applyNumberFormat="1" applyFont="1" applyFill="1" applyBorder="1" applyAlignment="1">
      <alignment horizontal="center"/>
    </xf>
    <xf numFmtId="166" fontId="0" fillId="6" borderId="8" xfId="0" applyNumberFormat="1" applyFill="1" applyBorder="1" applyAlignment="1">
      <alignment horizontal="center"/>
    </xf>
    <xf numFmtId="166" fontId="11" fillId="6" borderId="0" xfId="0" applyNumberFormat="1" applyFont="1" applyFill="1" applyBorder="1" applyAlignment="1">
      <alignment horizontal="center"/>
    </xf>
    <xf numFmtId="166" fontId="18" fillId="7" borderId="0" xfId="2" applyNumberFormat="1" applyFont="1" applyFill="1" applyBorder="1" applyAlignment="1">
      <alignment horizontal="center"/>
    </xf>
    <xf numFmtId="166" fontId="25" fillId="6" borderId="0" xfId="2" applyNumberFormat="1" applyFont="1" applyFill="1" applyBorder="1" applyAlignment="1">
      <alignment horizontal="center"/>
    </xf>
    <xf numFmtId="166" fontId="15" fillId="7" borderId="0" xfId="0" applyNumberFormat="1" applyFont="1" applyFill="1" applyBorder="1" applyAlignment="1">
      <alignment horizontal="center"/>
    </xf>
    <xf numFmtId="166" fontId="15" fillId="6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left" vertical="top"/>
    </xf>
    <xf numFmtId="0" fontId="8" fillId="3" borderId="18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5" fillId="6" borderId="18" xfId="0" applyFont="1" applyFill="1" applyBorder="1" applyAlignment="1">
      <alignment horizontal="left"/>
    </xf>
    <xf numFmtId="0" fontId="16" fillId="6" borderId="18" xfId="0" applyFont="1" applyFill="1" applyBorder="1" applyAlignment="1">
      <alignment horizontal="left" indent="2"/>
    </xf>
    <xf numFmtId="0" fontId="18" fillId="7" borderId="18" xfId="2" applyFont="1" applyFill="1" applyBorder="1" applyAlignment="1">
      <alignment horizontal="left"/>
    </xf>
    <xf numFmtId="0" fontId="16" fillId="6" borderId="18" xfId="0" applyFont="1" applyFill="1" applyBorder="1" applyAlignment="1">
      <alignment horizontal="left" wrapText="1" indent="2"/>
    </xf>
    <xf numFmtId="0" fontId="20" fillId="6" borderId="18" xfId="0" applyFont="1" applyFill="1" applyBorder="1" applyAlignment="1">
      <alignment horizontal="left" wrapText="1" indent="2"/>
    </xf>
    <xf numFmtId="0" fontId="15" fillId="6" borderId="18" xfId="0" applyFont="1" applyFill="1" applyBorder="1" applyAlignment="1">
      <alignment horizontal="left" wrapText="1"/>
    </xf>
    <xf numFmtId="0" fontId="15" fillId="6" borderId="18" xfId="0" applyFont="1" applyFill="1" applyBorder="1"/>
    <xf numFmtId="0" fontId="11" fillId="8" borderId="18" xfId="0" applyFont="1" applyFill="1" applyBorder="1"/>
    <xf numFmtId="0" fontId="3" fillId="6" borderId="18" xfId="0" applyFont="1" applyFill="1" applyBorder="1"/>
    <xf numFmtId="0" fontId="0" fillId="6" borderId="18" xfId="0" applyFill="1" applyBorder="1" applyAlignment="1">
      <alignment horizontal="left" indent="2"/>
    </xf>
    <xf numFmtId="0" fontId="3" fillId="7" borderId="18" xfId="0" applyFont="1" applyFill="1" applyBorder="1"/>
    <xf numFmtId="0" fontId="3" fillId="6" borderId="18" xfId="0" applyFont="1" applyFill="1" applyBorder="1" applyAlignment="1"/>
    <xf numFmtId="0" fontId="18" fillId="8" borderId="18" xfId="0" applyFont="1" applyFill="1" applyBorder="1"/>
    <xf numFmtId="0" fontId="0" fillId="6" borderId="18" xfId="0" applyFill="1" applyBorder="1"/>
    <xf numFmtId="0" fontId="3" fillId="8" borderId="18" xfId="0" applyFont="1" applyFill="1" applyBorder="1"/>
    <xf numFmtId="0" fontId="0" fillId="6" borderId="19" xfId="0" applyFill="1" applyBorder="1"/>
    <xf numFmtId="0" fontId="8" fillId="3" borderId="20" xfId="0" applyFont="1" applyFill="1" applyBorder="1" applyAlignment="1">
      <alignment horizontal="left" vertical="center"/>
    </xf>
    <xf numFmtId="0" fontId="8" fillId="3" borderId="21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0" fillId="5" borderId="21" xfId="0" applyFill="1" applyBorder="1"/>
    <xf numFmtId="0" fontId="15" fillId="6" borderId="21" xfId="0" applyFont="1" applyFill="1" applyBorder="1" applyAlignment="1">
      <alignment horizontal="left"/>
    </xf>
    <xf numFmtId="0" fontId="16" fillId="6" borderId="21" xfId="0" applyFont="1" applyFill="1" applyBorder="1" applyAlignment="1">
      <alignment horizontal="left" indent="2"/>
    </xf>
    <xf numFmtId="0" fontId="18" fillId="7" borderId="21" xfId="2" applyFont="1" applyFill="1" applyBorder="1" applyAlignment="1">
      <alignment horizontal="left"/>
    </xf>
    <xf numFmtId="0" fontId="16" fillId="6" borderId="21" xfId="0" applyFont="1" applyFill="1" applyBorder="1" applyAlignment="1">
      <alignment horizontal="left" wrapText="1" indent="2"/>
    </xf>
    <xf numFmtId="0" fontId="20" fillId="6" borderId="21" xfId="0" applyFont="1" applyFill="1" applyBorder="1" applyAlignment="1">
      <alignment horizontal="left" wrapText="1" indent="2"/>
    </xf>
    <xf numFmtId="0" fontId="15" fillId="6" borderId="21" xfId="0" applyFont="1" applyFill="1" applyBorder="1" applyAlignment="1">
      <alignment horizontal="left" wrapText="1"/>
    </xf>
    <xf numFmtId="0" fontId="15" fillId="6" borderId="21" xfId="0" applyFont="1" applyFill="1" applyBorder="1"/>
    <xf numFmtId="0" fontId="15" fillId="8" borderId="22" xfId="0" applyFont="1" applyFill="1" applyBorder="1" applyAlignment="1"/>
    <xf numFmtId="0" fontId="3" fillId="6" borderId="21" xfId="0" applyFont="1" applyFill="1" applyBorder="1"/>
    <xf numFmtId="0" fontId="0" fillId="6" borderId="21" xfId="0" applyFill="1" applyBorder="1" applyAlignment="1">
      <alignment horizontal="left" indent="2"/>
    </xf>
    <xf numFmtId="0" fontId="3" fillId="7" borderId="21" xfId="0" applyFont="1" applyFill="1" applyBorder="1"/>
    <xf numFmtId="0" fontId="0" fillId="6" borderId="21" xfId="0" applyFill="1" applyBorder="1" applyAlignment="1">
      <alignment horizontal="left" wrapText="1" indent="2"/>
    </xf>
    <xf numFmtId="0" fontId="3" fillId="8" borderId="21" xfId="0" applyFont="1" applyFill="1" applyBorder="1"/>
    <xf numFmtId="0" fontId="3" fillId="6" borderId="21" xfId="0" applyFont="1" applyFill="1" applyBorder="1" applyAlignment="1"/>
    <xf numFmtId="0" fontId="3" fillId="7" borderId="22" xfId="0" applyFont="1" applyFill="1" applyBorder="1"/>
    <xf numFmtId="0" fontId="0" fillId="5" borderId="18" xfId="0" applyFill="1" applyBorder="1"/>
    <xf numFmtId="165" fontId="0" fillId="7" borderId="0" xfId="0" applyNumberFormat="1" applyFill="1" applyBorder="1" applyAlignment="1">
      <alignment horizontal="center"/>
    </xf>
    <xf numFmtId="0" fontId="0" fillId="6" borderId="23" xfId="0" applyFill="1" applyBorder="1"/>
    <xf numFmtId="0" fontId="0" fillId="6" borderId="24" xfId="0" applyFill="1" applyBorder="1"/>
    <xf numFmtId="165" fontId="16" fillId="6" borderId="24" xfId="0" applyNumberFormat="1" applyFont="1" applyFill="1" applyBorder="1" applyAlignment="1">
      <alignment horizontal="center"/>
    </xf>
    <xf numFmtId="0" fontId="0" fillId="6" borderId="25" xfId="0" applyFill="1" applyBorder="1"/>
    <xf numFmtId="0" fontId="8" fillId="3" borderId="7" xfId="0" applyFont="1" applyFill="1" applyBorder="1" applyAlignment="1">
      <alignment vertical="center"/>
    </xf>
    <xf numFmtId="164" fontId="8" fillId="3" borderId="7" xfId="0" applyNumberFormat="1" applyFont="1" applyFill="1" applyBorder="1" applyAlignment="1">
      <alignment horizontal="center" vertical="center"/>
    </xf>
    <xf numFmtId="0" fontId="3" fillId="6" borderId="22" xfId="0" applyFont="1" applyFill="1" applyBorder="1"/>
    <xf numFmtId="0" fontId="0" fillId="6" borderId="21" xfId="0" applyFill="1" applyBorder="1"/>
    <xf numFmtId="0" fontId="3" fillId="7" borderId="7" xfId="0" applyFont="1" applyFill="1" applyBorder="1"/>
    <xf numFmtId="0" fontId="0" fillId="6" borderId="22" xfId="0" applyFill="1" applyBorder="1"/>
    <xf numFmtId="0" fontId="11" fillId="5" borderId="21" xfId="0" applyFont="1" applyFill="1" applyBorder="1" applyAlignment="1">
      <alignment horizontal="center" vertical="center"/>
    </xf>
    <xf numFmtId="0" fontId="11" fillId="8" borderId="21" xfId="0" applyFont="1" applyFill="1" applyBorder="1"/>
    <xf numFmtId="0" fontId="23" fillId="0" borderId="21" xfId="0" applyFont="1" applyBorder="1" applyAlignment="1">
      <alignment vertical="center" wrapText="1"/>
    </xf>
    <xf numFmtId="0" fontId="18" fillId="8" borderId="21" xfId="0" applyFont="1" applyFill="1" applyBorder="1"/>
    <xf numFmtId="166" fontId="16" fillId="6" borderId="0" xfId="0" applyNumberFormat="1" applyFont="1" applyFill="1" applyBorder="1" applyAlignment="1">
      <alignment horizontal="center"/>
    </xf>
    <xf numFmtId="166" fontId="16" fillId="6" borderId="0" xfId="0" applyNumberFormat="1" applyFont="1" applyFill="1" applyBorder="1" applyAlignment="1">
      <alignment horizontal="center"/>
    </xf>
    <xf numFmtId="166" fontId="11" fillId="6" borderId="0" xfId="0" applyNumberFormat="1" applyFont="1" applyFill="1" applyBorder="1" applyAlignment="1">
      <alignment horizontal="center"/>
    </xf>
    <xf numFmtId="168" fontId="0" fillId="6" borderId="0" xfId="0" applyNumberFormat="1" applyFill="1" applyBorder="1"/>
    <xf numFmtId="165" fontId="15" fillId="8" borderId="8" xfId="0" applyNumberFormat="1" applyFont="1" applyFill="1" applyBorder="1" applyAlignment="1">
      <alignment horizontal="center"/>
    </xf>
    <xf numFmtId="168" fontId="0" fillId="0" borderId="0" xfId="0" applyNumberFormat="1"/>
    <xf numFmtId="168" fontId="0" fillId="6" borderId="0" xfId="0" applyNumberFormat="1" applyFill="1" applyBorder="1" applyAlignment="1">
      <alignment horizontal="center"/>
    </xf>
    <xf numFmtId="166" fontId="16" fillId="6" borderId="0" xfId="0" applyNumberFormat="1" applyFont="1" applyFill="1" applyBorder="1" applyAlignment="1">
      <alignment horizontal="center"/>
    </xf>
    <xf numFmtId="166" fontId="22" fillId="6" borderId="0" xfId="0" applyNumberFormat="1" applyFon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166" fontId="16" fillId="6" borderId="0" xfId="0" applyNumberFormat="1" applyFont="1" applyFill="1" applyBorder="1" applyAlignment="1">
      <alignment horizontal="center"/>
    </xf>
    <xf numFmtId="166" fontId="18" fillId="7" borderId="0" xfId="2" applyNumberFormat="1" applyFont="1" applyFill="1" applyBorder="1" applyAlignment="1">
      <alignment horizontal="center"/>
    </xf>
    <xf numFmtId="166" fontId="25" fillId="6" borderId="0" xfId="2" applyNumberFormat="1" applyFont="1" applyFill="1" applyBorder="1" applyAlignment="1">
      <alignment horizontal="center"/>
    </xf>
    <xf numFmtId="166" fontId="15" fillId="6" borderId="0" xfId="0" applyNumberFormat="1" applyFont="1" applyFill="1" applyBorder="1" applyAlignment="1">
      <alignment horizontal="center"/>
    </xf>
    <xf numFmtId="166" fontId="0" fillId="0" borderId="0" xfId="0" applyNumberFormat="1"/>
    <xf numFmtId="0" fontId="0" fillId="6" borderId="0" xfId="0" applyFill="1" applyBorder="1" applyAlignment="1">
      <alignment horizontal="center"/>
    </xf>
    <xf numFmtId="0" fontId="5" fillId="4" borderId="0" xfId="0" applyFont="1" applyFill="1" applyAlignment="1">
      <alignment horizontal="left"/>
    </xf>
    <xf numFmtId="0" fontId="7" fillId="4" borderId="0" xfId="3" applyFont="1" applyFill="1" applyAlignment="1">
      <alignment horizontal="left"/>
    </xf>
    <xf numFmtId="0" fontId="4" fillId="3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left" vertical="center" indent="5"/>
    </xf>
    <xf numFmtId="0" fontId="8" fillId="3" borderId="4" xfId="0" applyFont="1" applyFill="1" applyBorder="1" applyAlignment="1">
      <alignment horizontal="left" vertical="center" indent="5"/>
    </xf>
    <xf numFmtId="164" fontId="8" fillId="3" borderId="5" xfId="0" applyNumberFormat="1" applyFont="1" applyFill="1" applyBorder="1" applyAlignment="1">
      <alignment horizontal="left" vertical="center"/>
    </xf>
    <xf numFmtId="164" fontId="8" fillId="3" borderId="6" xfId="0" applyNumberFormat="1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6" borderId="18" xfId="0" applyFill="1" applyBorder="1" applyAlignment="1">
      <alignment horizontal="left" wrapText="1" indent="2"/>
    </xf>
    <xf numFmtId="0" fontId="0" fillId="6" borderId="0" xfId="0" applyFill="1" applyBorder="1" applyAlignment="1">
      <alignment horizontal="left" wrapText="1" indent="2"/>
    </xf>
    <xf numFmtId="0" fontId="23" fillId="0" borderId="1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8" xfId="0" applyFont="1" applyBorder="1" applyAlignment="1">
      <alignment horizontal="left" vertical="center" wrapText="1"/>
    </xf>
    <xf numFmtId="0" fontId="23" fillId="0" borderId="9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top"/>
    </xf>
    <xf numFmtId="0" fontId="8" fillId="3" borderId="0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0" fillId="6" borderId="21" xfId="0" applyFill="1" applyBorder="1" applyAlignment="1">
      <alignment horizontal="left" wrapText="1" indent="2"/>
    </xf>
    <xf numFmtId="166" fontId="22" fillId="6" borderId="0" xfId="0" applyNumberFormat="1" applyFont="1" applyFill="1" applyBorder="1" applyAlignment="1">
      <alignment horizontal="center"/>
    </xf>
    <xf numFmtId="166" fontId="3" fillId="7" borderId="0" xfId="0" applyNumberFormat="1" applyFont="1" applyFill="1" applyBorder="1" applyAlignment="1">
      <alignment horizontal="center"/>
    </xf>
    <xf numFmtId="0" fontId="3" fillId="7" borderId="0" xfId="0" applyFont="1" applyFill="1" applyBorder="1" applyAlignment="1">
      <alignment horizontal="center"/>
    </xf>
    <xf numFmtId="166" fontId="3" fillId="8" borderId="0" xfId="0" applyNumberFormat="1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166" fontId="16" fillId="6" borderId="0" xfId="0" applyNumberFormat="1" applyFont="1" applyFill="1" applyBorder="1" applyAlignment="1">
      <alignment horizontal="center"/>
    </xf>
    <xf numFmtId="166" fontId="0" fillId="6" borderId="8" xfId="0" applyNumberForma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66" fontId="11" fillId="6" borderId="0" xfId="0" applyNumberFormat="1" applyFont="1" applyFill="1" applyBorder="1" applyAlignment="1">
      <alignment horizontal="center"/>
    </xf>
    <xf numFmtId="166" fontId="18" fillId="7" borderId="0" xfId="2" applyNumberFormat="1" applyFont="1" applyFill="1" applyBorder="1" applyAlignment="1">
      <alignment horizontal="center"/>
    </xf>
    <xf numFmtId="166" fontId="25" fillId="6" borderId="0" xfId="2" applyNumberFormat="1" applyFont="1" applyFill="1" applyBorder="1" applyAlignment="1">
      <alignment horizontal="center"/>
    </xf>
    <xf numFmtId="166" fontId="15" fillId="6" borderId="0" xfId="0" applyNumberFormat="1" applyFont="1" applyFill="1" applyBorder="1" applyAlignment="1">
      <alignment horizontal="center"/>
    </xf>
    <xf numFmtId="166" fontId="15" fillId="7" borderId="0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 indent="10"/>
    </xf>
    <xf numFmtId="0" fontId="8" fillId="3" borderId="4" xfId="0" applyFont="1" applyFill="1" applyBorder="1" applyAlignment="1">
      <alignment horizontal="left" vertical="center" indent="10"/>
    </xf>
  </cellXfs>
  <cellStyles count="50">
    <cellStyle name="Calculation" xfId="2" builtinId="22"/>
    <cellStyle name="Comma 10" xfId="46"/>
    <cellStyle name="Comma 11" xfId="5"/>
    <cellStyle name="Comma 2" xfId="10"/>
    <cellStyle name="Comma 2 2" xfId="12"/>
    <cellStyle name="Comma 2 3" xfId="34"/>
    <cellStyle name="Comma 2 4" xfId="37"/>
    <cellStyle name="Comma 2 5" xfId="41"/>
    <cellStyle name="Comma 2 6" xfId="48"/>
    <cellStyle name="Comma 2_Perth inputs" xfId="26"/>
    <cellStyle name="Comma 3" xfId="21"/>
    <cellStyle name="Comma 4" xfId="30"/>
    <cellStyle name="Comma 5" xfId="32"/>
    <cellStyle name="Comma 6" xfId="25"/>
    <cellStyle name="Comma 7" xfId="36"/>
    <cellStyle name="Comma 8" xfId="39"/>
    <cellStyle name="Comma 9" xfId="45"/>
    <cellStyle name="Currency" xfId="1" builtinId="4"/>
    <cellStyle name="Currency 2" xfId="23"/>
    <cellStyle name="Currency 3" xfId="9"/>
    <cellStyle name="Grey" xfId="13"/>
    <cellStyle name="heading, 1,A MAJOR/BOLD" xfId="14"/>
    <cellStyle name="Hyperlink" xfId="3" builtinId="8"/>
    <cellStyle name="Hyperlink 2" xfId="44"/>
    <cellStyle name="Input [yellow]" xfId="15"/>
    <cellStyle name="Normal" xfId="0" builtinId="0"/>
    <cellStyle name="Normal - Style1" xfId="16"/>
    <cellStyle name="Normal 10" xfId="27"/>
    <cellStyle name="Normal 11" xfId="33"/>
    <cellStyle name="Normal 12" xfId="40"/>
    <cellStyle name="Normal 13" xfId="42"/>
    <cellStyle name="Normal 14" xfId="47"/>
    <cellStyle name="Normal 15" xfId="4"/>
    <cellStyle name="Normal 2" xfId="7"/>
    <cellStyle name="Normal 2 2" xfId="17"/>
    <cellStyle name="Normal 2_Perth inputs" xfId="28"/>
    <cellStyle name="Normal 3" xfId="8"/>
    <cellStyle name="Normal 4" xfId="20"/>
    <cellStyle name="Normal 4 2" xfId="35"/>
    <cellStyle name="Normal 4 3" xfId="38"/>
    <cellStyle name="Normal 4 4" xfId="43"/>
    <cellStyle name="Normal 4 5" xfId="49"/>
    <cellStyle name="Normal 5" xfId="22"/>
    <cellStyle name="Normal 6" xfId="24"/>
    <cellStyle name="Normal 7" xfId="11"/>
    <cellStyle name="Normal 8" xfId="29"/>
    <cellStyle name="Normal 9" xfId="31"/>
    <cellStyle name="Percent [2]" xfId="18"/>
    <cellStyle name="Percent 2" xfId="19"/>
    <cellStyle name="Percent 3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sqref="A1:G1"/>
    </sheetView>
  </sheetViews>
  <sheetFormatPr defaultRowHeight="15" x14ac:dyDescent="0.25"/>
  <cols>
    <col min="1" max="1" width="11.1406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7" ht="32.25" customHeight="1" x14ac:dyDescent="0.25">
      <c r="A1" s="256" t="s">
        <v>0</v>
      </c>
      <c r="B1" s="256"/>
      <c r="C1" s="256"/>
      <c r="D1" s="256"/>
      <c r="E1" s="256"/>
      <c r="F1" s="256"/>
      <c r="G1" s="256"/>
    </row>
    <row r="2" spans="1:7" ht="20.100000000000001" customHeight="1" x14ac:dyDescent="0.25">
      <c r="A2" s="1" t="s">
        <v>1</v>
      </c>
      <c r="B2" s="254" t="s">
        <v>2</v>
      </c>
      <c r="C2" s="254"/>
      <c r="D2" s="254"/>
      <c r="E2" s="255" t="s">
        <v>2</v>
      </c>
      <c r="F2" s="255"/>
      <c r="G2" s="255"/>
    </row>
    <row r="3" spans="1:7" ht="20.100000000000001" customHeight="1" x14ac:dyDescent="0.25">
      <c r="A3" s="1" t="s">
        <v>3</v>
      </c>
      <c r="B3" s="254" t="s">
        <v>4</v>
      </c>
      <c r="C3" s="254"/>
      <c r="D3" s="254"/>
      <c r="E3" s="255" t="s">
        <v>4</v>
      </c>
      <c r="F3" s="255"/>
      <c r="G3" s="255"/>
    </row>
    <row r="4" spans="1:7" ht="20.100000000000001" customHeight="1" x14ac:dyDescent="0.25">
      <c r="A4" s="1" t="s">
        <v>5</v>
      </c>
      <c r="B4" s="254" t="s">
        <v>6</v>
      </c>
      <c r="C4" s="254"/>
      <c r="D4" s="254"/>
      <c r="E4" s="255" t="s">
        <v>6</v>
      </c>
      <c r="F4" s="255"/>
      <c r="G4" s="255"/>
    </row>
    <row r="5" spans="1:7" ht="20.100000000000001" customHeight="1" x14ac:dyDescent="0.25">
      <c r="A5" s="1" t="s">
        <v>7</v>
      </c>
      <c r="B5" s="254" t="s">
        <v>8</v>
      </c>
      <c r="C5" s="254"/>
      <c r="D5" s="254"/>
      <c r="E5" s="255" t="s">
        <v>8</v>
      </c>
      <c r="F5" s="255"/>
      <c r="G5" s="255"/>
    </row>
    <row r="6" spans="1:7" ht="20.100000000000001" customHeight="1" x14ac:dyDescent="0.25">
      <c r="A6" s="1"/>
      <c r="B6" s="254"/>
      <c r="C6" s="254"/>
      <c r="D6" s="254"/>
      <c r="E6" s="255"/>
      <c r="F6" s="255"/>
      <c r="G6" s="255"/>
    </row>
  </sheetData>
  <mergeCells count="11">
    <mergeCell ref="A1:G1"/>
    <mergeCell ref="B2:D2"/>
    <mergeCell ref="E2:G2"/>
    <mergeCell ref="B3:D3"/>
    <mergeCell ref="E3:G3"/>
    <mergeCell ref="B5:D5"/>
    <mergeCell ref="E5:G5"/>
    <mergeCell ref="B6:D6"/>
    <mergeCell ref="E6:G6"/>
    <mergeCell ref="B4:D4"/>
    <mergeCell ref="E4:G4"/>
  </mergeCells>
  <hyperlinks>
    <hyperlink ref="E2:G2" location="'A1.1 Brisbane'!A1" display="Regulatory accounts for Brisbane Airport"/>
    <hyperlink ref="E3:G3" location="'A1.2 Melbourne '!A1" display="Regulatory accounts for Melbourne  Airport"/>
    <hyperlink ref="E4:G4" location="'A1.3 Perth'!A1" display="Regulatory accounts for Perth Airport"/>
    <hyperlink ref="E5:G5" location="'A1.4 Sydney'!A1" display="Regulatory accounts for Sydney Airport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workbookViewId="0"/>
  </sheetViews>
  <sheetFormatPr defaultRowHeight="15" x14ac:dyDescent="0.25"/>
  <cols>
    <col min="1" max="1" width="40" customWidth="1"/>
    <col min="2" max="2" width="2.140625" customWidth="1"/>
    <col min="3" max="3" width="28.42578125" customWidth="1"/>
    <col min="4" max="4" width="2.140625" customWidth="1"/>
    <col min="5" max="5" width="21.140625" customWidth="1"/>
    <col min="6" max="6" width="2.140625" customWidth="1"/>
    <col min="7" max="7" width="18.28515625" customWidth="1"/>
    <col min="8" max="8" width="2.140625" customWidth="1"/>
    <col min="9" max="9" width="28.42578125" customWidth="1"/>
    <col min="10" max="10" width="2.140625" customWidth="1"/>
  </cols>
  <sheetData>
    <row r="1" spans="1:10" s="6" customFormat="1" ht="24.75" customHeight="1" thickTop="1" x14ac:dyDescent="0.25">
      <c r="A1" s="183" t="s">
        <v>9</v>
      </c>
      <c r="B1" s="2"/>
      <c r="C1" s="2"/>
      <c r="D1" s="3"/>
      <c r="E1" s="3"/>
      <c r="F1" s="3"/>
      <c r="G1" s="4"/>
      <c r="H1" s="3"/>
      <c r="I1" s="3"/>
      <c r="J1" s="5"/>
    </row>
    <row r="2" spans="1:10" s="8" customFormat="1" ht="22.5" customHeight="1" x14ac:dyDescent="0.25">
      <c r="A2" s="184"/>
      <c r="B2" s="182"/>
      <c r="C2" s="182"/>
      <c r="D2" s="257" t="s">
        <v>10</v>
      </c>
      <c r="E2" s="257"/>
      <c r="F2" s="257"/>
      <c r="G2" s="258"/>
      <c r="H2" s="271" t="s">
        <v>11</v>
      </c>
      <c r="I2" s="272"/>
      <c r="J2" s="7"/>
    </row>
    <row r="3" spans="1:10" s="8" customFormat="1" ht="7.5" customHeight="1" x14ac:dyDescent="0.25">
      <c r="A3" s="184"/>
      <c r="B3" s="182"/>
      <c r="C3" s="9"/>
      <c r="D3" s="9"/>
      <c r="E3" s="9"/>
      <c r="F3" s="9"/>
      <c r="G3" s="10"/>
      <c r="H3" s="182"/>
      <c r="I3" s="182"/>
      <c r="J3" s="7"/>
    </row>
    <row r="4" spans="1:10" s="8" customFormat="1" ht="22.5" customHeight="1" x14ac:dyDescent="0.25">
      <c r="A4" s="185"/>
      <c r="B4" s="11"/>
      <c r="C4" s="12"/>
      <c r="D4" s="257" t="s">
        <v>12</v>
      </c>
      <c r="E4" s="257"/>
      <c r="F4" s="257"/>
      <c r="G4" s="258"/>
      <c r="H4" s="259">
        <v>42551</v>
      </c>
      <c r="I4" s="260"/>
      <c r="J4" s="7"/>
    </row>
    <row r="5" spans="1:10" ht="15" customHeight="1" x14ac:dyDescent="0.25">
      <c r="A5" s="185"/>
      <c r="B5" s="11"/>
      <c r="C5" s="13"/>
      <c r="D5" s="13"/>
      <c r="E5" s="13"/>
      <c r="F5" s="13"/>
      <c r="G5" s="14"/>
      <c r="H5" s="13"/>
      <c r="I5" s="13"/>
      <c r="J5" s="7"/>
    </row>
    <row r="6" spans="1:10" ht="5.25" customHeight="1" x14ac:dyDescent="0.25">
      <c r="A6" s="186"/>
      <c r="B6" s="166"/>
      <c r="C6" s="15"/>
      <c r="D6" s="15"/>
      <c r="E6" s="15"/>
      <c r="F6" s="15"/>
      <c r="G6" s="16"/>
      <c r="H6" s="15"/>
      <c r="I6" s="15"/>
      <c r="J6" s="167"/>
    </row>
    <row r="7" spans="1:10" ht="13.5" customHeight="1" x14ac:dyDescent="0.25">
      <c r="A7" s="186"/>
      <c r="B7" s="166"/>
      <c r="C7" s="169" t="s">
        <v>13</v>
      </c>
      <c r="D7" s="169"/>
      <c r="E7" s="273" t="s">
        <v>14</v>
      </c>
      <c r="F7" s="273"/>
      <c r="G7" s="273"/>
      <c r="H7" s="169"/>
      <c r="I7" s="169" t="s">
        <v>15</v>
      </c>
      <c r="J7" s="17"/>
    </row>
    <row r="8" spans="1:10" ht="12" customHeight="1" x14ac:dyDescent="0.25">
      <c r="A8" s="186"/>
      <c r="B8" s="166"/>
      <c r="C8" s="166" t="s">
        <v>16</v>
      </c>
      <c r="D8" s="166"/>
      <c r="E8" s="274" t="s">
        <v>17</v>
      </c>
      <c r="F8" s="274"/>
      <c r="G8" s="274"/>
      <c r="H8" s="166"/>
      <c r="I8" s="166" t="s">
        <v>16</v>
      </c>
      <c r="J8" s="167"/>
    </row>
    <row r="9" spans="1:10" x14ac:dyDescent="0.25">
      <c r="A9" s="186"/>
      <c r="B9" s="166"/>
      <c r="C9" s="169"/>
      <c r="D9" s="169"/>
      <c r="E9" s="169"/>
      <c r="F9" s="169"/>
      <c r="G9" s="18" t="s">
        <v>18</v>
      </c>
      <c r="H9" s="169"/>
      <c r="I9" s="169"/>
      <c r="J9" s="17"/>
    </row>
    <row r="10" spans="1:10" x14ac:dyDescent="0.25">
      <c r="A10" s="187" t="s">
        <v>19</v>
      </c>
      <c r="B10" s="19"/>
      <c r="C10" s="19"/>
      <c r="D10" s="19"/>
      <c r="E10" s="20"/>
      <c r="F10" s="20"/>
      <c r="G10" s="21"/>
      <c r="H10" s="19"/>
      <c r="I10" s="19"/>
      <c r="J10" s="22"/>
    </row>
    <row r="11" spans="1:10" x14ac:dyDescent="0.25">
      <c r="A11" s="188" t="s">
        <v>20</v>
      </c>
      <c r="B11" s="23"/>
      <c r="C11" s="24">
        <f>SUM(E11,I11)</f>
        <v>277807</v>
      </c>
      <c r="D11" s="24"/>
      <c r="E11" s="24">
        <v>277807</v>
      </c>
      <c r="F11" s="24"/>
      <c r="G11" s="25">
        <v>277807</v>
      </c>
      <c r="H11" s="24"/>
      <c r="I11" s="26"/>
      <c r="J11" s="27"/>
    </row>
    <row r="12" spans="1:10" x14ac:dyDescent="0.25">
      <c r="A12" s="188" t="s">
        <v>21</v>
      </c>
      <c r="B12" s="23"/>
      <c r="C12" s="24">
        <f>SUM(E12,I12)</f>
        <v>365211.5</v>
      </c>
      <c r="D12" s="28"/>
      <c r="E12" s="29"/>
      <c r="F12" s="29"/>
      <c r="G12" s="30"/>
      <c r="H12" s="26"/>
      <c r="I12" s="24">
        <v>365211.5</v>
      </c>
      <c r="J12" s="27"/>
    </row>
    <row r="13" spans="1:10" x14ac:dyDescent="0.25">
      <c r="A13" s="188" t="s">
        <v>22</v>
      </c>
      <c r="B13" s="23"/>
      <c r="C13" s="29"/>
      <c r="D13" s="26"/>
      <c r="E13" s="29"/>
      <c r="F13" s="29"/>
      <c r="G13" s="30"/>
      <c r="H13" s="26"/>
      <c r="I13" s="26"/>
      <c r="J13" s="27"/>
    </row>
    <row r="14" spans="1:10" x14ac:dyDescent="0.25">
      <c r="A14" s="189" t="s">
        <v>23</v>
      </c>
      <c r="B14" s="31"/>
      <c r="C14" s="31">
        <f>SUM(C11:C13)</f>
        <v>643018.5</v>
      </c>
      <c r="D14" s="32"/>
      <c r="E14" s="31">
        <f t="shared" ref="E14" si="0">SUM(E11:E13)</f>
        <v>277807</v>
      </c>
      <c r="F14" s="32"/>
      <c r="G14" s="33">
        <f t="shared" ref="G14:I14" si="1">SUM(G11:G13)</f>
        <v>277807</v>
      </c>
      <c r="H14" s="32"/>
      <c r="I14" s="31">
        <f t="shared" si="1"/>
        <v>365211.5</v>
      </c>
      <c r="J14" s="34"/>
    </row>
    <row r="15" spans="1:10" x14ac:dyDescent="0.25">
      <c r="A15" s="187" t="s">
        <v>24</v>
      </c>
      <c r="B15" s="19"/>
      <c r="C15" s="20"/>
      <c r="D15" s="19"/>
      <c r="E15" s="20"/>
      <c r="F15" s="20"/>
      <c r="G15" s="21"/>
      <c r="H15" s="19"/>
      <c r="I15" s="19"/>
      <c r="J15" s="22"/>
    </row>
    <row r="16" spans="1:10" x14ac:dyDescent="0.25">
      <c r="A16" s="188" t="s">
        <v>25</v>
      </c>
      <c r="B16" s="23"/>
      <c r="C16" s="24">
        <f t="shared" ref="C16:C23" si="2">SUM(E16,I16)</f>
        <v>37570</v>
      </c>
      <c r="D16" s="24"/>
      <c r="E16" s="24">
        <v>25025</v>
      </c>
      <c r="F16" s="24"/>
      <c r="G16" s="25">
        <v>25025</v>
      </c>
      <c r="H16" s="24"/>
      <c r="I16" s="24">
        <v>12545</v>
      </c>
      <c r="J16" s="27"/>
    </row>
    <row r="17" spans="1:10" x14ac:dyDescent="0.25">
      <c r="A17" s="190" t="s">
        <v>26</v>
      </c>
      <c r="B17" s="35"/>
      <c r="C17" s="24">
        <f t="shared" si="2"/>
        <v>1117</v>
      </c>
      <c r="D17" s="24"/>
      <c r="E17" s="24">
        <v>637</v>
      </c>
      <c r="F17" s="24"/>
      <c r="G17" s="25">
        <v>504.24117667000002</v>
      </c>
      <c r="H17" s="24"/>
      <c r="I17" s="24">
        <v>480</v>
      </c>
      <c r="J17" s="27"/>
    </row>
    <row r="18" spans="1:10" x14ac:dyDescent="0.25">
      <c r="A18" s="190" t="s">
        <v>27</v>
      </c>
      <c r="B18" s="35"/>
      <c r="C18" s="24">
        <f t="shared" si="2"/>
        <v>100071</v>
      </c>
      <c r="D18" s="24"/>
      <c r="E18" s="24">
        <v>59219.856059207938</v>
      </c>
      <c r="F18" s="24"/>
      <c r="G18" s="25">
        <v>57956.822692147696</v>
      </c>
      <c r="H18" s="24"/>
      <c r="I18" s="24">
        <v>40851.143940792062</v>
      </c>
      <c r="J18" s="27"/>
    </row>
    <row r="19" spans="1:10" x14ac:dyDescent="0.25">
      <c r="A19" s="191" t="s">
        <v>28</v>
      </c>
      <c r="B19" s="36"/>
      <c r="C19" s="24">
        <f t="shared" si="2"/>
        <v>34431</v>
      </c>
      <c r="D19" s="24"/>
      <c r="E19" s="24">
        <v>4677</v>
      </c>
      <c r="F19" s="24"/>
      <c r="G19" s="25">
        <v>4677</v>
      </c>
      <c r="H19" s="24"/>
      <c r="I19" s="24">
        <v>29754</v>
      </c>
      <c r="J19" s="27"/>
    </row>
    <row r="20" spans="1:10" x14ac:dyDescent="0.25">
      <c r="A20" s="191" t="s">
        <v>29</v>
      </c>
      <c r="B20" s="36"/>
      <c r="C20" s="24">
        <f t="shared" si="2"/>
        <v>41074</v>
      </c>
      <c r="D20" s="24"/>
      <c r="E20" s="24">
        <v>22305</v>
      </c>
      <c r="F20" s="24"/>
      <c r="G20" s="25">
        <v>22305</v>
      </c>
      <c r="H20" s="24"/>
      <c r="I20" s="24">
        <v>18769</v>
      </c>
      <c r="J20" s="27"/>
    </row>
    <row r="21" spans="1:10" x14ac:dyDescent="0.25">
      <c r="A21" s="191" t="s">
        <v>30</v>
      </c>
      <c r="B21" s="36"/>
      <c r="C21" s="24">
        <f t="shared" si="2"/>
        <v>26935</v>
      </c>
      <c r="D21" s="26"/>
      <c r="E21" s="24">
        <v>26935</v>
      </c>
      <c r="F21" s="29"/>
      <c r="G21" s="25">
        <v>26935</v>
      </c>
      <c r="H21" s="29"/>
      <c r="I21" s="26"/>
      <c r="J21" s="27"/>
    </row>
    <row r="22" spans="1:10" x14ac:dyDescent="0.25">
      <c r="A22" s="191" t="s">
        <v>31</v>
      </c>
      <c r="B22" s="36"/>
      <c r="C22" s="24">
        <f t="shared" si="2"/>
        <v>4043</v>
      </c>
      <c r="D22" s="26"/>
      <c r="E22" s="24">
        <v>1903</v>
      </c>
      <c r="F22" s="29"/>
      <c r="G22" s="25">
        <v>1903</v>
      </c>
      <c r="H22" s="29"/>
      <c r="I22" s="24">
        <v>2140</v>
      </c>
      <c r="J22" s="27"/>
    </row>
    <row r="23" spans="1:10" x14ac:dyDescent="0.25">
      <c r="A23" s="191" t="s">
        <v>32</v>
      </c>
      <c r="B23" s="36"/>
      <c r="C23" s="24">
        <f t="shared" si="2"/>
        <v>24100</v>
      </c>
      <c r="D23" s="26"/>
      <c r="E23" s="24">
        <v>12404</v>
      </c>
      <c r="F23" s="29"/>
      <c r="G23" s="25">
        <v>12404</v>
      </c>
      <c r="H23" s="29"/>
      <c r="I23" s="24">
        <v>11696</v>
      </c>
      <c r="J23" s="27"/>
    </row>
    <row r="24" spans="1:10" x14ac:dyDescent="0.25">
      <c r="A24" s="191" t="s">
        <v>33</v>
      </c>
      <c r="B24" s="36"/>
      <c r="C24" s="29"/>
      <c r="D24" s="26"/>
      <c r="E24" s="24"/>
      <c r="F24" s="29"/>
      <c r="G24" s="30"/>
      <c r="H24" s="29"/>
      <c r="I24" s="26"/>
      <c r="J24" s="27"/>
    </row>
    <row r="25" spans="1:10" ht="15" customHeight="1" x14ac:dyDescent="0.25">
      <c r="A25" s="189" t="s">
        <v>34</v>
      </c>
      <c r="B25" s="37"/>
      <c r="C25" s="31">
        <f>SUM(C16:C24)</f>
        <v>269341</v>
      </c>
      <c r="D25" s="38"/>
      <c r="E25" s="31">
        <f>SUM(E16:E24)</f>
        <v>153105.85605920793</v>
      </c>
      <c r="F25" s="39"/>
      <c r="G25" s="33">
        <f>SUM(G16:G24)</f>
        <v>151710.0638688177</v>
      </c>
      <c r="H25" s="39"/>
      <c r="I25" s="31">
        <f>SUM(I16:I24)</f>
        <v>116235.14394079207</v>
      </c>
      <c r="J25" s="34"/>
    </row>
    <row r="26" spans="1:10" x14ac:dyDescent="0.25">
      <c r="A26" s="192" t="s">
        <v>35</v>
      </c>
      <c r="B26" s="40"/>
      <c r="C26" s="41">
        <f>C14-C25</f>
        <v>373677.5</v>
      </c>
      <c r="D26" s="42"/>
      <c r="E26" s="42">
        <f t="shared" ref="E26:I26" si="3">E14-E25</f>
        <v>124701.14394079207</v>
      </c>
      <c r="F26" s="42"/>
      <c r="G26" s="43">
        <f>G14-G25</f>
        <v>126096.9361311823</v>
      </c>
      <c r="H26" s="42"/>
      <c r="I26" s="42">
        <f t="shared" si="3"/>
        <v>248976.35605920793</v>
      </c>
      <c r="J26" s="44"/>
    </row>
    <row r="27" spans="1:10" x14ac:dyDescent="0.25">
      <c r="A27" s="188" t="s">
        <v>36</v>
      </c>
      <c r="B27" s="23"/>
      <c r="C27" s="24">
        <v>48771</v>
      </c>
      <c r="D27" s="26"/>
      <c r="E27" s="29"/>
      <c r="F27" s="29"/>
      <c r="G27" s="45"/>
      <c r="H27" s="29"/>
      <c r="I27" s="26"/>
      <c r="J27" s="27"/>
    </row>
    <row r="28" spans="1:10" x14ac:dyDescent="0.25">
      <c r="A28" s="193" t="s">
        <v>37</v>
      </c>
      <c r="B28" s="26"/>
      <c r="C28" s="46">
        <f>SUM(C26:C27)</f>
        <v>422448.5</v>
      </c>
      <c r="D28" s="26"/>
      <c r="E28" s="26"/>
      <c r="F28" s="26"/>
      <c r="G28" s="45"/>
      <c r="H28" s="29"/>
      <c r="I28" s="26"/>
      <c r="J28" s="27"/>
    </row>
    <row r="29" spans="1:10" x14ac:dyDescent="0.25">
      <c r="A29" s="188" t="s">
        <v>38</v>
      </c>
      <c r="B29" s="26"/>
      <c r="C29" s="175">
        <v>-120355</v>
      </c>
      <c r="D29" s="26"/>
      <c r="E29" s="26"/>
      <c r="F29" s="26"/>
      <c r="G29" s="45"/>
      <c r="H29" s="29"/>
      <c r="I29" s="26"/>
      <c r="J29" s="27"/>
    </row>
    <row r="30" spans="1:10" x14ac:dyDescent="0.25">
      <c r="A30" s="193" t="s">
        <v>40</v>
      </c>
      <c r="B30" s="26"/>
      <c r="C30" s="46">
        <f>C28+C29</f>
        <v>302093.5</v>
      </c>
      <c r="D30" s="26"/>
      <c r="E30" s="26"/>
      <c r="F30" s="26"/>
      <c r="G30" s="45"/>
      <c r="H30" s="29"/>
      <c r="I30" s="26"/>
      <c r="J30" s="27"/>
    </row>
    <row r="31" spans="1:10" x14ac:dyDescent="0.25">
      <c r="A31" s="188" t="s">
        <v>41</v>
      </c>
      <c r="B31" s="26"/>
      <c r="C31" s="175">
        <v>-91647</v>
      </c>
      <c r="D31" s="26"/>
      <c r="E31" s="26"/>
      <c r="F31" s="26"/>
      <c r="G31" s="45"/>
      <c r="H31" s="29"/>
      <c r="I31" s="47"/>
      <c r="J31" s="27"/>
    </row>
    <row r="32" spans="1:10" x14ac:dyDescent="0.25">
      <c r="A32" s="193" t="s">
        <v>42</v>
      </c>
      <c r="B32" s="26"/>
      <c r="C32" s="46">
        <f>C30+C31</f>
        <v>210446.5</v>
      </c>
      <c r="D32" s="26"/>
      <c r="E32" s="26"/>
      <c r="F32" s="26"/>
      <c r="G32" s="45"/>
      <c r="H32" s="29"/>
      <c r="I32" s="26"/>
      <c r="J32" s="27"/>
    </row>
    <row r="33" spans="1:10" x14ac:dyDescent="0.25">
      <c r="A33" s="188" t="s">
        <v>43</v>
      </c>
      <c r="B33" s="26"/>
      <c r="C33" s="175">
        <v>-42974</v>
      </c>
      <c r="D33" s="26"/>
      <c r="E33" s="26"/>
      <c r="F33" s="26"/>
      <c r="G33" s="45"/>
      <c r="H33" s="29"/>
      <c r="I33" s="26"/>
      <c r="J33" s="27"/>
    </row>
    <row r="34" spans="1:10" x14ac:dyDescent="0.25">
      <c r="A34" s="194" t="s">
        <v>44</v>
      </c>
      <c r="B34" s="48"/>
      <c r="C34" s="49">
        <f>C32+C33</f>
        <v>167472.5</v>
      </c>
      <c r="D34" s="48"/>
      <c r="E34" s="48"/>
      <c r="F34" s="48"/>
      <c r="G34" s="50"/>
      <c r="H34" s="50"/>
      <c r="I34" s="48"/>
      <c r="J34" s="51"/>
    </row>
    <row r="35" spans="1:10" ht="21.75" customHeight="1" x14ac:dyDescent="0.25">
      <c r="A35" s="265" t="s">
        <v>45</v>
      </c>
      <c r="B35" s="266"/>
      <c r="C35" s="266"/>
      <c r="D35" s="266"/>
      <c r="E35" s="266"/>
      <c r="F35" s="266"/>
      <c r="G35" s="266"/>
      <c r="H35" s="266"/>
      <c r="I35" s="266"/>
      <c r="J35" s="267"/>
    </row>
    <row r="36" spans="1:10" ht="16.5" customHeight="1" thickBot="1" x14ac:dyDescent="0.3">
      <c r="A36" s="268"/>
      <c r="B36" s="269"/>
      <c r="C36" s="269"/>
      <c r="D36" s="269"/>
      <c r="E36" s="269"/>
      <c r="F36" s="269"/>
      <c r="G36" s="269"/>
      <c r="H36" s="269"/>
      <c r="I36" s="269"/>
      <c r="J36" s="270"/>
    </row>
    <row r="37" spans="1:10" ht="15.75" thickTop="1" x14ac:dyDescent="0.25"/>
    <row r="38" spans="1:10" ht="15.75" thickBot="1" x14ac:dyDescent="0.3"/>
    <row r="39" spans="1:10" ht="24.75" customHeight="1" thickTop="1" x14ac:dyDescent="0.25">
      <c r="A39" s="183" t="s">
        <v>46</v>
      </c>
      <c r="B39" s="2"/>
      <c r="C39" s="2"/>
      <c r="D39" s="3"/>
      <c r="E39" s="3"/>
      <c r="F39" s="3"/>
      <c r="G39" s="4"/>
      <c r="H39" s="3"/>
      <c r="I39" s="3"/>
      <c r="J39" s="5"/>
    </row>
    <row r="40" spans="1:10" ht="22.5" customHeight="1" x14ac:dyDescent="0.25">
      <c r="A40" s="184"/>
      <c r="B40" s="182"/>
      <c r="C40" s="182"/>
      <c r="D40" s="257" t="s">
        <v>10</v>
      </c>
      <c r="E40" s="257"/>
      <c r="F40" s="257"/>
      <c r="G40" s="258"/>
      <c r="H40" s="271" t="s">
        <v>11</v>
      </c>
      <c r="I40" s="272"/>
      <c r="J40" s="7"/>
    </row>
    <row r="41" spans="1:10" ht="7.5" customHeight="1" x14ac:dyDescent="0.25">
      <c r="A41" s="184"/>
      <c r="B41" s="182"/>
      <c r="C41" s="9"/>
      <c r="D41" s="9"/>
      <c r="E41" s="9"/>
      <c r="F41" s="9"/>
      <c r="G41" s="10"/>
      <c r="H41" s="182"/>
      <c r="I41" s="182"/>
      <c r="J41" s="7"/>
    </row>
    <row r="42" spans="1:10" ht="22.5" customHeight="1" x14ac:dyDescent="0.25">
      <c r="A42" s="185"/>
      <c r="B42" s="11"/>
      <c r="C42" s="12"/>
      <c r="D42" s="257" t="s">
        <v>12</v>
      </c>
      <c r="E42" s="257"/>
      <c r="F42" s="257"/>
      <c r="G42" s="258"/>
      <c r="H42" s="259">
        <v>42551</v>
      </c>
      <c r="I42" s="260"/>
      <c r="J42" s="7"/>
    </row>
    <row r="43" spans="1:10" ht="15" customHeight="1" x14ac:dyDescent="0.25">
      <c r="A43" s="185"/>
      <c r="B43" s="11"/>
      <c r="C43" s="13"/>
      <c r="D43" s="13"/>
      <c r="E43" s="13"/>
      <c r="F43" s="13"/>
      <c r="G43" s="14"/>
      <c r="H43" s="13"/>
      <c r="I43" s="13"/>
      <c r="J43" s="7"/>
    </row>
    <row r="44" spans="1:10" ht="5.25" customHeight="1" x14ac:dyDescent="0.25">
      <c r="A44" s="186"/>
      <c r="B44" s="52"/>
      <c r="C44" s="52"/>
      <c r="D44" s="52"/>
      <c r="E44" s="166"/>
      <c r="F44" s="166"/>
      <c r="G44" s="166"/>
      <c r="H44" s="166"/>
      <c r="I44" s="166"/>
      <c r="J44" s="167"/>
    </row>
    <row r="45" spans="1:10" ht="13.5" customHeight="1" x14ac:dyDescent="0.25">
      <c r="A45" s="186"/>
      <c r="B45" s="52"/>
      <c r="C45" s="166" t="s">
        <v>13</v>
      </c>
      <c r="D45" s="52"/>
      <c r="E45" s="261" t="s">
        <v>14</v>
      </c>
      <c r="F45" s="261"/>
      <c r="G45" s="261"/>
      <c r="H45" s="166"/>
      <c r="I45" s="166" t="s">
        <v>15</v>
      </c>
      <c r="J45" s="167"/>
    </row>
    <row r="46" spans="1:10" ht="12" customHeight="1" x14ac:dyDescent="0.25">
      <c r="A46" s="186"/>
      <c r="B46" s="52"/>
      <c r="C46" s="166" t="s">
        <v>16</v>
      </c>
      <c r="D46" s="52"/>
      <c r="E46" s="261" t="s">
        <v>16</v>
      </c>
      <c r="F46" s="261"/>
      <c r="G46" s="261"/>
      <c r="H46" s="166"/>
      <c r="I46" s="166" t="s">
        <v>17</v>
      </c>
      <c r="J46" s="167"/>
    </row>
    <row r="47" spans="1:10" ht="15.75" customHeight="1" x14ac:dyDescent="0.25">
      <c r="A47" s="186"/>
      <c r="B47" s="52"/>
      <c r="C47" s="166"/>
      <c r="D47" s="52"/>
      <c r="E47" s="52"/>
      <c r="F47" s="52"/>
      <c r="G47" s="53" t="s">
        <v>47</v>
      </c>
      <c r="H47" s="166"/>
      <c r="I47" s="166"/>
      <c r="J47" s="167"/>
    </row>
    <row r="48" spans="1:10" x14ac:dyDescent="0.25">
      <c r="A48" s="195" t="s">
        <v>48</v>
      </c>
      <c r="B48" s="55"/>
      <c r="C48" s="55"/>
      <c r="D48" s="55"/>
      <c r="E48" s="55"/>
      <c r="F48" s="55"/>
      <c r="G48" s="56"/>
      <c r="H48" s="55"/>
      <c r="I48" s="55"/>
      <c r="J48" s="57"/>
    </row>
    <row r="49" spans="1:10" x14ac:dyDescent="0.25">
      <c r="A49" s="196" t="s">
        <v>49</v>
      </c>
      <c r="B49" s="55"/>
      <c r="C49" s="24">
        <f>SUM(E49,I49)</f>
        <v>31979</v>
      </c>
      <c r="D49" s="55"/>
      <c r="E49" s="24">
        <v>13813</v>
      </c>
      <c r="F49" s="55"/>
      <c r="G49" s="25">
        <v>13813</v>
      </c>
      <c r="H49" s="55"/>
      <c r="I49" s="24">
        <v>18166</v>
      </c>
      <c r="J49" s="57"/>
    </row>
    <row r="50" spans="1:10" x14ac:dyDescent="0.25">
      <c r="A50" s="196" t="s">
        <v>50</v>
      </c>
      <c r="B50" s="55"/>
      <c r="C50" s="24">
        <f>SUM(E50,I50)</f>
        <v>65932.675170000002</v>
      </c>
      <c r="D50" s="55"/>
      <c r="E50" s="24">
        <v>35254</v>
      </c>
      <c r="F50" s="55"/>
      <c r="G50" s="25">
        <v>35254</v>
      </c>
      <c r="H50" s="55"/>
      <c r="I50" s="24">
        <v>30678.675170000002</v>
      </c>
      <c r="J50" s="57"/>
    </row>
    <row r="51" spans="1:10" x14ac:dyDescent="0.25">
      <c r="A51" s="196" t="s">
        <v>51</v>
      </c>
      <c r="B51" s="55"/>
      <c r="C51" s="24">
        <f>SUM(E51,I51)</f>
        <v>907</v>
      </c>
      <c r="D51" s="55"/>
      <c r="E51" s="24">
        <v>907</v>
      </c>
      <c r="F51" s="55"/>
      <c r="G51" s="25">
        <v>907</v>
      </c>
      <c r="H51" s="55"/>
      <c r="I51" s="55"/>
      <c r="J51" s="57"/>
    </row>
    <row r="52" spans="1:10" x14ac:dyDescent="0.25">
      <c r="A52" s="196" t="s">
        <v>52</v>
      </c>
      <c r="B52" s="55"/>
      <c r="C52" s="24"/>
      <c r="D52" s="55"/>
      <c r="E52" s="55"/>
      <c r="F52" s="55"/>
      <c r="G52" s="56"/>
      <c r="H52" s="55"/>
      <c r="I52" s="55"/>
      <c r="J52" s="57"/>
    </row>
    <row r="53" spans="1:10" x14ac:dyDescent="0.25">
      <c r="A53" s="195" t="s">
        <v>53</v>
      </c>
      <c r="B53" s="55"/>
      <c r="C53" s="46">
        <f>SUM(C49:C52)</f>
        <v>98818.675170000002</v>
      </c>
      <c r="D53" s="54"/>
      <c r="E53" s="46">
        <f>SUM(E49:E52)</f>
        <v>49974</v>
      </c>
      <c r="F53" s="54"/>
      <c r="G53" s="58">
        <f>SUM(G49:G52)</f>
        <v>49974</v>
      </c>
      <c r="H53" s="54"/>
      <c r="I53" s="46">
        <f>SUM(I49:I52)</f>
        <v>48844.675170000002</v>
      </c>
      <c r="J53" s="57"/>
    </row>
    <row r="54" spans="1:10" x14ac:dyDescent="0.25">
      <c r="A54" s="195" t="s">
        <v>54</v>
      </c>
      <c r="B54" s="55"/>
      <c r="C54" s="24"/>
      <c r="D54" s="55"/>
      <c r="E54" s="55"/>
      <c r="F54" s="55"/>
      <c r="G54" s="56"/>
      <c r="H54" s="55"/>
      <c r="I54" s="55"/>
      <c r="J54" s="57"/>
    </row>
    <row r="55" spans="1:10" x14ac:dyDescent="0.25">
      <c r="A55" s="196" t="s">
        <v>50</v>
      </c>
      <c r="B55" s="55"/>
      <c r="C55" s="24">
        <f t="shared" ref="C55:C60" si="4">SUM(E55,I55)</f>
        <v>62975.230640000009</v>
      </c>
      <c r="D55" s="24"/>
      <c r="E55" s="24"/>
      <c r="F55" s="24"/>
      <c r="G55" s="25"/>
      <c r="H55" s="24"/>
      <c r="I55" s="24">
        <v>62975.230640000009</v>
      </c>
      <c r="J55" s="57"/>
    </row>
    <row r="56" spans="1:10" x14ac:dyDescent="0.25">
      <c r="A56" s="196" t="s">
        <v>55</v>
      </c>
      <c r="B56" s="55"/>
      <c r="C56" s="24">
        <f t="shared" si="4"/>
        <v>2801201.8999999962</v>
      </c>
      <c r="D56" s="24"/>
      <c r="E56" s="24">
        <v>2037978.82784442</v>
      </c>
      <c r="F56" s="24"/>
      <c r="G56" s="25">
        <v>1701408.4278909732</v>
      </c>
      <c r="H56" s="24"/>
      <c r="I56" s="24">
        <v>763223.0721555762</v>
      </c>
      <c r="J56" s="57"/>
    </row>
    <row r="57" spans="1:10" x14ac:dyDescent="0.25">
      <c r="A57" s="196" t="s">
        <v>56</v>
      </c>
      <c r="B57" s="55"/>
      <c r="C57" s="24">
        <f t="shared" si="4"/>
        <v>1245880</v>
      </c>
      <c r="D57" s="24"/>
      <c r="E57" s="24"/>
      <c r="F57" s="24"/>
      <c r="G57" s="24"/>
      <c r="H57" s="24"/>
      <c r="I57" s="24">
        <v>1245880</v>
      </c>
      <c r="J57" s="57"/>
    </row>
    <row r="58" spans="1:10" x14ac:dyDescent="0.25">
      <c r="A58" s="196" t="s">
        <v>57</v>
      </c>
      <c r="B58" s="55"/>
      <c r="C58" s="24">
        <f t="shared" si="4"/>
        <v>89267</v>
      </c>
      <c r="D58" s="55"/>
      <c r="E58" s="24">
        <v>53112.070699775999</v>
      </c>
      <c r="F58" s="55"/>
      <c r="G58" s="24">
        <v>65879.471482220004</v>
      </c>
      <c r="H58" s="55"/>
      <c r="I58" s="24">
        <v>36154.929300224001</v>
      </c>
      <c r="J58" s="57"/>
    </row>
    <row r="59" spans="1:10" x14ac:dyDescent="0.25">
      <c r="A59" s="196" t="s">
        <v>58</v>
      </c>
      <c r="B59" s="55"/>
      <c r="C59" s="24">
        <f t="shared" si="4"/>
        <v>823014</v>
      </c>
      <c r="D59" s="24"/>
      <c r="E59" s="24"/>
      <c r="F59" s="24"/>
      <c r="G59" s="24"/>
      <c r="H59" s="24"/>
      <c r="I59" s="24">
        <v>823014</v>
      </c>
      <c r="J59" s="57"/>
    </row>
    <row r="60" spans="1:10" x14ac:dyDescent="0.25">
      <c r="A60" s="196" t="s">
        <v>52</v>
      </c>
      <c r="B60" s="55"/>
      <c r="C60" s="24">
        <f t="shared" si="4"/>
        <v>271799.76936000027</v>
      </c>
      <c r="D60" s="55"/>
      <c r="E60" s="24">
        <v>105125.24644893536</v>
      </c>
      <c r="F60" s="55"/>
      <c r="G60" s="25">
        <v>105125.24644893536</v>
      </c>
      <c r="H60" s="55"/>
      <c r="I60" s="24">
        <v>166674.52291106491</v>
      </c>
      <c r="J60" s="57"/>
    </row>
    <row r="61" spans="1:10" x14ac:dyDescent="0.25">
      <c r="A61" s="195" t="s">
        <v>59</v>
      </c>
      <c r="B61" s="54"/>
      <c r="C61" s="46">
        <f>SUM(C55:C60)</f>
        <v>5294137.8999999966</v>
      </c>
      <c r="D61" s="46"/>
      <c r="E61" s="46">
        <f t="shared" ref="E61:I61" si="5">SUM(E55:E60)</f>
        <v>2196216.1449931315</v>
      </c>
      <c r="F61" s="46"/>
      <c r="G61" s="25">
        <f t="shared" si="5"/>
        <v>1872413.1458221287</v>
      </c>
      <c r="H61" s="46"/>
      <c r="I61" s="46">
        <f t="shared" si="5"/>
        <v>3097921.7550068651</v>
      </c>
      <c r="J61" s="59"/>
    </row>
    <row r="62" spans="1:10" x14ac:dyDescent="0.25">
      <c r="A62" s="197" t="s">
        <v>60</v>
      </c>
      <c r="B62" s="60"/>
      <c r="C62" s="61">
        <f>C53+C61</f>
        <v>5392956.5751699964</v>
      </c>
      <c r="D62" s="61"/>
      <c r="E62" s="61">
        <f t="shared" ref="E62:I62" si="6">E53+E61</f>
        <v>2246190.1449931315</v>
      </c>
      <c r="F62" s="61"/>
      <c r="G62" s="62">
        <f t="shared" si="6"/>
        <v>1922387.1458221287</v>
      </c>
      <c r="H62" s="61"/>
      <c r="I62" s="61">
        <f t="shared" si="6"/>
        <v>3146766.4301768653</v>
      </c>
      <c r="J62" s="63"/>
    </row>
    <row r="63" spans="1:10" x14ac:dyDescent="0.25">
      <c r="A63" s="195" t="s">
        <v>61</v>
      </c>
      <c r="B63" s="55"/>
      <c r="C63" s="24"/>
      <c r="D63" s="55"/>
      <c r="E63" s="55"/>
      <c r="F63" s="55"/>
      <c r="G63" s="64"/>
      <c r="H63" s="55"/>
      <c r="I63" s="55"/>
      <c r="J63" s="57"/>
    </row>
    <row r="64" spans="1:10" x14ac:dyDescent="0.25">
      <c r="A64" s="196" t="s">
        <v>62</v>
      </c>
      <c r="B64" s="55"/>
      <c r="C64" s="24">
        <v>101926</v>
      </c>
      <c r="D64" s="55"/>
      <c r="E64" s="55"/>
      <c r="F64" s="55"/>
      <c r="G64" s="64"/>
      <c r="H64" s="55"/>
      <c r="I64" s="55"/>
      <c r="J64" s="57"/>
    </row>
    <row r="65" spans="1:10" x14ac:dyDescent="0.25">
      <c r="A65" s="196" t="s">
        <v>63</v>
      </c>
      <c r="B65" s="55"/>
      <c r="C65" s="24">
        <v>0</v>
      </c>
      <c r="D65" s="55"/>
      <c r="E65" s="55"/>
      <c r="F65" s="55"/>
      <c r="G65" s="64"/>
      <c r="H65" s="55"/>
      <c r="I65" s="55"/>
      <c r="J65" s="57"/>
    </row>
    <row r="66" spans="1:10" ht="14.25" customHeight="1" x14ac:dyDescent="0.25">
      <c r="A66" s="196" t="s">
        <v>64</v>
      </c>
      <c r="B66" s="55"/>
      <c r="C66" s="24">
        <v>0</v>
      </c>
      <c r="D66" s="55"/>
      <c r="E66" s="55"/>
      <c r="F66" s="55"/>
      <c r="G66" s="64"/>
      <c r="H66" s="55"/>
      <c r="I66" s="55"/>
      <c r="J66" s="57"/>
    </row>
    <row r="67" spans="1:10" ht="29.25" customHeight="1" x14ac:dyDescent="0.25">
      <c r="A67" s="263" t="s">
        <v>65</v>
      </c>
      <c r="B67" s="264"/>
      <c r="C67" s="24">
        <v>42252</v>
      </c>
      <c r="D67" s="55"/>
      <c r="E67" s="55"/>
      <c r="F67" s="55"/>
      <c r="G67" s="64"/>
      <c r="H67" s="55"/>
      <c r="I67" s="55"/>
      <c r="J67" s="57"/>
    </row>
    <row r="68" spans="1:10" ht="12.75" customHeight="1" x14ac:dyDescent="0.25">
      <c r="A68" s="198" t="s">
        <v>66</v>
      </c>
      <c r="B68" s="55"/>
      <c r="C68" s="46">
        <f>SUM(C64:C67)</f>
        <v>144178</v>
      </c>
      <c r="D68" s="55"/>
      <c r="E68" s="55"/>
      <c r="F68" s="55"/>
      <c r="G68" s="64"/>
      <c r="H68" s="55"/>
      <c r="I68" s="55"/>
      <c r="J68" s="57"/>
    </row>
    <row r="69" spans="1:10" x14ac:dyDescent="0.25">
      <c r="A69" s="195" t="s">
        <v>67</v>
      </c>
      <c r="B69" s="55"/>
      <c r="C69" s="24"/>
      <c r="D69" s="55"/>
      <c r="E69" s="55"/>
      <c r="F69" s="55"/>
      <c r="G69" s="64"/>
      <c r="H69" s="55"/>
      <c r="I69" s="55"/>
      <c r="J69" s="57"/>
    </row>
    <row r="70" spans="1:10" x14ac:dyDescent="0.25">
      <c r="A70" s="196" t="s">
        <v>63</v>
      </c>
      <c r="B70" s="55"/>
      <c r="C70" s="24">
        <v>2803959</v>
      </c>
      <c r="D70" s="55"/>
      <c r="E70" s="55"/>
      <c r="F70" s="55"/>
      <c r="G70" s="64"/>
      <c r="H70" s="55"/>
      <c r="I70" s="55"/>
      <c r="J70" s="57"/>
    </row>
    <row r="71" spans="1:10" x14ac:dyDescent="0.25">
      <c r="A71" s="196" t="s">
        <v>64</v>
      </c>
      <c r="B71" s="55"/>
      <c r="C71" s="24">
        <v>529</v>
      </c>
      <c r="D71" s="55"/>
      <c r="E71" s="55"/>
      <c r="F71" s="55"/>
      <c r="G71" s="64"/>
      <c r="H71" s="55"/>
      <c r="I71" s="55"/>
      <c r="J71" s="57"/>
    </row>
    <row r="72" spans="1:10" ht="31.5" customHeight="1" x14ac:dyDescent="0.25">
      <c r="A72" s="263" t="s">
        <v>68</v>
      </c>
      <c r="B72" s="264"/>
      <c r="C72" s="24">
        <v>968976</v>
      </c>
      <c r="D72" s="55"/>
      <c r="E72" s="55"/>
      <c r="F72" s="55"/>
      <c r="G72" s="64"/>
      <c r="H72" s="55"/>
      <c r="I72" s="55"/>
      <c r="J72" s="57"/>
    </row>
    <row r="73" spans="1:10" ht="15" customHeight="1" x14ac:dyDescent="0.25">
      <c r="A73" s="195" t="s">
        <v>69</v>
      </c>
      <c r="B73" s="55"/>
      <c r="C73" s="46">
        <f>SUM(C70:C72)</f>
        <v>3773464</v>
      </c>
      <c r="D73" s="55"/>
      <c r="E73" s="55"/>
      <c r="F73" s="55"/>
      <c r="G73" s="64"/>
      <c r="H73" s="55"/>
      <c r="I73" s="55"/>
      <c r="J73" s="57"/>
    </row>
    <row r="74" spans="1:10" ht="15" customHeight="1" x14ac:dyDescent="0.25">
      <c r="A74" s="197" t="s">
        <v>70</v>
      </c>
      <c r="B74" s="65"/>
      <c r="C74" s="61">
        <f>C68+C73</f>
        <v>3917642</v>
      </c>
      <c r="D74" s="65"/>
      <c r="E74" s="65"/>
      <c r="F74" s="65"/>
      <c r="G74" s="66"/>
      <c r="H74" s="65"/>
      <c r="I74" s="65"/>
      <c r="J74" s="63"/>
    </row>
    <row r="75" spans="1:10" x14ac:dyDescent="0.25">
      <c r="A75" s="199" t="s">
        <v>71</v>
      </c>
      <c r="B75" s="67"/>
      <c r="C75" s="68">
        <f>C62-C74</f>
        <v>1475314.5751699964</v>
      </c>
      <c r="D75" s="67"/>
      <c r="E75" s="67"/>
      <c r="F75" s="67"/>
      <c r="G75" s="68"/>
      <c r="H75" s="67"/>
      <c r="I75" s="67"/>
      <c r="J75" s="69"/>
    </row>
    <row r="76" spans="1:10" x14ac:dyDescent="0.25">
      <c r="A76" s="195" t="s">
        <v>72</v>
      </c>
      <c r="B76" s="55"/>
      <c r="C76" s="24"/>
      <c r="D76" s="55"/>
      <c r="E76" s="55"/>
      <c r="F76" s="55"/>
      <c r="G76" s="64"/>
      <c r="H76" s="55"/>
      <c r="I76" s="55"/>
      <c r="J76" s="57"/>
    </row>
    <row r="77" spans="1:10" x14ac:dyDescent="0.25">
      <c r="A77" s="196" t="s">
        <v>73</v>
      </c>
      <c r="B77" s="55"/>
      <c r="C77" s="24">
        <v>254089</v>
      </c>
      <c r="D77" s="55"/>
      <c r="E77" s="55"/>
      <c r="F77" s="55"/>
      <c r="G77" s="64"/>
      <c r="H77" s="55"/>
      <c r="I77" s="55"/>
      <c r="J77" s="57"/>
    </row>
    <row r="78" spans="1:10" x14ac:dyDescent="0.25">
      <c r="A78" s="196" t="s">
        <v>74</v>
      </c>
      <c r="B78" s="55"/>
      <c r="C78" s="175">
        <v>-143488</v>
      </c>
      <c r="D78" s="55"/>
      <c r="E78" s="55"/>
      <c r="F78" s="55"/>
      <c r="G78" s="64"/>
      <c r="H78" s="55"/>
      <c r="I78" s="55"/>
      <c r="J78" s="57"/>
    </row>
    <row r="79" spans="1:10" x14ac:dyDescent="0.25">
      <c r="A79" s="196" t="s">
        <v>75</v>
      </c>
      <c r="B79" s="55"/>
      <c r="C79" s="24">
        <v>1364714</v>
      </c>
      <c r="D79" s="55"/>
      <c r="E79" s="55"/>
      <c r="F79" s="55"/>
      <c r="G79" s="64"/>
      <c r="H79" s="55"/>
      <c r="I79" s="55"/>
      <c r="J79" s="57"/>
    </row>
    <row r="80" spans="1:10" x14ac:dyDescent="0.25">
      <c r="A80" s="197" t="s">
        <v>76</v>
      </c>
      <c r="B80" s="65"/>
      <c r="C80" s="61">
        <f>SUM(C77:C79)</f>
        <v>1475315</v>
      </c>
      <c r="D80" s="65"/>
      <c r="E80" s="65"/>
      <c r="F80" s="65"/>
      <c r="G80" s="66"/>
      <c r="H80" s="65"/>
      <c r="I80" s="65"/>
      <c r="J80" s="63"/>
    </row>
    <row r="81" spans="1:10" x14ac:dyDescent="0.25">
      <c r="A81" s="195" t="s">
        <v>77</v>
      </c>
      <c r="B81" s="55"/>
      <c r="C81" s="24">
        <v>1197241</v>
      </c>
      <c r="D81" s="55"/>
      <c r="E81" s="55"/>
      <c r="F81" s="55"/>
      <c r="G81" s="64"/>
      <c r="H81" s="55"/>
      <c r="I81" s="55"/>
      <c r="J81" s="57"/>
    </row>
    <row r="82" spans="1:10" x14ac:dyDescent="0.25">
      <c r="A82" s="198" t="s">
        <v>78</v>
      </c>
      <c r="B82" s="55"/>
      <c r="C82" s="24"/>
      <c r="D82" s="55"/>
      <c r="E82" s="55"/>
      <c r="F82" s="55"/>
      <c r="G82" s="64"/>
      <c r="H82" s="55"/>
      <c r="I82" s="55"/>
      <c r="J82" s="57"/>
    </row>
    <row r="83" spans="1:10" x14ac:dyDescent="0.25">
      <c r="A83" s="196" t="s">
        <v>79</v>
      </c>
      <c r="B83" s="55"/>
      <c r="C83" s="24">
        <f>C34</f>
        <v>167472.5</v>
      </c>
      <c r="D83" s="55"/>
      <c r="E83" s="55"/>
      <c r="F83" s="55"/>
      <c r="G83" s="64"/>
      <c r="H83" s="55"/>
      <c r="I83" s="55"/>
      <c r="J83" s="57"/>
    </row>
    <row r="84" spans="1:10" x14ac:dyDescent="0.25">
      <c r="A84" s="196"/>
      <c r="B84" s="55"/>
      <c r="C84" s="175"/>
      <c r="D84" s="55"/>
      <c r="E84" s="55"/>
      <c r="F84" s="55"/>
      <c r="G84" s="64"/>
      <c r="H84" s="55"/>
      <c r="I84" s="55"/>
      <c r="J84" s="57"/>
    </row>
    <row r="85" spans="1:10" x14ac:dyDescent="0.25">
      <c r="A85" s="197" t="s">
        <v>81</v>
      </c>
      <c r="B85" s="65"/>
      <c r="C85" s="61">
        <f>SUM(C81:C84)</f>
        <v>1364713.5</v>
      </c>
      <c r="D85" s="65"/>
      <c r="E85" s="65"/>
      <c r="F85" s="65"/>
      <c r="G85" s="66"/>
      <c r="H85" s="65"/>
      <c r="I85" s="65"/>
      <c r="J85" s="63"/>
    </row>
    <row r="86" spans="1:10" x14ac:dyDescent="0.25">
      <c r="A86" s="265" t="s">
        <v>45</v>
      </c>
      <c r="B86" s="266"/>
      <c r="C86" s="266"/>
      <c r="D86" s="266"/>
      <c r="E86" s="266"/>
      <c r="F86" s="266"/>
      <c r="G86" s="266"/>
      <c r="H86" s="266"/>
      <c r="I86" s="266"/>
      <c r="J86" s="267"/>
    </row>
    <row r="87" spans="1:10" ht="15.75" thickBot="1" x14ac:dyDescent="0.3">
      <c r="A87" s="268"/>
      <c r="B87" s="269"/>
      <c r="C87" s="269"/>
      <c r="D87" s="269"/>
      <c r="E87" s="269"/>
      <c r="F87" s="269"/>
      <c r="G87" s="269"/>
      <c r="H87" s="269"/>
      <c r="I87" s="269"/>
      <c r="J87" s="270"/>
    </row>
    <row r="88" spans="1:10" ht="15" customHeight="1" thickTop="1" x14ac:dyDescent="0.25">
      <c r="A88" s="70"/>
    </row>
    <row r="89" spans="1:10" ht="15.75" thickBot="1" x14ac:dyDescent="0.3">
      <c r="A89" s="70"/>
    </row>
    <row r="90" spans="1:10" ht="24.75" customHeight="1" thickTop="1" x14ac:dyDescent="0.25">
      <c r="A90" s="183" t="s">
        <v>82</v>
      </c>
      <c r="B90" s="2"/>
      <c r="C90" s="2"/>
      <c r="D90" s="3"/>
      <c r="E90" s="3"/>
      <c r="F90" s="3"/>
      <c r="G90" s="4"/>
      <c r="H90" s="3"/>
      <c r="I90" s="3"/>
      <c r="J90" s="5"/>
    </row>
    <row r="91" spans="1:10" ht="22.5" customHeight="1" x14ac:dyDescent="0.25">
      <c r="A91" s="184"/>
      <c r="B91" s="182"/>
      <c r="C91" s="182"/>
      <c r="D91" s="257" t="s">
        <v>10</v>
      </c>
      <c r="E91" s="257"/>
      <c r="F91" s="257"/>
      <c r="G91" s="258"/>
      <c r="H91" s="271" t="s">
        <v>11</v>
      </c>
      <c r="I91" s="272"/>
      <c r="J91" s="7"/>
    </row>
    <row r="92" spans="1:10" ht="7.5" customHeight="1" x14ac:dyDescent="0.25">
      <c r="A92" s="184"/>
      <c r="B92" s="182"/>
      <c r="C92" s="9"/>
      <c r="D92" s="9"/>
      <c r="E92" s="9"/>
      <c r="F92" s="9"/>
      <c r="G92" s="10"/>
      <c r="H92" s="182"/>
      <c r="I92" s="182"/>
      <c r="J92" s="7"/>
    </row>
    <row r="93" spans="1:10" ht="18" x14ac:dyDescent="0.25">
      <c r="A93" s="185"/>
      <c r="B93" s="11"/>
      <c r="C93" s="12"/>
      <c r="D93" s="257" t="s">
        <v>12</v>
      </c>
      <c r="E93" s="257"/>
      <c r="F93" s="257"/>
      <c r="G93" s="258"/>
      <c r="H93" s="259">
        <v>42551</v>
      </c>
      <c r="I93" s="260"/>
      <c r="J93" s="7"/>
    </row>
    <row r="94" spans="1:10" ht="22.5" customHeight="1" x14ac:dyDescent="0.25">
      <c r="A94" s="185"/>
      <c r="B94" s="11"/>
      <c r="C94" s="13"/>
      <c r="D94" s="13"/>
      <c r="E94" s="13"/>
      <c r="F94" s="13"/>
      <c r="G94" s="14"/>
      <c r="H94" s="13"/>
      <c r="I94" s="13"/>
      <c r="J94" s="7"/>
    </row>
    <row r="95" spans="1:10" x14ac:dyDescent="0.25">
      <c r="A95" s="186"/>
      <c r="B95" s="52"/>
      <c r="C95" s="52"/>
      <c r="D95" s="52"/>
      <c r="E95" s="166"/>
      <c r="F95" s="166"/>
      <c r="G95" s="166"/>
      <c r="H95" s="166"/>
      <c r="I95" s="166"/>
      <c r="J95" s="167"/>
    </row>
    <row r="96" spans="1:10" ht="13.5" customHeight="1" x14ac:dyDescent="0.25">
      <c r="A96" s="186"/>
      <c r="B96" s="52"/>
      <c r="C96" s="84"/>
      <c r="D96" s="71"/>
      <c r="E96" s="71"/>
      <c r="F96" s="71"/>
      <c r="G96" s="71"/>
      <c r="H96" s="71"/>
      <c r="I96" s="261" t="s">
        <v>13</v>
      </c>
      <c r="J96" s="262"/>
    </row>
    <row r="97" spans="1:10" ht="12" customHeight="1" x14ac:dyDescent="0.25">
      <c r="A97" s="186"/>
      <c r="B97" s="52"/>
      <c r="C97" s="84"/>
      <c r="D97" s="72"/>
      <c r="E97" s="72"/>
      <c r="F97" s="72"/>
      <c r="G97" s="72"/>
      <c r="H97" s="72"/>
      <c r="I97" s="261" t="s">
        <v>16</v>
      </c>
      <c r="J97" s="262"/>
    </row>
    <row r="98" spans="1:10" ht="12" customHeight="1" x14ac:dyDescent="0.25">
      <c r="A98" s="195" t="s">
        <v>83</v>
      </c>
      <c r="B98" s="55"/>
      <c r="C98" s="55"/>
      <c r="D98" s="55"/>
      <c r="E98" s="55"/>
      <c r="F98" s="55"/>
      <c r="G98" s="55"/>
      <c r="H98" s="55"/>
      <c r="I98" s="55"/>
      <c r="J98" s="57"/>
    </row>
    <row r="99" spans="1:10" x14ac:dyDescent="0.25">
      <c r="A99" s="200" t="s">
        <v>84</v>
      </c>
      <c r="B99" s="55"/>
      <c r="C99" s="55"/>
      <c r="D99" s="55"/>
      <c r="E99" s="55"/>
      <c r="F99" s="55"/>
      <c r="G99" s="55"/>
      <c r="H99" s="55"/>
      <c r="I99" s="55"/>
      <c r="J99" s="57"/>
    </row>
    <row r="100" spans="1:10" x14ac:dyDescent="0.25">
      <c r="A100" s="196" t="s">
        <v>85</v>
      </c>
      <c r="B100" s="55"/>
      <c r="C100" s="55"/>
      <c r="D100" s="55"/>
      <c r="E100" s="55"/>
      <c r="F100" s="55"/>
      <c r="G100" s="55"/>
      <c r="H100" s="55"/>
      <c r="I100" s="73">
        <v>632918</v>
      </c>
      <c r="J100" s="57"/>
    </row>
    <row r="101" spans="1:10" x14ac:dyDescent="0.25">
      <c r="A101" s="196" t="s">
        <v>86</v>
      </c>
      <c r="B101" s="55"/>
      <c r="C101" s="55"/>
      <c r="D101" s="55"/>
      <c r="E101" s="55"/>
      <c r="F101" s="55"/>
      <c r="G101" s="55"/>
      <c r="H101" s="55"/>
      <c r="I101" s="73">
        <v>3267</v>
      </c>
      <c r="J101" s="57"/>
    </row>
    <row r="102" spans="1:10" x14ac:dyDescent="0.25">
      <c r="A102" s="200" t="s">
        <v>87</v>
      </c>
      <c r="B102" s="55"/>
      <c r="C102" s="55"/>
      <c r="D102" s="55"/>
      <c r="E102" s="55"/>
      <c r="F102" s="55"/>
      <c r="G102" s="55"/>
      <c r="H102" s="55"/>
      <c r="I102" s="73"/>
      <c r="J102" s="57"/>
    </row>
    <row r="103" spans="1:10" x14ac:dyDescent="0.25">
      <c r="A103" s="196" t="s">
        <v>88</v>
      </c>
      <c r="B103" s="55"/>
      <c r="C103" s="55"/>
      <c r="D103" s="55"/>
      <c r="E103" s="55"/>
      <c r="F103" s="55"/>
      <c r="G103" s="55"/>
      <c r="H103" s="55"/>
      <c r="I103" s="73">
        <v>-146899</v>
      </c>
      <c r="J103" s="57"/>
    </row>
    <row r="104" spans="1:10" x14ac:dyDescent="0.25">
      <c r="A104" s="196" t="s">
        <v>89</v>
      </c>
      <c r="B104" s="55"/>
      <c r="C104" s="55"/>
      <c r="D104" s="55"/>
      <c r="E104" s="55"/>
      <c r="F104" s="55"/>
      <c r="G104" s="55"/>
      <c r="H104" s="55"/>
      <c r="I104" s="73">
        <v>-156258</v>
      </c>
      <c r="J104" s="57"/>
    </row>
    <row r="105" spans="1:10" x14ac:dyDescent="0.25">
      <c r="A105" s="196" t="s">
        <v>90</v>
      </c>
      <c r="B105" s="55"/>
      <c r="C105" s="55"/>
      <c r="D105" s="55"/>
      <c r="E105" s="55"/>
      <c r="F105" s="55"/>
      <c r="G105" s="55"/>
      <c r="H105" s="55"/>
      <c r="I105" s="73">
        <v>-42897</v>
      </c>
      <c r="J105" s="57"/>
    </row>
    <row r="106" spans="1:10" x14ac:dyDescent="0.25">
      <c r="A106" s="197" t="s">
        <v>91</v>
      </c>
      <c r="B106" s="65"/>
      <c r="C106" s="65"/>
      <c r="D106" s="65"/>
      <c r="E106" s="65"/>
      <c r="F106" s="65"/>
      <c r="G106" s="65"/>
      <c r="H106" s="65"/>
      <c r="I106" s="173">
        <f>SUM(I100:I105)</f>
        <v>290131</v>
      </c>
      <c r="J106" s="63"/>
    </row>
    <row r="107" spans="1:10" x14ac:dyDescent="0.25">
      <c r="A107" s="195" t="s">
        <v>92</v>
      </c>
      <c r="B107" s="55"/>
      <c r="C107" s="55"/>
      <c r="D107" s="55"/>
      <c r="E107" s="55"/>
      <c r="F107" s="55"/>
      <c r="G107" s="55"/>
      <c r="H107" s="55"/>
      <c r="I107" s="55"/>
      <c r="J107" s="57"/>
    </row>
    <row r="108" spans="1:10" x14ac:dyDescent="0.25">
      <c r="A108" s="200" t="s">
        <v>84</v>
      </c>
      <c r="B108" s="55"/>
      <c r="C108" s="55"/>
      <c r="D108" s="55"/>
      <c r="E108" s="55"/>
      <c r="F108" s="55"/>
      <c r="G108" s="55"/>
      <c r="H108" s="55"/>
      <c r="I108" s="74"/>
      <c r="J108" s="57"/>
    </row>
    <row r="109" spans="1:10" x14ac:dyDescent="0.25">
      <c r="A109" s="196" t="s">
        <v>93</v>
      </c>
      <c r="B109" s="55"/>
      <c r="C109" s="55"/>
      <c r="D109" s="55"/>
      <c r="E109" s="55"/>
      <c r="F109" s="55"/>
      <c r="G109" s="55"/>
      <c r="H109" s="55"/>
      <c r="I109" s="73">
        <v>342</v>
      </c>
      <c r="J109" s="57"/>
    </row>
    <row r="110" spans="1:10" x14ac:dyDescent="0.25">
      <c r="A110" s="196" t="s">
        <v>52</v>
      </c>
      <c r="B110" s="55"/>
      <c r="C110" s="55"/>
      <c r="D110" s="55"/>
      <c r="E110" s="55"/>
      <c r="F110" s="55"/>
      <c r="G110" s="55"/>
      <c r="H110" s="55"/>
      <c r="I110" s="55"/>
      <c r="J110" s="57"/>
    </row>
    <row r="111" spans="1:10" x14ac:dyDescent="0.25">
      <c r="A111" s="200" t="s">
        <v>87</v>
      </c>
      <c r="B111" s="55"/>
      <c r="C111" s="55"/>
      <c r="D111" s="55"/>
      <c r="E111" s="55"/>
      <c r="F111" s="55"/>
      <c r="G111" s="55"/>
      <c r="H111" s="55"/>
      <c r="I111" s="55"/>
      <c r="J111" s="57"/>
    </row>
    <row r="112" spans="1:10" x14ac:dyDescent="0.25">
      <c r="A112" s="196" t="s">
        <v>94</v>
      </c>
      <c r="B112" s="55"/>
      <c r="C112" s="55"/>
      <c r="D112" s="55"/>
      <c r="E112" s="55"/>
      <c r="F112" s="55"/>
      <c r="G112" s="55"/>
      <c r="H112" s="55"/>
      <c r="I112" s="73">
        <v>-172747</v>
      </c>
      <c r="J112" s="57"/>
    </row>
    <row r="113" spans="1:10" x14ac:dyDescent="0.25">
      <c r="A113" s="196" t="s">
        <v>52</v>
      </c>
      <c r="B113" s="55"/>
      <c r="C113" s="55"/>
      <c r="D113" s="55"/>
      <c r="E113" s="55"/>
      <c r="F113" s="55"/>
      <c r="G113" s="55"/>
      <c r="H113" s="55"/>
      <c r="I113" s="73">
        <v>-58976</v>
      </c>
      <c r="J113" s="57"/>
    </row>
    <row r="114" spans="1:10" x14ac:dyDescent="0.25">
      <c r="A114" s="197" t="s">
        <v>95</v>
      </c>
      <c r="B114" s="65"/>
      <c r="C114" s="65"/>
      <c r="D114" s="65"/>
      <c r="E114" s="65"/>
      <c r="F114" s="65"/>
      <c r="G114" s="65"/>
      <c r="H114" s="65"/>
      <c r="I114" s="173">
        <f>SUM(I109:I113)</f>
        <v>-231381</v>
      </c>
      <c r="J114" s="63"/>
    </row>
    <row r="115" spans="1:10" x14ac:dyDescent="0.25">
      <c r="A115" s="195" t="s">
        <v>96</v>
      </c>
      <c r="B115" s="55"/>
      <c r="C115" s="55"/>
      <c r="D115" s="55"/>
      <c r="E115" s="55"/>
      <c r="F115" s="55"/>
      <c r="G115" s="55"/>
      <c r="H115" s="55"/>
      <c r="I115" s="75"/>
      <c r="J115" s="57"/>
    </row>
    <row r="116" spans="1:10" x14ac:dyDescent="0.25">
      <c r="A116" s="200" t="s">
        <v>84</v>
      </c>
      <c r="B116" s="55"/>
      <c r="C116" s="55"/>
      <c r="D116" s="55"/>
      <c r="E116" s="55"/>
      <c r="F116" s="55"/>
      <c r="G116" s="55"/>
      <c r="H116" s="55"/>
      <c r="I116" s="75"/>
      <c r="J116" s="57"/>
    </row>
    <row r="117" spans="1:10" x14ac:dyDescent="0.25">
      <c r="A117" s="196" t="s">
        <v>97</v>
      </c>
      <c r="B117" s="55"/>
      <c r="C117" s="55"/>
      <c r="D117" s="55"/>
      <c r="E117" s="55"/>
      <c r="F117" s="55"/>
      <c r="G117" s="55"/>
      <c r="H117" s="55"/>
      <c r="I117" s="74">
        <v>566893</v>
      </c>
      <c r="J117" s="57"/>
    </row>
    <row r="118" spans="1:10" x14ac:dyDescent="0.25">
      <c r="A118" s="196" t="s">
        <v>52</v>
      </c>
      <c r="B118" s="55"/>
      <c r="C118" s="55"/>
      <c r="D118" s="55"/>
      <c r="E118" s="55"/>
      <c r="F118" s="55"/>
      <c r="G118" s="55"/>
      <c r="H118" s="55"/>
      <c r="I118" s="74"/>
      <c r="J118" s="57"/>
    </row>
    <row r="119" spans="1:10" x14ac:dyDescent="0.25">
      <c r="A119" s="200" t="s">
        <v>87</v>
      </c>
      <c r="B119" s="55"/>
      <c r="C119" s="55"/>
      <c r="D119" s="55"/>
      <c r="E119" s="55"/>
      <c r="F119" s="55"/>
      <c r="G119" s="55"/>
      <c r="H119" s="55"/>
      <c r="I119" s="74"/>
      <c r="J119" s="57"/>
    </row>
    <row r="120" spans="1:10" x14ac:dyDescent="0.25">
      <c r="A120" s="196" t="s">
        <v>98</v>
      </c>
      <c r="B120" s="55"/>
      <c r="C120" s="55"/>
      <c r="D120" s="55"/>
      <c r="E120" s="55"/>
      <c r="F120" s="55"/>
      <c r="G120" s="55"/>
      <c r="H120" s="55"/>
      <c r="I120" s="74">
        <v>-627000</v>
      </c>
      <c r="J120" s="57"/>
    </row>
    <row r="121" spans="1:10" x14ac:dyDescent="0.25">
      <c r="A121" s="196" t="s">
        <v>99</v>
      </c>
      <c r="B121" s="55"/>
      <c r="C121" s="55"/>
      <c r="D121" s="55"/>
      <c r="E121" s="55"/>
      <c r="F121" s="55"/>
      <c r="G121" s="55"/>
      <c r="H121" s="55"/>
      <c r="I121" s="74"/>
      <c r="J121" s="57"/>
    </row>
    <row r="122" spans="1:10" x14ac:dyDescent="0.25">
      <c r="A122" s="196" t="s">
        <v>100</v>
      </c>
      <c r="B122" s="55"/>
      <c r="C122" s="55"/>
      <c r="D122" s="55"/>
      <c r="E122" s="55"/>
      <c r="F122" s="55"/>
      <c r="G122" s="55"/>
      <c r="H122" s="55"/>
      <c r="I122" s="74"/>
      <c r="J122" s="57"/>
    </row>
    <row r="123" spans="1:10" x14ac:dyDescent="0.25">
      <c r="A123" s="196" t="s">
        <v>52</v>
      </c>
      <c r="B123" s="55"/>
      <c r="C123" s="55"/>
      <c r="D123" s="55"/>
      <c r="E123" s="55"/>
      <c r="F123" s="55"/>
      <c r="G123" s="55"/>
      <c r="H123" s="55"/>
      <c r="I123" s="74"/>
      <c r="J123" s="57"/>
    </row>
    <row r="124" spans="1:10" x14ac:dyDescent="0.25">
      <c r="A124" s="197" t="s">
        <v>101</v>
      </c>
      <c r="B124" s="65"/>
      <c r="C124" s="65"/>
      <c r="D124" s="65"/>
      <c r="E124" s="65"/>
      <c r="F124" s="65"/>
      <c r="G124" s="65"/>
      <c r="H124" s="65"/>
      <c r="I124" s="173">
        <f>SUM(I117:I123)</f>
        <v>-60107</v>
      </c>
      <c r="J124" s="63"/>
    </row>
    <row r="125" spans="1:10" x14ac:dyDescent="0.25">
      <c r="A125" s="201" t="s">
        <v>102</v>
      </c>
      <c r="B125" s="67"/>
      <c r="C125" s="67"/>
      <c r="D125" s="67"/>
      <c r="E125" s="67"/>
      <c r="F125" s="67"/>
      <c r="G125" s="67"/>
      <c r="H125" s="67"/>
      <c r="I125" s="174">
        <f>I106+I114+I124</f>
        <v>-1357</v>
      </c>
      <c r="J125" s="69"/>
    </row>
    <row r="126" spans="1:10" x14ac:dyDescent="0.25">
      <c r="A126" s="200" t="s">
        <v>103</v>
      </c>
      <c r="B126" s="55"/>
      <c r="C126" s="55"/>
      <c r="D126" s="55"/>
      <c r="E126" s="55"/>
      <c r="F126" s="55"/>
      <c r="G126" s="55"/>
      <c r="H126" s="55"/>
      <c r="I126" s="74">
        <v>33336</v>
      </c>
      <c r="J126" s="57"/>
    </row>
    <row r="127" spans="1:10" ht="15.75" thickBot="1" x14ac:dyDescent="0.3">
      <c r="A127" s="202" t="s">
        <v>104</v>
      </c>
      <c r="B127" s="76"/>
      <c r="C127" s="76"/>
      <c r="D127" s="76"/>
      <c r="E127" s="76"/>
      <c r="F127" s="76"/>
      <c r="G127" s="76"/>
      <c r="H127" s="76"/>
      <c r="I127" s="176">
        <f>SUM(I125:I126)</f>
        <v>31979</v>
      </c>
      <c r="J127" s="77"/>
    </row>
    <row r="128" spans="1:10" ht="15.75" thickTop="1" x14ac:dyDescent="0.25"/>
  </sheetData>
  <mergeCells count="22">
    <mergeCell ref="E45:G45"/>
    <mergeCell ref="D2:G2"/>
    <mergeCell ref="H2:I2"/>
    <mergeCell ref="D4:G4"/>
    <mergeCell ref="H4:I4"/>
    <mergeCell ref="E7:G7"/>
    <mergeCell ref="E8:G8"/>
    <mergeCell ref="A35:J36"/>
    <mergeCell ref="D40:G40"/>
    <mergeCell ref="H40:I40"/>
    <mergeCell ref="D42:G42"/>
    <mergeCell ref="H42:I42"/>
    <mergeCell ref="A67:B67"/>
    <mergeCell ref="A72:B72"/>
    <mergeCell ref="A86:J87"/>
    <mergeCell ref="D91:G91"/>
    <mergeCell ref="H91:I91"/>
    <mergeCell ref="D93:G93"/>
    <mergeCell ref="H93:I93"/>
    <mergeCell ref="I96:J96"/>
    <mergeCell ref="I97:J97"/>
    <mergeCell ref="E46:G46"/>
  </mergeCells>
  <pageMargins left="0.74803149606299213" right="0.74803149606299213" top="0.59055118110236227" bottom="0.59055118110236227" header="0.51181102362204722" footer="0.51181102362204722"/>
  <pageSetup paperSize="9" scale="83" fitToHeight="0" orientation="landscape" r:id="rId1"/>
  <rowBreaks count="2" manualBreakCount="2">
    <brk id="37" max="16383" man="1"/>
    <brk id="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9"/>
  <sheetViews>
    <sheetView workbookViewId="0"/>
  </sheetViews>
  <sheetFormatPr defaultRowHeight="15" x14ac:dyDescent="0.25"/>
  <cols>
    <col min="1" max="1" width="39.42578125" customWidth="1"/>
    <col min="2" max="2" width="2.140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  <col min="9" max="9" width="5" customWidth="1"/>
    <col min="12" max="12" width="13.85546875" customWidth="1"/>
  </cols>
  <sheetData>
    <row r="1" spans="1:8" ht="24.75" customHeight="1" thickTop="1" x14ac:dyDescent="0.25">
      <c r="A1" s="203" t="s">
        <v>105</v>
      </c>
      <c r="B1" s="95"/>
      <c r="C1" s="95"/>
      <c r="D1" s="96"/>
      <c r="E1" s="96"/>
      <c r="F1" s="96"/>
      <c r="G1" s="97"/>
      <c r="H1" s="98"/>
    </row>
    <row r="2" spans="1:8" ht="22.5" customHeight="1" x14ac:dyDescent="0.25">
      <c r="A2" s="204"/>
      <c r="B2" s="182"/>
      <c r="C2" s="182"/>
      <c r="D2" s="275" t="s">
        <v>10</v>
      </c>
      <c r="E2" s="275"/>
      <c r="F2" s="276"/>
      <c r="G2" s="78" t="s">
        <v>106</v>
      </c>
      <c r="H2" s="79"/>
    </row>
    <row r="3" spans="1:8" ht="7.5" customHeight="1" x14ac:dyDescent="0.25">
      <c r="A3" s="204"/>
      <c r="B3" s="182"/>
      <c r="C3" s="9"/>
      <c r="D3" s="9"/>
      <c r="E3" s="9"/>
      <c r="F3" s="9"/>
      <c r="G3" s="10"/>
      <c r="H3" s="80"/>
    </row>
    <row r="4" spans="1:8" ht="22.5" customHeight="1" x14ac:dyDescent="0.25">
      <c r="A4" s="205"/>
      <c r="B4" s="11"/>
      <c r="C4" s="12"/>
      <c r="D4" s="275" t="s">
        <v>12</v>
      </c>
      <c r="E4" s="275"/>
      <c r="F4" s="276"/>
      <c r="G4" s="81">
        <v>42551</v>
      </c>
      <c r="H4" s="82"/>
    </row>
    <row r="5" spans="1:8" ht="15" customHeight="1" x14ac:dyDescent="0.25">
      <c r="A5" s="205"/>
      <c r="B5" s="11"/>
      <c r="C5" s="13"/>
      <c r="D5" s="13"/>
      <c r="E5" s="13"/>
      <c r="F5" s="13"/>
      <c r="G5" s="14"/>
      <c r="H5" s="83"/>
    </row>
    <row r="6" spans="1:8" ht="12" customHeight="1" x14ac:dyDescent="0.25">
      <c r="A6" s="206"/>
      <c r="B6" s="84"/>
      <c r="C6" s="84"/>
      <c r="D6" s="84"/>
      <c r="E6" s="84"/>
      <c r="F6" s="84"/>
      <c r="G6" s="84"/>
      <c r="H6" s="85"/>
    </row>
    <row r="7" spans="1:8" ht="12" customHeight="1" x14ac:dyDescent="0.25">
      <c r="A7" s="206"/>
      <c r="B7" s="84"/>
      <c r="C7" s="169" t="s">
        <v>13</v>
      </c>
      <c r="D7" s="84"/>
      <c r="E7" s="169" t="s">
        <v>14</v>
      </c>
      <c r="F7" s="86"/>
      <c r="G7" s="169" t="s">
        <v>15</v>
      </c>
      <c r="H7" s="85"/>
    </row>
    <row r="8" spans="1:8" ht="12" customHeight="1" x14ac:dyDescent="0.25">
      <c r="A8" s="206"/>
      <c r="B8" s="84"/>
      <c r="C8" s="166" t="s">
        <v>16</v>
      </c>
      <c r="D8" s="84"/>
      <c r="E8" s="170" t="s">
        <v>17</v>
      </c>
      <c r="F8" s="87"/>
      <c r="G8" s="166" t="s">
        <v>16</v>
      </c>
      <c r="H8" s="85"/>
    </row>
    <row r="9" spans="1:8" x14ac:dyDescent="0.25">
      <c r="A9" s="207" t="s">
        <v>19</v>
      </c>
      <c r="B9" s="55"/>
      <c r="C9" s="24"/>
      <c r="D9" s="55"/>
      <c r="E9" s="55"/>
      <c r="F9" s="55"/>
      <c r="G9" s="55"/>
      <c r="H9" s="88"/>
    </row>
    <row r="10" spans="1:8" x14ac:dyDescent="0.25">
      <c r="A10" s="208" t="s">
        <v>20</v>
      </c>
      <c r="B10" s="55"/>
      <c r="C10" s="24">
        <f>SUM(E10:G10)</f>
        <v>384937.6277751209</v>
      </c>
      <c r="D10" s="24"/>
      <c r="E10" s="24">
        <v>384937.6277751209</v>
      </c>
      <c r="F10" s="55"/>
      <c r="G10" s="24"/>
      <c r="H10" s="88"/>
    </row>
    <row r="11" spans="1:8" x14ac:dyDescent="0.25">
      <c r="A11" s="208" t="s">
        <v>21</v>
      </c>
      <c r="B11" s="55"/>
      <c r="C11" s="24">
        <f>SUM(E11:G11)</f>
        <v>442558.49886289833</v>
      </c>
      <c r="D11" s="24"/>
      <c r="E11" s="24"/>
      <c r="F11" s="24"/>
      <c r="G11" s="24">
        <v>442558.49886289833</v>
      </c>
      <c r="H11" s="88"/>
    </row>
    <row r="12" spans="1:8" x14ac:dyDescent="0.25">
      <c r="A12" s="208" t="s">
        <v>22</v>
      </c>
      <c r="B12" s="55"/>
      <c r="C12" s="24">
        <f>SUM(E12:G12)</f>
        <v>11980.568617101817</v>
      </c>
      <c r="D12" s="55"/>
      <c r="E12" s="24">
        <v>8397.5672875015371</v>
      </c>
      <c r="F12" s="55"/>
      <c r="G12" s="24">
        <v>3583.001329600279</v>
      </c>
      <c r="H12" s="88"/>
    </row>
    <row r="13" spans="1:8" x14ac:dyDescent="0.25">
      <c r="A13" s="209" t="s">
        <v>23</v>
      </c>
      <c r="B13" s="89"/>
      <c r="C13" s="90">
        <f>SUM(C10:C12)</f>
        <v>839476.69525512098</v>
      </c>
      <c r="D13" s="90"/>
      <c r="E13" s="90">
        <f t="shared" ref="E13:G13" si="0">SUM(E10:E12)</f>
        <v>393335.19506262243</v>
      </c>
      <c r="F13" s="90"/>
      <c r="G13" s="90">
        <f t="shared" si="0"/>
        <v>446141.50019249861</v>
      </c>
      <c r="H13" s="91"/>
    </row>
    <row r="14" spans="1:8" x14ac:dyDescent="0.25">
      <c r="A14" s="207" t="s">
        <v>24</v>
      </c>
      <c r="B14" s="55"/>
      <c r="C14" s="55"/>
      <c r="D14" s="55"/>
      <c r="E14" s="55"/>
      <c r="F14" s="55"/>
      <c r="G14" s="55"/>
      <c r="H14" s="88"/>
    </row>
    <row r="15" spans="1:8" x14ac:dyDescent="0.25">
      <c r="A15" s="208" t="s">
        <v>25</v>
      </c>
      <c r="B15" s="55"/>
      <c r="C15" s="24">
        <f>SUM(E15:G15)</f>
        <v>47305.162750000003</v>
      </c>
      <c r="D15" s="55"/>
      <c r="E15" s="24">
        <v>29897.316172684499</v>
      </c>
      <c r="F15" s="55"/>
      <c r="G15" s="24">
        <v>17407.8465773155</v>
      </c>
      <c r="H15" s="88"/>
    </row>
    <row r="16" spans="1:8" x14ac:dyDescent="0.25">
      <c r="A16" s="210" t="s">
        <v>26</v>
      </c>
      <c r="B16" s="55"/>
      <c r="C16" s="24">
        <f t="shared" ref="C16:C24" si="1">SUM(E16:G16)</f>
        <v>934</v>
      </c>
      <c r="D16" s="55"/>
      <c r="E16" s="24">
        <v>665</v>
      </c>
      <c r="F16" s="55"/>
      <c r="G16" s="24">
        <v>269</v>
      </c>
      <c r="H16" s="88"/>
    </row>
    <row r="17" spans="1:8" x14ac:dyDescent="0.25">
      <c r="A17" s="210" t="s">
        <v>27</v>
      </c>
      <c r="B17" s="55"/>
      <c r="C17" s="24">
        <f t="shared" si="1"/>
        <v>143285</v>
      </c>
      <c r="D17" s="55"/>
      <c r="E17" s="24">
        <v>102075</v>
      </c>
      <c r="F17" s="55"/>
      <c r="G17" s="24">
        <v>41210</v>
      </c>
      <c r="H17" s="88"/>
    </row>
    <row r="18" spans="1:8" x14ac:dyDescent="0.25">
      <c r="A18" s="210" t="s">
        <v>107</v>
      </c>
      <c r="B18" s="55"/>
      <c r="C18" s="24">
        <f t="shared" si="1"/>
        <v>461</v>
      </c>
      <c r="D18" s="55"/>
      <c r="E18" s="24"/>
      <c r="F18" s="55"/>
      <c r="G18" s="24">
        <v>461</v>
      </c>
      <c r="H18" s="88"/>
    </row>
    <row r="19" spans="1:8" x14ac:dyDescent="0.25">
      <c r="A19" s="211" t="s">
        <v>28</v>
      </c>
      <c r="B19" s="55"/>
      <c r="C19" s="24">
        <f t="shared" si="1"/>
        <v>81755.199649999995</v>
      </c>
      <c r="D19" s="55"/>
      <c r="E19" s="24">
        <v>31162.8256798066</v>
      </c>
      <c r="F19" s="55"/>
      <c r="G19" s="24">
        <v>50592.373970193403</v>
      </c>
      <c r="H19" s="88"/>
    </row>
    <row r="20" spans="1:8" x14ac:dyDescent="0.25">
      <c r="A20" s="211" t="s">
        <v>108</v>
      </c>
      <c r="B20" s="55"/>
      <c r="C20" s="24">
        <f t="shared" si="1"/>
        <v>29199.52490734588</v>
      </c>
      <c r="D20" s="55"/>
      <c r="E20" s="24">
        <v>19261.987000761899</v>
      </c>
      <c r="F20" s="55"/>
      <c r="G20" s="24">
        <v>9937.5379065839807</v>
      </c>
      <c r="H20" s="88"/>
    </row>
    <row r="21" spans="1:8" x14ac:dyDescent="0.25">
      <c r="A21" s="211" t="s">
        <v>30</v>
      </c>
      <c r="B21" s="55"/>
      <c r="C21" s="24">
        <f t="shared" si="1"/>
        <v>45513.428189999999</v>
      </c>
      <c r="D21" s="24"/>
      <c r="E21" s="24">
        <v>45513.248189999998</v>
      </c>
      <c r="F21" s="55"/>
      <c r="G21" s="24">
        <v>0.18</v>
      </c>
      <c r="H21" s="88"/>
    </row>
    <row r="22" spans="1:8" x14ac:dyDescent="0.25">
      <c r="A22" s="211" t="s">
        <v>31</v>
      </c>
      <c r="B22" s="55"/>
      <c r="C22" s="24">
        <f t="shared" si="1"/>
        <v>7777.9642200000098</v>
      </c>
      <c r="D22" s="55"/>
      <c r="E22" s="24">
        <v>4349.1583369222599</v>
      </c>
      <c r="F22" s="55"/>
      <c r="G22" s="24">
        <v>3428.80588307775</v>
      </c>
      <c r="H22" s="88"/>
    </row>
    <row r="23" spans="1:8" x14ac:dyDescent="0.25">
      <c r="A23" s="211" t="s">
        <v>32</v>
      </c>
      <c r="B23" s="55"/>
      <c r="C23" s="24">
        <f t="shared" si="1"/>
        <v>13341.030797129999</v>
      </c>
      <c r="D23" s="55"/>
      <c r="E23" s="24">
        <v>6077.3972450086703</v>
      </c>
      <c r="F23" s="55"/>
      <c r="G23" s="24">
        <v>7263.6335521213296</v>
      </c>
      <c r="H23" s="88"/>
    </row>
    <row r="24" spans="1:8" x14ac:dyDescent="0.25">
      <c r="A24" s="211" t="s">
        <v>33</v>
      </c>
      <c r="B24" s="55"/>
      <c r="C24" s="24">
        <f t="shared" si="1"/>
        <v>6839.0774600000004</v>
      </c>
      <c r="D24" s="55"/>
      <c r="E24" s="24">
        <v>3918.74351167435</v>
      </c>
      <c r="F24" s="55"/>
      <c r="G24" s="24">
        <v>2920.33394832565</v>
      </c>
      <c r="H24" s="88"/>
    </row>
    <row r="25" spans="1:8" x14ac:dyDescent="0.25">
      <c r="A25" s="209" t="s">
        <v>34</v>
      </c>
      <c r="B25" s="65"/>
      <c r="C25" s="61">
        <f>SUM(C15:C24)</f>
        <v>376411.38797447592</v>
      </c>
      <c r="D25" s="60"/>
      <c r="E25" s="61">
        <f>SUM(E15:E24)</f>
        <v>242920.67613685827</v>
      </c>
      <c r="F25" s="60"/>
      <c r="G25" s="61">
        <f>SUM(G15:G24)</f>
        <v>133490.71183761762</v>
      </c>
      <c r="H25" s="91"/>
    </row>
    <row r="26" spans="1:8" x14ac:dyDescent="0.25">
      <c r="A26" s="212" t="s">
        <v>35</v>
      </c>
      <c r="B26" s="55"/>
      <c r="C26" s="92">
        <f>C13-C25</f>
        <v>463065.30728064507</v>
      </c>
      <c r="D26" s="92"/>
      <c r="E26" s="92">
        <f t="shared" ref="E26:G26" si="2">E13-E25</f>
        <v>150414.51892576416</v>
      </c>
      <c r="F26" s="92"/>
      <c r="G26" s="92">
        <f t="shared" si="2"/>
        <v>312650.78835488099</v>
      </c>
      <c r="H26" s="88"/>
    </row>
    <row r="27" spans="1:8" x14ac:dyDescent="0.25">
      <c r="A27" s="208" t="s">
        <v>39</v>
      </c>
      <c r="B27" s="55"/>
      <c r="C27" s="24">
        <f t="shared" ref="C27" si="3">SUM(E27:G27)</f>
        <v>83833.789299999989</v>
      </c>
      <c r="D27" s="55"/>
      <c r="E27" s="24">
        <v>83833.789299999989</v>
      </c>
      <c r="F27" s="55"/>
      <c r="G27" s="55"/>
      <c r="H27" s="88"/>
    </row>
    <row r="28" spans="1:8" x14ac:dyDescent="0.25">
      <c r="A28" s="213" t="s">
        <v>37</v>
      </c>
      <c r="B28" s="55"/>
      <c r="C28" s="46">
        <f>SUM(C26:C27)+C18</f>
        <v>547360.09658064507</v>
      </c>
      <c r="D28" s="55"/>
      <c r="E28" s="55"/>
      <c r="F28" s="55"/>
      <c r="G28" s="55"/>
      <c r="H28" s="88"/>
    </row>
    <row r="29" spans="1:8" x14ac:dyDescent="0.25">
      <c r="A29" s="208" t="s">
        <v>38</v>
      </c>
      <c r="B29" s="55"/>
      <c r="C29" s="239">
        <v>-172715.66941999999</v>
      </c>
      <c r="D29" s="55"/>
      <c r="E29" s="55"/>
      <c r="F29" s="55"/>
      <c r="G29" s="55"/>
      <c r="H29" s="88"/>
    </row>
    <row r="30" spans="1:8" x14ac:dyDescent="0.25">
      <c r="A30" s="213" t="s">
        <v>40</v>
      </c>
      <c r="B30" s="55"/>
      <c r="C30" s="181">
        <f>SUM(C28:C29)</f>
        <v>374644.42716064508</v>
      </c>
      <c r="D30" s="55"/>
      <c r="E30" s="55"/>
      <c r="F30" s="55"/>
      <c r="G30" s="55"/>
      <c r="H30" s="88"/>
    </row>
    <row r="31" spans="1:8" x14ac:dyDescent="0.25">
      <c r="A31" s="208" t="s">
        <v>41</v>
      </c>
      <c r="B31" s="55"/>
      <c r="C31" s="239">
        <v>-111466.06654599986</v>
      </c>
      <c r="D31" s="55"/>
      <c r="E31" s="55"/>
      <c r="F31" s="55"/>
      <c r="G31" s="55"/>
      <c r="H31" s="88"/>
    </row>
    <row r="32" spans="1:8" x14ac:dyDescent="0.25">
      <c r="A32" s="213" t="s">
        <v>42</v>
      </c>
      <c r="B32" s="55"/>
      <c r="C32" s="46">
        <f>SUM(C30:C31)</f>
        <v>263178.36061464524</v>
      </c>
      <c r="D32" s="55"/>
      <c r="E32" s="55"/>
      <c r="F32" s="55"/>
      <c r="G32" s="55"/>
      <c r="H32" s="88"/>
    </row>
    <row r="33" spans="1:8" x14ac:dyDescent="0.25">
      <c r="A33" s="208" t="s">
        <v>43</v>
      </c>
      <c r="B33" s="55"/>
      <c r="C33" s="239">
        <v>-153627.76699999999</v>
      </c>
      <c r="D33" s="55"/>
      <c r="E33" s="55"/>
      <c r="F33" s="55"/>
      <c r="G33" s="55"/>
      <c r="H33" s="88"/>
    </row>
    <row r="34" spans="1:8" ht="15.75" thickBot="1" x14ac:dyDescent="0.3">
      <c r="A34" s="214" t="s">
        <v>109</v>
      </c>
      <c r="B34" s="93"/>
      <c r="C34" s="242">
        <f>SUM(C32:C33)</f>
        <v>109550.59361464524</v>
      </c>
      <c r="D34" s="93"/>
      <c r="E34" s="93"/>
      <c r="F34" s="93"/>
      <c r="G34" s="93"/>
      <c r="H34" s="94"/>
    </row>
    <row r="35" spans="1:8" ht="15.75" thickTop="1" x14ac:dyDescent="0.25"/>
    <row r="36" spans="1:8" ht="15.75" thickBot="1" x14ac:dyDescent="0.3"/>
    <row r="37" spans="1:8" ht="24.75" customHeight="1" thickTop="1" x14ac:dyDescent="0.25">
      <c r="A37" s="203" t="s">
        <v>110</v>
      </c>
      <c r="B37" s="95"/>
      <c r="C37" s="95"/>
      <c r="D37" s="96"/>
      <c r="E37" s="96"/>
      <c r="F37" s="96"/>
      <c r="G37" s="97"/>
      <c r="H37" s="98"/>
    </row>
    <row r="38" spans="1:8" ht="22.5" customHeight="1" x14ac:dyDescent="0.25">
      <c r="A38" s="204"/>
      <c r="B38" s="182"/>
      <c r="C38" s="182"/>
      <c r="D38" s="275" t="s">
        <v>10</v>
      </c>
      <c r="E38" s="275"/>
      <c r="F38" s="276"/>
      <c r="G38" s="78" t="s">
        <v>106</v>
      </c>
      <c r="H38" s="79"/>
    </row>
    <row r="39" spans="1:8" ht="7.5" customHeight="1" x14ac:dyDescent="0.25">
      <c r="A39" s="204"/>
      <c r="B39" s="182"/>
      <c r="C39" s="9"/>
      <c r="D39" s="9"/>
      <c r="E39" s="9"/>
      <c r="F39" s="9"/>
      <c r="G39" s="10"/>
      <c r="H39" s="80"/>
    </row>
    <row r="40" spans="1:8" ht="22.5" customHeight="1" x14ac:dyDescent="0.25">
      <c r="A40" s="205"/>
      <c r="B40" s="11"/>
      <c r="C40" s="12"/>
      <c r="D40" s="275" t="s">
        <v>12</v>
      </c>
      <c r="E40" s="275"/>
      <c r="F40" s="276"/>
      <c r="G40" s="81">
        <v>42551</v>
      </c>
      <c r="H40" s="82"/>
    </row>
    <row r="41" spans="1:8" ht="15" customHeight="1" x14ac:dyDescent="0.25">
      <c r="A41" s="205"/>
      <c r="B41" s="11"/>
      <c r="C41" s="13"/>
      <c r="D41" s="13"/>
      <c r="E41" s="13"/>
      <c r="F41" s="13"/>
      <c r="G41" s="14"/>
      <c r="H41" s="83"/>
    </row>
    <row r="42" spans="1:8" ht="12" customHeight="1" x14ac:dyDescent="0.25">
      <c r="A42" s="206"/>
      <c r="B42" s="84"/>
      <c r="C42" s="84"/>
      <c r="D42" s="84"/>
      <c r="E42" s="169"/>
      <c r="F42" s="86"/>
      <c r="G42" s="169"/>
      <c r="H42" s="85"/>
    </row>
    <row r="43" spans="1:8" ht="12" customHeight="1" x14ac:dyDescent="0.25">
      <c r="A43" s="206"/>
      <c r="B43" s="84"/>
      <c r="C43" s="169" t="s">
        <v>13</v>
      </c>
      <c r="D43" s="84"/>
      <c r="E43" s="169" t="s">
        <v>14</v>
      </c>
      <c r="F43" s="87"/>
      <c r="G43" s="169" t="s">
        <v>15</v>
      </c>
      <c r="H43" s="85"/>
    </row>
    <row r="44" spans="1:8" ht="12" customHeight="1" x14ac:dyDescent="0.25">
      <c r="A44" s="206"/>
      <c r="B44" s="84"/>
      <c r="C44" s="166" t="s">
        <v>16</v>
      </c>
      <c r="D44" s="84"/>
      <c r="E44" s="170" t="s">
        <v>17</v>
      </c>
      <c r="F44" s="84"/>
      <c r="G44" s="166" t="s">
        <v>16</v>
      </c>
      <c r="H44" s="85"/>
    </row>
    <row r="45" spans="1:8" x14ac:dyDescent="0.25">
      <c r="A45" s="215" t="s">
        <v>48</v>
      </c>
      <c r="B45" s="55"/>
      <c r="C45" s="24"/>
      <c r="D45" s="55"/>
      <c r="E45" s="55"/>
      <c r="F45" s="55"/>
      <c r="G45" s="55"/>
      <c r="H45" s="88"/>
    </row>
    <row r="46" spans="1:8" x14ac:dyDescent="0.25">
      <c r="A46" s="216" t="s">
        <v>49</v>
      </c>
      <c r="B46" s="55"/>
      <c r="C46" s="24">
        <f>SUM(E46:G46)</f>
        <v>3536</v>
      </c>
      <c r="D46" s="24"/>
      <c r="E46" s="24"/>
      <c r="F46" s="55"/>
      <c r="G46" s="24">
        <v>3536</v>
      </c>
      <c r="H46" s="88"/>
    </row>
    <row r="47" spans="1:8" x14ac:dyDescent="0.25">
      <c r="A47" s="216" t="s">
        <v>50</v>
      </c>
      <c r="B47" s="55"/>
      <c r="C47" s="24">
        <v>79317</v>
      </c>
      <c r="D47" s="24"/>
      <c r="E47" s="24">
        <v>59585</v>
      </c>
      <c r="F47" s="24"/>
      <c r="G47" s="24">
        <v>22126.538192999786</v>
      </c>
      <c r="H47" s="88"/>
    </row>
    <row r="48" spans="1:8" x14ac:dyDescent="0.25">
      <c r="A48" s="216" t="s">
        <v>51</v>
      </c>
      <c r="B48" s="55"/>
      <c r="C48" s="24">
        <f t="shared" ref="C48:C50" si="4">SUM(E48:G48)</f>
        <v>69.019720000000007</v>
      </c>
      <c r="D48" s="24"/>
      <c r="E48" s="24">
        <v>60.18</v>
      </c>
      <c r="F48" s="24"/>
      <c r="G48" s="24">
        <v>8.8397199999999998</v>
      </c>
      <c r="H48" s="88"/>
    </row>
    <row r="49" spans="1:12" x14ac:dyDescent="0.25">
      <c r="A49" s="216" t="s">
        <v>111</v>
      </c>
      <c r="B49" s="99"/>
      <c r="C49" s="24">
        <f t="shared" si="4"/>
        <v>13785</v>
      </c>
      <c r="D49" s="24"/>
      <c r="E49" s="24"/>
      <c r="F49" s="24"/>
      <c r="G49" s="24">
        <v>13785</v>
      </c>
      <c r="H49" s="88"/>
    </row>
    <row r="50" spans="1:12" x14ac:dyDescent="0.25">
      <c r="A50" s="216" t="s">
        <v>52</v>
      </c>
      <c r="B50" s="55"/>
      <c r="C50" s="24">
        <f t="shared" si="4"/>
        <v>7392</v>
      </c>
      <c r="D50" s="55"/>
      <c r="E50" s="24"/>
      <c r="F50" s="55"/>
      <c r="G50" s="24">
        <v>7392</v>
      </c>
      <c r="H50" s="88"/>
    </row>
    <row r="51" spans="1:12" x14ac:dyDescent="0.25">
      <c r="A51" s="215" t="s">
        <v>53</v>
      </c>
      <c r="B51" s="55"/>
      <c r="C51" s="46">
        <f>SUM(C46:C50)</f>
        <v>104099.01972</v>
      </c>
      <c r="D51" s="46"/>
      <c r="E51" s="46">
        <f t="shared" ref="E51:G51" si="5">SUM(E46:E50)</f>
        <v>59645.18</v>
      </c>
      <c r="F51" s="46"/>
      <c r="G51" s="46">
        <f t="shared" si="5"/>
        <v>46848.377912999786</v>
      </c>
      <c r="H51" s="88"/>
    </row>
    <row r="52" spans="1:12" x14ac:dyDescent="0.25">
      <c r="A52" s="215" t="s">
        <v>54</v>
      </c>
      <c r="B52" s="55"/>
      <c r="C52" s="24"/>
      <c r="D52" s="55"/>
      <c r="E52" s="24"/>
      <c r="F52" s="55"/>
      <c r="G52" s="24"/>
      <c r="H52" s="88"/>
      <c r="L52" s="243"/>
    </row>
    <row r="53" spans="1:12" x14ac:dyDescent="0.25">
      <c r="A53" s="216" t="s">
        <v>50</v>
      </c>
      <c r="B53" s="55"/>
      <c r="C53" s="24"/>
      <c r="D53" s="55"/>
      <c r="E53" s="24"/>
      <c r="F53" s="55"/>
      <c r="G53" s="24"/>
      <c r="H53" s="88"/>
      <c r="L53" s="243"/>
    </row>
    <row r="54" spans="1:12" x14ac:dyDescent="0.25">
      <c r="A54" s="216" t="s">
        <v>55</v>
      </c>
      <c r="B54" s="55"/>
      <c r="C54" s="24">
        <f t="shared" ref="C54:C60" si="6">SUM(E54:G54)</f>
        <v>2424537</v>
      </c>
      <c r="D54" s="24"/>
      <c r="E54" s="24">
        <v>1766612</v>
      </c>
      <c r="F54" s="24"/>
      <c r="G54" s="24">
        <v>657925</v>
      </c>
      <c r="H54" s="88"/>
      <c r="L54" s="243"/>
    </row>
    <row r="55" spans="1:12" x14ac:dyDescent="0.25">
      <c r="A55" s="216" t="s">
        <v>56</v>
      </c>
      <c r="B55" s="55"/>
      <c r="C55" s="24">
        <f t="shared" si="6"/>
        <v>1351848</v>
      </c>
      <c r="D55" s="24"/>
      <c r="E55" s="24"/>
      <c r="F55" s="24"/>
      <c r="G55" s="24">
        <v>1351848</v>
      </c>
      <c r="H55" s="88"/>
      <c r="L55" s="243"/>
    </row>
    <row r="56" spans="1:12" x14ac:dyDescent="0.25">
      <c r="A56" s="216" t="s">
        <v>57</v>
      </c>
      <c r="B56" s="55"/>
      <c r="C56" s="24">
        <f t="shared" si="6"/>
        <v>109677</v>
      </c>
      <c r="D56" s="55"/>
      <c r="E56" s="24">
        <v>56654</v>
      </c>
      <c r="F56" s="55"/>
      <c r="G56" s="24">
        <v>53023</v>
      </c>
      <c r="H56" s="88"/>
      <c r="L56" s="243"/>
    </row>
    <row r="57" spans="1:12" x14ac:dyDescent="0.25">
      <c r="A57" s="216" t="s">
        <v>58</v>
      </c>
      <c r="B57" s="55"/>
      <c r="C57" s="24">
        <f t="shared" si="6"/>
        <v>667699.99989999994</v>
      </c>
      <c r="D57" s="24"/>
      <c r="E57" s="24"/>
      <c r="F57" s="55"/>
      <c r="G57" s="24">
        <v>667699.99989999994</v>
      </c>
      <c r="H57" s="88"/>
      <c r="L57" s="243"/>
    </row>
    <row r="58" spans="1:12" x14ac:dyDescent="0.25">
      <c r="A58" s="216" t="s">
        <v>121</v>
      </c>
      <c r="B58" s="55"/>
      <c r="C58" s="24">
        <f t="shared" si="6"/>
        <v>339463.02210622962</v>
      </c>
      <c r="D58" s="55"/>
      <c r="E58" s="24"/>
      <c r="F58" s="55"/>
      <c r="G58" s="24">
        <v>339463.02210622962</v>
      </c>
      <c r="H58" s="88"/>
      <c r="L58" s="243"/>
    </row>
    <row r="59" spans="1:12" x14ac:dyDescent="0.25">
      <c r="A59" s="216" t="s">
        <v>138</v>
      </c>
      <c r="B59" s="55"/>
      <c r="C59" s="24">
        <f t="shared" si="6"/>
        <v>924.48667000000012</v>
      </c>
      <c r="D59" s="55"/>
      <c r="E59" s="24"/>
      <c r="F59" s="55"/>
      <c r="G59" s="24">
        <v>924.48667000000012</v>
      </c>
      <c r="H59" s="88"/>
      <c r="L59" s="243"/>
    </row>
    <row r="60" spans="1:12" x14ac:dyDescent="0.25">
      <c r="A60" s="216" t="s">
        <v>52</v>
      </c>
      <c r="B60" s="55"/>
      <c r="C60" s="24">
        <f t="shared" si="6"/>
        <v>61100</v>
      </c>
      <c r="D60" s="55"/>
      <c r="E60" s="24"/>
      <c r="F60" s="55"/>
      <c r="G60" s="24">
        <v>61100</v>
      </c>
      <c r="H60" s="88"/>
      <c r="L60" s="243"/>
    </row>
    <row r="61" spans="1:12" x14ac:dyDescent="0.25">
      <c r="A61" s="215" t="s">
        <v>59</v>
      </c>
      <c r="B61" s="55"/>
      <c r="C61" s="46">
        <f>SUM(C53:C60)</f>
        <v>4955249.508676229</v>
      </c>
      <c r="D61" s="46"/>
      <c r="E61" s="46">
        <f>SUM(E53:E60)</f>
        <v>1823266</v>
      </c>
      <c r="F61" s="46"/>
      <c r="G61" s="46">
        <f>SUM(G53:G60)</f>
        <v>3131983.50867623</v>
      </c>
      <c r="H61" s="88"/>
      <c r="L61" s="243"/>
    </row>
    <row r="62" spans="1:12" x14ac:dyDescent="0.25">
      <c r="A62" s="217" t="s">
        <v>60</v>
      </c>
      <c r="B62" s="65"/>
      <c r="C62" s="90">
        <f>C51+C61</f>
        <v>5059348.5283962293</v>
      </c>
      <c r="D62" s="90"/>
      <c r="E62" s="90">
        <f>E51+E61</f>
        <v>1882911.18</v>
      </c>
      <c r="F62" s="90"/>
      <c r="G62" s="90">
        <f>G51+G61</f>
        <v>3178831.8865892296</v>
      </c>
      <c r="H62" s="91"/>
    </row>
    <row r="63" spans="1:12" x14ac:dyDescent="0.25">
      <c r="A63" s="215" t="s">
        <v>61</v>
      </c>
      <c r="B63" s="55"/>
      <c r="C63" s="100"/>
      <c r="D63" s="55"/>
      <c r="E63" s="100"/>
      <c r="F63" s="55"/>
      <c r="G63" s="100"/>
      <c r="H63" s="88"/>
    </row>
    <row r="64" spans="1:12" x14ac:dyDescent="0.25">
      <c r="A64" s="216" t="s">
        <v>62</v>
      </c>
      <c r="B64" s="55"/>
      <c r="C64" s="24">
        <f t="shared" ref="C64:C67" si="7">SUM(E64:G64)</f>
        <v>154366.9688400015</v>
      </c>
      <c r="D64" s="100"/>
      <c r="E64" s="244"/>
      <c r="F64" s="100"/>
      <c r="G64" s="24">
        <v>154366.9688400015</v>
      </c>
      <c r="H64" s="88"/>
    </row>
    <row r="65" spans="1:8" x14ac:dyDescent="0.25">
      <c r="A65" s="216" t="s">
        <v>63</v>
      </c>
      <c r="B65" s="55"/>
      <c r="C65" s="24">
        <f t="shared" si="7"/>
        <v>249950.18299726277</v>
      </c>
      <c r="D65" s="55"/>
      <c r="E65" s="241"/>
      <c r="F65" s="55"/>
      <c r="G65" s="24">
        <v>249950.18299726277</v>
      </c>
      <c r="H65" s="88"/>
    </row>
    <row r="66" spans="1:8" x14ac:dyDescent="0.25">
      <c r="A66" s="216" t="s">
        <v>64</v>
      </c>
      <c r="B66" s="55"/>
      <c r="C66" s="24">
        <f t="shared" si="7"/>
        <v>4678.5106178112273</v>
      </c>
      <c r="D66" s="55"/>
      <c r="E66" s="24">
        <v>2956.2315339839115</v>
      </c>
      <c r="F66" s="55"/>
      <c r="G66" s="24">
        <v>1722.2790838273163</v>
      </c>
      <c r="H66" s="88"/>
    </row>
    <row r="67" spans="1:8" x14ac:dyDescent="0.25">
      <c r="A67" s="218" t="s">
        <v>146</v>
      </c>
      <c r="B67" s="55"/>
      <c r="C67" s="24">
        <f t="shared" si="7"/>
        <v>964.60597999999993</v>
      </c>
      <c r="D67" s="55"/>
      <c r="E67" s="241"/>
      <c r="F67" s="55"/>
      <c r="G67" s="24">
        <v>964.60597999999993</v>
      </c>
      <c r="H67" s="88"/>
    </row>
    <row r="68" spans="1:8" x14ac:dyDescent="0.25">
      <c r="A68" s="215" t="s">
        <v>66</v>
      </c>
      <c r="B68" s="55"/>
      <c r="C68" s="181">
        <f>SUM(C64:C67)</f>
        <v>409960.26843507553</v>
      </c>
      <c r="D68" s="181"/>
      <c r="E68" s="181">
        <f t="shared" ref="E68:G68" si="8">SUM(E64:E67)</f>
        <v>2956.2315339839115</v>
      </c>
      <c r="F68" s="181"/>
      <c r="G68" s="181">
        <f t="shared" si="8"/>
        <v>407004.03690109163</v>
      </c>
      <c r="H68" s="88"/>
    </row>
    <row r="69" spans="1:8" x14ac:dyDescent="0.25">
      <c r="A69" s="215" t="s">
        <v>67</v>
      </c>
      <c r="B69" s="55"/>
      <c r="C69" s="175"/>
      <c r="D69" s="55"/>
      <c r="E69" s="55"/>
      <c r="F69" s="55"/>
      <c r="G69" s="55"/>
      <c r="H69" s="88"/>
    </row>
    <row r="70" spans="1:8" x14ac:dyDescent="0.25">
      <c r="A70" s="216" t="s">
        <v>63</v>
      </c>
      <c r="B70" s="55"/>
      <c r="C70" s="24">
        <f t="shared" ref="C70:C72" si="9">SUM(E70:G70)</f>
        <v>3213821.1303773909</v>
      </c>
      <c r="D70" s="55"/>
      <c r="E70" s="24"/>
      <c r="F70" s="24"/>
      <c r="G70" s="24">
        <v>3213821.1303773909</v>
      </c>
      <c r="H70" s="88"/>
    </row>
    <row r="71" spans="1:8" x14ac:dyDescent="0.25">
      <c r="A71" s="216" t="s">
        <v>64</v>
      </c>
      <c r="B71" s="55"/>
      <c r="C71" s="24">
        <f t="shared" si="9"/>
        <v>1222.9770821887721</v>
      </c>
      <c r="D71" s="55"/>
      <c r="E71" s="24">
        <v>772.93323545631131</v>
      </c>
      <c r="F71" s="24"/>
      <c r="G71" s="24">
        <v>450.04384673246085</v>
      </c>
      <c r="H71" s="88"/>
    </row>
    <row r="72" spans="1:8" ht="30" customHeight="1" x14ac:dyDescent="0.25">
      <c r="A72" s="277" t="s">
        <v>112</v>
      </c>
      <c r="B72" s="264"/>
      <c r="C72" s="24">
        <f t="shared" si="9"/>
        <v>536670</v>
      </c>
      <c r="D72" s="55"/>
      <c r="E72" s="24"/>
      <c r="F72" s="24"/>
      <c r="G72" s="24">
        <v>536670</v>
      </c>
      <c r="H72" s="88"/>
    </row>
    <row r="73" spans="1:8" x14ac:dyDescent="0.25">
      <c r="A73" s="215" t="s">
        <v>69</v>
      </c>
      <c r="B73" s="55"/>
      <c r="C73" s="46">
        <f>SUM(C70:C72)</f>
        <v>3751714.1074595796</v>
      </c>
      <c r="D73" s="46"/>
      <c r="E73" s="46">
        <f>SUM(E70:E72)</f>
        <v>772.93323545631131</v>
      </c>
      <c r="F73" s="46"/>
      <c r="G73" s="46">
        <f>SUM(G70:G72)</f>
        <v>3750941.1742241234</v>
      </c>
      <c r="H73" s="88"/>
    </row>
    <row r="74" spans="1:8" x14ac:dyDescent="0.25">
      <c r="A74" s="217" t="s">
        <v>70</v>
      </c>
      <c r="B74" s="65"/>
      <c r="C74" s="90">
        <f>C68+C73</f>
        <v>4161674.375894655</v>
      </c>
      <c r="D74" s="90"/>
      <c r="E74" s="90">
        <f>E68+E73</f>
        <v>3729.1647694402227</v>
      </c>
      <c r="F74" s="90"/>
      <c r="G74" s="90">
        <f>G68+G73</f>
        <v>4157945.211125215</v>
      </c>
      <c r="H74" s="91"/>
    </row>
    <row r="75" spans="1:8" x14ac:dyDescent="0.25">
      <c r="A75" s="219" t="s">
        <v>71</v>
      </c>
      <c r="B75" s="67"/>
      <c r="C75" s="68">
        <f>C62-C74</f>
        <v>897674.15250157425</v>
      </c>
      <c r="D75" s="68"/>
      <c r="E75" s="68">
        <f>E62-E74</f>
        <v>1879182.0152305597</v>
      </c>
      <c r="F75" s="68"/>
      <c r="G75" s="68">
        <f>G62-G74</f>
        <v>-979113.32453598548</v>
      </c>
      <c r="H75" s="101"/>
    </row>
    <row r="76" spans="1:8" x14ac:dyDescent="0.25">
      <c r="A76" s="215" t="s">
        <v>72</v>
      </c>
      <c r="B76" s="55"/>
      <c r="C76" s="24"/>
      <c r="D76" s="55"/>
      <c r="E76" s="55"/>
      <c r="F76" s="55"/>
      <c r="G76" s="55"/>
      <c r="H76" s="88"/>
    </row>
    <row r="77" spans="1:8" x14ac:dyDescent="0.25">
      <c r="A77" s="216" t="s">
        <v>73</v>
      </c>
      <c r="B77" s="55"/>
      <c r="C77" s="24">
        <v>100000</v>
      </c>
      <c r="D77" s="55"/>
      <c r="E77" s="55"/>
      <c r="F77" s="55"/>
      <c r="G77" s="55"/>
      <c r="H77" s="88"/>
    </row>
    <row r="78" spans="1:8" x14ac:dyDescent="0.25">
      <c r="A78" s="216" t="s">
        <v>74</v>
      </c>
      <c r="B78" s="55"/>
      <c r="C78" s="239">
        <v>-52308.691537132443</v>
      </c>
      <c r="D78" s="55"/>
      <c r="E78" s="55"/>
      <c r="F78" s="55"/>
      <c r="G78" s="55"/>
      <c r="H78" s="88"/>
    </row>
    <row r="79" spans="1:8" x14ac:dyDescent="0.25">
      <c r="A79" s="216" t="s">
        <v>75</v>
      </c>
      <c r="B79" s="55"/>
      <c r="C79" s="24">
        <v>859606.79794400022</v>
      </c>
      <c r="D79" s="55"/>
      <c r="E79" s="55"/>
      <c r="F79" s="55"/>
      <c r="G79" s="55"/>
      <c r="H79" s="88"/>
    </row>
    <row r="80" spans="1:8" x14ac:dyDescent="0.25">
      <c r="A80" s="217" t="s">
        <v>76</v>
      </c>
      <c r="B80" s="65"/>
      <c r="C80" s="90">
        <f>SUM(C77:C79)</f>
        <v>907298.10640686774</v>
      </c>
      <c r="D80" s="65"/>
      <c r="E80" s="65"/>
      <c r="F80" s="65"/>
      <c r="G80" s="65"/>
      <c r="H80" s="91"/>
    </row>
    <row r="81" spans="1:8" x14ac:dyDescent="0.25">
      <c r="A81" s="215" t="s">
        <v>77</v>
      </c>
      <c r="B81" s="55"/>
      <c r="C81" s="24">
        <v>750518</v>
      </c>
      <c r="D81" s="55"/>
      <c r="E81" s="55"/>
      <c r="F81" s="55"/>
      <c r="G81" s="55"/>
      <c r="H81" s="88"/>
    </row>
    <row r="82" spans="1:8" x14ac:dyDescent="0.25">
      <c r="A82" s="220" t="s">
        <v>78</v>
      </c>
      <c r="B82" s="55"/>
      <c r="C82" s="24"/>
      <c r="D82" s="55"/>
      <c r="E82" s="55"/>
      <c r="F82" s="55"/>
      <c r="G82" s="55"/>
      <c r="H82" s="88"/>
    </row>
    <row r="83" spans="1:8" x14ac:dyDescent="0.25">
      <c r="A83" s="216" t="s">
        <v>79</v>
      </c>
      <c r="B83" s="55"/>
      <c r="C83" s="24">
        <v>262717</v>
      </c>
      <c r="D83" s="55"/>
      <c r="E83" s="55"/>
      <c r="F83" s="55"/>
      <c r="G83" s="55"/>
      <c r="H83" s="88"/>
    </row>
    <row r="84" spans="1:8" x14ac:dyDescent="0.25">
      <c r="A84" s="216" t="s">
        <v>80</v>
      </c>
      <c r="B84" s="55"/>
      <c r="C84" s="175">
        <f>C33</f>
        <v>-153627.76699999999</v>
      </c>
      <c r="D84" s="55"/>
      <c r="E84" s="55"/>
      <c r="F84" s="55"/>
      <c r="G84" s="55"/>
      <c r="H84" s="88"/>
    </row>
    <row r="85" spans="1:8" ht="15.75" thickBot="1" x14ac:dyDescent="0.3">
      <c r="A85" s="221" t="s">
        <v>81</v>
      </c>
      <c r="B85" s="102"/>
      <c r="C85" s="103">
        <f>SUM(C81:C84)</f>
        <v>859607.23300000001</v>
      </c>
      <c r="D85" s="102"/>
      <c r="E85" s="102"/>
      <c r="F85" s="102"/>
      <c r="G85" s="102"/>
      <c r="H85" s="104"/>
    </row>
    <row r="86" spans="1:8" ht="15.75" thickTop="1" x14ac:dyDescent="0.25"/>
    <row r="87" spans="1:8" ht="15.75" thickBot="1" x14ac:dyDescent="0.3"/>
    <row r="88" spans="1:8" ht="24.75" customHeight="1" thickTop="1" x14ac:dyDescent="0.25">
      <c r="A88" s="183" t="s">
        <v>113</v>
      </c>
      <c r="B88" s="2"/>
      <c r="C88" s="2"/>
      <c r="D88" s="3"/>
      <c r="E88" s="3"/>
      <c r="F88" s="3"/>
      <c r="G88" s="4"/>
      <c r="H88" s="105"/>
    </row>
    <row r="89" spans="1:8" ht="22.5" customHeight="1" x14ac:dyDescent="0.25">
      <c r="A89" s="184"/>
      <c r="B89" s="182"/>
      <c r="C89" s="182"/>
      <c r="D89" s="171" t="s">
        <v>10</v>
      </c>
      <c r="E89" s="171"/>
      <c r="F89" s="172"/>
      <c r="G89" s="78" t="s">
        <v>106</v>
      </c>
      <c r="H89" s="79"/>
    </row>
    <row r="90" spans="1:8" ht="7.5" customHeight="1" x14ac:dyDescent="0.25">
      <c r="A90" s="184"/>
      <c r="B90" s="182"/>
      <c r="C90" s="9"/>
      <c r="D90" s="9"/>
      <c r="E90" s="9"/>
      <c r="F90" s="9"/>
      <c r="G90" s="10"/>
      <c r="H90" s="80"/>
    </row>
    <row r="91" spans="1:8" ht="22.5" customHeight="1" x14ac:dyDescent="0.25">
      <c r="A91" s="185"/>
      <c r="B91" s="11"/>
      <c r="C91" s="12"/>
      <c r="D91" s="171" t="s">
        <v>12</v>
      </c>
      <c r="E91" s="171"/>
      <c r="F91" s="172"/>
      <c r="G91" s="81">
        <v>42551</v>
      </c>
      <c r="H91" s="82"/>
    </row>
    <row r="92" spans="1:8" ht="15" customHeight="1" x14ac:dyDescent="0.25">
      <c r="A92" s="185"/>
      <c r="B92" s="11"/>
      <c r="C92" s="13"/>
      <c r="D92" s="13"/>
      <c r="E92" s="13"/>
      <c r="F92" s="13"/>
      <c r="G92" s="14"/>
      <c r="H92" s="83"/>
    </row>
    <row r="93" spans="1:8" ht="15" customHeight="1" x14ac:dyDescent="0.25">
      <c r="A93" s="222"/>
      <c r="B93" s="84"/>
      <c r="C93" s="84"/>
      <c r="D93" s="84"/>
      <c r="E93" s="84"/>
      <c r="F93" s="84"/>
      <c r="G93" s="84"/>
      <c r="H93" s="85"/>
    </row>
    <row r="94" spans="1:8" ht="12" customHeight="1" x14ac:dyDescent="0.25">
      <c r="A94" s="222"/>
      <c r="B94" s="84"/>
      <c r="C94" s="169"/>
      <c r="D94" s="84"/>
      <c r="E94" s="169"/>
      <c r="F94" s="86"/>
      <c r="G94" s="169" t="s">
        <v>13</v>
      </c>
      <c r="H94" s="85"/>
    </row>
    <row r="95" spans="1:8" ht="12" customHeight="1" x14ac:dyDescent="0.25">
      <c r="A95" s="222"/>
      <c r="B95" s="84"/>
      <c r="C95" s="166"/>
      <c r="D95" s="84"/>
      <c r="E95" s="170"/>
      <c r="F95" s="87"/>
      <c r="G95" s="166" t="s">
        <v>16</v>
      </c>
      <c r="H95" s="85"/>
    </row>
    <row r="96" spans="1:8" ht="12" customHeight="1" x14ac:dyDescent="0.25">
      <c r="A96" s="195" t="s">
        <v>83</v>
      </c>
      <c r="B96" s="55"/>
      <c r="C96" s="24"/>
      <c r="D96" s="55"/>
      <c r="E96" s="55"/>
      <c r="F96" s="55"/>
      <c r="G96" s="55"/>
      <c r="H96" s="88"/>
    </row>
    <row r="97" spans="1:8" x14ac:dyDescent="0.25">
      <c r="A97" s="200" t="s">
        <v>84</v>
      </c>
      <c r="B97" s="55"/>
      <c r="C97" s="24"/>
      <c r="D97" s="24"/>
      <c r="E97" s="24"/>
      <c r="F97" s="55"/>
      <c r="G97" s="55"/>
      <c r="H97" s="88"/>
    </row>
    <row r="98" spans="1:8" x14ac:dyDescent="0.25">
      <c r="A98" s="196" t="s">
        <v>85</v>
      </c>
      <c r="B98" s="55"/>
      <c r="C98" s="24"/>
      <c r="D98" s="24"/>
      <c r="E98" s="24"/>
      <c r="F98" s="24"/>
      <c r="G98" s="239">
        <v>896892.47243299906</v>
      </c>
      <c r="H98" s="88"/>
    </row>
    <row r="99" spans="1:8" x14ac:dyDescent="0.25">
      <c r="A99" s="196" t="s">
        <v>86</v>
      </c>
      <c r="B99" s="55"/>
      <c r="C99" s="24"/>
      <c r="D99" s="24"/>
      <c r="E99" s="24"/>
      <c r="F99" s="24"/>
      <c r="G99" s="239">
        <v>755.02021999999999</v>
      </c>
      <c r="H99" s="88"/>
    </row>
    <row r="100" spans="1:8" x14ac:dyDescent="0.25">
      <c r="A100" s="200" t="s">
        <v>87</v>
      </c>
      <c r="B100" s="99"/>
      <c r="C100" s="24"/>
      <c r="D100" s="24"/>
      <c r="E100" s="24"/>
      <c r="F100" s="24"/>
      <c r="G100" s="239"/>
      <c r="H100" s="88"/>
    </row>
    <row r="101" spans="1:8" x14ac:dyDescent="0.25">
      <c r="A101" s="196" t="s">
        <v>88</v>
      </c>
      <c r="B101" s="55"/>
      <c r="C101" s="24"/>
      <c r="D101" s="55"/>
      <c r="E101" s="55"/>
      <c r="F101" s="55"/>
      <c r="G101" s="239">
        <v>-339294.19666299847</v>
      </c>
      <c r="H101" s="88"/>
    </row>
    <row r="102" spans="1:8" x14ac:dyDescent="0.25">
      <c r="A102" s="196" t="s">
        <v>89</v>
      </c>
      <c r="B102" s="55"/>
      <c r="C102" s="24"/>
      <c r="D102" s="24"/>
      <c r="E102" s="24"/>
      <c r="F102" s="24"/>
      <c r="G102" s="239">
        <v>-179913.28388</v>
      </c>
      <c r="H102" s="88"/>
    </row>
    <row r="103" spans="1:8" x14ac:dyDescent="0.25">
      <c r="A103" s="196" t="s">
        <v>90</v>
      </c>
      <c r="B103" s="55"/>
      <c r="C103" s="24"/>
      <c r="D103" s="55"/>
      <c r="E103" s="24"/>
      <c r="F103" s="55"/>
      <c r="G103" s="239">
        <v>-76299.961475514661</v>
      </c>
      <c r="H103" s="88"/>
    </row>
    <row r="104" spans="1:8" x14ac:dyDescent="0.25">
      <c r="A104" s="197" t="s">
        <v>91</v>
      </c>
      <c r="B104" s="65"/>
      <c r="C104" s="107"/>
      <c r="D104" s="65"/>
      <c r="E104" s="107"/>
      <c r="F104" s="65"/>
      <c r="G104" s="180">
        <f>SUM(G98:G103)</f>
        <v>302140.05063448579</v>
      </c>
      <c r="H104" s="91"/>
    </row>
    <row r="105" spans="1:8" x14ac:dyDescent="0.25">
      <c r="A105" s="195" t="s">
        <v>92</v>
      </c>
      <c r="B105" s="55"/>
      <c r="C105" s="24"/>
      <c r="D105" s="24"/>
      <c r="E105" s="24"/>
      <c r="F105" s="24"/>
      <c r="G105" s="24"/>
      <c r="H105" s="88"/>
    </row>
    <row r="106" spans="1:8" x14ac:dyDescent="0.25">
      <c r="A106" s="200" t="s">
        <v>84</v>
      </c>
      <c r="B106" s="55"/>
      <c r="C106" s="24"/>
      <c r="D106" s="24"/>
      <c r="E106" s="24"/>
      <c r="F106" s="24"/>
      <c r="G106" s="24"/>
      <c r="H106" s="88"/>
    </row>
    <row r="107" spans="1:8" x14ac:dyDescent="0.25">
      <c r="A107" s="196" t="s">
        <v>93</v>
      </c>
      <c r="B107" s="55"/>
      <c r="C107" s="24"/>
      <c r="D107" s="55"/>
      <c r="E107" s="24"/>
      <c r="F107" s="55"/>
      <c r="G107" s="24">
        <v>1902.2349999999999</v>
      </c>
      <c r="H107" s="88"/>
    </row>
    <row r="108" spans="1:8" x14ac:dyDescent="0.25">
      <c r="A108" s="196" t="s">
        <v>52</v>
      </c>
      <c r="B108" s="55"/>
      <c r="C108" s="24"/>
      <c r="D108" s="24"/>
      <c r="E108" s="24"/>
      <c r="F108" s="55"/>
      <c r="G108" s="24"/>
      <c r="H108" s="88"/>
    </row>
    <row r="109" spans="1:8" x14ac:dyDescent="0.25">
      <c r="A109" s="200" t="s">
        <v>87</v>
      </c>
      <c r="B109" s="55"/>
      <c r="C109" s="24"/>
      <c r="D109" s="55"/>
      <c r="E109" s="24"/>
      <c r="F109" s="55"/>
      <c r="G109" s="24"/>
      <c r="H109" s="88"/>
    </row>
    <row r="110" spans="1:8" x14ac:dyDescent="0.25">
      <c r="A110" s="196" t="s">
        <v>94</v>
      </c>
      <c r="B110" s="55"/>
      <c r="C110" s="24"/>
      <c r="D110" s="24"/>
      <c r="E110" s="24"/>
      <c r="F110" s="24"/>
      <c r="G110" s="175">
        <v>-221354.51795001089</v>
      </c>
      <c r="H110" s="88"/>
    </row>
    <row r="111" spans="1:8" x14ac:dyDescent="0.25">
      <c r="A111" s="196" t="s">
        <v>52</v>
      </c>
      <c r="B111" s="55"/>
      <c r="C111" s="24"/>
      <c r="D111" s="24"/>
      <c r="E111" s="24"/>
      <c r="F111" s="24"/>
      <c r="G111" s="175">
        <v>-41050.955830000159</v>
      </c>
      <c r="H111" s="88"/>
    </row>
    <row r="112" spans="1:8" x14ac:dyDescent="0.25">
      <c r="A112" s="197" t="s">
        <v>95</v>
      </c>
      <c r="B112" s="65"/>
      <c r="C112" s="223"/>
      <c r="D112" s="65"/>
      <c r="E112" s="223"/>
      <c r="F112" s="65"/>
      <c r="G112" s="180">
        <f>SUM(G106:G111)</f>
        <v>-260503.23878001107</v>
      </c>
      <c r="H112" s="91"/>
    </row>
    <row r="113" spans="1:9" x14ac:dyDescent="0.25">
      <c r="A113" s="195" t="s">
        <v>96</v>
      </c>
      <c r="B113" s="55"/>
      <c r="C113" s="24"/>
      <c r="D113" s="100"/>
      <c r="E113" s="100"/>
      <c r="F113" s="100"/>
      <c r="G113" s="175"/>
      <c r="H113" s="88"/>
    </row>
    <row r="114" spans="1:9" x14ac:dyDescent="0.25">
      <c r="A114" s="200" t="s">
        <v>84</v>
      </c>
      <c r="B114" s="55"/>
      <c r="C114" s="100"/>
      <c r="D114" s="55"/>
      <c r="E114" s="55"/>
      <c r="F114" s="55"/>
      <c r="G114" s="175"/>
      <c r="H114" s="88"/>
    </row>
    <row r="115" spans="1:9" x14ac:dyDescent="0.25">
      <c r="A115" s="196" t="s">
        <v>97</v>
      </c>
      <c r="B115" s="55"/>
      <c r="C115" s="24"/>
      <c r="D115" s="55"/>
      <c r="E115" s="24"/>
      <c r="F115" s="55"/>
      <c r="G115" s="24">
        <v>415000</v>
      </c>
      <c r="H115" s="88"/>
    </row>
    <row r="116" spans="1:9" x14ac:dyDescent="0.25">
      <c r="A116" s="196" t="s">
        <v>52</v>
      </c>
      <c r="B116" s="55"/>
      <c r="C116" s="24"/>
      <c r="D116" s="55"/>
      <c r="E116" s="55"/>
      <c r="F116" s="55"/>
      <c r="G116" s="55"/>
      <c r="H116" s="88"/>
    </row>
    <row r="117" spans="1:9" x14ac:dyDescent="0.25">
      <c r="A117" s="200" t="s">
        <v>87</v>
      </c>
      <c r="B117" s="55"/>
      <c r="C117" s="175"/>
      <c r="D117" s="175"/>
      <c r="E117" s="175"/>
      <c r="F117" s="175"/>
      <c r="G117" s="175"/>
      <c r="H117" s="88"/>
    </row>
    <row r="118" spans="1:9" x14ac:dyDescent="0.25">
      <c r="A118" s="196" t="s">
        <v>98</v>
      </c>
      <c r="B118" s="55"/>
      <c r="C118" s="175"/>
      <c r="D118" s="55"/>
      <c r="E118" s="55"/>
      <c r="F118" s="55"/>
      <c r="G118" s="239">
        <v>-300000.24329448456</v>
      </c>
      <c r="H118" s="88"/>
    </row>
    <row r="119" spans="1:9" x14ac:dyDescent="0.25">
      <c r="A119" s="196" t="s">
        <v>100</v>
      </c>
      <c r="B119" s="55"/>
      <c r="C119" s="175"/>
      <c r="D119" s="55"/>
      <c r="E119" s="24"/>
      <c r="F119" s="55"/>
      <c r="G119" s="239">
        <v>-153627.76699999999</v>
      </c>
      <c r="H119" s="88"/>
    </row>
    <row r="120" spans="1:9" x14ac:dyDescent="0.25">
      <c r="A120" s="196" t="s">
        <v>52</v>
      </c>
      <c r="B120" s="55"/>
      <c r="C120" s="175"/>
      <c r="D120" s="55"/>
      <c r="E120" s="24"/>
      <c r="F120" s="55"/>
      <c r="G120" s="175">
        <v>-1850.2646300000033</v>
      </c>
      <c r="H120" s="88"/>
    </row>
    <row r="121" spans="1:9" x14ac:dyDescent="0.25">
      <c r="A121" s="197" t="s">
        <v>101</v>
      </c>
      <c r="B121" s="65"/>
      <c r="C121" s="108"/>
      <c r="D121" s="65"/>
      <c r="E121" s="107"/>
      <c r="F121" s="65"/>
      <c r="G121" s="90">
        <f>SUM(G115:G120)</f>
        <v>-40478.274924484562</v>
      </c>
      <c r="H121" s="91"/>
    </row>
    <row r="122" spans="1:9" x14ac:dyDescent="0.25">
      <c r="A122" s="201" t="s">
        <v>102</v>
      </c>
      <c r="B122" s="67"/>
      <c r="C122" s="109"/>
      <c r="D122" s="67"/>
      <c r="E122" s="110"/>
      <c r="F122" s="67"/>
      <c r="G122" s="111">
        <f>SUM(G104,G112,G121)</f>
        <v>1158.5369299901504</v>
      </c>
      <c r="H122" s="101"/>
    </row>
    <row r="123" spans="1:9" x14ac:dyDescent="0.25">
      <c r="A123" s="200" t="s">
        <v>103</v>
      </c>
      <c r="B123" s="55"/>
      <c r="C123" s="175"/>
      <c r="D123" s="55"/>
      <c r="E123" s="24"/>
      <c r="F123" s="55"/>
      <c r="G123" s="24">
        <v>2378</v>
      </c>
      <c r="H123" s="88"/>
    </row>
    <row r="124" spans="1:9" ht="15.75" thickBot="1" x14ac:dyDescent="0.3">
      <c r="A124" s="224" t="s">
        <v>104</v>
      </c>
      <c r="B124" s="225"/>
      <c r="C124" s="225"/>
      <c r="D124" s="225"/>
      <c r="E124" s="225"/>
      <c r="F124" s="225"/>
      <c r="G124" s="226">
        <f>SUM(G122:G123)</f>
        <v>3536.5369299901504</v>
      </c>
      <c r="H124" s="227"/>
      <c r="I124" s="112"/>
    </row>
    <row r="125" spans="1:9" ht="15.75" thickTop="1" x14ac:dyDescent="0.25"/>
    <row r="128" spans="1:9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</sheetData>
  <mergeCells count="5">
    <mergeCell ref="D2:F2"/>
    <mergeCell ref="D4:F4"/>
    <mergeCell ref="D38:F38"/>
    <mergeCell ref="D40:F40"/>
    <mergeCell ref="A72:B72"/>
  </mergeCells>
  <pageMargins left="0.70866141732283472" right="0.70866141732283472" top="0.39370078740157483" bottom="0.19685039370078741" header="0.31496062992125984" footer="0.31496062992125984"/>
  <pageSetup paperSize="9" scale="94" fitToHeight="0" orientation="landscape" r:id="rId1"/>
  <rowBreaks count="2" manualBreakCount="2">
    <brk id="35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7"/>
  <sheetViews>
    <sheetView workbookViewId="0"/>
  </sheetViews>
  <sheetFormatPr defaultRowHeight="15" x14ac:dyDescent="0.25"/>
  <cols>
    <col min="1" max="1" width="39.42578125" customWidth="1"/>
    <col min="2" max="2" width="3.28515625" customWidth="1"/>
    <col min="3" max="3" width="28.42578125" customWidth="1"/>
    <col min="4" max="4" width="2.140625" customWidth="1"/>
    <col min="5" max="5" width="28.42578125" customWidth="1"/>
    <col min="6" max="6" width="2.140625" customWidth="1"/>
    <col min="7" max="7" width="28.42578125" customWidth="1"/>
    <col min="8" max="8" width="2.140625" customWidth="1"/>
  </cols>
  <sheetData>
    <row r="1" spans="1:8" ht="24.75" customHeight="1" thickTop="1" x14ac:dyDescent="0.25">
      <c r="A1" s="203" t="s">
        <v>114</v>
      </c>
      <c r="B1" s="95"/>
      <c r="C1" s="95"/>
      <c r="D1" s="96"/>
      <c r="E1" s="96"/>
      <c r="F1" s="96"/>
      <c r="G1" s="97"/>
      <c r="H1" s="98"/>
    </row>
    <row r="2" spans="1:8" ht="22.5" customHeight="1" x14ac:dyDescent="0.25">
      <c r="A2" s="204"/>
      <c r="B2" s="182"/>
      <c r="C2" s="182"/>
      <c r="D2" s="275" t="s">
        <v>10</v>
      </c>
      <c r="E2" s="275"/>
      <c r="F2" s="276"/>
      <c r="G2" s="78" t="s">
        <v>115</v>
      </c>
      <c r="H2" s="79"/>
    </row>
    <row r="3" spans="1:8" ht="7.5" customHeight="1" x14ac:dyDescent="0.25">
      <c r="A3" s="204"/>
      <c r="B3" s="182"/>
      <c r="C3" s="9"/>
      <c r="D3" s="9"/>
      <c r="E3" s="9"/>
      <c r="F3" s="9"/>
      <c r="G3" s="10"/>
      <c r="H3" s="80"/>
    </row>
    <row r="4" spans="1:8" ht="22.5" customHeight="1" x14ac:dyDescent="0.25">
      <c r="A4" s="205"/>
      <c r="B4" s="11"/>
      <c r="C4" s="12"/>
      <c r="D4" s="275" t="s">
        <v>12</v>
      </c>
      <c r="E4" s="275"/>
      <c r="F4" s="276"/>
      <c r="G4" s="81">
        <v>42551</v>
      </c>
      <c r="H4" s="82"/>
    </row>
    <row r="5" spans="1:8" ht="15" customHeight="1" x14ac:dyDescent="0.25">
      <c r="A5" s="205"/>
      <c r="B5" s="11"/>
      <c r="C5" s="13"/>
      <c r="D5" s="13"/>
      <c r="E5" s="13"/>
      <c r="F5" s="13"/>
      <c r="G5" s="14"/>
      <c r="H5" s="83"/>
    </row>
    <row r="6" spans="1:8" ht="12" customHeight="1" x14ac:dyDescent="0.25">
      <c r="A6" s="206"/>
      <c r="B6" s="84"/>
      <c r="C6" s="84"/>
      <c r="D6" s="84"/>
      <c r="E6" s="84"/>
      <c r="F6" s="84"/>
      <c r="G6" s="84"/>
      <c r="H6" s="85"/>
    </row>
    <row r="7" spans="1:8" ht="12" customHeight="1" x14ac:dyDescent="0.25">
      <c r="A7" s="206"/>
      <c r="B7" s="84"/>
      <c r="C7" s="169" t="s">
        <v>13</v>
      </c>
      <c r="D7" s="84"/>
      <c r="E7" s="169" t="s">
        <v>14</v>
      </c>
      <c r="F7" s="86"/>
      <c r="G7" s="169" t="s">
        <v>15</v>
      </c>
      <c r="H7" s="85"/>
    </row>
    <row r="8" spans="1:8" ht="12" customHeight="1" x14ac:dyDescent="0.25">
      <c r="A8" s="206"/>
      <c r="B8" s="84"/>
      <c r="C8" s="166" t="s">
        <v>16</v>
      </c>
      <c r="D8" s="84"/>
      <c r="E8" s="170" t="s">
        <v>17</v>
      </c>
      <c r="F8" s="87"/>
      <c r="G8" s="166" t="s">
        <v>16</v>
      </c>
      <c r="H8" s="85"/>
    </row>
    <row r="9" spans="1:8" x14ac:dyDescent="0.25">
      <c r="A9" s="207" t="s">
        <v>19</v>
      </c>
      <c r="B9" s="55"/>
      <c r="C9" s="24"/>
      <c r="D9" s="55"/>
      <c r="E9" s="55"/>
      <c r="F9" s="55"/>
      <c r="G9" s="55"/>
      <c r="H9" s="88"/>
    </row>
    <row r="10" spans="1:8" x14ac:dyDescent="0.25">
      <c r="A10" s="208" t="s">
        <v>20</v>
      </c>
      <c r="B10" s="55"/>
      <c r="C10" s="24">
        <f>E10+G10</f>
        <v>209986</v>
      </c>
      <c r="D10" s="24"/>
      <c r="E10" s="24">
        <v>209986</v>
      </c>
      <c r="F10" s="55"/>
      <c r="G10" s="55"/>
      <c r="H10" s="88"/>
    </row>
    <row r="11" spans="1:8" x14ac:dyDescent="0.25">
      <c r="A11" s="208" t="s">
        <v>21</v>
      </c>
      <c r="B11" s="55"/>
      <c r="C11" s="24">
        <f>E11+G11</f>
        <v>246544</v>
      </c>
      <c r="D11" s="24"/>
      <c r="E11" s="24"/>
      <c r="F11" s="24"/>
      <c r="G11" s="24">
        <v>246544</v>
      </c>
      <c r="H11" s="88"/>
    </row>
    <row r="12" spans="1:8" x14ac:dyDescent="0.25">
      <c r="A12" s="208" t="s">
        <v>22</v>
      </c>
      <c r="B12" s="55"/>
      <c r="C12" s="24"/>
      <c r="D12" s="55"/>
      <c r="E12" s="55"/>
      <c r="F12" s="55"/>
      <c r="G12" s="55"/>
      <c r="H12" s="88"/>
    </row>
    <row r="13" spans="1:8" x14ac:dyDescent="0.25">
      <c r="A13" s="209" t="s">
        <v>23</v>
      </c>
      <c r="B13" s="89"/>
      <c r="C13" s="90">
        <f>E13+G13</f>
        <v>456530</v>
      </c>
      <c r="D13" s="90"/>
      <c r="E13" s="90">
        <f t="shared" ref="E13:G13" si="0">SUM(E10:E12)</f>
        <v>209986</v>
      </c>
      <c r="F13" s="90"/>
      <c r="G13" s="90">
        <f t="shared" si="0"/>
        <v>246544</v>
      </c>
      <c r="H13" s="91"/>
    </row>
    <row r="14" spans="1:8" x14ac:dyDescent="0.25">
      <c r="A14" s="207" t="s">
        <v>24</v>
      </c>
      <c r="B14" s="55"/>
      <c r="C14" s="55"/>
      <c r="D14" s="55"/>
      <c r="E14" s="55"/>
      <c r="F14" s="55"/>
      <c r="G14" s="55"/>
      <c r="H14" s="88"/>
    </row>
    <row r="15" spans="1:8" x14ac:dyDescent="0.25">
      <c r="A15" s="208" t="s">
        <v>25</v>
      </c>
      <c r="B15" s="55"/>
      <c r="C15" s="24">
        <f t="shared" ref="C15:C22" si="1">E15+G15</f>
        <v>45839</v>
      </c>
      <c r="D15" s="55"/>
      <c r="E15" s="24">
        <v>28477</v>
      </c>
      <c r="F15" s="55"/>
      <c r="G15" s="24">
        <v>17362</v>
      </c>
      <c r="H15" s="88"/>
    </row>
    <row r="16" spans="1:8" x14ac:dyDescent="0.25">
      <c r="A16" s="210" t="s">
        <v>26</v>
      </c>
      <c r="B16" s="55"/>
      <c r="C16" s="24">
        <f t="shared" si="1"/>
        <v>1573</v>
      </c>
      <c r="D16" s="55"/>
      <c r="E16" s="24">
        <v>199</v>
      </c>
      <c r="F16" s="55"/>
      <c r="G16" s="24">
        <v>1374</v>
      </c>
      <c r="H16" s="88"/>
    </row>
    <row r="17" spans="1:8" x14ac:dyDescent="0.25">
      <c r="A17" s="210" t="s">
        <v>27</v>
      </c>
      <c r="B17" s="55"/>
      <c r="C17" s="24">
        <f t="shared" si="1"/>
        <v>58294</v>
      </c>
      <c r="D17" s="55"/>
      <c r="E17" s="24">
        <v>43416</v>
      </c>
      <c r="F17" s="55"/>
      <c r="G17" s="24">
        <v>14878</v>
      </c>
      <c r="H17" s="88"/>
    </row>
    <row r="18" spans="1:8" x14ac:dyDescent="0.25">
      <c r="A18" s="210" t="s">
        <v>107</v>
      </c>
      <c r="B18" s="55"/>
      <c r="C18" s="24">
        <f t="shared" si="1"/>
        <v>1891</v>
      </c>
      <c r="D18" s="55"/>
      <c r="E18" s="24"/>
      <c r="F18" s="55"/>
      <c r="G18" s="24">
        <v>1891</v>
      </c>
      <c r="H18" s="88"/>
    </row>
    <row r="19" spans="1:8" x14ac:dyDescent="0.25">
      <c r="A19" s="211" t="s">
        <v>28</v>
      </c>
      <c r="B19" s="55"/>
      <c r="C19" s="24">
        <f t="shared" si="1"/>
        <v>67771.067999999999</v>
      </c>
      <c r="D19" s="55"/>
      <c r="E19" s="24">
        <v>17783</v>
      </c>
      <c r="F19" s="55"/>
      <c r="G19" s="24">
        <v>49988.067999999999</v>
      </c>
      <c r="H19" s="88"/>
    </row>
    <row r="20" spans="1:8" x14ac:dyDescent="0.25">
      <c r="A20" s="211" t="s">
        <v>108</v>
      </c>
      <c r="B20" s="55"/>
      <c r="C20" s="24">
        <v>8899</v>
      </c>
      <c r="D20" s="55"/>
      <c r="E20" s="24">
        <v>3806.4589999999998</v>
      </c>
      <c r="F20" s="55"/>
      <c r="G20" s="24">
        <v>5093.3999999999996</v>
      </c>
      <c r="H20" s="88"/>
    </row>
    <row r="21" spans="1:8" x14ac:dyDescent="0.25">
      <c r="A21" s="211" t="s">
        <v>30</v>
      </c>
      <c r="B21" s="55"/>
      <c r="C21" s="24">
        <f t="shared" si="1"/>
        <v>34278.696000000004</v>
      </c>
      <c r="D21" s="24"/>
      <c r="E21" s="24">
        <v>34278.696000000004</v>
      </c>
      <c r="F21" s="55"/>
      <c r="G21" s="24"/>
      <c r="H21" s="88"/>
    </row>
    <row r="22" spans="1:8" x14ac:dyDescent="0.25">
      <c r="A22" s="211" t="s">
        <v>31</v>
      </c>
      <c r="B22" s="55"/>
      <c r="C22" s="24">
        <f t="shared" si="1"/>
        <v>5323.7800000000007</v>
      </c>
      <c r="D22" s="55"/>
      <c r="E22" s="24">
        <v>2668.5590000000002</v>
      </c>
      <c r="F22" s="55"/>
      <c r="G22" s="24">
        <v>2655.221</v>
      </c>
      <c r="H22" s="88"/>
    </row>
    <row r="23" spans="1:8" x14ac:dyDescent="0.25">
      <c r="A23" s="211" t="s">
        <v>32</v>
      </c>
      <c r="B23" s="55"/>
      <c r="C23" s="24">
        <v>15876</v>
      </c>
      <c r="D23" s="55"/>
      <c r="E23" s="24">
        <v>9095.4069999999992</v>
      </c>
      <c r="F23" s="55"/>
      <c r="G23" s="24">
        <v>6781.42</v>
      </c>
      <c r="H23" s="88"/>
    </row>
    <row r="24" spans="1:8" x14ac:dyDescent="0.25">
      <c r="A24" s="211" t="s">
        <v>33</v>
      </c>
      <c r="B24" s="55"/>
      <c r="C24" s="24"/>
      <c r="D24" s="55"/>
      <c r="E24" s="55"/>
      <c r="F24" s="55"/>
      <c r="G24" s="55"/>
      <c r="H24" s="88"/>
    </row>
    <row r="25" spans="1:8" x14ac:dyDescent="0.25">
      <c r="A25" s="209" t="s">
        <v>34</v>
      </c>
      <c r="B25" s="65"/>
      <c r="C25" s="61">
        <f>SUM(C15:C24)</f>
        <v>239745.54399999999</v>
      </c>
      <c r="D25" s="61"/>
      <c r="E25" s="61">
        <f t="shared" ref="E25:G25" si="2">SUM(E15:E24)</f>
        <v>139724.12099999998</v>
      </c>
      <c r="F25" s="61"/>
      <c r="G25" s="61">
        <f t="shared" si="2"/>
        <v>100023.109</v>
      </c>
      <c r="H25" s="91"/>
    </row>
    <row r="26" spans="1:8" x14ac:dyDescent="0.25">
      <c r="A26" s="212" t="s">
        <v>35</v>
      </c>
      <c r="B26" s="55"/>
      <c r="C26" s="92">
        <f>C13-C25</f>
        <v>216784.45600000001</v>
      </c>
      <c r="D26" s="100"/>
      <c r="E26" s="100"/>
      <c r="F26" s="100"/>
      <c r="G26" s="100"/>
      <c r="H26" s="88"/>
    </row>
    <row r="27" spans="1:8" x14ac:dyDescent="0.25">
      <c r="A27" s="208" t="s">
        <v>36</v>
      </c>
      <c r="B27" s="55"/>
      <c r="C27" s="24"/>
      <c r="D27" s="55"/>
      <c r="E27" s="55"/>
      <c r="F27" s="55"/>
      <c r="G27" s="55"/>
      <c r="H27" s="88"/>
    </row>
    <row r="28" spans="1:8" x14ac:dyDescent="0.25">
      <c r="A28" s="213" t="s">
        <v>37</v>
      </c>
      <c r="B28" s="55"/>
      <c r="C28" s="92">
        <f>SUM(C26:C27)</f>
        <v>216784.45600000001</v>
      </c>
      <c r="D28" s="55"/>
      <c r="E28" s="55"/>
      <c r="F28" s="55"/>
      <c r="G28" s="55"/>
      <c r="H28" s="88"/>
    </row>
    <row r="29" spans="1:8" x14ac:dyDescent="0.25">
      <c r="A29" s="208" t="s">
        <v>116</v>
      </c>
      <c r="B29" s="55"/>
      <c r="C29" s="175">
        <v>-72650</v>
      </c>
      <c r="D29" s="55"/>
      <c r="E29" s="55"/>
      <c r="F29" s="55"/>
      <c r="G29" s="55"/>
      <c r="H29" s="88"/>
    </row>
    <row r="30" spans="1:8" x14ac:dyDescent="0.25">
      <c r="A30" s="213" t="s">
        <v>40</v>
      </c>
      <c r="B30" s="55"/>
      <c r="C30" s="181">
        <f>SUM(C28:C29)</f>
        <v>144134.45600000001</v>
      </c>
      <c r="D30" s="55"/>
      <c r="E30" s="55"/>
      <c r="F30" s="55"/>
      <c r="G30" s="55"/>
      <c r="H30" s="88"/>
    </row>
    <row r="31" spans="1:8" x14ac:dyDescent="0.25">
      <c r="A31" s="208" t="s">
        <v>117</v>
      </c>
      <c r="B31" s="55"/>
      <c r="C31" s="175">
        <v>-41698</v>
      </c>
      <c r="D31" s="55"/>
      <c r="E31" s="55"/>
      <c r="F31" s="55"/>
      <c r="G31" s="55"/>
      <c r="H31" s="88"/>
    </row>
    <row r="32" spans="1:8" x14ac:dyDescent="0.25">
      <c r="A32" s="213" t="s">
        <v>42</v>
      </c>
      <c r="B32" s="55"/>
      <c r="C32" s="181">
        <f>SUM(C30:C31)</f>
        <v>102436.45600000001</v>
      </c>
      <c r="D32" s="55"/>
      <c r="E32" s="55"/>
      <c r="F32" s="55"/>
      <c r="G32" s="55"/>
      <c r="H32" s="88"/>
    </row>
    <row r="33" spans="1:8" x14ac:dyDescent="0.25">
      <c r="A33" s="208" t="s">
        <v>43</v>
      </c>
      <c r="B33" s="55"/>
      <c r="C33" s="175">
        <v>-93853</v>
      </c>
      <c r="D33" s="55"/>
      <c r="E33" s="55"/>
      <c r="F33" s="55"/>
      <c r="G33" s="55"/>
      <c r="H33" s="88"/>
    </row>
    <row r="34" spans="1:8" ht="15.75" thickBot="1" x14ac:dyDescent="0.3">
      <c r="A34" s="214" t="s">
        <v>109</v>
      </c>
      <c r="B34" s="93"/>
      <c r="C34" s="113">
        <f>SUM(C32:C33)</f>
        <v>8583.4560000000056</v>
      </c>
      <c r="D34" s="93"/>
      <c r="E34" s="93"/>
      <c r="F34" s="93"/>
      <c r="G34" s="93"/>
      <c r="H34" s="94"/>
    </row>
    <row r="35" spans="1:8" ht="15.75" thickTop="1" x14ac:dyDescent="0.25"/>
    <row r="36" spans="1:8" ht="15.75" thickBot="1" x14ac:dyDescent="0.3"/>
    <row r="37" spans="1:8" ht="24.75" customHeight="1" thickTop="1" x14ac:dyDescent="0.25">
      <c r="A37" s="203" t="s">
        <v>118</v>
      </c>
      <c r="B37" s="95"/>
      <c r="C37" s="95"/>
      <c r="D37" s="96"/>
      <c r="E37" s="96"/>
      <c r="F37" s="96"/>
      <c r="G37" s="97"/>
      <c r="H37" s="149"/>
    </row>
    <row r="38" spans="1:8" ht="22.5" customHeight="1" x14ac:dyDescent="0.25">
      <c r="A38" s="204"/>
      <c r="B38" s="182"/>
      <c r="C38" s="182"/>
      <c r="D38" s="275" t="s">
        <v>10</v>
      </c>
      <c r="E38" s="275"/>
      <c r="F38" s="276"/>
      <c r="G38" s="78" t="s">
        <v>115</v>
      </c>
      <c r="H38" s="228"/>
    </row>
    <row r="39" spans="1:8" ht="7.5" customHeight="1" x14ac:dyDescent="0.25">
      <c r="A39" s="204"/>
      <c r="B39" s="182"/>
      <c r="C39" s="9"/>
      <c r="D39" s="9"/>
      <c r="E39" s="9"/>
      <c r="F39" s="9"/>
      <c r="G39" s="10"/>
      <c r="H39" s="117"/>
    </row>
    <row r="40" spans="1:8" ht="22.5" customHeight="1" x14ac:dyDescent="0.25">
      <c r="A40" s="205"/>
      <c r="B40" s="11"/>
      <c r="C40" s="12"/>
      <c r="D40" s="275" t="s">
        <v>12</v>
      </c>
      <c r="E40" s="275"/>
      <c r="F40" s="276"/>
      <c r="G40" s="81">
        <v>42551</v>
      </c>
      <c r="H40" s="229"/>
    </row>
    <row r="41" spans="1:8" ht="15" customHeight="1" x14ac:dyDescent="0.25">
      <c r="A41" s="205"/>
      <c r="B41" s="11"/>
      <c r="C41" s="13"/>
      <c r="D41" s="13"/>
      <c r="E41" s="13"/>
      <c r="F41" s="13"/>
      <c r="G41" s="14"/>
      <c r="H41" s="119"/>
    </row>
    <row r="42" spans="1:8" ht="12" customHeight="1" x14ac:dyDescent="0.25">
      <c r="A42" s="206"/>
      <c r="B42" s="84"/>
      <c r="C42" s="84"/>
      <c r="D42" s="84"/>
      <c r="E42" s="84"/>
      <c r="F42" s="84"/>
      <c r="G42" s="84"/>
      <c r="H42" s="106"/>
    </row>
    <row r="43" spans="1:8" ht="12" customHeight="1" x14ac:dyDescent="0.25">
      <c r="A43" s="206"/>
      <c r="B43" s="84"/>
      <c r="C43" s="169" t="s">
        <v>13</v>
      </c>
      <c r="D43" s="84"/>
      <c r="E43" s="169" t="s">
        <v>14</v>
      </c>
      <c r="F43" s="86"/>
      <c r="G43" s="169" t="s">
        <v>15</v>
      </c>
      <c r="H43" s="106"/>
    </row>
    <row r="44" spans="1:8" ht="12" customHeight="1" x14ac:dyDescent="0.25">
      <c r="A44" s="206"/>
      <c r="B44" s="84"/>
      <c r="C44" s="166" t="s">
        <v>16</v>
      </c>
      <c r="D44" s="84"/>
      <c r="E44" s="170" t="s">
        <v>17</v>
      </c>
      <c r="F44" s="87"/>
      <c r="G44" s="166" t="s">
        <v>16</v>
      </c>
      <c r="H44" s="106"/>
    </row>
    <row r="45" spans="1:8" x14ac:dyDescent="0.25">
      <c r="A45" s="215" t="s">
        <v>48</v>
      </c>
      <c r="B45" s="55"/>
      <c r="C45" s="24"/>
      <c r="D45" s="55"/>
      <c r="E45" s="55"/>
      <c r="F45" s="55"/>
      <c r="G45" s="24"/>
      <c r="H45" s="57"/>
    </row>
    <row r="46" spans="1:8" x14ac:dyDescent="0.25">
      <c r="A46" s="216" t="s">
        <v>49</v>
      </c>
      <c r="B46" s="55"/>
      <c r="C46" s="24">
        <f>E46+G46</f>
        <v>29110</v>
      </c>
      <c r="D46" s="24"/>
      <c r="E46" s="24"/>
      <c r="F46" s="55"/>
      <c r="G46" s="24">
        <v>29110</v>
      </c>
      <c r="H46" s="57"/>
    </row>
    <row r="47" spans="1:8" x14ac:dyDescent="0.25">
      <c r="A47" s="216" t="s">
        <v>50</v>
      </c>
      <c r="B47" s="55"/>
      <c r="C47" s="24">
        <f>E47+G47</f>
        <v>54392</v>
      </c>
      <c r="D47" s="24"/>
      <c r="E47" s="24">
        <v>35027.476880000002</v>
      </c>
      <c r="F47" s="24"/>
      <c r="G47" s="24">
        <v>19364.523120000002</v>
      </c>
      <c r="H47" s="57"/>
    </row>
    <row r="48" spans="1:8" x14ac:dyDescent="0.25">
      <c r="A48" s="216" t="s">
        <v>51</v>
      </c>
      <c r="B48" s="55"/>
      <c r="C48" s="24"/>
      <c r="D48" s="55"/>
      <c r="E48" s="55"/>
      <c r="F48" s="55"/>
      <c r="G48" s="55"/>
      <c r="H48" s="57"/>
    </row>
    <row r="49" spans="1:8" x14ac:dyDescent="0.25">
      <c r="A49" s="216" t="s">
        <v>111</v>
      </c>
      <c r="B49" s="99"/>
      <c r="C49" s="24">
        <f>E49+G49</f>
        <v>21038</v>
      </c>
      <c r="D49" s="24"/>
      <c r="E49" s="24"/>
      <c r="F49" s="24"/>
      <c r="G49" s="24">
        <v>21038</v>
      </c>
      <c r="H49" s="57"/>
    </row>
    <row r="50" spans="1:8" x14ac:dyDescent="0.25">
      <c r="A50" s="216" t="s">
        <v>119</v>
      </c>
      <c r="B50" s="99"/>
      <c r="C50" s="24"/>
      <c r="D50" s="24"/>
      <c r="E50" s="24"/>
      <c r="F50" s="24"/>
      <c r="G50" s="24"/>
      <c r="H50" s="57"/>
    </row>
    <row r="51" spans="1:8" x14ac:dyDescent="0.25">
      <c r="A51" s="216" t="s">
        <v>52</v>
      </c>
      <c r="B51" s="55"/>
      <c r="C51" s="24">
        <f>E51+G51</f>
        <v>15957</v>
      </c>
      <c r="D51" s="55"/>
      <c r="E51" s="24">
        <v>362.107395</v>
      </c>
      <c r="F51" s="55"/>
      <c r="G51" s="24">
        <v>15594.892604999999</v>
      </c>
      <c r="H51" s="57"/>
    </row>
    <row r="52" spans="1:8" x14ac:dyDescent="0.25">
      <c r="A52" s="215" t="s">
        <v>53</v>
      </c>
      <c r="B52" s="55"/>
      <c r="C52" s="46">
        <f>SUM(C46:C51)</f>
        <v>120497</v>
      </c>
      <c r="D52" s="46"/>
      <c r="E52" s="46">
        <f t="shared" ref="E52" si="3">SUM(E46:E51)</f>
        <v>35389.584275000001</v>
      </c>
      <c r="F52" s="46"/>
      <c r="G52" s="46">
        <f>SUM(G46:G51)</f>
        <v>85107.415724999999</v>
      </c>
      <c r="H52" s="57"/>
    </row>
    <row r="53" spans="1:8" x14ac:dyDescent="0.25">
      <c r="A53" s="215" t="s">
        <v>54</v>
      </c>
      <c r="B53" s="55"/>
      <c r="C53" s="24"/>
      <c r="D53" s="55"/>
      <c r="E53" s="24"/>
      <c r="F53" s="55"/>
      <c r="G53" s="24"/>
      <c r="H53" s="57"/>
    </row>
    <row r="54" spans="1:8" x14ac:dyDescent="0.25">
      <c r="A54" s="216" t="s">
        <v>50</v>
      </c>
      <c r="B54" s="55"/>
      <c r="C54" s="24"/>
      <c r="D54" s="55"/>
      <c r="E54" s="24"/>
      <c r="F54" s="55"/>
      <c r="G54" s="24"/>
      <c r="H54" s="57"/>
    </row>
    <row r="55" spans="1:8" x14ac:dyDescent="0.25">
      <c r="A55" s="216" t="s">
        <v>55</v>
      </c>
      <c r="B55" s="55"/>
      <c r="C55" s="24">
        <f t="shared" ref="C55:C61" si="4">E55+G55</f>
        <v>1404341.476</v>
      </c>
      <c r="D55" s="55"/>
      <c r="E55" s="24">
        <v>969801.85699999996</v>
      </c>
      <c r="F55" s="55"/>
      <c r="G55" s="24">
        <v>434539.61900000001</v>
      </c>
      <c r="H55" s="57"/>
    </row>
    <row r="56" spans="1:8" x14ac:dyDescent="0.25">
      <c r="A56" s="216" t="s">
        <v>56</v>
      </c>
      <c r="B56" s="55"/>
      <c r="C56" s="24">
        <f t="shared" si="4"/>
        <v>678370</v>
      </c>
      <c r="D56" s="55"/>
      <c r="E56" s="24"/>
      <c r="F56" s="55"/>
      <c r="G56" s="24">
        <v>678370</v>
      </c>
      <c r="H56" s="57"/>
    </row>
    <row r="57" spans="1:8" x14ac:dyDescent="0.25">
      <c r="A57" s="216" t="s">
        <v>57</v>
      </c>
      <c r="B57" s="55"/>
      <c r="C57" s="24">
        <f t="shared" si="4"/>
        <v>499400</v>
      </c>
      <c r="D57" s="55"/>
      <c r="E57" s="24"/>
      <c r="F57" s="55"/>
      <c r="G57" s="24">
        <v>499400</v>
      </c>
      <c r="H57" s="57"/>
    </row>
    <row r="58" spans="1:8" x14ac:dyDescent="0.25">
      <c r="A58" s="216" t="s">
        <v>58</v>
      </c>
      <c r="B58" s="55"/>
      <c r="C58" s="24">
        <f t="shared" si="4"/>
        <v>443598</v>
      </c>
      <c r="D58" s="24"/>
      <c r="E58" s="24"/>
      <c r="F58" s="55"/>
      <c r="G58" s="24">
        <v>443598</v>
      </c>
      <c r="H58" s="57"/>
    </row>
    <row r="59" spans="1:8" x14ac:dyDescent="0.25">
      <c r="A59" s="216" t="s">
        <v>120</v>
      </c>
      <c r="B59" s="55"/>
      <c r="C59" s="24">
        <v>6090</v>
      </c>
      <c r="D59" s="24"/>
      <c r="E59" s="24"/>
      <c r="F59" s="55"/>
      <c r="G59" s="24">
        <v>6090</v>
      </c>
      <c r="H59" s="57"/>
    </row>
    <row r="60" spans="1:8" x14ac:dyDescent="0.25">
      <c r="A60" s="216" t="s">
        <v>121</v>
      </c>
      <c r="B60" s="55"/>
      <c r="C60" s="24">
        <v>138900</v>
      </c>
      <c r="D60" s="24"/>
      <c r="E60" s="24"/>
      <c r="F60" s="55"/>
      <c r="G60" s="24">
        <v>138900</v>
      </c>
      <c r="H60" s="57"/>
    </row>
    <row r="61" spans="1:8" x14ac:dyDescent="0.25">
      <c r="A61" s="216" t="s">
        <v>52</v>
      </c>
      <c r="B61" s="55"/>
      <c r="C61" s="24">
        <f t="shared" si="4"/>
        <v>117663.2</v>
      </c>
      <c r="D61" s="55"/>
      <c r="E61" s="24">
        <v>15813</v>
      </c>
      <c r="F61" s="55"/>
      <c r="G61" s="24">
        <v>101850.2</v>
      </c>
      <c r="H61" s="57"/>
    </row>
    <row r="62" spans="1:8" x14ac:dyDescent="0.25">
      <c r="A62" s="215" t="s">
        <v>59</v>
      </c>
      <c r="B62" s="55"/>
      <c r="C62" s="46">
        <f>SUM(C54:C61)</f>
        <v>3288362.676</v>
      </c>
      <c r="D62" s="46"/>
      <c r="E62" s="46">
        <f t="shared" ref="E62:G62" si="5">SUM(E54:E61)</f>
        <v>985614.85699999996</v>
      </c>
      <c r="F62" s="46"/>
      <c r="G62" s="46">
        <f t="shared" si="5"/>
        <v>2302747.8190000001</v>
      </c>
      <c r="H62" s="57"/>
    </row>
    <row r="63" spans="1:8" x14ac:dyDescent="0.25">
      <c r="A63" s="217" t="s">
        <v>60</v>
      </c>
      <c r="B63" s="65"/>
      <c r="C63" s="90">
        <f>SUM(C52,C62)</f>
        <v>3408859.676</v>
      </c>
      <c r="D63" s="90"/>
      <c r="E63" s="90">
        <f t="shared" ref="E63:G63" si="6">SUM(E52,E62)</f>
        <v>1021004.441275</v>
      </c>
      <c r="F63" s="90"/>
      <c r="G63" s="90">
        <f t="shared" si="6"/>
        <v>2387855.2347250003</v>
      </c>
      <c r="H63" s="63"/>
    </row>
    <row r="64" spans="1:8" x14ac:dyDescent="0.25">
      <c r="A64" s="215" t="s">
        <v>61</v>
      </c>
      <c r="B64" s="55"/>
      <c r="C64" s="100"/>
      <c r="D64" s="100"/>
      <c r="E64" s="100"/>
      <c r="F64" s="100"/>
      <c r="G64" s="100"/>
      <c r="H64" s="57"/>
    </row>
    <row r="65" spans="1:8" x14ac:dyDescent="0.25">
      <c r="A65" s="216" t="s">
        <v>62</v>
      </c>
      <c r="B65" s="55"/>
      <c r="C65" s="24">
        <f>E65+G65</f>
        <v>78360</v>
      </c>
      <c r="D65" s="100"/>
      <c r="E65" s="100"/>
      <c r="F65" s="100"/>
      <c r="G65" s="100">
        <v>78360</v>
      </c>
      <c r="H65" s="57"/>
    </row>
    <row r="66" spans="1:8" x14ac:dyDescent="0.25">
      <c r="A66" s="216" t="s">
        <v>63</v>
      </c>
      <c r="B66" s="55"/>
      <c r="C66" s="24">
        <f>E66+G66</f>
        <v>239898</v>
      </c>
      <c r="D66" s="55"/>
      <c r="E66" s="55"/>
      <c r="F66" s="55"/>
      <c r="G66" s="100">
        <v>239898</v>
      </c>
      <c r="H66" s="57"/>
    </row>
    <row r="67" spans="1:8" x14ac:dyDescent="0.25">
      <c r="A67" s="216" t="s">
        <v>64</v>
      </c>
      <c r="B67" s="55"/>
      <c r="C67" s="24">
        <f>E67+G67</f>
        <v>5876</v>
      </c>
      <c r="D67" s="55"/>
      <c r="E67" s="24"/>
      <c r="F67" s="55"/>
      <c r="G67" s="24">
        <v>5876</v>
      </c>
      <c r="H67" s="57"/>
    </row>
    <row r="68" spans="1:8" ht="33" customHeight="1" x14ac:dyDescent="0.25">
      <c r="A68" s="277" t="s">
        <v>122</v>
      </c>
      <c r="B68" s="264"/>
      <c r="C68" s="24">
        <f>E68+G68</f>
        <v>944</v>
      </c>
      <c r="D68" s="55"/>
      <c r="E68" s="55"/>
      <c r="F68" s="55"/>
      <c r="G68" s="24">
        <v>944</v>
      </c>
      <c r="H68" s="57"/>
    </row>
    <row r="69" spans="1:8" x14ac:dyDescent="0.25">
      <c r="A69" s="215" t="s">
        <v>66</v>
      </c>
      <c r="B69" s="55"/>
      <c r="C69" s="181">
        <f>SUM(C65:C68)</f>
        <v>325078</v>
      </c>
      <c r="D69" s="181"/>
      <c r="E69" s="181">
        <f t="shared" ref="E69:G69" si="7">SUM(E65:E68)</f>
        <v>0</v>
      </c>
      <c r="F69" s="181"/>
      <c r="G69" s="181">
        <f t="shared" si="7"/>
        <v>325078</v>
      </c>
      <c r="H69" s="57"/>
    </row>
    <row r="70" spans="1:8" x14ac:dyDescent="0.25">
      <c r="A70" s="215" t="s">
        <v>67</v>
      </c>
      <c r="B70" s="55"/>
      <c r="C70" s="175"/>
      <c r="D70" s="55"/>
      <c r="E70" s="55"/>
      <c r="F70" s="55"/>
      <c r="G70" s="24"/>
      <c r="H70" s="57"/>
    </row>
    <row r="71" spans="1:8" x14ac:dyDescent="0.25">
      <c r="A71" s="216" t="s">
        <v>63</v>
      </c>
      <c r="B71" s="55"/>
      <c r="C71" s="24">
        <f>E71+G71</f>
        <v>1774590</v>
      </c>
      <c r="D71" s="55"/>
      <c r="E71" s="55"/>
      <c r="F71" s="55"/>
      <c r="G71" s="24">
        <v>1774590</v>
      </c>
      <c r="H71" s="57"/>
    </row>
    <row r="72" spans="1:8" x14ac:dyDescent="0.25">
      <c r="A72" s="216" t="s">
        <v>64</v>
      </c>
      <c r="B72" s="55"/>
      <c r="C72" s="24">
        <f>E72+G72</f>
        <v>530</v>
      </c>
      <c r="D72" s="55"/>
      <c r="E72" s="24"/>
      <c r="F72" s="55"/>
      <c r="G72" s="24">
        <v>530</v>
      </c>
      <c r="H72" s="57"/>
    </row>
    <row r="73" spans="1:8" ht="31.5" customHeight="1" x14ac:dyDescent="0.25">
      <c r="A73" s="277" t="s">
        <v>123</v>
      </c>
      <c r="B73" s="264"/>
      <c r="C73" s="24">
        <f>E73+G73</f>
        <v>447511</v>
      </c>
      <c r="D73" s="55"/>
      <c r="E73" s="55"/>
      <c r="F73" s="55"/>
      <c r="G73" s="24">
        <v>447511</v>
      </c>
      <c r="H73" s="57"/>
    </row>
    <row r="74" spans="1:8" x14ac:dyDescent="0.25">
      <c r="A74" s="215" t="s">
        <v>69</v>
      </c>
      <c r="B74" s="55"/>
      <c r="C74" s="181">
        <f>SUM(C71:C73)</f>
        <v>2222631</v>
      </c>
      <c r="D74" s="181"/>
      <c r="E74" s="181">
        <f t="shared" ref="E74:G74" si="8">SUM(E71:E73)</f>
        <v>0</v>
      </c>
      <c r="F74" s="181"/>
      <c r="G74" s="181">
        <f t="shared" si="8"/>
        <v>2222631</v>
      </c>
      <c r="H74" s="57"/>
    </row>
    <row r="75" spans="1:8" x14ac:dyDescent="0.25">
      <c r="A75" s="217" t="s">
        <v>70</v>
      </c>
      <c r="B75" s="65"/>
      <c r="C75" s="180">
        <f>C69+C74</f>
        <v>2547709</v>
      </c>
      <c r="D75" s="180"/>
      <c r="E75" s="180">
        <f t="shared" ref="E75:G75" si="9">E69+E74</f>
        <v>0</v>
      </c>
      <c r="F75" s="180"/>
      <c r="G75" s="180">
        <f t="shared" si="9"/>
        <v>2547709</v>
      </c>
      <c r="H75" s="63"/>
    </row>
    <row r="76" spans="1:8" x14ac:dyDescent="0.25">
      <c r="A76" s="219" t="s">
        <v>71</v>
      </c>
      <c r="B76" s="67"/>
      <c r="C76" s="111">
        <f>C63-C75</f>
        <v>861150.67599999998</v>
      </c>
      <c r="D76" s="111"/>
      <c r="E76" s="111">
        <f t="shared" ref="E76:G76" si="10">E63-E75</f>
        <v>1021004.441275</v>
      </c>
      <c r="F76" s="111"/>
      <c r="G76" s="111">
        <f t="shared" si="10"/>
        <v>-159853.76527499966</v>
      </c>
      <c r="H76" s="69"/>
    </row>
    <row r="77" spans="1:8" x14ac:dyDescent="0.25">
      <c r="A77" s="215" t="s">
        <v>72</v>
      </c>
      <c r="B77" s="55"/>
      <c r="C77" s="175"/>
      <c r="D77" s="55"/>
      <c r="E77" s="55"/>
      <c r="F77" s="55"/>
      <c r="G77" s="55"/>
      <c r="H77" s="57"/>
    </row>
    <row r="78" spans="1:8" x14ac:dyDescent="0.25">
      <c r="A78" s="216" t="s">
        <v>73</v>
      </c>
      <c r="B78" s="55"/>
      <c r="C78" s="175">
        <v>161865</v>
      </c>
      <c r="D78" s="55"/>
      <c r="E78" s="55"/>
      <c r="F78" s="55"/>
      <c r="G78" s="55"/>
      <c r="H78" s="57"/>
    </row>
    <row r="79" spans="1:8" x14ac:dyDescent="0.25">
      <c r="A79" s="216" t="s">
        <v>74</v>
      </c>
      <c r="B79" s="55"/>
      <c r="C79" s="175">
        <v>231797</v>
      </c>
      <c r="D79" s="55"/>
      <c r="E79" s="55"/>
      <c r="F79" s="55"/>
      <c r="G79" s="55"/>
      <c r="H79" s="57"/>
    </row>
    <row r="80" spans="1:8" x14ac:dyDescent="0.25">
      <c r="A80" s="216" t="s">
        <v>75</v>
      </c>
      <c r="B80" s="55"/>
      <c r="C80" s="175">
        <v>467490</v>
      </c>
      <c r="D80" s="55"/>
      <c r="E80" s="55"/>
      <c r="F80" s="55"/>
      <c r="G80" s="55"/>
      <c r="H80" s="57"/>
    </row>
    <row r="81" spans="1:8" x14ac:dyDescent="0.25">
      <c r="A81" s="217" t="s">
        <v>76</v>
      </c>
      <c r="B81" s="65"/>
      <c r="C81" s="180">
        <f>SUM(C78:C80)</f>
        <v>861152</v>
      </c>
      <c r="D81" s="65"/>
      <c r="E81" s="65"/>
      <c r="F81" s="65"/>
      <c r="G81" s="65"/>
      <c r="H81" s="63"/>
    </row>
    <row r="82" spans="1:8" x14ac:dyDescent="0.25">
      <c r="A82" s="215" t="s">
        <v>77</v>
      </c>
      <c r="B82" s="55"/>
      <c r="C82" s="175">
        <v>458907</v>
      </c>
      <c r="D82" s="55"/>
      <c r="E82" s="55"/>
      <c r="F82" s="55"/>
      <c r="G82" s="55"/>
      <c r="H82" s="57"/>
    </row>
    <row r="83" spans="1:8" x14ac:dyDescent="0.25">
      <c r="A83" s="220" t="s">
        <v>78</v>
      </c>
      <c r="B83" s="55"/>
      <c r="C83" s="175"/>
      <c r="D83" s="55"/>
      <c r="E83" s="55"/>
      <c r="F83" s="55"/>
      <c r="G83" s="55"/>
      <c r="H83" s="57"/>
    </row>
    <row r="84" spans="1:8" x14ac:dyDescent="0.25">
      <c r="A84" s="216" t="s">
        <v>79</v>
      </c>
      <c r="B84" s="55"/>
      <c r="C84" s="245">
        <f>C32</f>
        <v>102436.45600000001</v>
      </c>
      <c r="D84" s="55"/>
      <c r="E84" s="55"/>
      <c r="F84" s="55"/>
      <c r="G84" s="55"/>
      <c r="H84" s="57"/>
    </row>
    <row r="85" spans="1:8" x14ac:dyDescent="0.25">
      <c r="A85" s="216" t="s">
        <v>80</v>
      </c>
      <c r="B85" s="55"/>
      <c r="C85" s="175">
        <f>C33</f>
        <v>-93853</v>
      </c>
      <c r="D85" s="55"/>
      <c r="E85" s="55"/>
      <c r="F85" s="55"/>
      <c r="G85" s="55"/>
      <c r="H85" s="57"/>
    </row>
    <row r="86" spans="1:8" ht="15.75" thickBot="1" x14ac:dyDescent="0.3">
      <c r="A86" s="230" t="s">
        <v>81</v>
      </c>
      <c r="B86" s="76"/>
      <c r="C86" s="114">
        <f>SUM(C82:C85)</f>
        <v>467490.45600000001</v>
      </c>
      <c r="D86" s="76"/>
      <c r="E86" s="76"/>
      <c r="F86" s="76"/>
      <c r="G86" s="76"/>
      <c r="H86" s="77"/>
    </row>
    <row r="87" spans="1:8" ht="15.75" thickTop="1" x14ac:dyDescent="0.25"/>
    <row r="88" spans="1:8" ht="15.75" thickBot="1" x14ac:dyDescent="0.3"/>
    <row r="89" spans="1:8" ht="24.75" customHeight="1" thickTop="1" x14ac:dyDescent="0.25">
      <c r="A89" s="203" t="s">
        <v>124</v>
      </c>
      <c r="B89" s="95"/>
      <c r="C89" s="95"/>
      <c r="D89" s="96"/>
      <c r="E89" s="96"/>
      <c r="F89" s="96"/>
      <c r="G89" s="97"/>
      <c r="H89" s="149"/>
    </row>
    <row r="90" spans="1:8" ht="22.5" customHeight="1" x14ac:dyDescent="0.25">
      <c r="A90" s="204"/>
      <c r="B90" s="182"/>
      <c r="C90" s="182"/>
      <c r="D90" s="275" t="s">
        <v>10</v>
      </c>
      <c r="E90" s="275"/>
      <c r="F90" s="276"/>
      <c r="G90" s="78" t="s">
        <v>115</v>
      </c>
      <c r="H90" s="228"/>
    </row>
    <row r="91" spans="1:8" ht="7.5" customHeight="1" x14ac:dyDescent="0.25">
      <c r="A91" s="204"/>
      <c r="B91" s="182"/>
      <c r="C91" s="9"/>
      <c r="D91" s="9"/>
      <c r="E91" s="9"/>
      <c r="F91" s="9"/>
      <c r="G91" s="10"/>
      <c r="H91" s="117"/>
    </row>
    <row r="92" spans="1:8" ht="22.5" customHeight="1" x14ac:dyDescent="0.25">
      <c r="A92" s="205"/>
      <c r="B92" s="11"/>
      <c r="C92" s="12"/>
      <c r="D92" s="275" t="s">
        <v>12</v>
      </c>
      <c r="E92" s="275"/>
      <c r="F92" s="276"/>
      <c r="G92" s="81">
        <v>42551</v>
      </c>
      <c r="H92" s="229"/>
    </row>
    <row r="93" spans="1:8" ht="15" customHeight="1" x14ac:dyDescent="0.25">
      <c r="A93" s="205"/>
      <c r="B93" s="11"/>
      <c r="C93" s="13"/>
      <c r="D93" s="13"/>
      <c r="E93" s="13"/>
      <c r="F93" s="13"/>
      <c r="G93" s="14"/>
      <c r="H93" s="119"/>
    </row>
    <row r="94" spans="1:8" ht="12" customHeight="1" x14ac:dyDescent="0.25">
      <c r="A94" s="206"/>
      <c r="B94" s="84"/>
      <c r="C94" s="84"/>
      <c r="D94" s="84"/>
      <c r="E94" s="84"/>
      <c r="F94" s="84"/>
      <c r="G94" s="84"/>
      <c r="H94" s="106"/>
    </row>
    <row r="95" spans="1:8" ht="12" customHeight="1" x14ac:dyDescent="0.25">
      <c r="A95" s="206"/>
      <c r="B95" s="84"/>
      <c r="C95" s="84"/>
      <c r="D95" s="84"/>
      <c r="E95" s="169"/>
      <c r="F95" s="86"/>
      <c r="G95" s="169" t="s">
        <v>13</v>
      </c>
      <c r="H95" s="106"/>
    </row>
    <row r="96" spans="1:8" ht="12" customHeight="1" x14ac:dyDescent="0.25">
      <c r="A96" s="206"/>
      <c r="B96" s="84"/>
      <c r="C96" s="84"/>
      <c r="D96" s="84"/>
      <c r="E96" s="170"/>
      <c r="F96" s="87"/>
      <c r="G96" s="166" t="s">
        <v>16</v>
      </c>
      <c r="H96" s="106"/>
    </row>
    <row r="97" spans="1:8" x14ac:dyDescent="0.25">
      <c r="A97" s="215" t="s">
        <v>83</v>
      </c>
      <c r="B97" s="55"/>
      <c r="C97" s="24"/>
      <c r="D97" s="55"/>
      <c r="E97" s="55"/>
      <c r="F97" s="55"/>
      <c r="G97" s="55"/>
      <c r="H97" s="57"/>
    </row>
    <row r="98" spans="1:8" x14ac:dyDescent="0.25">
      <c r="A98" s="231" t="s">
        <v>84</v>
      </c>
      <c r="B98" s="55"/>
      <c r="C98" s="24"/>
      <c r="D98" s="24"/>
      <c r="E98" s="24"/>
      <c r="F98" s="55"/>
      <c r="G98" s="175"/>
      <c r="H98" s="57"/>
    </row>
    <row r="99" spans="1:8" x14ac:dyDescent="0.25">
      <c r="A99" s="216" t="s">
        <v>85</v>
      </c>
      <c r="B99" s="55"/>
      <c r="C99" s="24"/>
      <c r="D99" s="24"/>
      <c r="E99" s="24"/>
      <c r="F99" s="24"/>
      <c r="G99" s="175">
        <v>472360</v>
      </c>
      <c r="H99" s="57"/>
    </row>
    <row r="100" spans="1:8" x14ac:dyDescent="0.25">
      <c r="A100" s="216" t="s">
        <v>86</v>
      </c>
      <c r="B100" s="55"/>
      <c r="C100" s="24"/>
      <c r="D100" s="55"/>
      <c r="E100" s="55"/>
      <c r="F100" s="55"/>
      <c r="G100" s="175">
        <v>2514</v>
      </c>
      <c r="H100" s="57"/>
    </row>
    <row r="101" spans="1:8" x14ac:dyDescent="0.25">
      <c r="A101" s="231" t="s">
        <v>87</v>
      </c>
      <c r="B101" s="99"/>
      <c r="C101" s="46"/>
      <c r="D101" s="46"/>
      <c r="E101" s="46"/>
      <c r="F101" s="46"/>
      <c r="G101" s="175"/>
      <c r="H101" s="57"/>
    </row>
    <row r="102" spans="1:8" x14ac:dyDescent="0.25">
      <c r="A102" s="216" t="s">
        <v>88</v>
      </c>
      <c r="B102" s="55"/>
      <c r="C102" s="55"/>
      <c r="D102" s="55"/>
      <c r="E102" s="55"/>
      <c r="F102" s="55"/>
      <c r="G102" s="175">
        <v>-169099</v>
      </c>
      <c r="H102" s="57"/>
    </row>
    <row r="103" spans="1:8" x14ac:dyDescent="0.25">
      <c r="A103" s="216" t="s">
        <v>89</v>
      </c>
      <c r="B103" s="55"/>
      <c r="C103" s="24"/>
      <c r="D103" s="55"/>
      <c r="E103" s="24"/>
      <c r="F103" s="55"/>
      <c r="G103" s="175"/>
      <c r="H103" s="57"/>
    </row>
    <row r="104" spans="1:8" x14ac:dyDescent="0.25">
      <c r="A104" s="216" t="s">
        <v>90</v>
      </c>
      <c r="B104" s="55"/>
      <c r="C104" s="24"/>
      <c r="D104" s="55"/>
      <c r="E104" s="24"/>
      <c r="F104" s="55"/>
      <c r="G104" s="239">
        <v>-42477</v>
      </c>
      <c r="H104" s="57"/>
    </row>
    <row r="105" spans="1:8" x14ac:dyDescent="0.25">
      <c r="A105" s="217" t="s">
        <v>91</v>
      </c>
      <c r="B105" s="60"/>
      <c r="C105" s="90"/>
      <c r="D105" s="60"/>
      <c r="E105" s="90"/>
      <c r="F105" s="60"/>
      <c r="G105" s="180">
        <f>SUM(G99:G104)</f>
        <v>263298</v>
      </c>
      <c r="H105" s="232"/>
    </row>
    <row r="106" spans="1:8" x14ac:dyDescent="0.25">
      <c r="A106" s="215" t="s">
        <v>92</v>
      </c>
      <c r="B106" s="55"/>
      <c r="C106" s="24"/>
      <c r="D106" s="55"/>
      <c r="E106" s="24"/>
      <c r="F106" s="55"/>
      <c r="G106" s="175"/>
      <c r="H106" s="57"/>
    </row>
    <row r="107" spans="1:8" x14ac:dyDescent="0.25">
      <c r="A107" s="231" t="s">
        <v>84</v>
      </c>
      <c r="B107" s="55"/>
      <c r="C107" s="24"/>
      <c r="D107" s="55"/>
      <c r="E107" s="24"/>
      <c r="F107" s="55"/>
      <c r="G107" s="175"/>
      <c r="H107" s="57"/>
    </row>
    <row r="108" spans="1:8" x14ac:dyDescent="0.25">
      <c r="A108" s="216" t="s">
        <v>93</v>
      </c>
      <c r="B108" s="55"/>
      <c r="C108" s="24"/>
      <c r="D108" s="55"/>
      <c r="E108" s="24"/>
      <c r="F108" s="55"/>
      <c r="G108" s="175">
        <v>115</v>
      </c>
      <c r="H108" s="57"/>
    </row>
    <row r="109" spans="1:8" x14ac:dyDescent="0.25">
      <c r="A109" s="216" t="s">
        <v>52</v>
      </c>
      <c r="B109" s="55"/>
      <c r="C109" s="24"/>
      <c r="D109" s="24"/>
      <c r="E109" s="24"/>
      <c r="F109" s="55"/>
      <c r="G109" s="175"/>
      <c r="H109" s="57"/>
    </row>
    <row r="110" spans="1:8" x14ac:dyDescent="0.25">
      <c r="A110" s="231" t="s">
        <v>87</v>
      </c>
      <c r="B110" s="55"/>
      <c r="C110" s="24"/>
      <c r="D110" s="55"/>
      <c r="E110" s="24"/>
      <c r="F110" s="55"/>
      <c r="G110" s="175"/>
      <c r="H110" s="57"/>
    </row>
    <row r="111" spans="1:8" x14ac:dyDescent="0.25">
      <c r="A111" s="216" t="s">
        <v>94</v>
      </c>
      <c r="B111" s="55"/>
      <c r="C111" s="24"/>
      <c r="D111" s="55"/>
      <c r="E111" s="24"/>
      <c r="F111" s="55"/>
      <c r="G111" s="175">
        <v>-204974</v>
      </c>
      <c r="H111" s="57"/>
    </row>
    <row r="112" spans="1:8" x14ac:dyDescent="0.25">
      <c r="A112" s="216" t="s">
        <v>52</v>
      </c>
      <c r="B112" s="55"/>
      <c r="C112" s="24"/>
      <c r="D112" s="55"/>
      <c r="E112" s="55"/>
      <c r="F112" s="55"/>
      <c r="G112" s="175">
        <v>-1706</v>
      </c>
      <c r="H112" s="57"/>
    </row>
    <row r="113" spans="1:8" x14ac:dyDescent="0.25">
      <c r="A113" s="217" t="s">
        <v>95</v>
      </c>
      <c r="B113" s="65"/>
      <c r="C113" s="61"/>
      <c r="D113" s="61"/>
      <c r="E113" s="61"/>
      <c r="F113" s="61"/>
      <c r="G113" s="108">
        <f>SUM(G108:G112)</f>
        <v>-206565</v>
      </c>
      <c r="H113" s="63"/>
    </row>
    <row r="114" spans="1:8" x14ac:dyDescent="0.25">
      <c r="A114" s="215" t="s">
        <v>96</v>
      </c>
      <c r="B114" s="55"/>
      <c r="C114" s="92"/>
      <c r="D114" s="100"/>
      <c r="E114" s="100"/>
      <c r="F114" s="100"/>
      <c r="G114" s="175"/>
      <c r="H114" s="57"/>
    </row>
    <row r="115" spans="1:8" x14ac:dyDescent="0.25">
      <c r="A115" s="231" t="s">
        <v>84</v>
      </c>
      <c r="B115" s="55"/>
      <c r="C115" s="24"/>
      <c r="D115" s="55"/>
      <c r="E115" s="55"/>
      <c r="F115" s="55"/>
      <c r="G115" s="175"/>
      <c r="H115" s="57"/>
    </row>
    <row r="116" spans="1:8" x14ac:dyDescent="0.25">
      <c r="A116" s="216" t="s">
        <v>97</v>
      </c>
      <c r="B116" s="55"/>
      <c r="C116" s="46"/>
      <c r="D116" s="55"/>
      <c r="E116" s="55"/>
      <c r="F116" s="55"/>
      <c r="G116" s="175">
        <v>730682</v>
      </c>
      <c r="H116" s="57"/>
    </row>
    <row r="117" spans="1:8" x14ac:dyDescent="0.25">
      <c r="A117" s="216" t="s">
        <v>52</v>
      </c>
      <c r="B117" s="55"/>
      <c r="C117" s="175"/>
      <c r="D117" s="55"/>
      <c r="E117" s="55"/>
      <c r="F117" s="55"/>
      <c r="G117" s="175">
        <v>18</v>
      </c>
      <c r="H117" s="57"/>
    </row>
    <row r="118" spans="1:8" x14ac:dyDescent="0.25">
      <c r="A118" s="231" t="s">
        <v>87</v>
      </c>
      <c r="B118" s="55"/>
      <c r="C118" s="181"/>
      <c r="D118" s="55"/>
      <c r="E118" s="55"/>
      <c r="F118" s="55"/>
      <c r="G118" s="175"/>
      <c r="H118" s="57"/>
    </row>
    <row r="119" spans="1:8" x14ac:dyDescent="0.25">
      <c r="A119" s="216" t="s">
        <v>98</v>
      </c>
      <c r="B119" s="55"/>
      <c r="C119" s="175"/>
      <c r="D119" s="55"/>
      <c r="E119" s="55"/>
      <c r="F119" s="55"/>
      <c r="G119" s="175">
        <v>-587987</v>
      </c>
      <c r="H119" s="57"/>
    </row>
    <row r="120" spans="1:8" x14ac:dyDescent="0.25">
      <c r="A120" s="216" t="s">
        <v>99</v>
      </c>
      <c r="B120" s="55"/>
      <c r="C120" s="181"/>
      <c r="D120" s="55"/>
      <c r="E120" s="55"/>
      <c r="F120" s="55"/>
      <c r="G120" s="175"/>
      <c r="H120" s="57"/>
    </row>
    <row r="121" spans="1:8" x14ac:dyDescent="0.25">
      <c r="A121" s="216" t="s">
        <v>100</v>
      </c>
      <c r="B121" s="55"/>
      <c r="C121" s="175"/>
      <c r="D121" s="55"/>
      <c r="E121" s="55"/>
      <c r="F121" s="55"/>
      <c r="G121" s="239">
        <v>-93853</v>
      </c>
      <c r="H121" s="57"/>
    </row>
    <row r="122" spans="1:8" x14ac:dyDescent="0.25">
      <c r="A122" s="216" t="s">
        <v>52</v>
      </c>
      <c r="B122" s="55"/>
      <c r="C122" s="181"/>
      <c r="D122" s="55"/>
      <c r="E122" s="55"/>
      <c r="F122" s="55"/>
      <c r="G122" s="239">
        <v>-94223</v>
      </c>
      <c r="H122" s="57"/>
    </row>
    <row r="123" spans="1:8" x14ac:dyDescent="0.25">
      <c r="A123" s="217" t="s">
        <v>101</v>
      </c>
      <c r="B123" s="65"/>
      <c r="C123" s="180"/>
      <c r="D123" s="65"/>
      <c r="E123" s="65"/>
      <c r="F123" s="65"/>
      <c r="G123" s="108">
        <f>SUM(G116:G122)</f>
        <v>-45363</v>
      </c>
      <c r="H123" s="63"/>
    </row>
    <row r="124" spans="1:8" x14ac:dyDescent="0.25">
      <c r="A124" s="219" t="s">
        <v>102</v>
      </c>
      <c r="B124" s="67"/>
      <c r="C124" s="111"/>
      <c r="D124" s="67"/>
      <c r="E124" s="67"/>
      <c r="F124" s="67"/>
      <c r="G124" s="109">
        <f>SUM(G105,G113,G123)</f>
        <v>11370</v>
      </c>
      <c r="H124" s="69"/>
    </row>
    <row r="125" spans="1:8" x14ac:dyDescent="0.25">
      <c r="A125" s="231" t="s">
        <v>103</v>
      </c>
      <c r="B125" s="55"/>
      <c r="C125" s="181"/>
      <c r="D125" s="55"/>
      <c r="E125" s="55"/>
      <c r="F125" s="55"/>
      <c r="G125" s="175">
        <v>17740</v>
      </c>
      <c r="H125" s="57"/>
    </row>
    <row r="126" spans="1:8" ht="15.75" thickBot="1" x14ac:dyDescent="0.3">
      <c r="A126" s="233" t="s">
        <v>104</v>
      </c>
      <c r="B126" s="76"/>
      <c r="C126" s="115"/>
      <c r="D126" s="76"/>
      <c r="E126" s="76"/>
      <c r="F126" s="76"/>
      <c r="G126" s="114">
        <f>G125+G124</f>
        <v>29110</v>
      </c>
      <c r="H126" s="77"/>
    </row>
    <row r="127" spans="1:8" ht="15.75" thickTop="1" x14ac:dyDescent="0.25"/>
  </sheetData>
  <mergeCells count="8">
    <mergeCell ref="A68:B68"/>
    <mergeCell ref="A73:B73"/>
    <mergeCell ref="D90:F90"/>
    <mergeCell ref="D92:F92"/>
    <mergeCell ref="D2:F2"/>
    <mergeCell ref="D4:F4"/>
    <mergeCell ref="D38:F38"/>
    <mergeCell ref="D40:F40"/>
  </mergeCells>
  <pageMargins left="0.70866141732283472" right="0.70866141732283472" top="0.55118110236220474" bottom="0.35433070866141736" header="0.31496062992125984" footer="0.31496062992125984"/>
  <pageSetup paperSize="9" scale="91" fitToHeight="0" orientation="landscape" r:id="rId1"/>
  <rowBreaks count="2" manualBreakCount="2">
    <brk id="35" max="16383" man="1"/>
    <brk id="8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8"/>
  <sheetViews>
    <sheetView tabSelected="1" workbookViewId="0"/>
  </sheetViews>
  <sheetFormatPr defaultRowHeight="15" x14ac:dyDescent="0.25"/>
  <cols>
    <col min="1" max="1" width="40" customWidth="1"/>
    <col min="2" max="2" width="15.7109375" customWidth="1"/>
    <col min="3" max="3" width="2.140625" customWidth="1"/>
    <col min="4" max="5" width="15.7109375" customWidth="1"/>
    <col min="6" max="6" width="2.140625" customWidth="1"/>
    <col min="7" max="9" width="15.7109375" customWidth="1"/>
    <col min="10" max="10" width="2.140625" customWidth="1"/>
    <col min="13" max="13" width="11.140625" bestFit="1" customWidth="1"/>
  </cols>
  <sheetData>
    <row r="1" spans="1:10" ht="24.75" customHeight="1" thickTop="1" x14ac:dyDescent="0.25">
      <c r="A1" s="203" t="s">
        <v>125</v>
      </c>
      <c r="B1" s="95"/>
      <c r="C1" s="95"/>
      <c r="D1" s="95"/>
      <c r="E1" s="96"/>
      <c r="F1" s="96"/>
      <c r="G1" s="97"/>
      <c r="H1" s="96"/>
      <c r="I1" s="148"/>
      <c r="J1" s="149"/>
    </row>
    <row r="2" spans="1:10" ht="22.5" customHeight="1" x14ac:dyDescent="0.25">
      <c r="A2" s="204"/>
      <c r="B2" s="182"/>
      <c r="C2" s="182"/>
      <c r="D2" s="293" t="s">
        <v>10</v>
      </c>
      <c r="E2" s="293"/>
      <c r="F2" s="293"/>
      <c r="G2" s="294"/>
      <c r="H2" s="271" t="s">
        <v>126</v>
      </c>
      <c r="I2" s="272"/>
      <c r="J2" s="117"/>
    </row>
    <row r="3" spans="1:10" ht="7.5" customHeight="1" x14ac:dyDescent="0.25">
      <c r="A3" s="204"/>
      <c r="B3" s="9"/>
      <c r="C3" s="9"/>
      <c r="D3" s="9"/>
      <c r="E3" s="9"/>
      <c r="F3" s="9"/>
      <c r="G3" s="10"/>
      <c r="H3" s="182"/>
      <c r="I3" s="116"/>
      <c r="J3" s="117"/>
    </row>
    <row r="4" spans="1:10" ht="22.5" customHeight="1" x14ac:dyDescent="0.25">
      <c r="A4" s="205"/>
      <c r="B4" s="12"/>
      <c r="C4" s="12"/>
      <c r="D4" s="295" t="s">
        <v>12</v>
      </c>
      <c r="E4" s="295"/>
      <c r="F4" s="295"/>
      <c r="G4" s="296"/>
      <c r="H4" s="259">
        <v>42551</v>
      </c>
      <c r="I4" s="260"/>
      <c r="J4" s="118"/>
    </row>
    <row r="5" spans="1:10" ht="15" customHeight="1" x14ac:dyDescent="0.25">
      <c r="A5" s="205"/>
      <c r="B5" s="13"/>
      <c r="C5" s="13"/>
      <c r="D5" s="13"/>
      <c r="E5" s="13"/>
      <c r="F5" s="13"/>
      <c r="G5" s="14"/>
      <c r="H5" s="13"/>
      <c r="I5" s="116"/>
      <c r="J5" s="119"/>
    </row>
    <row r="6" spans="1:10" ht="5.25" customHeight="1" x14ac:dyDescent="0.25">
      <c r="A6" s="234"/>
      <c r="B6" s="15"/>
      <c r="C6" s="15"/>
      <c r="D6" s="15"/>
      <c r="E6" s="15"/>
      <c r="F6" s="15"/>
      <c r="G6" s="16"/>
      <c r="H6" s="15"/>
      <c r="I6" s="84"/>
      <c r="J6" s="120"/>
    </row>
    <row r="7" spans="1:10" ht="13.5" customHeight="1" x14ac:dyDescent="0.25">
      <c r="A7" s="234"/>
      <c r="B7" s="273" t="s">
        <v>13</v>
      </c>
      <c r="C7" s="273"/>
      <c r="D7" s="273"/>
      <c r="E7" s="273" t="s">
        <v>14</v>
      </c>
      <c r="F7" s="273"/>
      <c r="G7" s="273"/>
      <c r="H7" s="273" t="s">
        <v>15</v>
      </c>
      <c r="I7" s="273"/>
      <c r="J7" s="121"/>
    </row>
    <row r="8" spans="1:10" ht="12" customHeight="1" x14ac:dyDescent="0.25">
      <c r="A8" s="234"/>
      <c r="B8" s="261" t="s">
        <v>16</v>
      </c>
      <c r="C8" s="261"/>
      <c r="D8" s="261"/>
      <c r="E8" s="274" t="s">
        <v>17</v>
      </c>
      <c r="F8" s="274"/>
      <c r="G8" s="274"/>
      <c r="H8" s="261" t="s">
        <v>16</v>
      </c>
      <c r="I8" s="261"/>
      <c r="J8" s="121"/>
    </row>
    <row r="9" spans="1:10" ht="15" customHeight="1" x14ac:dyDescent="0.25">
      <c r="A9" s="234"/>
      <c r="B9" s="169"/>
      <c r="C9" s="169"/>
      <c r="D9" s="18" t="s">
        <v>18</v>
      </c>
      <c r="E9" s="169"/>
      <c r="F9" s="169"/>
      <c r="G9" s="18" t="s">
        <v>18</v>
      </c>
      <c r="H9" s="169"/>
      <c r="I9" s="122" t="s">
        <v>127</v>
      </c>
      <c r="J9" s="123"/>
    </row>
    <row r="10" spans="1:10" ht="15" customHeight="1" x14ac:dyDescent="0.25">
      <c r="A10" s="207" t="s">
        <v>19</v>
      </c>
      <c r="B10" s="19"/>
      <c r="C10" s="19"/>
      <c r="D10" s="19"/>
      <c r="E10" s="20"/>
      <c r="F10" s="20"/>
      <c r="G10" s="21"/>
      <c r="H10" s="19"/>
      <c r="I10" s="55"/>
      <c r="J10" s="124"/>
    </row>
    <row r="11" spans="1:10" ht="15.75" x14ac:dyDescent="0.25">
      <c r="A11" s="208" t="s">
        <v>20</v>
      </c>
      <c r="B11" s="248">
        <v>709766</v>
      </c>
      <c r="C11" s="248"/>
      <c r="D11" s="125">
        <v>709766</v>
      </c>
      <c r="E11" s="248">
        <v>709766</v>
      </c>
      <c r="F11" s="248"/>
      <c r="G11" s="125">
        <v>709766</v>
      </c>
      <c r="H11" s="248"/>
      <c r="I11" s="74"/>
      <c r="J11" s="127"/>
    </row>
    <row r="12" spans="1:10" ht="18" x14ac:dyDescent="0.25">
      <c r="A12" s="208" t="s">
        <v>21</v>
      </c>
      <c r="B12" s="248">
        <v>586270</v>
      </c>
      <c r="C12" s="248"/>
      <c r="D12" s="125">
        <v>586270</v>
      </c>
      <c r="E12" s="248"/>
      <c r="F12" s="248"/>
      <c r="G12" s="248"/>
      <c r="H12" s="248">
        <v>586270</v>
      </c>
      <c r="I12" s="125">
        <v>586270</v>
      </c>
      <c r="J12" s="128"/>
    </row>
    <row r="13" spans="1:10" ht="18" x14ac:dyDescent="0.25">
      <c r="A13" s="208" t="s">
        <v>22</v>
      </c>
      <c r="B13" s="248">
        <v>36</v>
      </c>
      <c r="C13" s="248"/>
      <c r="D13" s="125">
        <v>36</v>
      </c>
      <c r="E13" s="248"/>
      <c r="F13" s="248"/>
      <c r="G13" s="125"/>
      <c r="H13" s="248">
        <v>36</v>
      </c>
      <c r="I13" s="125">
        <v>36</v>
      </c>
      <c r="J13" s="128"/>
    </row>
    <row r="14" spans="1:10" ht="18" x14ac:dyDescent="0.25">
      <c r="A14" s="209" t="s">
        <v>23</v>
      </c>
      <c r="B14" s="249">
        <f>SUM(B11:B13)</f>
        <v>1296072</v>
      </c>
      <c r="C14" s="249"/>
      <c r="D14" s="129">
        <f t="shared" ref="D14:I14" si="0">SUM(D11:D13)</f>
        <v>1296072</v>
      </c>
      <c r="E14" s="249">
        <f t="shared" si="0"/>
        <v>709766</v>
      </c>
      <c r="F14" s="249"/>
      <c r="G14" s="129">
        <f t="shared" ref="G14" si="1">SUM(G11:G13)</f>
        <v>709766</v>
      </c>
      <c r="H14" s="249">
        <f t="shared" si="0"/>
        <v>586306</v>
      </c>
      <c r="I14" s="151">
        <f t="shared" si="0"/>
        <v>586306</v>
      </c>
      <c r="J14" s="130"/>
    </row>
    <row r="15" spans="1:10" ht="15.75" x14ac:dyDescent="0.25">
      <c r="A15" s="207" t="s">
        <v>24</v>
      </c>
      <c r="B15" s="181"/>
      <c r="C15" s="181"/>
      <c r="D15" s="181"/>
      <c r="E15" s="181"/>
      <c r="F15" s="181"/>
      <c r="G15" s="131"/>
      <c r="H15" s="132"/>
      <c r="I15" s="75"/>
      <c r="J15" s="124"/>
    </row>
    <row r="16" spans="1:10" ht="15.75" x14ac:dyDescent="0.25">
      <c r="A16" s="208" t="s">
        <v>25</v>
      </c>
      <c r="B16" s="238">
        <v>51084</v>
      </c>
      <c r="C16" s="175"/>
      <c r="D16" s="125">
        <v>51084</v>
      </c>
      <c r="E16" s="238">
        <v>41134</v>
      </c>
      <c r="F16" s="175"/>
      <c r="G16" s="125">
        <v>41134</v>
      </c>
      <c r="H16" s="238">
        <v>9950</v>
      </c>
      <c r="I16" s="125">
        <v>9950</v>
      </c>
      <c r="J16" s="127"/>
    </row>
    <row r="17" spans="1:10" ht="15" customHeight="1" x14ac:dyDescent="0.25">
      <c r="A17" s="210" t="s">
        <v>26</v>
      </c>
      <c r="B17" s="238">
        <v>12323</v>
      </c>
      <c r="C17" s="175"/>
      <c r="D17" s="125">
        <v>20962</v>
      </c>
      <c r="E17" s="238">
        <v>9454</v>
      </c>
      <c r="F17" s="175"/>
      <c r="G17" s="125">
        <v>15946</v>
      </c>
      <c r="H17" s="238">
        <v>2869</v>
      </c>
      <c r="I17" s="125">
        <v>5016</v>
      </c>
      <c r="J17" s="128"/>
    </row>
    <row r="18" spans="1:10" ht="15" customHeight="1" x14ac:dyDescent="0.25">
      <c r="A18" s="210" t="s">
        <v>27</v>
      </c>
      <c r="B18" s="238">
        <v>252736</v>
      </c>
      <c r="C18" s="175"/>
      <c r="D18" s="125">
        <v>249547</v>
      </c>
      <c r="E18" s="238">
        <v>184264</v>
      </c>
      <c r="F18" s="175"/>
      <c r="G18" s="125">
        <v>179930</v>
      </c>
      <c r="H18" s="238">
        <v>68472</v>
      </c>
      <c r="I18" s="125">
        <v>69617</v>
      </c>
      <c r="J18" s="128"/>
    </row>
    <row r="19" spans="1:10" ht="15" customHeight="1" x14ac:dyDescent="0.25">
      <c r="A19" s="210" t="s">
        <v>128</v>
      </c>
      <c r="B19" s="238">
        <v>15801</v>
      </c>
      <c r="C19" s="175"/>
      <c r="D19" s="125">
        <v>0</v>
      </c>
      <c r="E19" s="238">
        <v>0</v>
      </c>
      <c r="F19" s="175"/>
      <c r="G19" s="125"/>
      <c r="H19" s="238">
        <v>15801</v>
      </c>
      <c r="I19" s="125"/>
      <c r="J19" s="133"/>
    </row>
    <row r="20" spans="1:10" ht="15" customHeight="1" x14ac:dyDescent="0.25">
      <c r="A20" s="211" t="s">
        <v>28</v>
      </c>
      <c r="B20" s="238">
        <v>62061</v>
      </c>
      <c r="C20" s="175"/>
      <c r="D20" s="125">
        <v>62061</v>
      </c>
      <c r="E20" s="238">
        <v>35061</v>
      </c>
      <c r="F20" s="175"/>
      <c r="G20" s="125">
        <v>35061</v>
      </c>
      <c r="H20" s="238">
        <v>27000</v>
      </c>
      <c r="I20" s="125">
        <v>27000</v>
      </c>
      <c r="J20" s="124"/>
    </row>
    <row r="21" spans="1:10" ht="15" customHeight="1" x14ac:dyDescent="0.25">
      <c r="A21" s="211" t="s">
        <v>108</v>
      </c>
      <c r="B21" s="238">
        <v>28742</v>
      </c>
      <c r="C21" s="175"/>
      <c r="D21" s="125">
        <v>28742</v>
      </c>
      <c r="E21" s="238">
        <v>21270</v>
      </c>
      <c r="F21" s="175"/>
      <c r="G21" s="125">
        <v>21270</v>
      </c>
      <c r="H21" s="238">
        <v>7472</v>
      </c>
      <c r="I21" s="125">
        <v>7472</v>
      </c>
      <c r="J21" s="127"/>
    </row>
    <row r="22" spans="1:10" ht="15" customHeight="1" x14ac:dyDescent="0.25">
      <c r="A22" s="211" t="s">
        <v>30</v>
      </c>
      <c r="B22" s="238">
        <v>76336</v>
      </c>
      <c r="C22" s="175"/>
      <c r="D22" s="125">
        <v>76336</v>
      </c>
      <c r="E22" s="238">
        <v>76336</v>
      </c>
      <c r="F22" s="175"/>
      <c r="G22" s="125">
        <v>76336</v>
      </c>
      <c r="H22" s="238">
        <v>0</v>
      </c>
      <c r="I22" s="125"/>
      <c r="J22" s="128"/>
    </row>
    <row r="23" spans="1:10" ht="15" customHeight="1" x14ac:dyDescent="0.25">
      <c r="A23" s="211" t="s">
        <v>31</v>
      </c>
      <c r="B23" s="238">
        <v>1064</v>
      </c>
      <c r="C23" s="175"/>
      <c r="D23" s="125">
        <v>1064</v>
      </c>
      <c r="E23" s="238">
        <v>776</v>
      </c>
      <c r="F23" s="175"/>
      <c r="G23" s="125">
        <v>776</v>
      </c>
      <c r="H23" s="238">
        <v>288</v>
      </c>
      <c r="I23" s="125">
        <v>288</v>
      </c>
      <c r="J23" s="128"/>
    </row>
    <row r="24" spans="1:10" ht="15" customHeight="1" x14ac:dyDescent="0.25">
      <c r="A24" s="211" t="s">
        <v>32</v>
      </c>
      <c r="B24" s="238">
        <v>21525</v>
      </c>
      <c r="C24" s="175"/>
      <c r="D24" s="125">
        <v>21525</v>
      </c>
      <c r="E24" s="238">
        <v>9987</v>
      </c>
      <c r="F24" s="175"/>
      <c r="G24" s="125">
        <v>9987</v>
      </c>
      <c r="H24" s="238">
        <v>11538</v>
      </c>
      <c r="I24" s="125">
        <v>11538</v>
      </c>
      <c r="J24" s="133"/>
    </row>
    <row r="25" spans="1:10" ht="15" customHeight="1" x14ac:dyDescent="0.25">
      <c r="A25" s="211" t="s">
        <v>33</v>
      </c>
      <c r="B25" s="238">
        <v>182</v>
      </c>
      <c r="C25" s="175"/>
      <c r="D25" s="125">
        <v>182</v>
      </c>
      <c r="E25" s="175"/>
      <c r="F25" s="175"/>
      <c r="G25" s="125">
        <v>0</v>
      </c>
      <c r="H25" s="238">
        <v>182</v>
      </c>
      <c r="I25" s="125">
        <v>182</v>
      </c>
      <c r="J25" s="124"/>
    </row>
    <row r="26" spans="1:10" ht="15" customHeight="1" x14ac:dyDescent="0.25">
      <c r="A26" s="209" t="s">
        <v>34</v>
      </c>
      <c r="B26" s="178">
        <f>SUM(B16:B25)</f>
        <v>521854</v>
      </c>
      <c r="C26" s="178"/>
      <c r="D26" s="129">
        <f t="shared" ref="D26:I26" si="2">SUM(D16:D25)</f>
        <v>511503</v>
      </c>
      <c r="E26" s="178">
        <f t="shared" si="2"/>
        <v>378282</v>
      </c>
      <c r="F26" s="178"/>
      <c r="G26" s="129">
        <f t="shared" ref="G26" si="3">SUM(G16:G25)</f>
        <v>380440</v>
      </c>
      <c r="H26" s="178">
        <f t="shared" si="2"/>
        <v>143572</v>
      </c>
      <c r="I26" s="151">
        <f t="shared" si="2"/>
        <v>131063</v>
      </c>
      <c r="J26" s="134"/>
    </row>
    <row r="27" spans="1:10" ht="15" customHeight="1" x14ac:dyDescent="0.25">
      <c r="A27" s="212" t="s">
        <v>35</v>
      </c>
      <c r="B27" s="135">
        <f>B14-B26</f>
        <v>774218</v>
      </c>
      <c r="C27" s="135"/>
      <c r="D27" s="136">
        <f t="shared" ref="D27" si="4">D14-D26</f>
        <v>784569</v>
      </c>
      <c r="E27" s="137"/>
      <c r="F27" s="137"/>
      <c r="G27" s="138"/>
      <c r="H27" s="137"/>
      <c r="I27" s="75"/>
      <c r="J27" s="128"/>
    </row>
    <row r="28" spans="1:10" ht="15" customHeight="1" x14ac:dyDescent="0.25">
      <c r="A28" s="208" t="s">
        <v>36</v>
      </c>
      <c r="B28" s="175"/>
      <c r="C28" s="175"/>
      <c r="D28" s="175"/>
      <c r="E28" s="175"/>
      <c r="F28" s="175"/>
      <c r="G28" s="139"/>
      <c r="H28" s="126"/>
      <c r="I28" s="75"/>
      <c r="J28" s="128"/>
    </row>
    <row r="29" spans="1:10" ht="15" customHeight="1" x14ac:dyDescent="0.25">
      <c r="A29" s="213" t="s">
        <v>37</v>
      </c>
      <c r="B29" s="240">
        <f>SUM(B27:B28)</f>
        <v>774218</v>
      </c>
      <c r="C29" s="181"/>
      <c r="D29" s="131">
        <f t="shared" ref="D29" si="5">SUM(D27:D28)</f>
        <v>784569</v>
      </c>
      <c r="E29" s="126"/>
      <c r="F29" s="126"/>
      <c r="G29" s="139"/>
      <c r="H29" s="126"/>
      <c r="I29" s="75"/>
      <c r="J29" s="133"/>
    </row>
    <row r="30" spans="1:10" ht="15" customHeight="1" x14ac:dyDescent="0.25">
      <c r="A30" s="208" t="s">
        <v>129</v>
      </c>
      <c r="B30" s="245">
        <v>-2183631</v>
      </c>
      <c r="C30" s="245"/>
      <c r="D30" s="245">
        <v>-2183631</v>
      </c>
      <c r="E30" s="126"/>
      <c r="F30" s="126"/>
      <c r="G30" s="139"/>
      <c r="H30" s="126"/>
      <c r="I30" s="75"/>
      <c r="J30" s="124"/>
    </row>
    <row r="31" spans="1:10" ht="15" customHeight="1" x14ac:dyDescent="0.25">
      <c r="A31" s="213" t="s">
        <v>40</v>
      </c>
      <c r="B31" s="181">
        <f>SUM(B29:B30)</f>
        <v>-1409413</v>
      </c>
      <c r="C31" s="181"/>
      <c r="D31" s="181">
        <f t="shared" ref="D31" si="6">SUM(D29:D30)</f>
        <v>-1399062</v>
      </c>
      <c r="E31" s="126"/>
      <c r="F31" s="126"/>
      <c r="G31" s="139"/>
      <c r="H31" s="126"/>
      <c r="I31" s="75"/>
      <c r="J31" s="127"/>
    </row>
    <row r="32" spans="1:10" ht="15" customHeight="1" x14ac:dyDescent="0.25">
      <c r="A32" s="208" t="s">
        <v>130</v>
      </c>
      <c r="B32" s="238">
        <v>428030</v>
      </c>
      <c r="C32" s="175"/>
      <c r="D32" s="125">
        <v>0</v>
      </c>
      <c r="E32" s="126"/>
      <c r="F32" s="126"/>
      <c r="G32" s="139"/>
      <c r="H32" s="140"/>
      <c r="I32" s="75"/>
      <c r="J32" s="128"/>
    </row>
    <row r="33" spans="1:10" ht="15" customHeight="1" x14ac:dyDescent="0.25">
      <c r="A33" s="213" t="s">
        <v>42</v>
      </c>
      <c r="B33" s="181">
        <f>SUM(B31:B32)</f>
        <v>-981383</v>
      </c>
      <c r="C33" s="181"/>
      <c r="D33" s="181">
        <f t="shared" ref="D33" si="7">SUM(D31:D32)</f>
        <v>-1399062</v>
      </c>
      <c r="E33" s="126"/>
      <c r="F33" s="126"/>
      <c r="G33" s="139"/>
      <c r="H33" s="126"/>
      <c r="I33" s="75"/>
      <c r="J33" s="128"/>
    </row>
    <row r="34" spans="1:10" ht="15" customHeight="1" x14ac:dyDescent="0.25">
      <c r="A34" s="208" t="s">
        <v>43</v>
      </c>
      <c r="B34" s="175"/>
      <c r="C34" s="175"/>
      <c r="D34" s="175"/>
      <c r="E34" s="126"/>
      <c r="F34" s="126"/>
      <c r="G34" s="139"/>
      <c r="H34" s="126"/>
      <c r="I34" s="75"/>
      <c r="J34" s="133"/>
    </row>
    <row r="35" spans="1:10" ht="15" customHeight="1" x14ac:dyDescent="0.25">
      <c r="A35" s="235" t="s">
        <v>44</v>
      </c>
      <c r="B35" s="141">
        <f>SUM(B33:B34)</f>
        <v>-981383</v>
      </c>
      <c r="C35" s="141"/>
      <c r="D35" s="141">
        <f t="shared" ref="D35" si="8">SUM(D33:D34)</f>
        <v>-1399062</v>
      </c>
      <c r="E35" s="142"/>
      <c r="F35" s="142"/>
      <c r="G35" s="143"/>
      <c r="H35" s="142"/>
      <c r="I35" s="144"/>
      <c r="J35" s="145"/>
    </row>
    <row r="36" spans="1:10" x14ac:dyDescent="0.25">
      <c r="A36" s="236" t="s">
        <v>131</v>
      </c>
      <c r="B36" s="146"/>
      <c r="C36" s="146"/>
      <c r="D36" s="146"/>
      <c r="E36" s="146"/>
      <c r="F36" s="146"/>
      <c r="G36" s="146"/>
      <c r="H36" s="146"/>
      <c r="I36" s="146"/>
      <c r="J36" s="147"/>
    </row>
    <row r="37" spans="1:10" ht="25.5" customHeight="1" x14ac:dyDescent="0.25">
      <c r="A37" s="291" t="s">
        <v>132</v>
      </c>
      <c r="B37" s="266"/>
      <c r="C37" s="266"/>
      <c r="D37" s="266"/>
      <c r="E37" s="266"/>
      <c r="F37" s="266"/>
      <c r="G37" s="266"/>
      <c r="H37" s="266"/>
      <c r="I37" s="266"/>
      <c r="J37" s="267"/>
    </row>
    <row r="38" spans="1:10" ht="15.75" thickBot="1" x14ac:dyDescent="0.3">
      <c r="A38" s="292" t="s">
        <v>133</v>
      </c>
      <c r="B38" s="269"/>
      <c r="C38" s="269"/>
      <c r="D38" s="269"/>
      <c r="E38" s="269"/>
      <c r="F38" s="269"/>
      <c r="G38" s="269"/>
      <c r="H38" s="269"/>
      <c r="I38" s="269"/>
      <c r="J38" s="270"/>
    </row>
    <row r="39" spans="1:10" ht="15" customHeight="1" thickTop="1" thickBot="1" x14ac:dyDescent="0.3"/>
    <row r="40" spans="1:10" ht="15.75" hidden="1" thickBot="1" x14ac:dyDescent="0.3"/>
    <row r="41" spans="1:10" ht="31.5" customHeight="1" thickTop="1" x14ac:dyDescent="0.25">
      <c r="A41" s="203" t="s">
        <v>134</v>
      </c>
      <c r="B41" s="95"/>
      <c r="C41" s="95"/>
      <c r="D41" s="95"/>
      <c r="E41" s="96"/>
      <c r="F41" s="96"/>
      <c r="G41" s="97"/>
      <c r="H41" s="96"/>
      <c r="I41" s="148"/>
      <c r="J41" s="149"/>
    </row>
    <row r="42" spans="1:10" ht="22.5" customHeight="1" x14ac:dyDescent="0.25">
      <c r="A42" s="204"/>
      <c r="B42" s="182"/>
      <c r="C42" s="182"/>
      <c r="D42" s="293" t="s">
        <v>10</v>
      </c>
      <c r="E42" s="293"/>
      <c r="F42" s="293"/>
      <c r="G42" s="294"/>
      <c r="H42" s="271" t="s">
        <v>126</v>
      </c>
      <c r="I42" s="272"/>
      <c r="J42" s="117"/>
    </row>
    <row r="43" spans="1:10" ht="7.5" customHeight="1" x14ac:dyDescent="0.25">
      <c r="A43" s="204"/>
      <c r="B43" s="9"/>
      <c r="C43" s="9"/>
      <c r="D43" s="9"/>
      <c r="E43" s="9"/>
      <c r="F43" s="9"/>
      <c r="G43" s="10"/>
      <c r="H43" s="182"/>
      <c r="I43" s="116"/>
      <c r="J43" s="117"/>
    </row>
    <row r="44" spans="1:10" ht="22.5" customHeight="1" x14ac:dyDescent="0.25">
      <c r="A44" s="205"/>
      <c r="B44" s="12"/>
      <c r="C44" s="12"/>
      <c r="D44" s="295" t="s">
        <v>12</v>
      </c>
      <c r="E44" s="295"/>
      <c r="F44" s="295"/>
      <c r="G44" s="296"/>
      <c r="H44" s="259">
        <v>42551</v>
      </c>
      <c r="I44" s="260"/>
      <c r="J44" s="118"/>
    </row>
    <row r="45" spans="1:10" ht="15" customHeight="1" x14ac:dyDescent="0.25">
      <c r="A45" s="205"/>
      <c r="B45" s="13"/>
      <c r="C45" s="13"/>
      <c r="D45" s="13"/>
      <c r="E45" s="13"/>
      <c r="F45" s="13"/>
      <c r="G45" s="14"/>
      <c r="H45" s="13"/>
      <c r="I45" s="116"/>
      <c r="J45" s="119"/>
    </row>
    <row r="46" spans="1:10" ht="5.25" customHeight="1" x14ac:dyDescent="0.25">
      <c r="A46" s="234"/>
      <c r="B46" s="15"/>
      <c r="C46" s="15"/>
      <c r="D46" s="15"/>
      <c r="E46" s="15"/>
      <c r="F46" s="15"/>
      <c r="G46" s="16"/>
      <c r="H46" s="15"/>
      <c r="I46" s="84"/>
      <c r="J46" s="120"/>
    </row>
    <row r="47" spans="1:10" ht="13.5" customHeight="1" x14ac:dyDescent="0.25">
      <c r="A47" s="234"/>
      <c r="B47" s="273" t="s">
        <v>13</v>
      </c>
      <c r="C47" s="273"/>
      <c r="D47" s="273"/>
      <c r="E47" s="273" t="s">
        <v>14</v>
      </c>
      <c r="F47" s="273"/>
      <c r="G47" s="273"/>
      <c r="H47" s="273" t="s">
        <v>15</v>
      </c>
      <c r="I47" s="273"/>
      <c r="J47" s="121"/>
    </row>
    <row r="48" spans="1:10" ht="12" customHeight="1" x14ac:dyDescent="0.25">
      <c r="A48" s="234"/>
      <c r="B48" s="261" t="s">
        <v>16</v>
      </c>
      <c r="C48" s="261"/>
      <c r="D48" s="261"/>
      <c r="E48" s="274" t="s">
        <v>17</v>
      </c>
      <c r="F48" s="274"/>
      <c r="G48" s="274"/>
      <c r="H48" s="261" t="s">
        <v>16</v>
      </c>
      <c r="I48" s="261"/>
      <c r="J48" s="121"/>
    </row>
    <row r="49" spans="1:14" ht="15" customHeight="1" x14ac:dyDescent="0.25">
      <c r="A49" s="234"/>
      <c r="B49" s="169"/>
      <c r="C49" s="169"/>
      <c r="D49" s="18" t="s">
        <v>18</v>
      </c>
      <c r="E49" s="169"/>
      <c r="F49" s="169"/>
      <c r="G49" s="18" t="s">
        <v>18</v>
      </c>
      <c r="H49" s="169"/>
      <c r="I49" s="122" t="s">
        <v>127</v>
      </c>
      <c r="J49" s="123"/>
    </row>
    <row r="50" spans="1:14" ht="15.75" x14ac:dyDescent="0.25">
      <c r="A50" s="215" t="s">
        <v>48</v>
      </c>
      <c r="B50" s="19"/>
      <c r="C50" s="19"/>
      <c r="D50" s="19"/>
      <c r="E50" s="20"/>
      <c r="F50" s="20"/>
      <c r="G50" s="21"/>
      <c r="H50" s="19"/>
      <c r="I50" s="55"/>
      <c r="J50" s="124"/>
    </row>
    <row r="51" spans="1:14" ht="15.75" x14ac:dyDescent="0.25">
      <c r="A51" s="216" t="s">
        <v>135</v>
      </c>
      <c r="B51" s="248">
        <v>256641</v>
      </c>
      <c r="C51" s="248"/>
      <c r="D51" s="125">
        <v>256641</v>
      </c>
      <c r="E51" s="248"/>
      <c r="F51" s="248"/>
      <c r="G51" s="125"/>
      <c r="H51" s="248"/>
      <c r="I51" s="74"/>
      <c r="J51" s="127"/>
    </row>
    <row r="52" spans="1:14" ht="18" x14ac:dyDescent="0.25">
      <c r="A52" s="216" t="s">
        <v>136</v>
      </c>
      <c r="B52" s="248">
        <v>2758526</v>
      </c>
      <c r="C52" s="248"/>
      <c r="D52" s="125">
        <f>G52+I52</f>
        <v>2758526</v>
      </c>
      <c r="E52" s="248">
        <v>72494</v>
      </c>
      <c r="F52" s="248"/>
      <c r="G52" s="125">
        <v>72494</v>
      </c>
      <c r="H52" s="248">
        <v>2263178</v>
      </c>
      <c r="I52" s="125">
        <v>2686032</v>
      </c>
      <c r="J52" s="128"/>
    </row>
    <row r="53" spans="1:14" ht="15.75" x14ac:dyDescent="0.25">
      <c r="A53" s="215" t="s">
        <v>53</v>
      </c>
      <c r="B53" s="251">
        <f>SUM(B51:B52)</f>
        <v>3015167</v>
      </c>
      <c r="C53" s="251"/>
      <c r="D53" s="131">
        <f>SUM(D51:D52)</f>
        <v>3015167</v>
      </c>
      <c r="E53" s="251">
        <f t="shared" ref="E53:I53" si="9">SUM(E51:E52)</f>
        <v>72494</v>
      </c>
      <c r="F53" s="251"/>
      <c r="G53" s="131">
        <f t="shared" si="9"/>
        <v>72494</v>
      </c>
      <c r="H53" s="251">
        <f t="shared" si="9"/>
        <v>2263178</v>
      </c>
      <c r="I53" s="131">
        <f t="shared" si="9"/>
        <v>2686032</v>
      </c>
      <c r="J53" s="124"/>
    </row>
    <row r="54" spans="1:14" ht="15.75" x14ac:dyDescent="0.25">
      <c r="A54" s="215" t="s">
        <v>54</v>
      </c>
      <c r="B54" s="248"/>
      <c r="C54" s="248"/>
      <c r="D54" s="125"/>
      <c r="E54" s="248"/>
      <c r="F54" s="248"/>
      <c r="G54" s="125"/>
      <c r="H54" s="248"/>
      <c r="I54" s="125"/>
      <c r="J54" s="127"/>
    </row>
    <row r="55" spans="1:14" ht="18" x14ac:dyDescent="0.25">
      <c r="A55" s="216" t="s">
        <v>136</v>
      </c>
      <c r="B55" s="248">
        <v>9634746</v>
      </c>
      <c r="C55" s="248"/>
      <c r="D55" s="125">
        <f>SUM(G55,I55)</f>
        <v>9634746</v>
      </c>
      <c r="E55" s="248">
        <v>13463</v>
      </c>
      <c r="F55" s="248"/>
      <c r="G55" s="125">
        <v>13463</v>
      </c>
      <c r="H55" s="248">
        <v>9621283</v>
      </c>
      <c r="I55" s="125">
        <v>9621283</v>
      </c>
      <c r="J55" s="128"/>
    </row>
    <row r="56" spans="1:14" ht="18" x14ac:dyDescent="0.25">
      <c r="A56" s="216" t="s">
        <v>55</v>
      </c>
      <c r="B56" s="248">
        <v>3270858</v>
      </c>
      <c r="C56" s="248"/>
      <c r="D56" s="125">
        <f>SUM(G56,I56)</f>
        <v>2963178</v>
      </c>
      <c r="E56" s="248">
        <v>2288510</v>
      </c>
      <c r="F56" s="248"/>
      <c r="G56" s="125">
        <v>2033826</v>
      </c>
      <c r="H56" s="248">
        <v>982348</v>
      </c>
      <c r="I56" s="125">
        <v>929352</v>
      </c>
      <c r="J56" s="128"/>
    </row>
    <row r="57" spans="1:14" ht="18" x14ac:dyDescent="0.25">
      <c r="A57" s="216" t="s">
        <v>137</v>
      </c>
      <c r="B57" s="248"/>
      <c r="C57" s="248"/>
      <c r="D57" s="125"/>
      <c r="E57" s="248"/>
      <c r="F57" s="248"/>
      <c r="G57" s="125"/>
      <c r="H57" s="248"/>
      <c r="I57" s="125"/>
      <c r="J57" s="133"/>
    </row>
    <row r="58" spans="1:14" ht="15.75" x14ac:dyDescent="0.25">
      <c r="A58" s="216" t="s">
        <v>57</v>
      </c>
      <c r="B58" s="248">
        <v>999485</v>
      </c>
      <c r="C58" s="248"/>
      <c r="D58" s="125">
        <v>1692765</v>
      </c>
      <c r="E58" s="248">
        <v>786540</v>
      </c>
      <c r="F58" s="248"/>
      <c r="G58" s="125">
        <v>1308405</v>
      </c>
      <c r="H58" s="248">
        <v>212945</v>
      </c>
      <c r="I58" s="125">
        <v>384360</v>
      </c>
      <c r="J58" s="124"/>
    </row>
    <row r="59" spans="1:14" ht="15.75" x14ac:dyDescent="0.25">
      <c r="A59" s="216" t="s">
        <v>138</v>
      </c>
      <c r="B59" s="248">
        <v>1279915</v>
      </c>
      <c r="C59" s="248"/>
      <c r="D59" s="125"/>
      <c r="E59" s="248"/>
      <c r="F59" s="248"/>
      <c r="G59" s="125"/>
      <c r="H59" s="248">
        <v>1279915</v>
      </c>
      <c r="I59" s="125"/>
      <c r="J59" s="127"/>
    </row>
    <row r="60" spans="1:14" ht="15.75" x14ac:dyDescent="0.25">
      <c r="A60" s="216" t="s">
        <v>139</v>
      </c>
      <c r="B60" s="248">
        <v>818753</v>
      </c>
      <c r="C60" s="248"/>
      <c r="D60" s="125">
        <v>818753</v>
      </c>
      <c r="E60" s="248"/>
      <c r="F60" s="248"/>
      <c r="G60" s="125"/>
      <c r="H60" s="248">
        <v>818753</v>
      </c>
      <c r="I60" s="125"/>
      <c r="J60" s="127"/>
    </row>
    <row r="61" spans="1:14" ht="18" x14ac:dyDescent="0.25">
      <c r="A61" s="216" t="s">
        <v>52</v>
      </c>
      <c r="B61" s="248">
        <v>234235</v>
      </c>
      <c r="C61" s="248"/>
      <c r="D61" s="125">
        <f>SUM(G61,I61)</f>
        <v>234235</v>
      </c>
      <c r="E61" s="248">
        <v>5651</v>
      </c>
      <c r="F61" s="248"/>
      <c r="G61" s="125">
        <v>5651</v>
      </c>
      <c r="H61" s="248">
        <v>228584</v>
      </c>
      <c r="I61" s="125">
        <v>228584</v>
      </c>
      <c r="J61" s="128"/>
    </row>
    <row r="62" spans="1:14" ht="18" x14ac:dyDescent="0.25">
      <c r="A62" s="215" t="s">
        <v>59</v>
      </c>
      <c r="B62" s="251">
        <f>SUM(B55:B61)</f>
        <v>16237992</v>
      </c>
      <c r="C62" s="251"/>
      <c r="D62" s="131">
        <f t="shared" ref="D62:I62" si="10">SUM(D55:D61)</f>
        <v>15343677</v>
      </c>
      <c r="E62" s="251">
        <f t="shared" si="10"/>
        <v>3094164</v>
      </c>
      <c r="F62" s="251"/>
      <c r="G62" s="131">
        <f t="shared" ref="G62" si="11">SUM(G55:G61)</f>
        <v>3361345</v>
      </c>
      <c r="H62" s="251">
        <f t="shared" si="10"/>
        <v>13143828</v>
      </c>
      <c r="I62" s="131">
        <f t="shared" si="10"/>
        <v>11163579</v>
      </c>
      <c r="J62" s="128"/>
      <c r="M62" s="252">
        <f>H62+E62</f>
        <v>16237992</v>
      </c>
      <c r="N62" s="252">
        <f>M62-B62</f>
        <v>0</v>
      </c>
    </row>
    <row r="63" spans="1:14" ht="18" x14ac:dyDescent="0.25">
      <c r="A63" s="217" t="s">
        <v>60</v>
      </c>
      <c r="B63" s="150">
        <f>SUM(B53,B62)</f>
        <v>19253159</v>
      </c>
      <c r="C63" s="150"/>
      <c r="D63" s="151">
        <f t="shared" ref="D63:I63" si="12">SUM(D53,D62)</f>
        <v>18358844</v>
      </c>
      <c r="E63" s="150">
        <f t="shared" si="12"/>
        <v>3166658</v>
      </c>
      <c r="F63" s="150"/>
      <c r="G63" s="151">
        <f t="shared" ref="G63" si="13">SUM(G53,G62)</f>
        <v>3433839</v>
      </c>
      <c r="H63" s="150">
        <f t="shared" si="12"/>
        <v>15407006</v>
      </c>
      <c r="I63" s="151">
        <f t="shared" si="12"/>
        <v>13849611</v>
      </c>
      <c r="J63" s="152"/>
    </row>
    <row r="64" spans="1:14" ht="18" x14ac:dyDescent="0.25">
      <c r="A64" s="215" t="s">
        <v>61</v>
      </c>
      <c r="B64" s="253"/>
      <c r="C64" s="248"/>
      <c r="D64" s="125"/>
      <c r="E64" s="248"/>
      <c r="F64" s="248"/>
      <c r="G64" s="125"/>
      <c r="H64" s="248"/>
      <c r="I64" s="125"/>
      <c r="J64" s="133"/>
    </row>
    <row r="65" spans="1:10" ht="15.75" x14ac:dyDescent="0.25">
      <c r="A65" s="216" t="s">
        <v>140</v>
      </c>
      <c r="B65" s="248">
        <v>5697062</v>
      </c>
      <c r="C65" s="248"/>
      <c r="D65" s="125">
        <v>5697062</v>
      </c>
      <c r="E65" s="248"/>
      <c r="F65" s="248"/>
      <c r="G65" s="125"/>
      <c r="H65" s="248"/>
      <c r="I65" s="125"/>
      <c r="J65" s="124"/>
    </row>
    <row r="66" spans="1:10" ht="15.75" x14ac:dyDescent="0.25">
      <c r="A66" s="216" t="s">
        <v>63</v>
      </c>
      <c r="B66" s="248">
        <v>86414</v>
      </c>
      <c r="C66" s="153"/>
      <c r="D66" s="125">
        <v>86414</v>
      </c>
      <c r="E66" s="250"/>
      <c r="F66" s="153"/>
      <c r="G66" s="154"/>
      <c r="H66" s="250"/>
      <c r="I66" s="131"/>
      <c r="J66" s="127"/>
    </row>
    <row r="67" spans="1:10" ht="18" x14ac:dyDescent="0.25">
      <c r="A67" s="216" t="s">
        <v>64</v>
      </c>
      <c r="B67" s="248">
        <v>11664</v>
      </c>
      <c r="C67" s="135"/>
      <c r="D67" s="125">
        <v>11664</v>
      </c>
      <c r="E67" s="250">
        <v>9212</v>
      </c>
      <c r="F67" s="250"/>
      <c r="G67" s="138">
        <v>9212</v>
      </c>
      <c r="H67" s="250">
        <v>2452</v>
      </c>
      <c r="I67" s="125">
        <v>2452</v>
      </c>
      <c r="J67" s="128"/>
    </row>
    <row r="68" spans="1:10" ht="18" x14ac:dyDescent="0.25">
      <c r="A68" s="218" t="s">
        <v>141</v>
      </c>
      <c r="B68" s="248">
        <v>93164</v>
      </c>
      <c r="C68" s="248"/>
      <c r="D68" s="125">
        <v>93164</v>
      </c>
      <c r="E68" s="248"/>
      <c r="F68" s="248"/>
      <c r="G68" s="139"/>
      <c r="H68" s="248"/>
      <c r="I68" s="74"/>
      <c r="J68" s="128"/>
    </row>
    <row r="69" spans="1:10" ht="18" x14ac:dyDescent="0.25">
      <c r="A69" s="220" t="s">
        <v>66</v>
      </c>
      <c r="B69" s="155">
        <f>SUM(B65:B68)</f>
        <v>5888304</v>
      </c>
      <c r="C69" s="155"/>
      <c r="D69" s="156">
        <f t="shared" ref="D69" si="14">SUM(D65:D68)</f>
        <v>5888304</v>
      </c>
      <c r="E69" s="248"/>
      <c r="F69" s="248"/>
      <c r="G69" s="138"/>
      <c r="H69" s="248"/>
      <c r="I69" s="138"/>
      <c r="J69" s="133"/>
    </row>
    <row r="70" spans="1:10" ht="15.75" x14ac:dyDescent="0.25">
      <c r="A70" s="215" t="s">
        <v>67</v>
      </c>
      <c r="B70" s="253"/>
      <c r="C70" s="248"/>
      <c r="D70" s="248"/>
      <c r="E70" s="248"/>
      <c r="F70" s="248"/>
      <c r="G70" s="139"/>
      <c r="H70" s="248"/>
      <c r="I70" s="74"/>
      <c r="J70" s="124"/>
    </row>
    <row r="71" spans="1:10" ht="15.75" x14ac:dyDescent="0.25">
      <c r="A71" s="216" t="s">
        <v>63</v>
      </c>
      <c r="B71" s="248">
        <v>15282354</v>
      </c>
      <c r="C71" s="251"/>
      <c r="D71" s="125">
        <v>15282354</v>
      </c>
      <c r="E71" s="248"/>
      <c r="F71" s="248"/>
      <c r="G71" s="139"/>
      <c r="H71" s="248"/>
      <c r="I71" s="74"/>
      <c r="J71" s="127"/>
    </row>
    <row r="72" spans="1:10" ht="18" x14ac:dyDescent="0.25">
      <c r="A72" s="216" t="s">
        <v>64</v>
      </c>
      <c r="B72" s="248">
        <v>2093</v>
      </c>
      <c r="C72" s="248"/>
      <c r="D72" s="125">
        <v>2093</v>
      </c>
      <c r="E72" s="248">
        <v>1653</v>
      </c>
      <c r="F72" s="248"/>
      <c r="G72" s="139">
        <v>1653</v>
      </c>
      <c r="H72" s="246">
        <v>440</v>
      </c>
      <c r="I72" s="125">
        <v>440</v>
      </c>
      <c r="J72" s="128"/>
    </row>
    <row r="73" spans="1:10" ht="18" x14ac:dyDescent="0.25">
      <c r="A73" s="216" t="s">
        <v>141</v>
      </c>
      <c r="B73" s="248">
        <v>397914</v>
      </c>
      <c r="C73" s="251"/>
      <c r="D73" s="125">
        <v>397914</v>
      </c>
      <c r="E73" s="248"/>
      <c r="F73" s="248"/>
      <c r="G73" s="139"/>
      <c r="H73" s="248"/>
      <c r="I73" s="74"/>
      <c r="J73" s="128"/>
    </row>
    <row r="74" spans="1:10" ht="18" x14ac:dyDescent="0.25">
      <c r="A74" s="216" t="s">
        <v>142</v>
      </c>
      <c r="B74" s="248">
        <v>285097</v>
      </c>
      <c r="C74" s="251"/>
      <c r="D74" s="125">
        <v>285097</v>
      </c>
      <c r="E74" s="248"/>
      <c r="F74" s="248"/>
      <c r="G74" s="139"/>
      <c r="H74" s="248"/>
      <c r="I74" s="74"/>
      <c r="J74" s="128"/>
    </row>
    <row r="75" spans="1:10" ht="18" x14ac:dyDescent="0.25">
      <c r="A75" s="215" t="s">
        <v>69</v>
      </c>
      <c r="B75" s="155">
        <f>SUM(B71:B74)</f>
        <v>15967458</v>
      </c>
      <c r="C75" s="248"/>
      <c r="D75" s="156">
        <f>SUM(D71:D74)</f>
        <v>15967458</v>
      </c>
      <c r="E75" s="155"/>
      <c r="F75" s="248"/>
      <c r="G75" s="155"/>
      <c r="H75" s="155"/>
      <c r="I75" s="155"/>
      <c r="J75" s="133"/>
    </row>
    <row r="76" spans="1:10" ht="18" x14ac:dyDescent="0.25">
      <c r="A76" s="217" t="s">
        <v>70</v>
      </c>
      <c r="B76" s="247">
        <f>SUM(B69,B75)</f>
        <v>21855762</v>
      </c>
      <c r="C76" s="247"/>
      <c r="D76" s="157">
        <f t="shared" ref="D76" si="15">SUM(D69,D75)</f>
        <v>21855762</v>
      </c>
      <c r="E76" s="108"/>
      <c r="F76" s="108"/>
      <c r="G76" s="158"/>
      <c r="H76" s="108"/>
      <c r="I76" s="162"/>
      <c r="J76" s="130"/>
    </row>
    <row r="77" spans="1:10" ht="18" x14ac:dyDescent="0.25">
      <c r="A77" s="237" t="s">
        <v>71</v>
      </c>
      <c r="B77" s="159">
        <f>B63-B76</f>
        <v>-2602603</v>
      </c>
      <c r="C77" s="159"/>
      <c r="D77" s="159">
        <f t="shared" ref="D77" si="16">D63-D76</f>
        <v>-3496918</v>
      </c>
      <c r="E77" s="109"/>
      <c r="F77" s="109"/>
      <c r="G77" s="160"/>
      <c r="H77" s="109"/>
      <c r="I77" s="159"/>
      <c r="J77" s="161"/>
    </row>
    <row r="78" spans="1:10" ht="18" x14ac:dyDescent="0.25">
      <c r="A78" s="215" t="s">
        <v>72</v>
      </c>
      <c r="B78" s="253"/>
      <c r="C78" s="248"/>
      <c r="D78" s="248"/>
      <c r="E78" s="248"/>
      <c r="F78" s="248"/>
      <c r="G78" s="139"/>
      <c r="H78" s="248"/>
      <c r="I78" s="74"/>
      <c r="J78" s="133"/>
    </row>
    <row r="79" spans="1:10" ht="18" x14ac:dyDescent="0.25">
      <c r="A79" s="216" t="s">
        <v>143</v>
      </c>
      <c r="B79" s="74">
        <v>2104890</v>
      </c>
      <c r="C79" s="248"/>
      <c r="D79" s="248"/>
      <c r="E79" s="248"/>
      <c r="F79" s="248"/>
      <c r="G79" s="139"/>
      <c r="H79" s="248"/>
      <c r="I79" s="74"/>
      <c r="J79" s="133"/>
    </row>
    <row r="80" spans="1:10" ht="18" x14ac:dyDescent="0.25">
      <c r="A80" s="216" t="s">
        <v>74</v>
      </c>
      <c r="B80" s="74">
        <v>474131</v>
      </c>
      <c r="C80" s="248"/>
      <c r="D80" s="248"/>
      <c r="E80" s="248"/>
      <c r="F80" s="248"/>
      <c r="G80" s="139"/>
      <c r="H80" s="248"/>
      <c r="I80" s="74"/>
      <c r="J80" s="133"/>
    </row>
    <row r="81" spans="1:10" ht="18" x14ac:dyDescent="0.25">
      <c r="A81" s="216" t="s">
        <v>147</v>
      </c>
      <c r="B81" s="74"/>
      <c r="C81" s="248"/>
      <c r="D81" s="248"/>
      <c r="E81" s="248"/>
      <c r="F81" s="248"/>
      <c r="G81" s="139"/>
      <c r="H81" s="248"/>
      <c r="I81" s="74"/>
      <c r="J81" s="133"/>
    </row>
    <row r="82" spans="1:10" ht="18" x14ac:dyDescent="0.25">
      <c r="A82" s="216" t="s">
        <v>144</v>
      </c>
      <c r="B82" s="74"/>
      <c r="C82" s="248"/>
      <c r="D82" s="248"/>
      <c r="E82" s="248"/>
      <c r="F82" s="248"/>
      <c r="G82" s="139"/>
      <c r="H82" s="248"/>
      <c r="I82" s="74"/>
      <c r="J82" s="133"/>
    </row>
    <row r="83" spans="1:10" ht="18" x14ac:dyDescent="0.25">
      <c r="A83" s="216" t="s">
        <v>75</v>
      </c>
      <c r="B83" s="74">
        <f>-4202570+B35+2329</f>
        <v>-5181624</v>
      </c>
      <c r="C83" s="248"/>
      <c r="D83" s="248"/>
      <c r="E83" s="248"/>
      <c r="F83" s="248"/>
      <c r="G83" s="139"/>
      <c r="H83" s="248"/>
      <c r="I83" s="74"/>
      <c r="J83" s="133"/>
    </row>
    <row r="84" spans="1:10" ht="18" x14ac:dyDescent="0.25">
      <c r="A84" s="217" t="s">
        <v>76</v>
      </c>
      <c r="B84" s="162">
        <f>SUM(B79:B83)</f>
        <v>-2602603</v>
      </c>
      <c r="C84" s="108"/>
      <c r="D84" s="108"/>
      <c r="E84" s="108"/>
      <c r="F84" s="108"/>
      <c r="G84" s="158"/>
      <c r="H84" s="108"/>
      <c r="I84" s="162"/>
      <c r="J84" s="130"/>
    </row>
    <row r="85" spans="1:10" x14ac:dyDescent="0.25">
      <c r="A85" s="236" t="s">
        <v>131</v>
      </c>
      <c r="B85" s="146"/>
      <c r="C85" s="146"/>
      <c r="D85" s="146"/>
      <c r="E85" s="146"/>
      <c r="F85" s="146"/>
      <c r="G85" s="146"/>
      <c r="H85" s="146"/>
      <c r="I85" s="146"/>
      <c r="J85" s="147"/>
    </row>
    <row r="86" spans="1:10" ht="25.5" customHeight="1" x14ac:dyDescent="0.25">
      <c r="A86" s="291" t="s">
        <v>132</v>
      </c>
      <c r="B86" s="266"/>
      <c r="C86" s="266"/>
      <c r="D86" s="266"/>
      <c r="E86" s="266"/>
      <c r="F86" s="266"/>
      <c r="G86" s="266"/>
      <c r="H86" s="266"/>
      <c r="I86" s="266"/>
      <c r="J86" s="267"/>
    </row>
    <row r="87" spans="1:10" ht="15.75" thickBot="1" x14ac:dyDescent="0.3">
      <c r="A87" s="292" t="s">
        <v>133</v>
      </c>
      <c r="B87" s="269"/>
      <c r="C87" s="269"/>
      <c r="D87" s="269"/>
      <c r="E87" s="269"/>
      <c r="F87" s="269"/>
      <c r="G87" s="269"/>
      <c r="H87" s="269"/>
      <c r="I87" s="269"/>
      <c r="J87" s="270"/>
    </row>
    <row r="88" spans="1:10" ht="15.75" thickTop="1" x14ac:dyDescent="0.25">
      <c r="A88" s="168"/>
      <c r="B88" s="168"/>
      <c r="C88" s="168"/>
      <c r="D88" s="168"/>
      <c r="E88" s="168"/>
      <c r="F88" s="168"/>
      <c r="G88" s="168"/>
      <c r="H88" s="168"/>
      <c r="I88" s="168"/>
      <c r="J88" s="168"/>
    </row>
    <row r="89" spans="1:10" ht="15.75" thickBot="1" x14ac:dyDescent="0.3"/>
    <row r="90" spans="1:10" ht="24.75" customHeight="1" thickTop="1" x14ac:dyDescent="0.25">
      <c r="A90" s="203" t="s">
        <v>145</v>
      </c>
      <c r="B90" s="95"/>
      <c r="C90" s="95"/>
      <c r="D90" s="95"/>
      <c r="E90" s="96"/>
      <c r="F90" s="96"/>
      <c r="G90" s="97"/>
      <c r="H90" s="96"/>
      <c r="I90" s="148"/>
      <c r="J90" s="149"/>
    </row>
    <row r="91" spans="1:10" ht="22.5" customHeight="1" x14ac:dyDescent="0.25">
      <c r="A91" s="204"/>
      <c r="B91" s="182"/>
      <c r="C91" s="182"/>
      <c r="D91" s="293" t="s">
        <v>10</v>
      </c>
      <c r="E91" s="293"/>
      <c r="F91" s="293"/>
      <c r="G91" s="294"/>
      <c r="H91" s="271" t="s">
        <v>126</v>
      </c>
      <c r="I91" s="272"/>
      <c r="J91" s="117"/>
    </row>
    <row r="92" spans="1:10" ht="7.5" customHeight="1" x14ac:dyDescent="0.25">
      <c r="A92" s="204"/>
      <c r="B92" s="9"/>
      <c r="C92" s="9"/>
      <c r="D92" s="9"/>
      <c r="E92" s="9"/>
      <c r="F92" s="9"/>
      <c r="G92" s="10"/>
      <c r="H92" s="182"/>
      <c r="I92" s="116"/>
      <c r="J92" s="117"/>
    </row>
    <row r="93" spans="1:10" ht="22.5" customHeight="1" x14ac:dyDescent="0.25">
      <c r="A93" s="205"/>
      <c r="B93" s="12"/>
      <c r="C93" s="12"/>
      <c r="D93" s="295" t="s">
        <v>12</v>
      </c>
      <c r="E93" s="295"/>
      <c r="F93" s="295"/>
      <c r="G93" s="296"/>
      <c r="H93" s="259">
        <v>42551</v>
      </c>
      <c r="I93" s="260"/>
      <c r="J93" s="118"/>
    </row>
    <row r="94" spans="1:10" ht="15" customHeight="1" x14ac:dyDescent="0.25">
      <c r="A94" s="205"/>
      <c r="B94" s="13"/>
      <c r="C94" s="13"/>
      <c r="D94" s="13"/>
      <c r="E94" s="13"/>
      <c r="F94" s="13"/>
      <c r="G94" s="14"/>
      <c r="H94" s="13"/>
      <c r="I94" s="116"/>
      <c r="J94" s="119"/>
    </row>
    <row r="95" spans="1:10" ht="15" customHeight="1" x14ac:dyDescent="0.25">
      <c r="A95" s="234"/>
      <c r="B95" s="15"/>
      <c r="C95" s="15"/>
      <c r="D95" s="15"/>
      <c r="E95" s="15"/>
      <c r="F95" s="15"/>
      <c r="G95" s="16"/>
      <c r="H95" s="15"/>
      <c r="I95" s="84"/>
      <c r="J95" s="120"/>
    </row>
    <row r="96" spans="1:10" ht="15" customHeight="1" x14ac:dyDescent="0.25">
      <c r="A96" s="234"/>
      <c r="B96" s="273"/>
      <c r="C96" s="273"/>
      <c r="D96" s="273"/>
      <c r="E96" s="273"/>
      <c r="F96" s="273"/>
      <c r="G96" s="273"/>
      <c r="H96" s="273" t="s">
        <v>13</v>
      </c>
      <c r="I96" s="273"/>
      <c r="J96" s="121"/>
    </row>
    <row r="97" spans="1:10" ht="15" customHeight="1" x14ac:dyDescent="0.25">
      <c r="A97" s="234"/>
      <c r="B97" s="261"/>
      <c r="C97" s="261"/>
      <c r="D97" s="261"/>
      <c r="E97" s="274"/>
      <c r="F97" s="274"/>
      <c r="G97" s="274"/>
      <c r="H97" s="261" t="s">
        <v>16</v>
      </c>
      <c r="I97" s="261"/>
      <c r="J97" s="121"/>
    </row>
    <row r="98" spans="1:10" ht="15" customHeight="1" x14ac:dyDescent="0.25">
      <c r="A98" s="215" t="s">
        <v>83</v>
      </c>
      <c r="B98" s="19"/>
      <c r="C98" s="19"/>
      <c r="D98" s="19"/>
      <c r="E98" s="20"/>
      <c r="F98" s="20"/>
      <c r="G98" s="21"/>
      <c r="H98" s="19"/>
      <c r="I98" s="55"/>
      <c r="J98" s="124"/>
    </row>
    <row r="99" spans="1:10" ht="15" customHeight="1" x14ac:dyDescent="0.25">
      <c r="A99" s="231" t="s">
        <v>84</v>
      </c>
      <c r="B99" s="175"/>
      <c r="C99" s="175"/>
      <c r="D99" s="125"/>
      <c r="E99" s="175"/>
      <c r="F99" s="175"/>
      <c r="G99" s="125"/>
      <c r="H99" s="283"/>
      <c r="I99" s="283"/>
      <c r="J99" s="127"/>
    </row>
    <row r="100" spans="1:10" ht="15" customHeight="1" x14ac:dyDescent="0.25">
      <c r="A100" s="216" t="s">
        <v>85</v>
      </c>
      <c r="B100" s="175"/>
      <c r="C100" s="175"/>
      <c r="D100" s="125"/>
      <c r="E100" s="175"/>
      <c r="F100" s="175"/>
      <c r="G100" s="125"/>
      <c r="H100" s="283">
        <v>1442646</v>
      </c>
      <c r="I100" s="283"/>
      <c r="J100" s="128"/>
    </row>
    <row r="101" spans="1:10" ht="15" customHeight="1" x14ac:dyDescent="0.25">
      <c r="A101" s="216" t="s">
        <v>86</v>
      </c>
      <c r="B101" s="181"/>
      <c r="C101" s="181"/>
      <c r="D101" s="131"/>
      <c r="E101" s="181"/>
      <c r="F101" s="181"/>
      <c r="G101" s="131"/>
      <c r="H101" s="283">
        <v>5003</v>
      </c>
      <c r="I101" s="283"/>
      <c r="J101" s="124"/>
    </row>
    <row r="102" spans="1:10" ht="15" customHeight="1" x14ac:dyDescent="0.25">
      <c r="A102" s="231" t="s">
        <v>87</v>
      </c>
      <c r="B102" s="175"/>
      <c r="C102" s="175"/>
      <c r="D102" s="125"/>
      <c r="E102" s="175"/>
      <c r="F102" s="175"/>
      <c r="G102" s="125"/>
      <c r="H102" s="283"/>
      <c r="I102" s="283"/>
      <c r="J102" s="127"/>
    </row>
    <row r="103" spans="1:10" ht="15" customHeight="1" x14ac:dyDescent="0.25">
      <c r="A103" s="216" t="s">
        <v>88</v>
      </c>
      <c r="B103" s="175"/>
      <c r="C103" s="175"/>
      <c r="D103" s="125"/>
      <c r="E103" s="175"/>
      <c r="F103" s="175"/>
      <c r="G103" s="125"/>
      <c r="H103" s="283">
        <v>-380957</v>
      </c>
      <c r="I103" s="283"/>
      <c r="J103" s="128"/>
    </row>
    <row r="104" spans="1:10" ht="15" customHeight="1" x14ac:dyDescent="0.25">
      <c r="A104" s="216" t="s">
        <v>89</v>
      </c>
      <c r="B104" s="175"/>
      <c r="C104" s="175"/>
      <c r="D104" s="125"/>
      <c r="E104" s="175"/>
      <c r="F104" s="175"/>
      <c r="G104" s="125"/>
      <c r="H104" s="283">
        <v>-1002908</v>
      </c>
      <c r="I104" s="283"/>
      <c r="J104" s="128"/>
    </row>
    <row r="105" spans="1:10" ht="15" customHeight="1" x14ac:dyDescent="0.25">
      <c r="A105" s="216" t="s">
        <v>90</v>
      </c>
      <c r="B105" s="175"/>
      <c r="C105" s="175"/>
      <c r="D105" s="125"/>
      <c r="E105" s="175"/>
      <c r="F105" s="175"/>
      <c r="G105" s="125"/>
      <c r="H105" s="283"/>
      <c r="I105" s="283"/>
      <c r="J105" s="133"/>
    </row>
    <row r="106" spans="1:10" ht="15" customHeight="1" x14ac:dyDescent="0.25">
      <c r="A106" s="217" t="s">
        <v>91</v>
      </c>
      <c r="B106" s="108"/>
      <c r="C106" s="108"/>
      <c r="D106" s="163"/>
      <c r="E106" s="108"/>
      <c r="F106" s="108"/>
      <c r="G106" s="163"/>
      <c r="H106" s="290">
        <f>SUM(H100:I105)</f>
        <v>63784</v>
      </c>
      <c r="I106" s="290"/>
      <c r="J106" s="164"/>
    </row>
    <row r="107" spans="1:10" ht="15" customHeight="1" x14ac:dyDescent="0.25">
      <c r="A107" s="215" t="s">
        <v>92</v>
      </c>
      <c r="B107" s="175"/>
      <c r="C107" s="175"/>
      <c r="D107" s="125"/>
      <c r="E107" s="175"/>
      <c r="F107" s="175"/>
      <c r="G107" s="125"/>
      <c r="H107" s="283"/>
      <c r="I107" s="283"/>
      <c r="J107" s="127"/>
    </row>
    <row r="108" spans="1:10" ht="15" customHeight="1" x14ac:dyDescent="0.25">
      <c r="A108" s="231" t="s">
        <v>84</v>
      </c>
      <c r="B108" s="175"/>
      <c r="C108" s="175"/>
      <c r="D108" s="125"/>
      <c r="E108" s="175"/>
      <c r="F108" s="175"/>
      <c r="G108" s="125"/>
      <c r="H108" s="283"/>
      <c r="I108" s="283"/>
      <c r="J108" s="127"/>
    </row>
    <row r="109" spans="1:10" ht="15" customHeight="1" x14ac:dyDescent="0.25">
      <c r="A109" s="216" t="s">
        <v>93</v>
      </c>
      <c r="B109" s="175"/>
      <c r="C109" s="175"/>
      <c r="D109" s="125"/>
      <c r="E109" s="175"/>
      <c r="F109" s="175"/>
      <c r="G109" s="125"/>
      <c r="H109" s="283">
        <v>36</v>
      </c>
      <c r="I109" s="283"/>
      <c r="J109" s="128"/>
    </row>
    <row r="110" spans="1:10" ht="15" customHeight="1" x14ac:dyDescent="0.25">
      <c r="A110" s="216" t="s">
        <v>52</v>
      </c>
      <c r="B110" s="181"/>
      <c r="C110" s="181"/>
      <c r="D110" s="131"/>
      <c r="E110" s="181"/>
      <c r="F110" s="181"/>
      <c r="G110" s="131"/>
      <c r="H110" s="289"/>
      <c r="I110" s="289"/>
      <c r="J110" s="128"/>
    </row>
    <row r="111" spans="1:10" ht="15" customHeight="1" x14ac:dyDescent="0.25">
      <c r="A111" s="231" t="s">
        <v>87</v>
      </c>
      <c r="B111" s="177"/>
      <c r="C111" s="177"/>
      <c r="D111" s="131"/>
      <c r="E111" s="177"/>
      <c r="F111" s="177"/>
      <c r="G111" s="131"/>
      <c r="H111" s="286"/>
      <c r="I111" s="286"/>
      <c r="J111" s="128"/>
    </row>
    <row r="112" spans="1:10" ht="15" customHeight="1" x14ac:dyDescent="0.25">
      <c r="A112" s="216" t="s">
        <v>94</v>
      </c>
      <c r="B112" s="55"/>
      <c r="C112" s="175"/>
      <c r="D112" s="125"/>
      <c r="E112" s="175"/>
      <c r="F112" s="175"/>
      <c r="G112" s="125"/>
      <c r="H112" s="283">
        <v>-915385</v>
      </c>
      <c r="I112" s="283"/>
      <c r="J112" s="133"/>
    </row>
    <row r="113" spans="1:10" ht="15" customHeight="1" x14ac:dyDescent="0.25">
      <c r="A113" s="216" t="s">
        <v>52</v>
      </c>
      <c r="B113" s="175"/>
      <c r="C113" s="175"/>
      <c r="D113" s="125"/>
      <c r="E113" s="175"/>
      <c r="F113" s="175"/>
      <c r="G113" s="125"/>
      <c r="H113" s="283">
        <v>-11060</v>
      </c>
      <c r="I113" s="283"/>
      <c r="J113" s="124"/>
    </row>
    <row r="114" spans="1:10" ht="15" customHeight="1" x14ac:dyDescent="0.25">
      <c r="A114" s="217" t="s">
        <v>95</v>
      </c>
      <c r="B114" s="108"/>
      <c r="C114" s="178"/>
      <c r="D114" s="163"/>
      <c r="E114" s="165"/>
      <c r="F114" s="178"/>
      <c r="G114" s="129"/>
      <c r="H114" s="287">
        <f>SUM(H109:I113)</f>
        <v>-926409</v>
      </c>
      <c r="I114" s="287"/>
      <c r="J114" s="134"/>
    </row>
    <row r="115" spans="1:10" ht="15" customHeight="1" x14ac:dyDescent="0.25">
      <c r="A115" s="215" t="s">
        <v>96</v>
      </c>
      <c r="B115" s="175"/>
      <c r="C115" s="135"/>
      <c r="D115" s="125"/>
      <c r="E115" s="179"/>
      <c r="F115" s="179"/>
      <c r="G115" s="138"/>
      <c r="H115" s="288"/>
      <c r="I115" s="288"/>
      <c r="J115" s="128"/>
    </row>
    <row r="116" spans="1:10" ht="15" customHeight="1" x14ac:dyDescent="0.25">
      <c r="A116" s="231" t="s">
        <v>84</v>
      </c>
      <c r="B116" s="175"/>
      <c r="C116" s="175"/>
      <c r="D116" s="125"/>
      <c r="E116" s="175"/>
      <c r="F116" s="175"/>
      <c r="G116" s="139"/>
      <c r="H116" s="283"/>
      <c r="I116" s="283"/>
      <c r="J116" s="128"/>
    </row>
    <row r="117" spans="1:10" ht="15" customHeight="1" x14ac:dyDescent="0.25">
      <c r="A117" s="216" t="s">
        <v>97</v>
      </c>
      <c r="B117" s="155"/>
      <c r="C117" s="155"/>
      <c r="D117" s="156"/>
      <c r="E117" s="126"/>
      <c r="F117" s="126"/>
      <c r="G117" s="139"/>
      <c r="H117" s="283">
        <v>2341392</v>
      </c>
      <c r="I117" s="283"/>
      <c r="J117" s="133"/>
    </row>
    <row r="118" spans="1:10" ht="15" customHeight="1" x14ac:dyDescent="0.25">
      <c r="A118" s="216" t="s">
        <v>52</v>
      </c>
      <c r="B118" s="55"/>
      <c r="C118" s="175"/>
      <c r="D118" s="175"/>
      <c r="E118" s="126"/>
      <c r="F118" s="126"/>
      <c r="G118" s="139"/>
      <c r="H118" s="283">
        <v>60000</v>
      </c>
      <c r="I118" s="283"/>
      <c r="J118" s="124"/>
    </row>
    <row r="119" spans="1:10" ht="15" customHeight="1" x14ac:dyDescent="0.25">
      <c r="A119" s="231" t="s">
        <v>87</v>
      </c>
      <c r="B119" s="175"/>
      <c r="C119" s="181"/>
      <c r="D119" s="125"/>
      <c r="E119" s="126"/>
      <c r="F119" s="126"/>
      <c r="G119" s="139"/>
      <c r="H119" s="283"/>
      <c r="I119" s="283"/>
      <c r="J119" s="127"/>
    </row>
    <row r="120" spans="1:10" ht="15" customHeight="1" x14ac:dyDescent="0.25">
      <c r="A120" s="216" t="s">
        <v>98</v>
      </c>
      <c r="B120" s="175"/>
      <c r="C120" s="175"/>
      <c r="D120" s="125"/>
      <c r="E120" s="175"/>
      <c r="F120" s="175"/>
      <c r="G120" s="139"/>
      <c r="H120" s="278">
        <v>-1628000</v>
      </c>
      <c r="I120" s="278"/>
      <c r="J120" s="128"/>
    </row>
    <row r="121" spans="1:10" x14ac:dyDescent="0.25">
      <c r="A121" s="216" t="s">
        <v>99</v>
      </c>
      <c r="B121" s="55"/>
      <c r="C121" s="55"/>
      <c r="D121" s="55"/>
      <c r="E121" s="55"/>
      <c r="F121" s="55"/>
      <c r="G121" s="55"/>
      <c r="H121" s="278"/>
      <c r="I121" s="278"/>
      <c r="J121" s="57"/>
    </row>
    <row r="122" spans="1:10" x14ac:dyDescent="0.25">
      <c r="A122" s="216" t="s">
        <v>100</v>
      </c>
      <c r="B122" s="55"/>
      <c r="C122" s="55"/>
      <c r="D122" s="55"/>
      <c r="E122" s="55"/>
      <c r="F122" s="55"/>
      <c r="G122" s="55"/>
      <c r="H122" s="278"/>
      <c r="I122" s="278"/>
      <c r="J122" s="57"/>
    </row>
    <row r="123" spans="1:10" x14ac:dyDescent="0.25">
      <c r="A123" s="216" t="s">
        <v>52</v>
      </c>
      <c r="B123" s="55"/>
      <c r="C123" s="55"/>
      <c r="D123" s="55"/>
      <c r="E123" s="55"/>
      <c r="F123" s="55"/>
      <c r="G123" s="55"/>
      <c r="H123" s="278">
        <v>-18090</v>
      </c>
      <c r="I123" s="278"/>
      <c r="J123" s="57"/>
    </row>
    <row r="124" spans="1:10" x14ac:dyDescent="0.25">
      <c r="A124" s="217" t="s">
        <v>101</v>
      </c>
      <c r="B124" s="65"/>
      <c r="C124" s="65"/>
      <c r="D124" s="65"/>
      <c r="E124" s="65"/>
      <c r="F124" s="65"/>
      <c r="G124" s="65"/>
      <c r="H124" s="279">
        <f>SUM(H117:I123)</f>
        <v>755302</v>
      </c>
      <c r="I124" s="280"/>
      <c r="J124" s="63"/>
    </row>
    <row r="125" spans="1:10" x14ac:dyDescent="0.25">
      <c r="A125" s="219" t="s">
        <v>102</v>
      </c>
      <c r="B125" s="67"/>
      <c r="C125" s="67"/>
      <c r="D125" s="67"/>
      <c r="E125" s="67"/>
      <c r="F125" s="67"/>
      <c r="G125" s="67"/>
      <c r="H125" s="281">
        <f>SUM(H106,H114,H124)</f>
        <v>-107323</v>
      </c>
      <c r="I125" s="282"/>
      <c r="J125" s="69"/>
    </row>
    <row r="126" spans="1:10" x14ac:dyDescent="0.25">
      <c r="A126" s="231" t="s">
        <v>103</v>
      </c>
      <c r="B126" s="55"/>
      <c r="C126" s="55"/>
      <c r="D126" s="55"/>
      <c r="E126" s="55"/>
      <c r="F126" s="55"/>
      <c r="G126" s="55"/>
      <c r="H126" s="283">
        <v>363964</v>
      </c>
      <c r="I126" s="283"/>
      <c r="J126" s="57"/>
    </row>
    <row r="127" spans="1:10" ht="15.75" thickBot="1" x14ac:dyDescent="0.3">
      <c r="A127" s="233" t="s">
        <v>104</v>
      </c>
      <c r="B127" s="76"/>
      <c r="C127" s="76"/>
      <c r="D127" s="76"/>
      <c r="E127" s="76"/>
      <c r="F127" s="76"/>
      <c r="G127" s="76"/>
      <c r="H127" s="284">
        <f>SUM(H125:I126)</f>
        <v>256641</v>
      </c>
      <c r="I127" s="285"/>
      <c r="J127" s="77"/>
    </row>
    <row r="128" spans="1:10" ht="15.75" thickTop="1" x14ac:dyDescent="0.25"/>
  </sheetData>
  <mergeCells count="63">
    <mergeCell ref="D2:G2"/>
    <mergeCell ref="H2:I2"/>
    <mergeCell ref="D4:G4"/>
    <mergeCell ref="H4:I4"/>
    <mergeCell ref="B7:D7"/>
    <mergeCell ref="E7:G7"/>
    <mergeCell ref="H7:I7"/>
    <mergeCell ref="B48:D48"/>
    <mergeCell ref="E48:G48"/>
    <mergeCell ref="H48:I48"/>
    <mergeCell ref="B8:D8"/>
    <mergeCell ref="E8:G8"/>
    <mergeCell ref="H8:I8"/>
    <mergeCell ref="A37:J37"/>
    <mergeCell ref="A38:J38"/>
    <mergeCell ref="D42:G42"/>
    <mergeCell ref="H42:I42"/>
    <mergeCell ref="D44:G44"/>
    <mergeCell ref="H44:I44"/>
    <mergeCell ref="B47:D47"/>
    <mergeCell ref="E47:G47"/>
    <mergeCell ref="H47:I47"/>
    <mergeCell ref="A86:J86"/>
    <mergeCell ref="A87:J87"/>
    <mergeCell ref="D91:G91"/>
    <mergeCell ref="H91:I91"/>
    <mergeCell ref="D93:G93"/>
    <mergeCell ref="H93:I93"/>
    <mergeCell ref="B96:D96"/>
    <mergeCell ref="E96:G96"/>
    <mergeCell ref="H96:I96"/>
    <mergeCell ref="B97:D97"/>
    <mergeCell ref="E97:G97"/>
    <mergeCell ref="H97:I97"/>
    <mergeCell ref="H110:I110"/>
    <mergeCell ref="H99:I99"/>
    <mergeCell ref="H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22:I122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3:I123"/>
    <mergeCell ref="H124:I124"/>
    <mergeCell ref="H125:I125"/>
    <mergeCell ref="H126:I126"/>
    <mergeCell ref="H127:I127"/>
  </mergeCells>
  <pageMargins left="0.70866141732283472" right="0.70866141732283472" top="0.35433070866141736" bottom="0.35433070866141736" header="0.31496062992125984" footer="0.31496062992125984"/>
  <pageSetup paperSize="9" scale="87" fitToHeight="0" orientation="landscape" r:id="rId1"/>
  <rowBreaks count="2" manualBreakCount="2">
    <brk id="40" max="16383" man="1"/>
    <brk id="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A1.1 Brisbane</vt:lpstr>
      <vt:lpstr>A1.2 Melbourne </vt:lpstr>
      <vt:lpstr>A1.3 Perth</vt:lpstr>
      <vt:lpstr>A1.4 Sydney</vt:lpstr>
      <vt:lpstr>'A1.1 Brisbane'!Print_Area</vt:lpstr>
      <vt:lpstr>'A1.2 Melbourne '!Print_Area</vt:lpstr>
      <vt:lpstr>'A1.3 Perth'!Print_Area</vt:lpstr>
      <vt:lpstr>'A1.4 Sydney'!Print_Area</vt:lpstr>
      <vt:lpstr>Contents!Print_Area</vt:lpstr>
    </vt:vector>
  </TitlesOfParts>
  <Company>ACCC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Ovidi, Teresa</cp:lastModifiedBy>
  <cp:lastPrinted>2016-02-25T04:27:58Z</cp:lastPrinted>
  <dcterms:created xsi:type="dcterms:W3CDTF">2016-02-24T23:23:58Z</dcterms:created>
  <dcterms:modified xsi:type="dcterms:W3CDTF">2017-03-03T00:24:55Z</dcterms:modified>
</cp:coreProperties>
</file>